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 sheetId="1" r:id="rId4"/>
    <sheet state="visible" name="Supply Status" sheetId="2" r:id="rId5"/>
    <sheet state="visible" name="Summary E" sheetId="3" r:id="rId6"/>
    <sheet state="hidden" name="DPR Sheet " sheetId="4" r:id="rId7"/>
    <sheet state="visible" name="DS" sheetId="5" r:id="rId8"/>
    <sheet state="visible" name="CS" sheetId="6" r:id="rId9"/>
    <sheet state="visible" name="Hindrance Record" sheetId="7" r:id="rId10"/>
    <sheet state="visible" name="Earthing" sheetId="8" r:id="rId11"/>
    <sheet state="visible" name="Foundation" sheetId="9" r:id="rId12"/>
    <sheet state="visible" name="Erection Compiled" sheetId="10" r:id="rId13"/>
    <sheet state="visible" name="Tack Welding" sheetId="11" r:id="rId14"/>
    <sheet state="visible" name="Visual Chart" sheetId="12" r:id="rId15"/>
    <sheet state="visible" name="WIP" sheetId="13" r:id="rId16"/>
    <sheet state="visible" name="Statuary clearance" sheetId="14" r:id="rId17"/>
    <sheet state="hidden" name="Stringing" sheetId="15" r:id="rId18"/>
    <sheet state="hidden" name="OPGW" sheetId="16" r:id="rId19"/>
    <sheet state="hidden" name="Accessories" sheetId="17" r:id="rId20"/>
    <sheet state="visible" name="Shield Wire Earthing" sheetId="18" r:id="rId21"/>
    <sheet state="visible" name="TS Gantry - AP47" sheetId="19" r:id="rId22"/>
    <sheet state="visible" name="Sheet1" sheetId="20" r:id="rId23"/>
    <sheet state="hidden" name="Project Details" sheetId="21" r:id="rId24"/>
    <sheet state="hidden" name="L3 Plan" sheetId="22" r:id="rId25"/>
    <sheet state="hidden" name="Supply DPR " sheetId="23" r:id="rId26"/>
    <sheet state="hidden" name="Power line Crossings " sheetId="24" r:id="rId27"/>
    <sheet state="hidden" name="Hardware" sheetId="25" r:id="rId28"/>
  </sheets>
  <definedNames>
    <definedName localSheetId="11" name="______________________________________________xlnm.Print_Titles_2">(#REF!,#REF!)</definedName>
    <definedName name="____________________________________________xlnm.Print_Titles_2">(#REF!,#REF!)</definedName>
    <definedName localSheetId="11" name="___________________________________________xlnm.Print_Titles_2">(#REF!,#REF!)</definedName>
    <definedName name="___________________________________________xlnm.Print_Titles_3">(#REF!,#REF!)</definedName>
    <definedName name="__________________________________________xlnm.Print_Titles_2">(#REF!,#REF!)</definedName>
    <definedName name="_________________________________________xlnm.Print_Titles_2">(#REF!,#REF!)</definedName>
    <definedName name="_________________________________________xlnm.Print_Titles_3">(#REF!,#REF!)</definedName>
    <definedName localSheetId="11" name="________________________________________xlnm.Print_Titles_2">(#REF!,#REF!)</definedName>
    <definedName name="________________________________________xlnm.Print_Titles_3">(#REF!,#REF!)</definedName>
    <definedName localSheetId="11" name="_______________________________________xlnm.Print_Titles_2">(#REF!,#REF!)</definedName>
    <definedName name="_______________________________________xlnm.Print_Titles_3">(#REF!,#REF!)</definedName>
    <definedName localSheetId="11" name="______________________________________xlnm.Print_Titles_2">(#REF!,#REF!)</definedName>
    <definedName name="______________________________________xlnm.Print_Titles_3">(#REF!,#REF!)</definedName>
    <definedName localSheetId="11" name="_____________________________________xlnm.Print_Titles_2">(#REF!,#REF!)</definedName>
    <definedName name="_____________________________________xlnm.Print_Titles_3">(#REF!,#REF!)</definedName>
    <definedName localSheetId="11" name="____________________________________xlnm.Print_Titles_2">(#REF!,#REF!)</definedName>
    <definedName name="____________________________________xlnm.Print_Titles_3">(#REF!,#REF!)</definedName>
    <definedName localSheetId="11" name="___________________________________xlnm.Print_Titles_2">(#REF!,#REF!)</definedName>
    <definedName name="___________________________________xlnm.Print_Titles_3">(#REF!,#REF!)</definedName>
    <definedName localSheetId="11" name="__________________________________xlnm.Print_Titles_2">(#REF!,#REF!)</definedName>
    <definedName name="__________________________________xlnm.Print_Titles_3">(#REF!,#REF!)</definedName>
    <definedName localSheetId="11" name="_________________________________xlnm.Print_Titles_2">(#REF!,#REF!)</definedName>
    <definedName name="_________________________________xlnm.Print_Titles_3">(#REF!,#REF!)</definedName>
    <definedName localSheetId="11" name="________________________________xlnm.Print_Titles_2">(#REF!,#REF!)</definedName>
    <definedName name="________________________________xlnm.Print_Titles_3">(#REF!,#REF!)</definedName>
    <definedName name="_______________________________xlnm.Print_Titles_2">(#REF!,#REF!)</definedName>
    <definedName name="_______________________________xlnm.Print_Titles_3">(#REF!,#REF!)</definedName>
    <definedName localSheetId="11" name="______________________________xlnm.Print_Titles_2">(#REF!,#REF!)</definedName>
    <definedName name="______________________________xlnm.Print_Titles_3">(#REF!,#REF!)</definedName>
    <definedName localSheetId="11" name="_____________________________xlnm.Print_Titles_2">(#REF!,#REF!)</definedName>
    <definedName name="_____________________________xlnm.Print_Titles_3">(#REF!,#REF!)</definedName>
    <definedName localSheetId="11" name="____________________________xlnm.Print_Titles_2">(#REF!,#REF!)</definedName>
    <definedName name="____________________________xlnm.Print_Titles_3">(#REF!,#REF!)</definedName>
    <definedName localSheetId="11" name="___________________________xlnm.Print_Titles_2">(#REF!,#REF!)</definedName>
    <definedName name="___________________________xlnm.Print_Titles_3">(#REF!,#REF!)</definedName>
    <definedName localSheetId="11" name="__________________________xlnm.Print_Titles_2">(#REF!,#REF!)</definedName>
    <definedName name="__________________________xlnm.Print_Titles_3">(#REF!,#REF!)</definedName>
    <definedName localSheetId="11" name="_________________________xlnm.Print_Titles_2">(#REF!,#REF!)</definedName>
    <definedName name="_________________________xlnm.Print_Titles_3">(#REF!,#REF!)</definedName>
    <definedName localSheetId="11" name="________________________xlnm.Print_Titles_2">(#REF!,#REF!)</definedName>
    <definedName name="________________________xlnm.Print_Titles_3">(#REF!,#REF!)</definedName>
    <definedName localSheetId="11" name="_______________________xlnm.Print_Titles_2">(#REF!,#REF!)</definedName>
    <definedName name="_______________________xlnm.Print_Titles_3">(#REF!,#REF!)</definedName>
    <definedName localSheetId="11" name="______________________xlnm.Print_Titles_2">(#REF!,#REF!)</definedName>
    <definedName name="______________________xlnm.Print_Titles_3">(#REF!,#REF!)</definedName>
    <definedName localSheetId="11" name="_____________________xlnm.Print_Titles_2">(#REF!,#REF!)</definedName>
    <definedName name="_____________________xlnm.Print_Titles_3">(#REF!,#REF!)</definedName>
    <definedName name="____________________xlnm.Print_Titles_2">(#REF!,#REF!)</definedName>
    <definedName name="____________________xlnm.Print_Titles_3">(#REF!,#REF!)</definedName>
    <definedName localSheetId="11" name="___________________aa1">{"'PROFITABILITY'!$A$1:$F$45"}</definedName>
    <definedName name="___________________aa1">{"'PROFITABILITY'!$A$1:$F$45"}</definedName>
    <definedName localSheetId="11" name="___________________Nov2007">{"'PROFITABILITY'!$A$1:$F$45"}</definedName>
    <definedName name="___________________Nov2007">{"'PROFITABILITY'!$A$1:$F$45"}</definedName>
    <definedName name="___________________xlnm.Print_Titles_2">(#REF!,#REF!)</definedName>
    <definedName name="___________________xlnm.Print_Titles_3">(#REF!,#REF!)</definedName>
    <definedName localSheetId="11" name="__________________aa1">{"'PROFITABILITY'!$A$1:$F$45"}</definedName>
    <definedName name="__________________aa1">{"'PROFITABILITY'!$A$1:$F$45"}</definedName>
    <definedName localSheetId="11" name="__________________Nov2007">{"'PROFITABILITY'!$A$1:$F$45"}</definedName>
    <definedName name="__________________Nov2007">{"'PROFITABILITY'!$A$1:$F$45"}</definedName>
    <definedName name="__________________xlnm.Print_Titles_2">(#REF!,#REF!)</definedName>
    <definedName name="__________________xlnm.Print_Titles_3">(#REF!,#REF!)</definedName>
    <definedName localSheetId="11" name="_________________aa1">{"'PROFITABILITY'!$A$1:$F$45"}</definedName>
    <definedName name="_________________aa1">{"'PROFITABILITY'!$A$1:$F$45"}</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localSheetId="11" name="_________________Nov2007">{"'PROFITABILITY'!$A$1:$F$45"}</definedName>
    <definedName name="_________________Nov2007">{"'PROFITABILITY'!$A$1:$F$45"}</definedName>
    <definedName name="_________________xlnm.Print_Titles_2">(#REF!,#REF!)</definedName>
    <definedName name="_________________xlnm.Print_Titles_3">(#REF!,#REF!)</definedName>
    <definedName localSheetId="11" name="________________aa1">{"'PROFITABILITY'!$A$1:$F$45"}</definedName>
    <definedName name="________________aa1">{"'PROFITABILITY'!$A$1:$F$45"}</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localSheetId="11" name="________________Nov2007">{"'PROFITABILITY'!$A$1:$F$45"}</definedName>
    <definedName name="________________Nov2007">{"'PROFITABILITY'!$A$1:$F$45"}</definedName>
    <definedName name="________________xlnm.Print_Titles_2">(#REF!,#REF!)</definedName>
    <definedName name="________________xlnm.Print_Titles_3">(#REF!,#REF!)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xlnm.Print_Titles_2">(#REF!,#REF!)</definedName>
    <definedName name="_______________xlnm.Print_Titles_3">(#REF!,#REF!)</definedName>
    <definedName localSheetId="11" name="______________aa1">{"'PROFITABILITY'!$A$1:$F$45"}</definedName>
    <definedName name="______________aa1">{"'PROFITABILITY'!$A$1:$F$45"}</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localSheetId="11" name="______________Nov2007">{"'PROFITABILITY'!$A$1:$F$45"}</definedName>
    <definedName name="______________Nov2007">{"'PROFITABILITY'!$A$1:$F$45"}</definedName>
    <definedName name="______________xlnm.Print_Titles_2">(#REF!,#REF!)</definedName>
    <definedName name="______________xlnm.Print_Titles_3">(#REF!,#REF!)</definedName>
    <definedName localSheetId="11" name="_____________aa1">{"'PROFITABILITY'!$A$1:$F$45"}</definedName>
    <definedName name="_____________aa1">{"'PROFITABILITY'!$A$1:$F$45"}</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localSheetId="11" name="_____________dec05">{"'Sheet1'!$A$4386:$N$4591"}</definedName>
    <definedName name="_____________dec05">{"'Sheet1'!$A$4386:$N$4591"}</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localSheetId="11" name="_____________Nov2007">{"'PROFITABILITY'!$A$1:$F$45"}</definedName>
    <definedName name="_____________Nov2007">{"'PROFITABILITY'!$A$1:$F$45"}</definedName>
    <definedName name="_____________sh1">90</definedName>
    <definedName name="_____________sh2">120</definedName>
    <definedName name="_____________sh3">150</definedName>
    <definedName name="_____________sh4">180</definedName>
    <definedName name="_____________xlnm.Print_Titles_2">(#REF!,#REF!)</definedName>
    <definedName name="_____________xlnm.Print_Titles_3">(#REF!,#REF!)</definedName>
    <definedName localSheetId="11" name="____________aa1">{"'PROFITABILITY'!$A$1:$F$45"}</definedName>
    <definedName name="____________aa1">{"'PROFITABILITY'!$A$1:$F$45"}</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localSheetId="11" name="____________dec05">{"'Sheet1'!$A$4386:$N$4591"}</definedName>
    <definedName name="____________dec05">{"'Sheet1'!$A$4386:$N$4591"}</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localSheetId="11" name="____________Nov2007">{"'PROFITABILITY'!$A$1:$F$45"}</definedName>
    <definedName name="____________Nov2007">{"'PROFITABILITY'!$A$1:$F$45"}</definedName>
    <definedName name="____________sh1">90</definedName>
    <definedName name="____________sh2">120</definedName>
    <definedName name="____________sh3">150</definedName>
    <definedName name="____________sh4">180</definedName>
    <definedName name="____________xlnm._FilterDatabase_1">"#REF!"</definedName>
    <definedName name="____________xlnm.Print_Titles_2">(#REF!,#REF!)</definedName>
    <definedName name="____________xlnm.Print_Titles_3">(#REF!,#REF!)</definedName>
    <definedName localSheetId="11" name="___________aa1">{"'PROFITABILITY'!$A$1:$F$45"}</definedName>
    <definedName name="___________aa1">{"'PROFITABILITY'!$A$1:$F$45"}</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localSheetId="11" name="___________dec05">{"'Sheet1'!$A$4386:$N$4591"}</definedName>
    <definedName name="___________dec05">{"'Sheet1'!$A$4386:$N$4591"}</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localSheetId="11" name="___________Nov2007">{"'PROFITABILITY'!$A$1:$F$45"}</definedName>
    <definedName name="___________Nov2007">{"'PROFITABILITY'!$A$1:$F$45"}</definedName>
    <definedName name="___________sh1">90</definedName>
    <definedName name="___________sh2">120</definedName>
    <definedName name="___________sh3">150</definedName>
    <definedName name="___________sh4">180</definedName>
    <definedName localSheetId="11" name="___________xlnm.Print_Area_3">"#NAME?"</definedName>
    <definedName name="___________xlnm.Print_Titles_2">(#REF!,#REF!)</definedName>
    <definedName name="___________xlnm.Print_Titles_3">(#REF!,#REF!)</definedName>
    <definedName localSheetId="11" name="__________aa1">{"'PROFITABILITY'!$A$1:$F$45"}</definedName>
    <definedName name="__________aa1">{"'PROFITABILITY'!$A$1:$F$45"}</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localSheetId="11" name="__________dec05">{"'Sheet1'!$A$4386:$N$4591"}</definedName>
    <definedName name="__________dec05">{"'Sheet1'!$A$4386:$N$4591"}</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localSheetId="11" name="__________Nov2007">{"'PROFITABILITY'!$A$1:$F$45"}</definedName>
    <definedName name="__________Nov2007">{"'PROFITABILITY'!$A$1:$F$45"}</definedName>
    <definedName name="__________sh1">90</definedName>
    <definedName name="__________sh2">120</definedName>
    <definedName name="__________sh3">150</definedName>
    <definedName name="__________sh4">180</definedName>
    <definedName name="__________xlnm.Print_Titles_2">(#REF!,#REF!)</definedName>
    <definedName name="__________xlnm.Print_Titles_3">(#REF!,#REF!)</definedName>
    <definedName localSheetId="11" name="_________aa1">{"'PROFITABILITY'!$A$1:$F$45"}</definedName>
    <definedName name="_________aa1">{"'PROFITABILITY'!$A$1:$F$45"}</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localSheetId="11" name="_________dec05">{"'Sheet1'!$A$4386:$N$4591"}</definedName>
    <definedName name="_________dec05">{"'Sheet1'!$A$4386:$N$4591"}</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localSheetId="11" name="_________Nov2007">{"'PROFITABILITY'!$A$1:$F$45"}</definedName>
    <definedName name="_________Nov2007">{"'PROFITABILITY'!$A$1:$F$45"}</definedName>
    <definedName name="_________sh1">90</definedName>
    <definedName name="_________sh2">120</definedName>
    <definedName name="_________sh3">150</definedName>
    <definedName name="_________sh4">180</definedName>
    <definedName name="_________xlnm.Print_Area_1_1">"#REF!"</definedName>
    <definedName name="_________xlnm.Print_Area_10_1">"#REF!"</definedName>
    <definedName name="_________xlnm.Print_Area_2_1">"#REF!"</definedName>
    <definedName name="_________xlnm.Print_Titles_2">(#REF!,#REF!)</definedName>
    <definedName name="_________xlnm.Print_Titles_3">(#REF!,#REF!)</definedName>
    <definedName localSheetId="11" name="________aa1">{"'PROFITABILITY'!$A$1:$F$45"}</definedName>
    <definedName name="________aa1">{"'PROFITABILITY'!$A$1:$F$45"}</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localSheetId="11" name="________CU600">{#N/A,#N/A,TRUE,"toc";#N/A,#N/A,TRUE,"general";#N/A,#N/A,TRUE,"compressive";#N/A,#N/A,TRUE,"lateral";#N/A,#N/A,TRUE,"shallow"}</definedName>
    <definedName name="________CU600">{#N/A,#N/A,TRUE,"toc";#N/A,#N/A,TRUE,"general";#N/A,#N/A,TRUE,"compressive";#N/A,#N/A,TRUE,"lateral";#N/A,#N/A,TRUE,"shallow"}</definedName>
    <definedName localSheetId="11" name="________dec05">{"'Sheet1'!$A$4386:$N$4591"}</definedName>
    <definedName name="________dec05">{"'Sheet1'!$A$4386:$N$4591"}</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localSheetId="11" name="________Nov2007">{"'PROFITABILITY'!$A$1:$F$45"}</definedName>
    <definedName name="________Nov2007">{"'PROFITABILITY'!$A$1:$F$45"}</definedName>
    <definedName name="________sh1">90</definedName>
    <definedName name="________sh2">120</definedName>
    <definedName name="________sh3">150</definedName>
    <definedName name="________sh4">180</definedName>
    <definedName name="________xlnm.Print_Area_1_1">"#REF!"</definedName>
    <definedName name="________xlnm.Print_Area_10_1">"#REF!"</definedName>
    <definedName name="________xlnm.Print_Area_11_1">"#REF!"</definedName>
    <definedName localSheetId="11" name="________xlnm.Print_Titles_2">(#REF!,#REF!)</definedName>
    <definedName name="________xlnm.Print_Titles_3">(#REF!,#REF!)</definedName>
    <definedName localSheetId="11" name="_______aa1">{"'PROFITABILITY'!$A$1:$F$45"}</definedName>
    <definedName name="_______aa1">{"'PROFITABILITY'!$A$1:$F$45"}</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localSheetId="11" name="_______dec05">{"'Sheet1'!$A$4386:$N$4591"}</definedName>
    <definedName name="_______dec05">{"'Sheet1'!$A$4386:$N$4591"}</definedName>
    <definedName name="_______mac2">200</definedName>
    <definedName name="_______mix10">4.5</definedName>
    <definedName name="_______mix15">264/50</definedName>
    <definedName name="_______mix20">330/50</definedName>
    <definedName name="_______mix30">350/50</definedName>
    <definedName name="_______mix40">450/50</definedName>
    <definedName localSheetId="11" name="_______Nov2007">{"'PROFITABILITY'!$A$1:$F$45"}</definedName>
    <definedName name="_______Nov2007">{"'PROFITABILITY'!$A$1:$F$45"}</definedName>
    <definedName name="_______sh1">90</definedName>
    <definedName name="_______sh2">120</definedName>
    <definedName name="_______sh3">150</definedName>
    <definedName name="_______sh4">180</definedName>
    <definedName name="_______xlnm.Print_Area_1_1">"#REF!"</definedName>
    <definedName name="_______xlnm.Print_Area_10_1">"#REF!"</definedName>
    <definedName name="_______xlnm.Print_Area_11_1">"#REF!"</definedName>
    <definedName localSheetId="11" name="_______xlnm.Print_Titles_2">(#REF!,#REF!)</definedName>
    <definedName name="_______xlnm.Print_Titles_3">(#REF!,#REF!)</definedName>
    <definedName localSheetId="11" name="______aa1">{"'PROFITABILITY'!$A$1:$F$45"}</definedName>
    <definedName name="______aa1">{"'PROFITABILITY'!$A$1:$F$45"}</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localSheetId="11" name="______CU600">{#N/A,#N/A,TRUE,"toc";#N/A,#N/A,TRUE,"general";#N/A,#N/A,TRUE,"compressive";#N/A,#N/A,TRUE,"lateral";#N/A,#N/A,TRUE,"shallow"}</definedName>
    <definedName name="______CU600">{#N/A,#N/A,TRUE,"toc";#N/A,#N/A,TRUE,"general";#N/A,#N/A,TRUE,"compressive";#N/A,#N/A,TRUE,"lateral";#N/A,#N/A,TRUE,"shallow"}</definedName>
    <definedName localSheetId="11" name="______dec05">{"'Sheet1'!$A$4386:$N$4591"}</definedName>
    <definedName name="______dec05">{"'Sheet1'!$A$4386:$N$4591"}</definedName>
    <definedName name="______mac2">200</definedName>
    <definedName name="______mix10">4.5</definedName>
    <definedName name="______mix15">264/50</definedName>
    <definedName name="______mix20">330/50</definedName>
    <definedName name="______mix30">350/50</definedName>
    <definedName name="______mix40">450/50</definedName>
    <definedName localSheetId="11" name="______Nov2007">{"'PROFITABILITY'!$A$1:$F$45"}</definedName>
    <definedName name="______Nov2007">{"'PROFITABILITY'!$A$1:$F$45"}</definedName>
    <definedName name="______sh1">90</definedName>
    <definedName name="______sh2">120</definedName>
    <definedName name="______sh3">150</definedName>
    <definedName name="______sh4">180</definedName>
    <definedName name="______xlnm.Print_Area_1_1">"#REF!"</definedName>
    <definedName name="______xlnm.Print_Area_10_1">"#REF!"</definedName>
    <definedName name="______xlnm.Print_Area_11_1">"#REF!"</definedName>
    <definedName localSheetId="11" name="______xlnm.Print_Titles_2">(#REF!,#REF!)</definedName>
    <definedName name="______xlnm.Print_Titles_3">(#REF!,#REF!)</definedName>
    <definedName localSheetId="11" name="_____aa1">{"'PROFITABILITY'!$A$1:$F$45"}</definedName>
    <definedName name="_____aa1">{"'PROFITABILITY'!$A$1:$F$45"}</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localSheetId="11" name="_____dec05">{"'Sheet1'!$A$4386:$N$4591"}</definedName>
    <definedName name="_____dec05">{"'Sheet1'!$A$4386:$N$4591"}</definedName>
    <definedName name="_____mac2">200</definedName>
    <definedName name="_____mix10">4.5</definedName>
    <definedName name="_____mix15">264/50</definedName>
    <definedName name="_____mix20">330/50</definedName>
    <definedName name="_____mix30">350/50</definedName>
    <definedName name="_____mix40">450/50</definedName>
    <definedName localSheetId="11" name="_____Nov2007">{"'PROFITABILITY'!$A$1:$F$45"}</definedName>
    <definedName name="_____Nov2007">{"'PROFITABILITY'!$A$1:$F$45"}</definedName>
    <definedName name="_____sh1">90</definedName>
    <definedName name="_____sh2">120</definedName>
    <definedName name="_____sh3">150</definedName>
    <definedName name="_____sh4">180</definedName>
    <definedName name="_____xlnm.Print_Area_1_1">"#REF!"</definedName>
    <definedName name="_____xlnm.Print_Area_10_1">"#REF!"</definedName>
    <definedName name="_____xlnm.Print_Area_11_1">"#REF!"</definedName>
    <definedName localSheetId="11" name="_____xlnm.Print_Titles_1">"#NAME?"</definedName>
    <definedName localSheetId="11" name="_____xlnm.Print_Titles_2">(#REF!,#REF!)</definedName>
    <definedName name="_____xlnm.Print_Titles_3">(#REF!,#REF!)</definedName>
    <definedName localSheetId="11" name="____aa1">{"'PROFITABILITY'!$A$1:$F$45"}</definedName>
    <definedName name="____aa1">{"'PROFITABILITY'!$A$1:$F$45"}</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localSheetId="11" name="____dec05">{"'Sheet1'!$A$4386:$N$4591"}</definedName>
    <definedName name="____dec05">{"'Sheet1'!$A$4386:$N$4591"}</definedName>
    <definedName name="____mac2">200</definedName>
    <definedName name="____mix10">4.5</definedName>
    <definedName name="____mix15">264/50</definedName>
    <definedName name="____mix20">330/50</definedName>
    <definedName name="____mix30">350/50</definedName>
    <definedName name="____mix40">450/50</definedName>
    <definedName localSheetId="11" name="____Nov2007">{"'PROFITABILITY'!$A$1:$F$45"}</definedName>
    <definedName name="____Nov2007">{"'PROFITABILITY'!$A$1:$F$45"}</definedName>
    <definedName name="____sh1">90</definedName>
    <definedName name="____sh2">120</definedName>
    <definedName name="____sh3">150</definedName>
    <definedName name="____sh4">180</definedName>
    <definedName name="____xlnm.Print_Area_1_1">"#REF!"</definedName>
    <definedName name="____xlnm.Print_Area_1_2">"#REF!"</definedName>
    <definedName name="____xlnm.Print_Area_10_1">"#REF!"</definedName>
    <definedName name="____xlnm.Print_Titles_2">(#REF!,#REF!)</definedName>
    <definedName name="____xlnm.Print_Titles_3">(#REF!,#REF!)</definedName>
    <definedName localSheetId="11" name="___aa1">{"'PROFITABILITY'!$A$1:$F$45"}</definedName>
    <definedName name="___aa1">{"'PROFITABILITY'!$A$1:$F$45"}</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localSheetId="11" name="___dec05">{"'Sheet1'!$A$4386:$N$4591"}</definedName>
    <definedName name="___dec05">{"'Sheet1'!$A$4386:$N$4591"}</definedName>
    <definedName name="___III7">"$C4.$#REF!$#REF!"</definedName>
    <definedName name="___mac2">200</definedName>
    <definedName name="___mix10">4.5</definedName>
    <definedName name="___mix15">264/50</definedName>
    <definedName name="___mix20">330/50</definedName>
    <definedName name="___mix30">350/50</definedName>
    <definedName name="___mix40">450/50</definedName>
    <definedName localSheetId="11" name="___Nov2007">{"'PROFITABILITY'!$A$1:$F$45"}</definedName>
    <definedName name="___Nov2007">{"'PROFITABILITY'!$A$1:$F$45"}</definedName>
    <definedName name="___sh1">90</definedName>
    <definedName name="___sh2">120</definedName>
    <definedName name="___sh3">150</definedName>
    <definedName name="___sh4">180</definedName>
    <definedName name="___xlnm.Print_Area_1_1">"#REF!"</definedName>
    <definedName name="___xlnm.Print_Area_1_2">"#REF!"</definedName>
    <definedName name="___xlnm.Print_Area_10_1">"#REF!"</definedName>
    <definedName name="___xlnm.Print_Titles_2">(#REF!,#REF!)</definedName>
    <definedName name="___xlnm.Print_Titles_3">(#REF!,#REF!)</definedName>
    <definedName name="__123Graph_C_1_1">"#N/A"</definedName>
    <definedName localSheetId="11" name="__aa1">{"'PROFITABILITY'!$A$1:$F$45"}</definedName>
    <definedName name="__aa1">{"'PROFITABILITY'!$A$1:$F$45"}</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localSheetId="11" name="__dec05">{"'Sheet1'!$A$4386:$N$4591"}</definedName>
    <definedName name="__dec05">{"'Sheet1'!$A$4386:$N$4591"}</definedName>
    <definedName name="__III7">"$C4.$#REF!$#REF!"</definedName>
    <definedName name="__mac2">200</definedName>
    <definedName name="__mix10">4.5</definedName>
    <definedName name="__mix15">264/50</definedName>
    <definedName name="__mix20">330/50</definedName>
    <definedName name="__mix30">350/50</definedName>
    <definedName name="__mix40">450/50</definedName>
    <definedName localSheetId="11" name="__Nov2007">{"'PROFITABILITY'!$A$1:$F$45"}</definedName>
    <definedName name="__Nov2007">{"'PROFITABILITY'!$A$1:$F$45"}</definedName>
    <definedName name="__sh1">90</definedName>
    <definedName name="__sh2">120</definedName>
    <definedName name="__sh3">150</definedName>
    <definedName name="__sh4">180</definedName>
    <definedName name="__xlnm._FilterDatabase_1_1">"#REF!"</definedName>
    <definedName name="__xlnm._FilterDatabase_2_1">"#REF!"</definedName>
    <definedName name="__xlnm._FilterDatabase_3_1">"#REF!"</definedName>
    <definedName name="__xlnm.Database">"#REF!"</definedName>
    <definedName name="__xlnm.Database_1">"#REF!"</definedName>
    <definedName name="__xlnm.Print_Area">"$#REF!.$A$1:$D$37"</definedName>
    <definedName name="__xlnm.Print_Area_1">"$#REF!.$A$1:$D$37"</definedName>
    <definedName localSheetId="11" name="__xlnm.Print_Area_1_1">"#REF!"</definedName>
    <definedName name="__xlnm.Print_Area_1_2">"#REF!"</definedName>
    <definedName name="__xlnm.Print_Area_1_3">"#REF!"</definedName>
    <definedName name="__xlnm.Print_Area_10_1">"#REF!"</definedName>
    <definedName name="__xlnm.Print_Area_2">"$#REF!.$A$1:$Z$38"</definedName>
    <definedName name="__xlnm.Print_Area_3">"$#REF!.$A$1:$E$42"</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Titles_1_2">"#REF!"</definedName>
    <definedName name="__xlnm.Print_Titles_1_3">"#REF!"</definedName>
    <definedName name="__xlnm.Print_Titles_3_2">"#REF!"</definedName>
    <definedName name="__xlnm.Print_Titles_3_3">"#REF!"</definedName>
    <definedName name="__xlnm.Recorder">"#REF!"</definedName>
    <definedName name="__xlnm.Recorder_1">"#REF!"</definedName>
    <definedName name="_10Excel_BuiltIn_Print_Area_7">"$#REF!.$A$1:$Z$43"</definedName>
    <definedName name="_11Excel_BuiltIn_Print_Area_8">"$#REF!.$A$1:$Z$41"</definedName>
    <definedName name="_12Excel_BuiltIn_Print_Area_9">"$#REF!.$A$1:$S$38"</definedName>
    <definedName name="_13Excel_BuiltIn_Print_Area_1_1">"$#REF!.$A$1:$E$42"</definedName>
    <definedName name="_16Excel_BuiltIn_Print_Titles_1_1_1">(#REF!,#REF!)</definedName>
    <definedName name="_1Excel_BuiltIn_Print_Area_1">"$#REF!.$A$1:$U$39"</definedName>
    <definedName name="_2Excel_BuiltIn_Print_Area_10">"$#REF!.$A$1:$V$42"</definedName>
    <definedName name="_3Excel_BuiltIn_Print_Area_11">"$#REF!.$A$1:$V$46"</definedName>
    <definedName localSheetId="11" name="_41aa1_">{#N/A,#N/A,FALSE,"CCTV"}</definedName>
    <definedName name="_41aa1_">{#N/A,#N/A,FALSE,"CCTV"}</definedName>
    <definedName localSheetId="11" name="_4aa1_">{#N/A,#N/A,FALSE,"CCTV"}</definedName>
    <definedName name="_4aa1_">{#N/A,#N/A,FALSE,"CCTV"}</definedName>
    <definedName name="_4Excel_BuiltIn_Print_Area_12">"$#REF!.$A$1:$P$83"</definedName>
    <definedName name="_5Excel_BuiltIn_Print_Area_2">"$#REF!.$A$1:$U$38"</definedName>
    <definedName name="_6Excel_BuiltIn_Print_Area_3">"$#REF!.$A$1:$R$38"</definedName>
    <definedName name="_9Excel_BuiltIn_Print_Area_6">"$#REF!.$A$1:$K$50"</definedName>
    <definedName name="_a">"#REF!"</definedName>
    <definedName localSheetId="11" name="_aa1">{"'PROFITABILITY'!$A$1:$F$45"}</definedName>
    <definedName name="_aa1">{"'PROFITABILITY'!$A$1:$F$45"}</definedName>
    <definedName name="_AtRisk_SimSetting_AutomaticallyGenerateReports">FALSE</definedName>
    <definedName name="_AtRisk_SimSetting_AutomaticResultsDisplayMode">2</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MacroRecalculationBehavior">0</definedName>
    <definedName name="_AtRisk_SimSetting_RandomNumberGenerator">0</definedName>
    <definedName name="_AtRisk_SimSetting_ReportsList">0</definedName>
    <definedName name="_AtRisk_SimSetting_ShowSimulationProgressWindow">TRUE</definedName>
    <definedName name="_AtRisk_SimSetting_SimNameCount">0</definedName>
    <definedName name="_AtRisk_SimSetting_SmartSensitivityAnalysisEnabled">FALSE</definedName>
    <definedName name="_AtRisk_SimSetting_StatisticFunctionUpdating">1</definedName>
    <definedName name="_AtRisk_SimSetting_StdRecalcActiveSimulationNumber">1</definedName>
    <definedName name="_AtRisk_SimSetting_StdRecalcBehavior">0</definedName>
    <definedName name="_AtRisk_SimSetting_StdRecalcWithoutRiskStatic">0</definedName>
    <definedName name="_AtRisk_SimSetting_StdRecalcWithoutRiskStaticPercentile">0.5</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localSheetId="11" name="_cf2">{#N/A,#N/A,FALSE,"Variables";#N/A,#N/A,FALSE,"NPV Cashflows NZ$";#N/A,#N/A,FALSE,"Cashflows NZ$"}</definedName>
    <definedName name="_cf2">{#N/A,#N/A,FALSE,"Variables";#N/A,#N/A,FALSE,"NPV Cashflows NZ$";#N/A,#N/A,FALSE,"Cashflows NZ$"}</definedName>
    <definedName name="_d">"#REF!"</definedName>
    <definedName localSheetId="11" name="_dec05">{"'Sheet1'!$A$4386:$N$4591"}</definedName>
    <definedName name="_dec05">{"'Sheet1'!$A$4386:$N$4591"}</definedName>
    <definedName name="_f">"#REF!"</definedName>
    <definedName localSheetId="11" name="_Fill_1">"#REF!"</definedName>
    <definedName name="_FilterDatabase_0_0">NA()</definedName>
    <definedName name="_FilterDatabase_0_0_1">NA()</definedName>
    <definedName name="_FilterDatabase_0_1">NA()</definedName>
    <definedName name="_FilterDatabase_0_2">NA()</definedName>
    <definedName name="_i">"#REF!"</definedName>
    <definedName name="_III7">"$C4.$#REF!$#REF!"</definedName>
    <definedName name="_j">"#REF!"</definedName>
    <definedName name="_k">"#REF!"</definedName>
    <definedName name="_m">"#REF!"</definedName>
    <definedName name="_mac2">200</definedName>
    <definedName name="_mix10">4.5</definedName>
    <definedName name="_mix15">264/50</definedName>
    <definedName name="_mix20">330/50</definedName>
    <definedName name="_mix30">360/50</definedName>
    <definedName name="_mix40">450/50</definedName>
    <definedName localSheetId="11" name="_Nov2007">{"'PROFITABILITY'!$A$1:$F$45"}</definedName>
    <definedName name="_Nov2007">{"'PROFITABILITY'!$A$1:$F$45"}</definedName>
    <definedName name="_Order1">255</definedName>
    <definedName localSheetId="11" name="_Order2">255</definedName>
    <definedName name="_Order2">0</definedName>
    <definedName name="_p">"#REF!"</definedName>
    <definedName localSheetId="11" name="_PM123">{"'Sheet1'!$A$4386:$N$4591"}</definedName>
    <definedName name="_PM123">{"'Sheet1'!$A$4386:$N$4591"}</definedName>
    <definedName localSheetId="11" name="_pp">{"'PROFITABILITY'!$A$1:$F$45"}</definedName>
    <definedName name="_pp">{"'PROFITABILITY'!$A$1:$F$45"}</definedName>
    <definedName name="_r">"#REF!"</definedName>
    <definedName name="_Regression_Int">1</definedName>
    <definedName name="_sh1">90</definedName>
    <definedName name="_sh2">120</definedName>
    <definedName name="_sh3">150</definedName>
    <definedName name="_sh4">180</definedName>
    <definedName localSheetId="11" name="_srk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t">"#REF!"</definedName>
    <definedName name="A_1">"#REF!"</definedName>
    <definedName localSheetId="11" name="A_D">INDEX(#REF!,MATCH(#REF!,#REF!,0))</definedName>
    <definedName localSheetId="11" name="AAA">{#N/A,#N/A,FALSE,"COVER1.XLS ";#N/A,#N/A,FALSE,"RACT1.XLS";#N/A,#N/A,FALSE,"RACT2.XLS";#N/A,#N/A,FALSE,"ECCMP";#N/A,#N/A,FALSE,"WELDER.XLS"}</definedName>
    <definedName name="AAA">{#N/A,#N/A,FALSE,"COVER1.XLS ";#N/A,#N/A,FALSE,"RACT1.XLS";#N/A,#N/A,FALSE,"RACT2.XLS";#N/A,#N/A,FALSE,"ECCMP";#N/A,#N/A,FALSE,"WELDER.XLS"}</definedName>
    <definedName name="AAAA_1">NA()</definedName>
    <definedName localSheetId="11" name="aab">{"form-D1",#N/A,FALSE,"FORM-D1";"form-D1_amt",#N/A,FALSE,"FORM-D1"}</definedName>
    <definedName name="aab">{"form-D1",#N/A,FALSE,"FORM-D1";"form-D1_amt",#N/A,FALSE,"FORM-D1"}</definedName>
    <definedName name="aab_1">NA()</definedName>
    <definedName localSheetId="11" name="aac">{"'PROFITABILITY'!$A$1:$F$45"}</definedName>
    <definedName name="aac">{"'PROFITABILITY'!$A$1:$F$45"}</definedName>
    <definedName localSheetId="11" name="aav">{"'PROFITABILITY'!$A$1:$F$45"}</definedName>
    <definedName name="aav">{"'PROFITABILITY'!$A$1:$F$45"}</definedName>
    <definedName localSheetId="11" name="abc">{"'PROFITABILITY'!$A$1:$F$45"}</definedName>
    <definedName localSheetId="11" name="abcdefg">{"'PROFITABILITY'!$A$1:$F$45"}</definedName>
    <definedName name="abcdefg">{"'PROFITABILITY'!$A$1:$F$45"}</definedName>
    <definedName name="AccessDatabase">"C:\WIN95\Desktop\Ramesh\AIC\Aic.mdb"</definedName>
    <definedName localSheetId="11" name="actp">{"Total Indirect Manpower",#N/A,FALSE,"J";"Total Direct Manpower",#N/A,FALSE,"J";"Direct Structural Manpower",#N/A,FALSE,"J";"Direct Mechanical Manpower",#N/A,FALSE,"J";"Direct Piping Manpower",#N/A,FALSE,"J";"Direct Tanks Manpower",#N/A,FALSE,"J";"Direct ElecInstrSS Manpower",#N/A,FALSE,"J"}</definedName>
    <definedName name="actp">{"Total Indirect Manpower",#N/A,FALSE,"J";"Total Direct Manpower",#N/A,FALSE,"J";"Direct Structural Manpower",#N/A,FALSE,"J";"Direct Mechanical Manpower",#N/A,FALSE,"J";"Direct Piping Manpower",#N/A,FALSE,"J";"Direct Tanks Manpower",#N/A,FALSE,"J";"Direct ElecInstrSS Manpower",#N/A,FALSE,"J"}</definedName>
    <definedName localSheetId="11" name="AD">{"'Sheet1'!$A$4386:$N$4591"}</definedName>
    <definedName name="AD">{"'Sheet1'!$A$4386:$N$4591"}</definedName>
    <definedName localSheetId="11" name="adcbef">{"'PROFITABILITY'!$A$1:$F$45"}</definedName>
    <definedName name="adcbef">{"'PROFITABILITY'!$A$1:$F$45"}</definedName>
    <definedName localSheetId="11" name="ADITION">{"'장비'!$A$3:$M$12"}</definedName>
    <definedName name="ADITION">{"'장비'!$A$3:$M$12"}</definedName>
    <definedName name="AEDproEUR">1/#REF!</definedName>
    <definedName localSheetId="11" name="afdad">{"form-D1",#N/A,FALSE,"FORM-D1";"form-D1_amt",#N/A,FALSE,"FORM-D1"}</definedName>
    <definedName name="afdad">{"form-D1",#N/A,FALSE,"FORM-D1";"form-D1_amt",#N/A,FALSE,"FORM-D1"}</definedName>
    <definedName name="afdad_1">NA()</definedName>
    <definedName localSheetId="11" name="AG">INDEX(#REF!,MATCH(#REF!,#REF!,0))</definedName>
    <definedName localSheetId="11" name="AH">{#N/A,#N/A,FALSE,"CCTV"}</definedName>
    <definedName localSheetId="11" name="AJ">INDEX(#REF!,MATCH(#REF!,#REF!,0))</definedName>
    <definedName localSheetId="11" name="AK">INDEX(#REF!,MATCH(#REF!,#REF!,0))</definedName>
    <definedName localSheetId="11" name="AL">INDEX(#REF!,MATCH(#REF!,#REF!,0))</definedName>
    <definedName localSheetId="11" name="AM">INDEX(#REF!,MATCH(#REF!,#REF!,0))</definedName>
    <definedName name="Analysis_1">"#REF!"</definedName>
    <definedName name="anscount">1</definedName>
    <definedName localSheetId="11" name="APR">{"form-D1",#N/A,FALSE,"FORM-D1";"form-D1_amt",#N/A,FALSE,"FORM-D1"}</definedName>
    <definedName name="APR">{"form-D1",#N/A,FALSE,"FORM-D1";"form-D1_amt",#N/A,FALSE,"FORM-D1"}</definedName>
    <definedName name="APR_1">NA()</definedName>
    <definedName localSheetId="11" name="APRIL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apty">{#N/A,#N/A,FALSE,"WRSUMMARY";#N/A,#N/A,FALSE,"ANNEX-1";#N/A,#N/A,FALSE,"ANNEX-2";#N/A,#N/A,FALSE,"ANNEX-3";#N/A,#N/A,FALSE,"WORKING"}</definedName>
    <definedName name="apty">{#N/A,#N/A,FALSE,"WRSUMMARY";#N/A,#N/A,FALSE,"ANNEX-1";#N/A,#N/A,FALSE,"ANNEX-2";#N/A,#N/A,FALSE,"ANNEX-3";#N/A,#N/A,FALSE,"WORKING"}</definedName>
    <definedName name="AreaA1">#REF!,#REF!,#REF!</definedName>
    <definedName name="AreaA3">#REF!,#REF!,#REF!</definedName>
    <definedName name="AS2DocOpenMode">"AS2DocumentEdit"</definedName>
    <definedName localSheetId="11" name="asdcasd">{"Cost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localSheetId="11" name="azsa">{"'PROFITABILITY'!$A$1:$F$45"}</definedName>
    <definedName name="azsa">{"'PROFITABILITY'!$A$1:$F$45"}</definedName>
    <definedName localSheetId="11" name="bas">{"'PROFITABILITY'!$A$1:$F$45"}</definedName>
    <definedName name="bas">{"'PROFITABILITY'!$A$1:$F$45"}</definedName>
    <definedName localSheetId="11" name="bb">{"'PROFITABILITY'!$A$1:$F$45"}</definedName>
    <definedName localSheetId="11" name="bbb">{"'PROFITABILITY'!$A$1:$F$45"}</definedName>
    <definedName name="bbb">{"'PROFITABILITY'!$A$1:$F$45"}</definedName>
    <definedName localSheetId="11" name="bcv">{"'PROFITABILITY'!$A$1:$F$45"}</definedName>
    <definedName name="bcv">{"'PROFITABILITY'!$A$1:$F$45"}</definedName>
    <definedName localSheetId="11" name="BD">INDEX(#REF!,MATCH(#REF!,#REF!,0))</definedName>
    <definedName localSheetId="11" name="BE">INDEX(#REF!,MATCH(#REF!,#REF!,0))</definedName>
    <definedName localSheetId="11" name="BF">INDEX(#REF!,MATCH(#REF!,#REF!,0))</definedName>
    <definedName localSheetId="11" name="BH">INDEX(#REF!,MATCH(#REF!,#REF!,0))</definedName>
    <definedName localSheetId="11" name="BI">INDEX(#REF!,MATCH(#REF!,#REF!,0))</definedName>
    <definedName localSheetId="11" name="BJ">INDEX(#REF!,MATCH(#REF!,#REF!,0))</definedName>
    <definedName localSheetId="11" name="BK">INDEX(#REF!,MATCH(#REF!,#REF!,0))</definedName>
    <definedName localSheetId="11" name="BL">INDEX(#REF!,MATCH(#REF!,#REF!,0))</definedName>
    <definedName name="BOQ_1">"#REF!"</definedName>
    <definedName localSheetId="11" name="Bridge">{"form-D1",#N/A,FALSE,"FORM-D1";"form-D1_amt",#N/A,FALSE,"FORM-D1"}</definedName>
    <definedName name="Bridge">{"form-D1",#N/A,FALSE,"FORM-D1";"form-D1_amt",#N/A,FALSE,"FORM-D1"}</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tton_5">"AS_PER_TALLY_31_09_04_ONYX_List"</definedName>
    <definedName name="Button_7">"AS_PER_TALLY_31_09_04_ONYX_List1"</definedName>
    <definedName name="Button_8">"AS_PER_TALLY_31_09_04_ONYX_List1"</definedName>
    <definedName localSheetId="11" name="caa">{"'PROFITABILITY'!$A$1:$F$45"}</definedName>
    <definedName name="caa">{"'PROFITABILITY'!$A$1:$F$45"}</definedName>
    <definedName localSheetId="11" name="CB">INDEX(#REF!,MATCH(#REF!,#REF!,0))</definedName>
    <definedName localSheetId="11" name="CC">INDEX(#REF!,MATCH(#REF!,#REF!,0))</definedName>
    <definedName localSheetId="11" name="CCC">{#N/A,#N/A,FALSE,"str_title";#N/A,#N/A,FALSE,"SUM";#N/A,#N/A,FALSE,"Scope";#N/A,#N/A,FALSE,"PIE-Jn";#N/A,#N/A,FALSE,"PIE-Jn_Hz";#N/A,#N/A,FALSE,"Liq_Plan";#N/A,#N/A,FALSE,"S_Curve";#N/A,#N/A,FALSE,"Liq_Prof";#N/A,#N/A,FALSE,"Man_Pwr";#N/A,#N/A,FALSE,"Man_Prof"}</definedName>
    <definedName name="CCC">{#N/A,#N/A,FALSE,"str_title";#N/A,#N/A,FALSE,"SUM";#N/A,#N/A,FALSE,"Scope";#N/A,#N/A,FALSE,"PIE-Jn";#N/A,#N/A,FALSE,"PIE-Jn_Hz";#N/A,#N/A,FALSE,"Liq_Plan";#N/A,#N/A,FALSE,"S_Curve";#N/A,#N/A,FALSE,"Liq_Prof";#N/A,#N/A,FALSE,"Man_Pwr";#N/A,#N/A,FALSE,"Man_Prof"}</definedName>
    <definedName localSheetId="11" name="CE">INDEX(#REF!,MATCH(#REF!,#REF!,0))</definedName>
    <definedName name="cem">190</definedName>
    <definedName localSheetId="11" name="CG">INDEX(#REF!,MATCH(#REF!,#REF!,0))</definedName>
    <definedName localSheetId="11" name="CH">INDEX(#REF!,MATCH(#REF!,#REF!,0))</definedName>
    <definedName localSheetId="11" name="CI">INDEX(#REF!,MATCH(#REF!,#REF!,0))</definedName>
    <definedName name="City">#NAME?</definedName>
    <definedName localSheetId="11" name="CJ">INDEX(#REF!,MATCH(#REF!,#REF!,0))</definedName>
    <definedName localSheetId="11" name="CK">INDEX(#REF!,MATCH(#REF!,#REF!,0))</definedName>
    <definedName localSheetId="11" name="Cl.Preforma">{"Execavation",#N/A,FALSE,"furniture (employer)"}</definedName>
    <definedName name="Cl.Preforma">{"Execavation",#N/A,FALSE,"furniture (employer)"}</definedName>
    <definedName localSheetId="11" name="CLAIMB">{"Execavation",#N/A,FALSE,"furniture (employer)"}</definedName>
    <definedName name="CLAIMB">{"Execavation",#N/A,FALSE,"furniture (employer)"}</definedName>
    <definedName localSheetId="11" name="CLAIMSB">{"Execavation",#N/A,FALSE,"furniture (employer)"}</definedName>
    <definedName name="CLAIMSB">{"Execavation",#N/A,FALSE,"furniture (employer)"}</definedName>
    <definedName localSheetId="11" name="CLM">{"Execavation",#N/A,FALSE,"furniture (employer)"}</definedName>
    <definedName name="CLM">{"Execavation",#N/A,FALSE,"furniture (employer)"}</definedName>
    <definedName localSheetId="11" name="CM">INDEX(#REF!,MATCH(#REF!,#REF!,0))</definedName>
    <definedName localSheetId="11" name="cONCRETE">{"form-D1",#N/A,FALSE,"FORM-D1";"form-D1_amt",#N/A,FALSE,"FORM-D1"}</definedName>
    <definedName name="cONCRETE">{"form-D1",#N/A,FALSE,"FORM-D1";"form-D1_amt",#N/A,FALSE,"FORM-D1"}</definedName>
    <definedName name="ConductorType">OFFSET(#REF!,0,0,COUNTA(#REF!),1)</definedName>
    <definedName localSheetId="11" name="const">{"'PROFITABILITY'!$A$1:$F$45"}</definedName>
    <definedName name="const">{"'PROFITABILITY'!$A$1:$F$45"}</definedName>
    <definedName name="Copyright">"© 1995 Worley Limited"</definedName>
    <definedName localSheetId="11" name="Cover1">{"Total Indirect Manpower",#N/A,FALSE,"J";"Total Direct Manpower",#N/A,FALSE,"J";"Direct Structural Manpower",#N/A,FALSE,"J";"Direct Mechanical Manpower",#N/A,FALSE,"J";"Direct Piping Manpower",#N/A,FALSE,"J";"Direct Tanks Manpower",#N/A,FALSE,"J";"Direct ElecInstrSS Manpower",#N/A,FALSE,"J"}</definedName>
    <definedName name="Cover1">{"Total Indirect Manpower",#N/A,FALSE,"J";"Total Direct Manpower",#N/A,FALSE,"J";"Direct Structural Manpower",#N/A,FALSE,"J";"Direct Mechanical Manpower",#N/A,FALSE,"J";"Direct Piping Manpower",#N/A,FALSE,"J";"Direct Tanks Manpower",#N/A,FALSE,"J";"Direct ElecInstrSS Manpower",#N/A,FALSE,"J"}</definedName>
    <definedName localSheetId="11" name="COVVV">{#N/A,#N/A,FALSE,"str_title";#N/A,#N/A,FALSE,"SUM";#N/A,#N/A,FALSE,"Scope";#N/A,#N/A,FALSE,"PIE-Jn";#N/A,#N/A,FALSE,"PIE-Jn_Hz";#N/A,#N/A,FALSE,"Liq_Plan";#N/A,#N/A,FALSE,"S_Curve";#N/A,#N/A,FALSE,"Liq_Prof";#N/A,#N/A,FALSE,"Man_Pwr";#N/A,#N/A,FALSE,"Man_Prof"}</definedName>
    <definedName name="COVVV">{#N/A,#N/A,FALSE,"str_title";#N/A,#N/A,FALSE,"SUM";#N/A,#N/A,FALSE,"Scope";#N/A,#N/A,FALSE,"PIE-Jn";#N/A,#N/A,FALSE,"PIE-Jn_Hz";#N/A,#N/A,FALSE,"Liq_Plan";#N/A,#N/A,FALSE,"S_Curve";#N/A,#N/A,FALSE,"Liq_Prof";#N/A,#N/A,FALSE,"Man_Pwr";#N/A,#N/A,FALSE,"Man_Prof"}</definedName>
    <definedName name="CV">#NAME?</definedName>
    <definedName name="cw">20</definedName>
    <definedName localSheetId="11" name="D_D">INDEX(#REF!,MATCH(#REF!,#REF!,0))</definedName>
    <definedName localSheetId="11" name="d_jp">{"'Sheet1'!$A$4386:$N$4591"}</definedName>
    <definedName name="d_jp">{"'Sheet1'!$A$4386:$N$4591"}</definedName>
    <definedName localSheetId="11" name="Dampers">{"'PROFITABILITY'!$A$1:$F$45"}</definedName>
    <definedName name="Dampers">{"'PROFITABILITY'!$A$1:$F$45"}</definedName>
    <definedName name="DANGA">#REF!,#REF!</definedName>
    <definedName localSheetId="11" name="DB">INDEX(#REF!,MATCH(#REF!,#REF!,0))</definedName>
    <definedName localSheetId="11" name="dd">{"'PROFITABILITY'!$A$1:$F$45"}</definedName>
    <definedName name="dd">{"'PROFITABILITY'!$A$1:$F$45"}</definedName>
    <definedName name="DD_1">NA()</definedName>
    <definedName name="DDDD_1">NA()</definedName>
    <definedName localSheetId="11" name="DE">INDEX(#REF!,MATCH(#REF!,#REF!,0))</definedName>
    <definedName localSheetId="11" name="DELTA">{"'PROFITABILITY'!$A$1:$F$45"}</definedName>
    <definedName name="DELTA">{"'PROFITABILITY'!$A$1:$F$45"}</definedName>
    <definedName localSheetId="11" name="DELTA1">{"'PROFITABILITY'!$A$1:$F$45"}</definedName>
    <definedName name="DELTA1">{"'PROFITABILITY'!$A$1:$F$45"}</definedName>
    <definedName localSheetId="11" name="DESILTING">{#N/A,#N/A,FALSE,"abs";#N/A,#N/A,FALSE,"Annex-I";#N/A,#N/A,FALSE,"Annex-II";#N/A,#N/A,FALSE,"Annex-III";#N/A,#N/A,FALSE,"Annex-IV";#N/A,#N/A,FALSE,"Annex-V";#N/A,#N/A,FALSE,"Annex-VI"}</definedName>
    <definedName name="DESILTING">{#N/A,#N/A,FALSE,"abs";#N/A,#N/A,FALSE,"Annex-I";#N/A,#N/A,FALSE,"Annex-II";#N/A,#N/A,FALSE,"Annex-III";#N/A,#N/A,FALSE,"Annex-IV";#N/A,#N/A,FALSE,"Annex-V";#N/A,#N/A,FALSE,"Annex-VI"}</definedName>
    <definedName name="dfadf">(#REF!,#REF!)</definedName>
    <definedName localSheetId="11" name="dfaf">{"'장비'!$A$3:$M$12"}</definedName>
    <definedName name="dfaf">{"'장비'!$A$3:$M$12"}</definedName>
    <definedName localSheetId="11" name="DFD">{"'PROFITABILITY'!$A$1:$F$45"}</definedName>
    <definedName name="DFD">{"'PROFITABILITY'!$A$1:$F$45"}</definedName>
    <definedName localSheetId="11" name="dfdfdfd">{"'PROFITABILITY'!$A$1:$F$45"}</definedName>
    <definedName name="dfdfdfd">{"'PROFITABILITY'!$A$1:$F$45"}</definedName>
    <definedName localSheetId="11" name="dfdfs">{"'Sheet1'!$A$4386:$N$4591"}</definedName>
    <definedName name="dfdfs">{"'Sheet1'!$A$4386:$N$4591"}</definedName>
    <definedName localSheetId="11" name="DH">INDEX(#REF!,MATCH(#REF!,#REF!,0))</definedName>
    <definedName localSheetId="11" name="DHTML">{"'Sheet1'!$A$4386:$N$4591"}</definedName>
    <definedName name="DHTML">{"'Sheet1'!$A$4386:$N$4591"}</definedName>
    <definedName localSheetId="11" name="DI">INDEX(#REF!,MATCH(#REF!,#REF!,0))</definedName>
    <definedName localSheetId="11" name="Dis">{"'PROFITABILITY'!$A$1:$F$45"}</definedName>
    <definedName name="Dis">{"'PROFITABILITY'!$A$1:$F$45"}</definedName>
    <definedName name="DIV">1000000</definedName>
    <definedName localSheetId="11" name="DJ">INDEX(#REF!,MATCH(#REF!,#REF!,0))</definedName>
    <definedName localSheetId="11" name="DK">INDEX(#REF!,MATCH(#REF!,#REF!,0))</definedName>
    <definedName localSheetId="11" name="DKG">{"'PROFITABILITY'!$A$1:$F$45"}</definedName>
    <definedName name="DKG">{"'PROFITABILITY'!$A$1:$F$45"}</definedName>
    <definedName localSheetId="11" name="DL">INDEX(#REF!,MATCH(#REF!,#REF!,0))</definedName>
    <definedName localSheetId="11" name="DPN">{#N/A,#N/A,FALSE,"WRSUMMARY";#N/A,#N/A,FALSE,"ANNEX-1";#N/A,#N/A,FALSE,"ANNEX-2";#N/A,#N/A,FALSE,"ANNEX-3";#N/A,#N/A,FALSE,"WORKING"}</definedName>
    <definedName name="DPN">{#N/A,#N/A,FALSE,"WRSUMMARY";#N/A,#N/A,FALSE,"ANNEX-1";#N/A,#N/A,FALSE,"ANNEX-2";#N/A,#N/A,FALSE,"ANNEX-3";#N/A,#N/A,FALSE,"WORKING"}</definedName>
    <definedName localSheetId="11" name="DPR">#REF!&amp;#REF!&amp;#REF!&amp;#REF!&amp;#REF!&amp;#REF!&amp;#REF!&amp;#REF!&amp;#REF!&amp;#REF!</definedName>
    <definedName localSheetId="11" name="DRBA3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dsad">{"form-D1",#N/A,FALSE,"FORM-D1";"form-D1_amt",#N/A,FALSE,"FORM-D1"}</definedName>
    <definedName name="dsad">{"form-D1",#N/A,FALSE,"FORM-D1";"form-D1_amt",#N/A,FALSE,"FORM-D1"}</definedName>
    <definedName name="dsad_1">NA()</definedName>
    <definedName localSheetId="11" name="DSSWEE">{"form-D1",#N/A,FALSE,"FORM-D1";"form-D1_amt",#N/A,FALSE,"FORM-D1"}</definedName>
    <definedName name="DSSWEE">{"form-D1",#N/A,FALSE,"FORM-D1";"form-D1_amt",#N/A,FALSE,"FORM-D1"}</definedName>
    <definedName localSheetId="11" name="EA">INDEX(#REF!,MATCH(#REF!,#REF!,0))</definedName>
    <definedName localSheetId="11" name="EB">INDEX(#REF!,MATCH(#REF!,#REF!,0))</definedName>
    <definedName localSheetId="11" name="EC">INDEX(#REF!,MATCH(#REF!,#REF!,0))</definedName>
    <definedName localSheetId="11" name="eee">{"'PROFITABILITY'!$A$1:$F$45"}</definedName>
    <definedName name="eee">{"'PROFITABILITY'!$A$1:$F$45"}</definedName>
    <definedName localSheetId="11" name="EEEE">{"form-D1",#N/A,FALSE,"FORM-D1";"form-D1_amt",#N/A,FALSE,"FORM-D1"}</definedName>
    <definedName name="EEEE">{"form-D1",#N/A,FALSE,"FORM-D1";"form-D1_amt",#N/A,FALSE,"FORM-D1"}</definedName>
    <definedName name="EEEE_1">NA()</definedName>
    <definedName localSheetId="11" name="EF">INDEX(#REF!,MATCH(#REF!,#REF!,0))</definedName>
    <definedName localSheetId="11" name="EG">INDEX(#REF!,MATCH(#REF!,#REF!,0))</definedName>
    <definedName localSheetId="11" name="EH">INDEX(#REF!,MATCH(#REF!,#REF!,0))</definedName>
    <definedName localSheetId="11" name="EI">INDEX(#REF!,MATCH(#REF!,#REF!,0))</definedName>
    <definedName localSheetId="11" name="EJ">INDEX(#REF!,MATCH(#REF!,#REF!,0))</definedName>
    <definedName localSheetId="11" name="EK">INDEX(#REF!,MATCH(#REF!,#REF!,0))</definedName>
    <definedName localSheetId="11" name="EL">INDEX(#REF!,MATCH(#REF!,#REF!,0))</definedName>
    <definedName localSheetId="11" name="EM">INDEX(#REF!,MATCH(#REF!,#REF!,0))</definedName>
    <definedName localSheetId="11" name="emb">{"Execavation",#N/A,FALSE,"furniture (employer)"}</definedName>
    <definedName name="emb">{"Execavation",#N/A,FALSE,"furniture (employer)"}</definedName>
    <definedName name="ErectionTool">OFFSET(#REF!,0,0,COUNTA(#REF!),1)</definedName>
    <definedName localSheetId="11" name="ERT">IFERROR(LEFT(INDEX(#REF!,MATCH(#REF!,#REF!,0)),3),"")</definedName>
    <definedName localSheetId="11" name="ERTYYWWS">{"form-D1",#N/A,FALSE,"FORM-D1";"form-D1_amt",#N/A,FALSE,"FORM-D1"}</definedName>
    <definedName name="ERTYYWWS">{"form-D1",#N/A,FALSE,"FORM-D1";"form-D1_amt",#N/A,FALSE,"FORM-D1"}</definedName>
    <definedName name="Etouch">INDIRECT(VLOOKUP(#REF!,#REF!,1,0))</definedName>
    <definedName name="ew">#REF!,#REF!,#REF!,#REF!,#REF!,#REF!,#REF!,#REF!,#REF!,#REF!,#REF!,#REF!,#REF!</definedName>
    <definedName localSheetId="11" name="ewer">{"'PROFITABILITY'!$A$1:$F$45"}</definedName>
    <definedName name="ewer">{"'PROFITABILITY'!$A$1:$F$45"}</definedName>
    <definedName localSheetId="11" name="EWWW">{"form-D1",#N/A,FALSE,"FORM-D1";"form-D1_amt",#N/A,FALSE,"FORM-D1"}</definedName>
    <definedName name="EWWW">{"form-D1",#N/A,FALSE,"FORM-D1";"form-D1_amt",#N/A,FALSE,"FORM-D1"}</definedName>
    <definedName localSheetId="11" name="Excel_BuiltIn__FilterDatabase_3">NA()</definedName>
    <definedName name="Excel_BuiltIn_Database_0">"$#REF!.$A$1:$N$4078"</definedName>
    <definedName name="Excel_BuiltIn_Print_Area">"$#REF!.$A$1:$Z$38"</definedName>
    <definedName name="Excel_BuiltIn_Print_Area_1">"$#REF!.$A$1:$O$46"</definedName>
    <definedName localSheetId="11" name="Excel_BuiltIn_Print_Area_2">"$#REF!.$A$1:$O$42"</definedName>
    <definedName name="Excel_BuiltIn_Print_Area_3_1_1_1">"$#REF!.$A$1:$G$149"</definedName>
    <definedName name="Excel_BuiltIn_Print_Area_4_2">"$#REF!.#REF!$#REF!"</definedName>
    <definedName name="Excel_BuiltIn_Print_Area_4_4">"$#REF!.#REF!$#REF!"</definedName>
    <definedName name="Excel_BuiltIn_Print_Area_4_6">"$#REF!.$#REF!$#REF!"</definedName>
    <definedName name="Excel_BuiltIn_Print_Titles">#REF!,#REF!</definedName>
    <definedName name="Excel_BuiltIn_Print_Titles_1_1_1">"$#REF!.$A$1:$IU$6"</definedName>
    <definedName name="Excel_BuiltIn_Print_Titles_17">#REF!,#REF!</definedName>
    <definedName localSheetId="11" name="f_1">{"'PROFITABILITY'!$A$1:$F$45"}</definedName>
    <definedName name="f_1">{"'PROFITABILITY'!$A$1:$F$45"}</definedName>
    <definedName localSheetId="11" name="FA">INDEX(#REF!,MATCH(#REF!,#REF!,0))</definedName>
    <definedName name="fac">0.825</definedName>
    <definedName name="Factora">#REF!/#REF!</definedName>
    <definedName localSheetId="11" name="fasfa">{"'PROFITABILITY'!$A$1:$F$45"}</definedName>
    <definedName name="fasfa">{"'PROFITABILITY'!$A$1:$F$45"}</definedName>
    <definedName localSheetId="11" name="FB">INDEX(#REF!,MATCH(#REF!,#REF!,0))</definedName>
    <definedName localSheetId="11" name="FD">INDEX(#REF!,MATCH(#REF!,#REF!,0))</definedName>
    <definedName localSheetId="11" name="FDGSDFG">{#N/A,#N/A,TRUE,"STEEL";#N/A,#N/A,TRUE,"OUTSIDE FAB.";#N/A,#N/A,TRUE,"WIP";#N/A,#N/A,TRUE,"FINISHED GOODS";#N/A,#N/A,TRUE,"SCRAP"}</definedName>
    <definedName name="FDGSDFG">{#N/A,#N/A,TRUE,"STEEL";#N/A,#N/A,TRUE,"OUTSIDE FAB.";#N/A,#N/A,TRUE,"WIP";#N/A,#N/A,TRUE,"FINISHED GOODS";#N/A,#N/A,TRUE,"SCRAP"}</definedName>
    <definedName localSheetId="11" name="FDN">IFERROR(LEFT(INDEX(#REF!,MATCH(#REF!,#REF!,0)),3),"")</definedName>
    <definedName localSheetId="11" name="FDN_Conc">IFERROR(IF(#REF!&gt;=44242,(_xlfn.XLOOKUP(#REF!&amp;#REF!,#REF!,#REF!)),0),"")</definedName>
    <definedName localSheetId="11" name="FDN_Rate">IFERROR(_xlfn.XLOOKUP(#REF!&amp;#REF!,#REF!,#REF!),"")</definedName>
    <definedName localSheetId="11" name="FDN_Revenue">IFERROR(IF(#REF!&gt;=44242,(_xlfn.XLOOKUP(#REF!&amp;#REF!,#REF!,#REF!)),0),"")</definedName>
    <definedName localSheetId="11" name="fg">{"'PROFITABILITY'!$A$1:$F$45"}</definedName>
    <definedName localSheetId="11" name="FH">INDEX(#REF!,MATCH(#REF!,#REF!,0))</definedName>
    <definedName localSheetId="11" name="FJ">INDEX(#REF!,MATCH(#REF!,#REF!,0))</definedName>
    <definedName localSheetId="11" name="fjhgfd">{"'Sheet1'!$A$4386:$N$4591"}</definedName>
    <definedName name="fjhgfd">{"'Sheet1'!$A$4386:$N$4591"}</definedName>
    <definedName localSheetId="11" name="FK">INDEX(#REF!,MATCH(#REF!,#REF!,0))</definedName>
    <definedName localSheetId="11" name="FL">INDEX(#REF!,MATCH(#REF!,#REF!,0))</definedName>
    <definedName localSheetId="11" name="FM">INDEX(#REF!,MATCH(#REF!,#REF!,0))</definedName>
    <definedName localSheetId="11" name="foren">{"Execavation",#N/A,FALSE,"furniture (employer)"}</definedName>
    <definedName name="foren">{"Execavation",#N/A,FALSE,"furniture (employer)"}</definedName>
    <definedName name="FoundationTool">OFFSET(#REF!,0,0,COUNTA(#REF!),1)</definedName>
    <definedName localSheetId="11" name="Fr">{"'PROFITABILITY'!$A$1:$F$45"}</definedName>
    <definedName name="Fr">{"'PROFITABILITY'!$A$1:$F$45"}</definedName>
    <definedName localSheetId="11" name="funds">{"'Sheet1'!$A$4386:$N$4591"}</definedName>
    <definedName name="funds">{"'Sheet1'!$A$4386:$N$4591"}</definedName>
    <definedName localSheetId="11" name="GA">INDEX(#REF!,MATCH(#REF!,#REF!,0))</definedName>
    <definedName localSheetId="11" name="GB">INDEX(#REF!,MATCH(#REF!,#REF!,0))</definedName>
    <definedName localSheetId="11" name="GC">INDEX(#REF!,MATCH(#REF!,#REF!,0))</definedName>
    <definedName localSheetId="11" name="GD">INDEX(#REF!,MATCH(#REF!,#REF!,0))</definedName>
    <definedName localSheetId="11" name="GE">INDEX(#REF!,MATCH(#REF!,#REF!,0))</definedName>
    <definedName localSheetId="11" name="GF">INDEX(#REF!,MATCH(#REF!,#REF!,0))</definedName>
    <definedName name="GFA_1">"#REF!"</definedName>
    <definedName localSheetId="11" name="ggg">{"'PROFITABILITY'!$A$1:$F$45"}</definedName>
    <definedName name="ggg">{"'PROFITABILITY'!$A$1:$F$45"}</definedName>
    <definedName localSheetId="11" name="GH">INDEX(#REF!,MATCH(#REF!,#REF!,0))</definedName>
    <definedName localSheetId="11" name="GI">INDEX(#REF!,MATCH(#REF!,#REF!,0))</definedName>
    <definedName localSheetId="11" name="GIUI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GIULIO">{"CLAIM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1" name="GJ">INDEX(#REF!,MATCH(#REF!,#REF!,0))</definedName>
    <definedName localSheetId="11" name="GL">INDEX(#REF!,MATCH(#REF!,#REF!,0))</definedName>
    <definedName localSheetId="11" name="GM">INDEX(#REF!,MATCH(#REF!,#REF!,0))</definedName>
    <definedName localSheetId="11" name="Groundinga">{"'PROFITABILITY'!$A$1:$F$45"}</definedName>
    <definedName name="Groundinga">{"'PROFITABILITY'!$A$1:$F$45"}</definedName>
    <definedName localSheetId="11" name="GV">{#N/A,#N/A,FALSE,"CCTV"}</definedName>
    <definedName name="GV">{#N/A,#N/A,FALSE,"CCTV"}</definedName>
    <definedName localSheetId="11" name="HA">INDEX(#REF!,MATCH(#REF!,#REF!,0))</definedName>
    <definedName localSheetId="11" name="HB">INDEX(#REF!,MATCH(#REF!,#REF!,0))</definedName>
    <definedName localSheetId="11" name="HC">INDEX(#REF!,MATCH(#REF!,#REF!,0))</definedName>
    <definedName localSheetId="11" name="HD">INDEX(#REF!,MATCH(#REF!,#REF!,0))</definedName>
    <definedName localSheetId="11" name="HG">INDEX(#REF!,MATCH(#REF!,#REF!,0))</definedName>
    <definedName localSheetId="11" name="HGDFGD">{"CLAIM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1" name="HGGDF">{"AWARDED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HI">INDEX(#REF!,MATCH(#REF!,#REF!,0))</definedName>
    <definedName localSheetId="11" name="hijkl">{"'PROFITABILITY'!$A$1:$F$45"}</definedName>
    <definedName name="hijkl">{"'PROFITABILITY'!$A$1:$F$45"}</definedName>
    <definedName localSheetId="11" name="His">{"Cost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localSheetId="11" name="HJ">INDEX(#REF!,MATCH(#REF!,#REF!,0))</definedName>
    <definedName localSheetId="11" name="HK">INDEX(#REF!,MATCH(#REF!,#REF!,0))</definedName>
    <definedName localSheetId="11" name="HL">INDEX(#REF!,MATCH(#REF!,#REF!,0))</definedName>
    <definedName localSheetId="11" name="html">{"'PROFITABILITY'!$A$1:$F$45"}</definedName>
    <definedName name="html">{"'PROFITABILITY'!$A$1:$F$45"}</definedName>
    <definedName name="HTML_CodePage">1252</definedName>
    <definedName localSheetId="11" name="HTML_Control">{"'PROFITABILITY'!$A$1:$F$45"}</definedName>
    <definedName name="HTML_Control">{"'PROFITABILITY'!$A$1:$F$45"}</definedName>
    <definedName localSheetId="11" name="HTML_Control_1">{"'PROFITABILITY'!$A$1:$F$45"}</definedName>
    <definedName name="HTML_Control_1">{"'PROFITABILITY'!$A$1:$F$45"}</definedName>
    <definedName localSheetId="11" name="HTML_control2">{"'Sheet1'!$A$4386:$N$4591"}</definedName>
    <definedName name="HTML_control2">{"'Sheet1'!$A$4386:$N$4591"}</definedName>
    <definedName name="HTML_Description">""</definedName>
    <definedName name="HTML_Email">""</definedName>
    <definedName name="HTML_Header">"PRICE AND PROFOTABILITY"</definedName>
    <definedName name="HTML_LastUpdate">"2/9/99"</definedName>
    <definedName name="HTML_LineAfter">TRUE</definedName>
    <definedName name="HTML_LineBefore">TRUE</definedName>
    <definedName name="HTML_Name">"KEC  INTERNATIONAL"</definedName>
    <definedName name="HTML_OBDlg2">TRUE</definedName>
    <definedName name="HTML_OBDlg4">TRUE</definedName>
    <definedName name="HTML_OS">0</definedName>
    <definedName name="HTML_PathFile">"C:\My Documents\XLS.htm"</definedName>
    <definedName name="HTML_Title">"MANANTALI PROJECT"</definedName>
    <definedName localSheetId="11" name="html2">{"'PROFITABILITY'!$A$1:$F$45"}</definedName>
    <definedName name="html2">{"'PROFITABILITY'!$A$1:$F$45"}</definedName>
    <definedName localSheetId="11" name="IA">INDEX(#REF!,MATCH(#REF!,#REF!,0))</definedName>
    <definedName localSheetId="11" name="IAM">{"'Sheet1'!$A$4386:$N$4591"}</definedName>
    <definedName name="IAM">{"'Sheet1'!$A$4386:$N$4591"}</definedName>
    <definedName localSheetId="11" name="IB">INDEX(#REF!,MATCH(#REF!,#REF!,0))</definedName>
    <definedName localSheetId="11" name="IC">INDEX(#REF!,MATCH(#REF!,#REF!,0))</definedName>
    <definedName name="Icc">#REF!*#REF!</definedName>
    <definedName localSheetId="11" name="IF">INDEX(#REF!,MATCH(#REF!,#REF!,0))</definedName>
    <definedName localSheetId="11" name="IG">INDEX(#REF!,MATCH(#REF!,#REF!,0))</definedName>
    <definedName localSheetId="11" name="IH">INDEX(#REF!,MATCH(#REF!,#REF!,0))</definedName>
    <definedName localSheetId="11" name="IJ">INDEX(#REF!,MATCH(#REF!,#REF!,0))</definedName>
    <definedName localSheetId="11" name="IK">INDEX(#REF!,MATCH(#REF!,#REF!,0))</definedName>
    <definedName localSheetId="11" name="IL">INDEX(#REF!,MATCH(#REF!,#REF!,0))</definedName>
    <definedName localSheetId="11" name="IM">INDEX(#REF!,MATCH(#REF!,#REF!,0))</definedName>
    <definedName localSheetId="11" name="in">{"AWARDED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JA">INDEX(#REF!,MATCH(#REF!,#REF!,0))</definedName>
    <definedName localSheetId="11" name="JB">INDEX(#REF!,MATCH(#REF!,#REF!,0))</definedName>
    <definedName localSheetId="11" name="JC">INDEX(#REF!,MATCH(#REF!,#REF!,0))</definedName>
    <definedName localSheetId="11" name="JD">INDEX(#REF!,MATCH(#REF!,#REF!,0))</definedName>
    <definedName localSheetId="11" name="JE">INDEX(#REF!,MATCH(#REF!,#REF!,0))</definedName>
    <definedName localSheetId="11" name="JF">INDEX(#REF!,MATCH(#REF!,#REF!,0))</definedName>
    <definedName localSheetId="11" name="JG">INDEX(#REF!,MATCH(#REF!,#REF!,0))</definedName>
    <definedName localSheetId="11" name="JH">INDEX(#REF!,MATCH(#REF!,#REF!,0))</definedName>
    <definedName localSheetId="11" name="JI">INDEX(#REF!,MATCH(#REF!,#REF!,0))</definedName>
    <definedName localSheetId="11" name="jjjj">{"form-D1",#N/A,FALSE,"FORM-D1";"form-D1_amt",#N/A,FALSE,"FORM-D1"}</definedName>
    <definedName name="jjjj">{"form-D1",#N/A,FALSE,"FORM-D1";"form-D1_amt",#N/A,FALSE,"FORM-D1"}</definedName>
    <definedName localSheetId="11" name="JK">INDEX(#REF!,MATCH(#REF!,#REF!,0))</definedName>
    <definedName localSheetId="11" name="JL">INDEX(#REF!,MATCH(#REF!,#REF!,0))</definedName>
    <definedName localSheetId="11" name="JM">INDEX(#REF!,MATCH(#REF!,#REF!,0))</definedName>
    <definedName localSheetId="11" name="k">{"'PROFITABILITY'!$A$1:$F$45"}</definedName>
    <definedName name="k_1">NA()</definedName>
    <definedName localSheetId="11" name="KB">INDEX(#REF!,MATCH(#REF!,#REF!,0))</definedName>
    <definedName localSheetId="11" name="KC">INDEX(#REF!,MATCH(#REF!,#REF!,0))</definedName>
    <definedName localSheetId="11" name="KD">INDEX(#REF!,MATCH(#REF!,#REF!,0))</definedName>
    <definedName name="KEC_TopManagement">OFFSET(#REF!,0,0,COUNTA(#REF!),1)</definedName>
    <definedName localSheetId="11" name="KF">INDEX(#REF!,MATCH(#REF!,#REF!,0))</definedName>
    <definedName localSheetId="11" name="KG">INDEX(#REF!,MATCH(#REF!,#REF!,0))</definedName>
    <definedName localSheetId="11" name="KH">INDEX(#REF!,MATCH(#REF!,#REF!,0))</definedName>
    <definedName localSheetId="11" name="KI">INDEX(#REF!,MATCH(#REF!,#REF!,0))</definedName>
    <definedName localSheetId="11" name="KJ">INDEX(#REF!,MATCH(#REF!,#REF!,0))</definedName>
    <definedName localSheetId="11" name="KJGDFLKHGKJDFHG">{#N/A,#N/A,FALSE,"WRSUMMARY";#N/A,#N/A,FALSE,"ANNEX-1";#N/A,#N/A,FALSE,"ANNEX-2";#N/A,#N/A,FALSE,"ANNEX-3";#N/A,#N/A,FALSE,"WORKING"}</definedName>
    <definedName name="KJGDFLKHGKJDFHG">{#N/A,#N/A,FALSE,"WRSUMMARY";#N/A,#N/A,FALSE,"ANNEX-1";#N/A,#N/A,FALSE,"ANNEX-2";#N/A,#N/A,FALSE,"ANNEX-3";#N/A,#N/A,FALSE,"WORKING"}</definedName>
    <definedName localSheetId="11" name="kkkk">{"'PROFITABILITY'!$A$1:$F$45"}</definedName>
    <definedName name="kkkk">{"'PROFITABILITY'!$A$1:$F$45"}</definedName>
    <definedName localSheetId="11" name="KL">INDEX(#REF!,MATCH(#REF!,#REF!,0))</definedName>
    <definedName localSheetId="11" name="kltp">{"'PROFITABILITY'!$A$1:$F$45"}</definedName>
    <definedName name="kltp">{"'PROFITABILITY'!$A$1:$F$45"}</definedName>
    <definedName localSheetId="11" name="KM">INDEX(#REF!,MATCH(#REF!,#REF!,0))</definedName>
    <definedName localSheetId="11" name="kmrc">{"CLAIM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1" name="kususdd">{"'PROFITABILITY'!$A$1:$F$45"}</definedName>
    <definedName name="kususdd">{"'PROFITABILITY'!$A$1:$F$45"}</definedName>
    <definedName localSheetId="11" name="LA">INDEX(#REF!,MATCH(#REF!,#REF!,0))</definedName>
    <definedName name="Labourers">OFFSET(#REF!,0,0,COUNTA(#REF!),1)</definedName>
    <definedName localSheetId="11" name="LB">INDEX(#REF!,MATCH(#REF!,#REF!,0))</definedName>
    <definedName localSheetId="11" name="LE">INDEX(#REF!,MATCH(#REF!,#REF!,0))</definedName>
    <definedName localSheetId="11" name="LF">INDEX(#REF!,MATCH(#REF!,#REF!,0))</definedName>
    <definedName localSheetId="11" name="LH">INDEX(#REF!,MATCH(#REF!,#REF!,0))</definedName>
    <definedName name="LineType">OFFSET(#REF!,0,0,COUNTA(#REF!),1)</definedName>
    <definedName name="LineVoltage">OFFSET(#REF!,0,0,COUNTA(#REF!),1)</definedName>
    <definedName localSheetId="11" name="LJ">INDEX(#REF!,MATCH(#REF!,#REF!,0))</definedName>
    <definedName localSheetId="11" name="lk">{#N/A,#N/A,FALSE,"CCTV"}</definedName>
    <definedName localSheetId="11" name="LLLL">{"form-D1",#N/A,FALSE,"FORM-D1";"form-D1_amt",#N/A,FALSE,"FORM-D1"}</definedName>
    <definedName name="LLLL">{"form-D1",#N/A,FALSE,"FORM-D1";"form-D1_amt",#N/A,FALSE,"FORM-D1"}</definedName>
    <definedName localSheetId="11" name="LM">INDEX(#REF!,MATCH(#REF!,#REF!,0))</definedName>
    <definedName name="logo1">"Picture 7"</definedName>
    <definedName localSheetId="11" name="lohari">{"form-D1",#N/A,FALSE,"FORM-D1";"form-D1_amt",#N/A,FALSE,"FORM-D1"}</definedName>
    <definedName name="lohari">{"form-D1",#N/A,FALSE,"FORM-D1";"form-D1_amt",#N/A,FALSE,"FORM-D1"}</definedName>
    <definedName localSheetId="11" name="Lot">{"'PROFITABILITY'!$A$1:$F$45"}</definedName>
    <definedName name="Lot">{"'PROFITABILITY'!$A$1:$F$45"}</definedName>
    <definedName name="M_25_box_Culvert_1">"#REF!"</definedName>
    <definedName localSheetId="11" name="M_F">INDEX(#REF!,MATCH(#REF!,#REF!,0))</definedName>
    <definedName localSheetId="11" name="MA">INDEX(#REF!,MATCH(#REF!,#REF!,0))</definedName>
    <definedName name="ma_3">"#REF!"</definedName>
    <definedName name="ma_4">"#REF!"</definedName>
    <definedName name="mac">75</definedName>
    <definedName localSheetId="11" name="MB">INDEX(#REF!,MATCH(#REF!,#REF!,0))</definedName>
    <definedName localSheetId="11" name="MC">INDEX(#REF!,MATCH(#REF!,#REF!,0))</definedName>
    <definedName localSheetId="11" name="MD">INDEX(#REF!,MATCH(#REF!,#REF!,0))</definedName>
    <definedName name="Metal12mm">188*1.5</definedName>
    <definedName localSheetId="11" name="mf">{"'PROFITABILITY'!$A$1:$F$45"}</definedName>
    <definedName name="mf">{"'PROFITABILITY'!$A$1:$F$45"}</definedName>
    <definedName localSheetId="11" name="MG">INDEX(#REF!,MATCH(#REF!,#REF!,0))</definedName>
    <definedName localSheetId="11" name="MH">INDEX(#REF!,MATCH(#REF!,#REF!,0))</definedName>
    <definedName localSheetId="11" name="MI">INDEX(#REF!,MATCH(#REF!,#REF!,0))</definedName>
    <definedName localSheetId="11" name="MJ">INDEX(#REF!,MATCH(#REF!,#REF!,0))</definedName>
    <definedName localSheetId="11" name="MK">INDEX(#REF!,MATCH(#REF!,#REF!,0))</definedName>
    <definedName localSheetId="11" name="ML">INDEX(#REF!,MATCH(#REF!,#REF!,0))</definedName>
    <definedName name="MM3_to_M3">0.000001</definedName>
    <definedName name="MONEY">#REF!,#REF!</definedName>
    <definedName localSheetId="11" name="MP">{#N/A,#N/A,FALSE,"CCTV"}</definedName>
    <definedName name="MP">{#N/A,#N/A,FALSE,"CCTV"}</definedName>
    <definedName name="ms">125</definedName>
    <definedName localSheetId="11" name="NA">INDEX(#REF!,MATCH(#REF!,#REF!,0))</definedName>
    <definedName localSheetId="11" name="NB">INDEX(#REF!,MATCH(#REF!,#REF!,0))</definedName>
    <definedName localSheetId="11" name="NC">INDEX(#REF!,MATCH(#REF!,#REF!,0))</definedName>
    <definedName localSheetId="11" name="ND">INDEX(#REF!,MATCH(#REF!,#REF!,0))</definedName>
    <definedName localSheetId="11" name="NE">INDEX(#REF!,MATCH(#REF!,#REF!,0))</definedName>
    <definedName localSheetId="11" name="NEWNAME">{#N/A,#N/A,FALSE,"CCTV"}</definedName>
    <definedName name="NEWNAME">{#N/A,#N/A,FALSE,"CCTV"}</definedName>
    <definedName localSheetId="11" name="NF">INDEX(#REF!,MATCH(#REF!,#REF!,0))</definedName>
    <definedName localSheetId="11" name="NG">INDEX(#REF!,MATCH(#REF!,#REF!,0))</definedName>
    <definedName localSheetId="11" name="NH">INDEX(#REF!,MATCH(#REF!,#REF!,0))</definedName>
    <definedName localSheetId="11" name="NI">INDEX(#REF!,MATCH(#REF!,#REF!,0))</definedName>
    <definedName localSheetId="11" name="NJ">INDEX(#REF!,MATCH(#REF!,#REF!,0))</definedName>
    <definedName localSheetId="11" name="NK">INDEX(#REF!,MATCH(#REF!,#REF!,0))</definedName>
    <definedName localSheetId="11" name="NL">INDEX(#REF!,MATCH(#REF!,#REF!,0))</definedName>
    <definedName localSheetId="11" name="NM">INDEX(#REF!,MATCH(#REF!,#REF!,0))</definedName>
    <definedName localSheetId="11" name="NNNN">{"'PROFITABILITY'!$A$1:$F$45"}</definedName>
    <definedName name="NNNN">{"'PROFITABILITY'!$A$1:$F$45"}</definedName>
    <definedName localSheetId="11" name="OA">INDEX(#REF!,MATCH(#REF!,#REF!,0))</definedName>
    <definedName localSheetId="11" name="OB">INDEX(#REF!,MATCH(#REF!,#REF!,0))</definedName>
    <definedName localSheetId="11" name="OC">INDEX(#REF!,MATCH(#REF!,#REF!,0))</definedName>
    <definedName localSheetId="11" name="OD">INDEX(#REF!,MATCH(#REF!,#REF!,0))</definedName>
    <definedName localSheetId="11" name="OE">INDEX(#REF!,MATCH(#REF!,#REF!,0))</definedName>
    <definedName localSheetId="11" name="OF">INDEX(#REF!,MATCH(#REF!,#REF!,0))</definedName>
    <definedName localSheetId="11" name="OG">INDEX(#REF!,MATCH(#REF!,#REF!,0))</definedName>
    <definedName localSheetId="11" name="OI">INDEX(#REF!,MATCH(#REF!,#REF!,0))</definedName>
    <definedName localSheetId="11" name="OJ">INDEX(#REF!,MATCH(#REF!,#REF!,0))</definedName>
    <definedName localSheetId="11" name="OL">INDEX(#REF!,MATCH(#REF!,#REF!,0))</definedName>
    <definedName name="OLE_LINK1">"$boq.$"</definedName>
    <definedName name="OLE_LINK2">"$boq.$"</definedName>
    <definedName localSheetId="11" name="OM">INDEX(#REF!,MATCH(#REF!,#REF!,0))</definedName>
    <definedName name="p____2___m____p___l_______ln__4___l___d____1___2___K1____l___SQRT_A_____SQRT_m__1__2">"ki1"</definedName>
    <definedName name="PAGE1_1">"#REF!"</definedName>
    <definedName name="PAGE1_2">"#REF!"</definedName>
    <definedName name="Pal_Workbook_GUID">"E9TT7WTUL973YIQMHP4L53VJ"</definedName>
    <definedName localSheetId="11" name="pare">{"form-D1",#N/A,FALSE,"FORM-D1";"form-D1_amt",#N/A,FALSE,"FORM-D1"}</definedName>
    <definedName name="pare">{"form-D1",#N/A,FALSE,"FORM-D1";"form-D1_amt",#N/A,FALSE,"FORM-D1"}</definedName>
    <definedName name="part2">0.91</definedName>
    <definedName localSheetId="11" name="PC">INDEX(#REF!,MATCH(#REF!,#REF!,0))</definedName>
    <definedName localSheetId="11" name="PE">INDEX(#REF!,MATCH(#REF!,#REF!,0))</definedName>
    <definedName name="PERCENT_1">"#REF!"</definedName>
    <definedName localSheetId="11" name="PF">INDEX(#REF!,MATCH(#REF!,#REF!,0))</definedName>
    <definedName localSheetId="11" name="PG">INDEX(#REF!,MATCH(#REF!,#REF!,0))</definedName>
    <definedName localSheetId="11" name="PH">INDEX(#REF!,MATCH(#REF!,#REF!,0))</definedName>
    <definedName localSheetId="11" name="PI">INDEX(#REF!,MATCH(#REF!,#REF!,0))</definedName>
    <definedName name="picture_1">"Picture 1"</definedName>
    <definedName localSheetId="11" name="PJ">INDEX(#REF!,MATCH(#REF!,#REF!,0))</definedName>
    <definedName localSheetId="11" name="PK">INDEX(#REF!,MATCH(#REF!,#REF!,0))</definedName>
    <definedName localSheetId="11" name="PL">INDEX(#REF!,MATCH(#REF!,#REF!,0))</definedName>
    <definedName localSheetId="11" name="PM">INDEX(#REF!,MATCH(#REF!,#REF!,0))</definedName>
    <definedName localSheetId="11" name="PPPPPP">{#N/A,#N/A,FALSE,"COVER1.XLS ";#N/A,#N/A,FALSE,"RACT1.XLS";#N/A,#N/A,FALSE,"RACT2.XLS";#N/A,#N/A,FALSE,"ECCMP";#N/A,#N/A,FALSE,"WELDER.XLS"}</definedName>
    <definedName name="PPPPPP">{#N/A,#N/A,FALSE,"COVER1.XLS ";#N/A,#N/A,FALSE,"RACT1.XLS";#N/A,#N/A,FALSE,"RACT2.XLS";#N/A,#N/A,FALSE,"ECCMP";#N/A,#N/A,FALSE,"WELDER.XLS"}</definedName>
    <definedName localSheetId="11" name="PR">{#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1" name="PRA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pratap">{"'Sheet1'!$A$4386:$N$4591"}</definedName>
    <definedName name="pratap">{"'Sheet1'!$A$4386:$N$4591"}</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MI_1">"#REF!"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localSheetId="11" name="QA">INDEX(#REF!,MATCH(#REF!,#REF!,0))</definedName>
    <definedName localSheetId="11" name="QB">INDEX(#REF!,MATCH(#REF!,#REF!,0))</definedName>
    <definedName localSheetId="11" name="QC">INDEX(#REF!,MATCH(#REF!,#REF!,0))</definedName>
    <definedName localSheetId="11" name="QD">INDEX(#REF!,MATCH(#REF!,#REF!,0))</definedName>
    <definedName localSheetId="11" name="QE">INDEX(#REF!,MATCH(#REF!,#REF!,0))</definedName>
    <definedName localSheetId="11" name="QF">INDEX(#REF!,MATCH(#REF!,#REF!,0))</definedName>
    <definedName localSheetId="11" name="QG">INDEX(#REF!,MATCH(#REF!,#REF!,0))</definedName>
    <definedName localSheetId="11" name="QH">INDEX(#REF!,MATCH(#REF!,#REF!,0))</definedName>
    <definedName localSheetId="11" name="QI">INDEX(#REF!,MATCH(#REF!,#REF!,0))</definedName>
    <definedName localSheetId="11" name="QJ">INDEX(#REF!,MATCH(#REF!,#REF!,0))</definedName>
    <definedName localSheetId="11" name="QK">INDEX(#REF!,MATCH(#REF!,#REF!,0))</definedName>
    <definedName localSheetId="11" name="QL">INDEX(#REF!,MATCH(#REF!,#REF!,0))</definedName>
    <definedName localSheetId="11" name="QM">INDEX(#REF!,MATCH(#REF!,#REF!,0))</definedName>
    <definedName name="QQ_1">NA()</definedName>
    <definedName localSheetId="11" name="QQQQ">{"form-D1",#N/A,FALSE,"FORM-D1";"form-D1_amt",#N/A,FALSE,"FORM-D1"}</definedName>
    <definedName name="QQQQ">{"form-D1",#N/A,FALSE,"FORM-D1";"form-D1_amt",#N/A,FALSE,"FORM-D1"}</definedName>
    <definedName name="QQQQ_1">NA()</definedName>
    <definedName name="QTY_1">"#REF!"</definedName>
    <definedName name="QTY_2">"#REF!"</definedName>
    <definedName localSheetId="11" name="qw">{"'PROFITABILITY'!$A$1:$F$45"}</definedName>
    <definedName name="qw">{"'PROFITABILITY'!$A$1:$F$45"}</definedName>
    <definedName localSheetId="11" name="RA">INDEX(#REF!,MATCH(#REF!,#REF!,0))</definedName>
    <definedName localSheetId="11" name="raaa">{"'Sheet1'!$A$4386:$N$4591"}</definedName>
    <definedName name="raaa">{"'Sheet1'!$A$4386:$N$4591"}</definedName>
    <definedName localSheetId="11" name="Radio">{"'PROFITABILITY'!$A$1:$F$45"}</definedName>
    <definedName name="Radio">{"'PROFITABILITY'!$A$1:$F$45"}</definedName>
    <definedName localSheetId="11" name="rahee">{#N/A,#N/A,FALSE,"CCTV"}</definedName>
    <definedName name="rahee">{#N/A,#N/A,FALSE,"CCTV"}</definedName>
    <definedName localSheetId="11" name="rahee2">{#N/A,#N/A,FALSE,"CCTV"}</definedName>
    <definedName name="rahee2">{#N/A,#N/A,FALSE,"CCTV"}</definedName>
    <definedName localSheetId="11" name="Raj">{"'Sheet1'!$A$4386:$N$4591"}</definedName>
    <definedName name="Raj">{"'Sheet1'!$A$4386:$N$4591"}</definedName>
    <definedName localSheetId="11" name="RB">INDEX(#REF!,MATCH(#REF!,#REF!,0))</definedName>
    <definedName localSheetId="11" name="RC_">INDEX(#REF!,MATCH(#REF!,#REF!,0))</definedName>
    <definedName localSheetId="11" name="RD">INDEX(#REF!,MATCH(#REF!,#REF!,0))</definedName>
    <definedName localSheetId="11" name="RF">{#N/A,#N/A,FALSE,"CCTV"}</definedName>
    <definedName localSheetId="11" name="rfsaf">{"'PROFITABILITY'!$A$1:$F$45"}</definedName>
    <definedName name="rfsaf">{"'PROFITABILITY'!$A$1:$F$45"}</definedName>
    <definedName localSheetId="11" name="RG">INDEX(#REF!,MATCH(#REF!,#REF!,0))</definedName>
    <definedName localSheetId="11" name="RH">INDEX(#REF!,MATCH(#REF!,#REF!,0))</definedName>
    <definedName localSheetId="11" name="RI">INDEX(#REF!,MATCH(#REF!,#REF!,0))</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6</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UpdateDisplay">FALSE</definedName>
    <definedName name="RiskUseDifferentSeedForEachSim">FALSE</definedName>
    <definedName name="RiskUseFixedSeed">FALSE</definedName>
    <definedName name="RiskUseMultipleCPUs">TRUE</definedName>
    <definedName localSheetId="11" name="RJ">INDEX(#REF!,MATCH(#REF!,#REF!,0))</definedName>
    <definedName localSheetId="11" name="RK">INDEX(#REF!,MATCH(#REF!,#REF!,0))</definedName>
    <definedName localSheetId="11" name="RL">INDEX(#REF!,MATCH(#REF!,#REF!,0))</definedName>
    <definedName localSheetId="11" name="RM">INDEX(#REF!,MATCH(#REF!,#REF!,0))</definedName>
    <definedName localSheetId="11" name="s_1">{"'PROFITABILITY'!$A$1:$F$45"}</definedName>
    <definedName name="s_1">{"'PROFITABILITY'!$A$1:$F$45"}</definedName>
    <definedName localSheetId="11" name="SB">INDEX(#REF!,MATCH(#REF!,#REF!,0))</definedName>
    <definedName localSheetId="11" name="SC">INDEX(#REF!,MATCH(#REF!,#REF!,0))</definedName>
    <definedName localSheetId="11" name="schedule">{"form-D1",#N/A,FALSE,"FORM-D1";"form-D1_amt",#N/A,FALSE,"FORM-D1"}</definedName>
    <definedName name="schedule">{"form-D1",#N/A,FALSE,"FORM-D1";"form-D1_amt",#N/A,FALSE,"FORM-D1"}</definedName>
    <definedName localSheetId="11" name="SE">INDEX(#REF!,MATCH(#REF!,#REF!,0))</definedName>
    <definedName name="sect_table">#REF!:#REF!</definedName>
    <definedName name="SECTAB">#REF!:#REF!</definedName>
    <definedName localSheetId="11" name="sedf">{"Cost Summary",#N/A,FALSE,"B";"Cost Detail 1",#N/A,FALSE,"C";"Cost Detail 2",#N/A,FALSE,"C"}</definedName>
    <definedName name="sedf">{"Cost Summary",#N/A,FALSE,"B";"Cost Detail 1",#N/A,FALSE,"C";"Cost Detail 2",#N/A,FALSE,"C"}</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arada">185</definedName>
    <definedName localSheetId="11" name="Shipping">{"Total Indirect Manpower",#N/A,FALSE,"J";"Total Direct Manpower",#N/A,FALSE,"J";"Direct Structural Manpower",#N/A,FALSE,"J";"Direct Mechanical Manpower",#N/A,FALSE,"J";"Direct Piping Manpower",#N/A,FALSE,"J";"Direct Tanks Manpower",#N/A,FALSE,"J";"Direct ElecInstrSS Manpower",#N/A,FALSE,"J"}</definedName>
    <definedName name="Shipping">{"Total Indirect Manpower",#N/A,FALSE,"J";"Total Direct Manpower",#N/A,FALSE,"J";"Direct Structural Manpower",#N/A,FALSE,"J";"Direct Mechanical Manpower",#N/A,FALSE,"J";"Direct Piping Manpower",#N/A,FALSE,"J";"Direct Tanks Manpower",#N/A,FALSE,"J";"Direct ElecInstrSS Manpower",#N/A,FALSE,"J"}</definedName>
    <definedName localSheetId="11" name="SI">INDEX(#REF!,MATCH(#REF!,#REF!,0))</definedName>
    <definedName localSheetId="11" name="SJ">INDEX(#REF!,MATCH(#REF!,#REF!,0))</definedName>
    <definedName localSheetId="11" name="SK">INDEX(#REF!,MATCH(#REF!,#REF!,0))</definedName>
    <definedName localSheetId="11" name="SL">INDEX(#REF!,MATCH(#REF!,#REF!,0))</definedName>
    <definedName localSheetId="11" name="slab_p">{"form-D1",#N/A,FALSE,"FORM-D1";"form-D1_amt",#N/A,FALSE,"FORM-D1"}</definedName>
    <definedName name="slab_p">{"form-D1",#N/A,FALSE,"FORM-D1";"form-D1_amt",#N/A,FALSE,"FORM-D1"}</definedName>
    <definedName name="slab_p_1">NA()</definedName>
    <definedName localSheetId="11" name="SM">INDEX(#REF!,MATCH(#REF!,#REF!,0))</definedName>
    <definedName localSheetId="11" name="SMP">INDEX(#REF!,MATCH(#REF!,#REF!,0))</definedName>
    <definedName localSheetId="11" name="SMPL">INDEX(#REF!,MATCH(#REF!,#REF!,0))</definedName>
    <definedName name="SNS">"Picture 2"</definedName>
    <definedName name="soh">0%</definedName>
    <definedName name="sp">4%</definedName>
    <definedName localSheetId="11" name="SpacerDamper">{"'PROFITABILITY'!$A$1:$F$45"}</definedName>
    <definedName name="SpacerDamper">{"'PROFITABILITY'!$A$1:$F$45"}</definedName>
    <definedName localSheetId="11" name="SPAN">VLOOKUP(#REF!&amp;#REF!,#REF!,4,FALSE)</definedName>
    <definedName localSheetId="11" name="Spare">{"'PROFITABILITY'!$A$1:$F$45"}</definedName>
    <definedName name="Spare">{"'PROFITABILITY'!$A$1:$F$45"}</definedName>
    <definedName localSheetId="11" name="s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localSheetId="11" name="Str.1">{"form-D1",#N/A,FALSE,"FORM-D1";"form-D1_amt",#N/A,FALSE,"FORM-D1"}</definedName>
    <definedName name="Str.1">{"form-D1",#N/A,FALSE,"FORM-D1";"form-D1_amt",#N/A,FALSE,"FORM-D1"}</definedName>
    <definedName name="StringingTool">OFFSET(#REF!,0,0,COUNTA(#REF!),1)</definedName>
    <definedName name="SurveyTool">OFFSET(#REF!,0,0,COUNTA(#REF!),1)</definedName>
    <definedName localSheetId="11" name="T_Type">IFERROR(VLOOKUP(#REF!,#REF!,2,FALSE)," ")</definedName>
    <definedName name="tala_1_1">"#N/A"</definedName>
    <definedName name="TaxTV">10%</definedName>
    <definedName name="TaxXL">5%</definedName>
    <definedName localSheetId="11" name="TE_Rate">IFERROR(_xlfn.XLOOKUP(#REF!,#REF!,#REF!),"")</definedName>
    <definedName name="TEST_1">"#REF!"</definedName>
    <definedName name="TextRefCopyRangeCount">1</definedName>
    <definedName name="TOT">#REF!,#REF!,#REF!,#REF!,#REF!,#REF!,#REF!,#REF!,#REF!,#REF!,#REF!</definedName>
    <definedName name="TOTAL_1">"#REF!"</definedName>
    <definedName localSheetId="11" name="tower">{"'PROFITABILITY'!$A$1:$F$45"}</definedName>
    <definedName name="tower">{"'PROFITABILITY'!$A$1:$F$45"}</definedName>
    <definedName localSheetId="11" name="towercosting">{"'PROFITABILITY'!$A$1:$F$45"}</definedName>
    <definedName name="towercosting">{"'PROFITABILITY'!$A$1:$F$45"}</definedName>
    <definedName localSheetId="11" name="TTE">IFERROR(VLOOKUP(#REF!,#REF!,2,FALSE)," ")</definedName>
    <definedName localSheetId="11" name="TWR_WT">IFERROR(VLOOKUP(#REF!,#REF!,2,FALSE),"")</definedName>
    <definedName name="Unit">"D1"</definedName>
    <definedName name="Unit_Rate">"E1"</definedName>
    <definedName localSheetId="11" name="vct">INDEX(#REF!,MATCH(#REF!,#REF!,0))</definedName>
    <definedName name="VehicleList">OFFSET(#REF!,0,0,COUNTA(#REF!),1)</definedName>
    <definedName name="VehicleLookUp">OFFSET(#REF!,0,0,COUNTA(#REF!),8)</definedName>
    <definedName name="venu">150</definedName>
    <definedName localSheetId="11" name="vggfd">{"'Sheet1'!$A$4386:$N$4591"}</definedName>
    <definedName name="vggfd">{"'Sheet1'!$A$4386:$N$4591"}</definedName>
    <definedName localSheetId="11" name="view">{"'PROFITABILITY'!$A$1:$F$45"}</definedName>
    <definedName name="view">{"'PROFITABILITY'!$A$1:$F$45"}</definedName>
    <definedName localSheetId="11" name="vs">{"'PROFITABILITY'!$A$1:$F$45"}</definedName>
    <definedName name="vs">{"'PROFITABILITY'!$A$1:$F$45"}</definedName>
    <definedName name="Waiting">"Picture 1"</definedName>
    <definedName localSheetId="11" name="water_funds">{"'Sheet1'!$A$4386:$N$4591"}</definedName>
    <definedName name="water_funds">{"'Sheet1'!$A$4386:$N$4591"}</definedName>
    <definedName localSheetId="11" name="wds">{"Cost Summary",#N/A,FALSE,"B";"Cost Detail 1",#N/A,FALSE,"C";"Cost Detail 2",#N/A,FALSE,"C"}</definedName>
    <definedName name="wds">{"Cost Summary",#N/A,FALSE,"B";"Cost Detail 1",#N/A,FALSE,"C";"Cost Detail 2",#N/A,FALSE,"C"}</definedName>
    <definedName localSheetId="11" name="WE">{#N/A,#N/A,FALSE,"CCTV"}</definedName>
    <definedName localSheetId="11" name="wertt">{#N/A,#N/A,FALSE,"COVER1.XLS ";#N/A,#N/A,FALSE,"RACT1.XLS";#N/A,#N/A,FALSE,"RACT2.XLS";#N/A,#N/A,FALSE,"ECCMP";#N/A,#N/A,FALSE,"WELDER.XLS"}</definedName>
    <definedName name="wertt">{#N/A,#N/A,FALSE,"COVER1.XLS ";#N/A,#N/A,FALSE,"RACT1.XLS";#N/A,#N/A,FALSE,"RACT2.XLS";#N/A,#N/A,FALSE,"ECCMP";#N/A,#N/A,FALSE,"WELDER.XLS"}</definedName>
    <definedName localSheetId="11" name="wrd">{#N/A,#N/A,FALSE,"WRSUMMARY";#N/A,#N/A,FALSE,"ANNEX-1";#N/A,#N/A,FALSE,"ANNEX-2";#N/A,#N/A,FALSE,"ANNEX-3";#N/A,#N/A,FALSE,"WORKING"}</definedName>
    <definedName name="wrd">{#N/A,#N/A,FALSE,"WRSUMMARY";#N/A,#N/A,FALSE,"ANNEX-1";#N/A,#N/A,FALSE,"ANNEX-2";#N/A,#N/A,FALSE,"ANNEX-3";#N/A,#N/A,FALSE,"WORKING"}</definedName>
    <definedName localSheetId="11" name="WRITE">{#N/A,#N/A,FALSE,"CCTV"}</definedName>
    <definedName name="WRITE">{#N/A,#N/A,FALSE,"CCTV"}</definedName>
    <definedName localSheetId="11" name="wrn.abc.">{"Execavation",#N/A,FALSE,"furniture (employer)"}</definedName>
    <definedName name="wrn.abc.">{"Execavation",#N/A,FALSE,"furniture (employer)"}</definedName>
    <definedName localSheetId="11" name="wrn.BM.">{#N/A,#N/A,FALSE,"CCTV"}</definedName>
    <definedName name="wrn.BM.">{#N/A,#N/A,FALSE,"CCTV"}</definedName>
    <definedName localSheetId="11" name="wrn.budget.">{"form-D1",#N/A,FALSE,"FORM-D1";"form-D1_amt",#N/A,FALSE,"FORM-D1"}</definedName>
    <definedName name="wrn.budget.">{"form-D1",#N/A,FALSE,"FORM-D1";"form-D1_amt",#N/A,FALSE,"FORM-D1"}</definedName>
    <definedName name="wrn.budget._1">NA()</definedName>
    <definedName localSheetId="11" name="wrn.Co.">{#N/A,#N/A,TRUE,"GW-Cond";#N/A,#N/A,TRUE,"HW"}</definedName>
    <definedName name="wrn.Co.">{#N/A,#N/A,TRUE,"GW-Cond";#N/A,#N/A,TRUE,"HW"}</definedName>
    <definedName localSheetId="11"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localSheetId="11" name="wrn.cost.">{#N/A,#N/A,FALSE,"abs";#N/A,#N/A,FALSE,"Annex-I";#N/A,#N/A,FALSE,"Annex-II";#N/A,#N/A,FALSE,"Annex-III";#N/A,#N/A,FALSE,"Annex-IV";#N/A,#N/A,FALSE,"Annex-V";#N/A,#N/A,FALSE,"Annex-VI"}</definedName>
    <definedName name="wrn.cost.">{#N/A,#N/A,FALSE,"abs";#N/A,#N/A,FALSE,"Annex-I";#N/A,#N/A,FALSE,"Annex-II";#N/A,#N/A,FALSE,"Annex-III";#N/A,#N/A,FALSE,"Annex-IV";#N/A,#N/A,FALSE,"Annex-V";#N/A,#N/A,FALSE,"Annex-VI"}</definedName>
    <definedName localSheetId="11" name="wrn.Cost._.Summary.">{"Cost Summary",#N/A,FALSE,"B";"Cost Detail 1",#N/A,FALSE,"C";"Cost Detail 2",#N/A,FALSE,"C"}</definedName>
    <definedName name="wrn.Cost._.Summary.">{"Cost Summary",#N/A,FALSE,"B";"Cost Detail 1",#N/A,FALSE,"C";"Cost Detail 2",#N/A,FALSE,"C"}</definedName>
    <definedName localSheetId="11" name="wrn.costprint.">{"cost",#N/A,FALSE,"B";"Sum",#N/A,FALSE,"C";"Sal1",#N/A,FALSE,"D";"Sal2",#N/A,FALSE,"D";"Mob",#N/A,FALSE,"E";"Eqpcst1",#N/A,FALSE,"F";"Eqpcst2",#N/A,FALSE,"F";"Eqpcst3",#N/A,FALSE,"F";"Est1",#N/A,FALSE,"G";"Est2",#N/A,FALSE,"G";"Fin",#N/A,FALSE,"H";"EqpCal",#N/A,FALSE,"I";"ManCal1",#N/A,FALSE,"J";"ManCal2",#N/A,FALSE,"J";"Consm",#N/A,FALSE,"L";"B O",#N/A,FALSE,"M";"S C",#N/A,FALSE,"N"}</definedName>
    <definedName name="wrn.costprint.">{"cost",#N/A,FALSE,"B";"Sum",#N/A,FALSE,"C";"Sal1",#N/A,FALSE,"D";"Sal2",#N/A,FALSE,"D";"Mob",#N/A,FALSE,"E";"Eqpcst1",#N/A,FALSE,"F";"Eqpcst2",#N/A,FALSE,"F";"Eqpcst3",#N/A,FALSE,"F";"Est1",#N/A,FALSE,"G";"Est2",#N/A,FALSE,"G";"Fin",#N/A,FALSE,"H";"EqpCal",#N/A,FALSE,"I";"ManCal1",#N/A,FALSE,"J";"ManCal2",#N/A,FALSE,"J";"Consm",#N/A,FALSE,"L";"B O",#N/A,FALSE,"M";"S C",#N/A,FALSE,"N"}</definedName>
    <definedName localSheetId="11" name="wrn.cp">{"cost",#N/A,FALSE,"B";"Sum",#N/A,FALSE,"C";"Sal1",#N/A,FALSE,"D";"Sal2",#N/A,FALSE,"D";"Mob",#N/A,FALSE,"E";"Eqpcst1",#N/A,FALSE,"F";"Eqpcst2",#N/A,FALSE,"F";"Eqpcst3",#N/A,FALSE,"F";"Est1",#N/A,FALSE,"G";"Est2",#N/A,FALSE,"G";"Fin",#N/A,FALSE,"H";"EqpCal",#N/A,FALSE,"I";"ManCal1",#N/A,FALSE,"J";"ManCal2",#N/A,FALSE,"J";"Consm",#N/A,FALSE,"L";"B O",#N/A,FALSE,"M";"S C",#N/A,FALSE,"N"}</definedName>
    <definedName name="wrn.cp">{"cost",#N/A,FALSE,"B";"Sum",#N/A,FALSE,"C";"Sal1",#N/A,FALSE,"D";"Sal2",#N/A,FALSE,"D";"Mob",#N/A,FALSE,"E";"Eqpcst1",#N/A,FALSE,"F";"Eqpcst2",#N/A,FALSE,"F";"Eqpcst3",#N/A,FALSE,"F";"Est1",#N/A,FALSE,"G";"Est2",#N/A,FALSE,"G";"Fin",#N/A,FALSE,"H";"EqpCal",#N/A,FALSE,"I";"ManCal1",#N/A,FALSE,"J";"ManCal2",#N/A,FALSE,"J";"Consm",#N/A,FALSE,"L";"B O",#N/A,FALSE,"M";"S C",#N/A,FALSE,"N"}</definedName>
    <definedName localSheetId="11" name="wrn.DRB._.CLAIMS._.FOR._.BILL._.A3._.SIZ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wrn.DRB._.CLAIMS._.FOR._.BILL._.A4._.SIZE.">{"CLAIM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1" name="wrn.full.">{"b",#N/A,FALSE,"B";"C 1",#N/A,FALSE,"C";"C 2",#N/A,FALSE,"C";"D 1",#N/A,FALSE,"D";"d 2",#N/A,FALSE,"D";"D 3",#N/A,FALSE,"D";"E",#N/A,FALSE,"E";"F 1",#N/A,FALSE,"F";"F 2",#N/A,FALSE,"F";"F 3",#N/A,FALSE,"F";"G 1",#N/A,FALSE,"G";"G 2",#N/A,FALSE,"G";"I 1",#N/A,FALSE,"I";"J 1",#N/A,FALSE,"J";"J 2",#N/A,FALSE,"J";"L",#N/A,FALSE,"L";"M 1",#N/A,FALSE,"M";"N",#N/A,FALSE,"N"}</definedName>
    <definedName name="wrn.full.">{"b",#N/A,FALSE,"B";"C 1",#N/A,FALSE,"C";"C 2",#N/A,FALSE,"C";"D 1",#N/A,FALSE,"D";"d 2",#N/A,FALSE,"D";"D 3",#N/A,FALSE,"D";"E",#N/A,FALSE,"E";"F 1",#N/A,FALSE,"F";"F 2",#N/A,FALSE,"F";"F 3",#N/A,FALSE,"F";"G 1",#N/A,FALSE,"G";"G 2",#N/A,FALSE,"G";"I 1",#N/A,FALSE,"I";"J 1",#N/A,FALSE,"J";"J 2",#N/A,FALSE,"J";"L",#N/A,FALSE,"L";"M 1",#N/A,FALSE,"M";"N",#N/A,FALSE,"N"}</definedName>
    <definedName localSheetId="11" name="wrn.Full._.Report.">{#N/A,#N/A,TRUE,"Front";#N/A,#N/A,TRUE,"Simple Letter";#N/A,#N/A,TRUE,"Inside";#N/A,#N/A,TRUE,"Contents";#N/A,#N/A,TRUE,"Basis";#N/A,#N/A,TRUE,"Inclusions";#N/A,#N/A,TRUE,"Exclusions";#N/A,#N/A,TRUE,"Areas";#N/A,#N/A,TRUE,"Summary";#N/A,#N/A,TRUE,"Detail"}</definedName>
    <definedName name="wrn.Full._.Report.">{#N/A,#N/A,TRUE,"Front";#N/A,#N/A,TRUE,"Simple Letter";#N/A,#N/A,TRUE,"Inside";#N/A,#N/A,TRUE,"Contents";#N/A,#N/A,TRUE,"Basis";#N/A,#N/A,TRUE,"Inclusions";#N/A,#N/A,TRUE,"Exclusions";#N/A,#N/A,TRUE,"Areas";#N/A,#N/A,TRUE,"Summary";#N/A,#N/A,TRUE,"Detail"}</definedName>
    <definedName localSheetId="11" name="wrn.item1.">{#N/A,#N/A,FALSE,"Wadhal";#N/A,#N/A,FALSE,"Manglad U-S";#N/A,#N/A,FALSE,"Manglad D-S";#N/A,#N/A,FALSE,"Ratanpur U-S";#N/A,#N/A,FALSE,"Ratanpur D-S";#N/A,#N/A,FALSE,"VI Face"}</definedName>
    <definedName name="wrn.item1.">{#N/A,#N/A,FALSE,"Wadhal";#N/A,#N/A,FALSE,"Manglad U-S";#N/A,#N/A,FALSE,"Manglad D-S";#N/A,#N/A,FALSE,"Ratanpur U-S";#N/A,#N/A,FALSE,"Ratanpur D-S";#N/A,#N/A,FALSE,"VI Face"}</definedName>
    <definedName localSheetId="11" name="wrn.Manpower._.Details.">{"Total Indirect Manpower",#N/A,FALSE,"J";"Total Direct Manpower",#N/A,FALSE,"J";"Direct Structural Manpower",#N/A,FALSE,"J";"Direct Mechanical Manpower",#N/A,FALSE,"J";"Direct Piping Manpower",#N/A,FALSE,"J";"Direct Tanks Manpower",#N/A,FALSE,"J";"Direct ElecInstrSS Manpower",#N/A,FALSE,"J"}</definedName>
    <definedName name="wrn.Manpower._.Details.">{"Total Indirect Manpower",#N/A,FALSE,"J";"Total Direct Manpower",#N/A,FALSE,"J";"Direct Structural Manpower",#N/A,FALSE,"J";"Direct Mechanical Manpower",#N/A,FALSE,"J";"Direct Piping Manpower",#N/A,FALSE,"J";"Direct Tanks Manpower",#N/A,FALSE,"J";"Direct ElecInstrSS Manpower",#N/A,FALSE,"J"}</definedName>
    <definedName localSheetId="11" name="wrn.Monthly._.Report.">{#N/A,#N/A,TRUE,"STEEL";#N/A,#N/A,TRUE,"OUTSIDE FAB.";#N/A,#N/A,TRUE,"WIP";#N/A,#N/A,TRUE,"FINISHED GOODS";#N/A,#N/A,TRUE,"SCRAP"}</definedName>
    <definedName name="wrn.Monthly._.Report.">{#N/A,#N/A,TRUE,"STEEL";#N/A,#N/A,TRUE,"OUTSIDE FAB.";#N/A,#N/A,TRUE,"WIP";#N/A,#N/A,TRUE,"FINISHED GOODS";#N/A,#N/A,TRUE,"SCRAP"}</definedName>
    <definedName localSheetId="11"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1" name="wrn.PLANNING.">{"PLANNING",#N/A,FALSE,"A"}</definedName>
    <definedName name="wrn.PLANNING.">{"PLANNING",#N/A,FALSE,"A"}</definedName>
    <definedName localSheetId="11"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1" name="wrn.report.">{#N/A,#N/A,FALSE,"COVER.XLS";#N/A,#N/A,FALSE,"RACT1.XLS";#N/A,#N/A,FALSE,"RACT2.XLS";#N/A,#N/A,FALSE,"ECCMP";#N/A,#N/A,FALSE,"WELDER.XLS"}</definedName>
    <definedName name="wrn.report.">{#N/A,#N/A,FALSE,"COVER.XLS";#N/A,#N/A,FALSE,"RACT1.XLS";#N/A,#N/A,FALSE,"RACT2.XLS";#N/A,#N/A,FALSE,"ECCMP";#N/A,#N/A,FALSE,"WELDER.XLS"}</definedName>
    <definedName localSheetId="11" name="wrn.RPLINS.">{#N/A,#N/A,FALSE,"str_title";#N/A,#N/A,FALSE,"SUM";#N/A,#N/A,FALSE,"Scope";#N/A,#N/A,FALSE,"PIE-Jn";#N/A,#N/A,FALSE,"PIE-Jn_Hz";#N/A,#N/A,FALSE,"Liq_Plan";#N/A,#N/A,FALSE,"S_Curve";#N/A,#N/A,FALSE,"Liq_Prof";#N/A,#N/A,FALSE,"Man_Pwr";#N/A,#N/A,FALSE,"Man_Prof"}</definedName>
    <definedName name="wrn.RPLINS.">{#N/A,#N/A,FALSE,"str_title";#N/A,#N/A,FALSE,"SUM";#N/A,#N/A,FALSE,"Scope";#N/A,#N/A,FALSE,"PIE-Jn";#N/A,#N/A,FALSE,"PIE-Jn_Hz";#N/A,#N/A,FALSE,"Liq_Plan";#N/A,#N/A,FALSE,"S_Curve";#N/A,#N/A,FALSE,"Liq_Prof";#N/A,#N/A,FALSE,"Man_Pwr";#N/A,#N/A,FALSE,"Man_Prof"}</definedName>
    <definedName localSheetId="11" name="wrn.summary.">{#N/A,#N/A,FALSE,"COVER1.XLS ";#N/A,#N/A,FALSE,"RACT1.XLS";#N/A,#N/A,FALSE,"RACT2.XLS";#N/A,#N/A,FALSE,"ECCMP";#N/A,#N/A,FALSE,"WELDER.XLS"}</definedName>
    <definedName name="wrn.summary.">{#N/A,#N/A,FALSE,"COVER1.XLS ";#N/A,#N/A,FALSE,"RACT1.XLS";#N/A,#N/A,FALSE,"RACT2.XLS";#N/A,#N/A,FALSE,"ECCMP";#N/A,#N/A,FALSE,"WELDER.XLS"}</definedName>
    <definedName localSheetId="11" name="wrn.Test._.Report.">{#N/A,#N/A,FALSE,"DATA D.I.";#N/A,#N/A,FALSE,"DATA C.I."}</definedName>
    <definedName name="wrn.Test._.Report.">{#N/A,#N/A,FALSE,"DATA D.I.";#N/A,#N/A,FALSE,"DATA C.I."}</definedName>
    <definedName localSheetId="11" name="wrn.WEEKLY.">{#N/A,#N/A,FALSE,"WRSUMMARY";#N/A,#N/A,FALSE,"ANNEX-1";#N/A,#N/A,FALSE,"ANNEX-2";#N/A,#N/A,FALSE,"ANNEX-3";#N/A,#N/A,FALSE,"WORKING"}</definedName>
    <definedName name="wrn.WEEKLY.">{#N/A,#N/A,FALSE,"WRSUMMARY";#N/A,#N/A,FALSE,"ANNEX-1";#N/A,#N/A,FALSE,"ANNEX-2";#N/A,#N/A,FALSE,"ANNEX-3";#N/A,#N/A,FALSE,"WORKING"}</definedName>
    <definedName name="X_1">"#REF!"</definedName>
    <definedName name="X_2">"#REF!"</definedName>
    <definedName name="XRefColumnsCount">20</definedName>
    <definedName name="XRefCopyRangeCount">56</definedName>
    <definedName name="XRefPasteRangeCount">45</definedName>
    <definedName localSheetId="11" name="ygk">{"AWARDED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yyy">{"'PROFITABILITY'!$A$1:$F$45"}</definedName>
    <definedName name="yyy">{"'PROFITABILITY'!$A$1:$F$45"}</definedName>
    <definedName localSheetId="11" name="z">{"'PROFITABILITY'!$A$1:$F$45"}</definedName>
    <definedName name="z">{"'PROFITABILITY'!$A$1:$F$45"}</definedName>
    <definedName localSheetId="11" name="ZZZ">{"'PROFITABILITY'!$A$1:$F$45"}</definedName>
    <definedName name="ZZZ">{"'PROFITABILITY'!$A$1:$F$45"}</definedName>
    <definedName name="π">PI()</definedName>
    <definedName name="관급">#REF!,#REF!,#REF!</definedName>
    <definedName name="단가비교표">#REF!,#REF!</definedName>
    <definedName name="리리리">#REF!,#REF!,#REF!</definedName>
    <definedName name="일위">#REF!,#REF!</definedName>
    <definedName localSheetId="11" name="추가분">{"'장비'!$A$3:$M$12"}</definedName>
    <definedName name="추가분">{"'장비'!$A$3:$M$12"}</definedName>
    <definedName localSheetId="11" name="토목변경">{"'장비'!$A$3:$M$12"}</definedName>
    <definedName name="토목변경">{"'장비'!$A$3:$M$12"}</definedName>
    <definedName localSheetId="11" name="토목실행예산">{"'장비'!$A$3:$M$12"}</definedName>
    <definedName name="토목실행예산">{"'장비'!$A$3:$M$12"}</definedName>
    <definedName localSheetId="11" name="토목조정분">{"'장비'!$A$3:$M$12"}</definedName>
    <definedName name="토목조정분">{"'장비'!$A$3:$M$12"}</definedName>
    <definedName name="wallht">#REF!</definedName>
    <definedName name="rr">#REF!</definedName>
    <definedName name="__________xlnm._FilterDatabase_1">#REF!</definedName>
    <definedName name="L_Mazdoor">#REF!</definedName>
    <definedName name="SPEC_18">#REF!</definedName>
    <definedName name="swd_Adl_dis">#REF!</definedName>
    <definedName name="_lvl1">#REF!</definedName>
    <definedName name="_6__b">#REF!</definedName>
    <definedName name="Excel_BuiltIn_Print_Area_5_5">#REF!</definedName>
    <definedName name="Excel_BuiltIn_Print_Area_5_2_2">#REF!</definedName>
    <definedName name="EM_024_3">#REF!</definedName>
    <definedName name="Excel_BuiltIn_Print_Area_13_1_16_4">#REF!</definedName>
    <definedName name="____tab2">#REF!</definedName>
    <definedName name="EM_014_8">#REF!</definedName>
    <definedName name="____xlnm._FilterDatabase_3">#REF!</definedName>
    <definedName name="Excel_BuiltIn_Print_Area_10_1">#REF!</definedName>
    <definedName name="__________________mm1">#REF!</definedName>
    <definedName name="Excel_BuiltIn_Print_Area_2_1_1_14_2">#REF!</definedName>
    <definedName name="Kh___13">#REF!</definedName>
    <definedName localSheetId="11" name="DM">#REF!</definedName>
    <definedName name="mode_list">#REF!</definedName>
    <definedName name="Excel_BuiltIn_Print_Area_28_11">#REF!</definedName>
    <definedName localSheetId="11" name="collection">#REF!</definedName>
    <definedName name="BILLNOWISE">#REF!</definedName>
    <definedName name="Excel_BuiltIn_Print_Area_16_1_1_15_4">#REF!</definedName>
    <definedName name="FRONTPAGE">#REF!</definedName>
    <definedName name="EM_008_3">#REF!</definedName>
    <definedName name="QFC_UKPs">#REF!</definedName>
    <definedName name="vrr">#REF!</definedName>
    <definedName name="Excel_BuiltIn_Print_Area_9_1_20_16">#REF!</definedName>
    <definedName name="XRefCopy1Row">#REF!</definedName>
    <definedName name="_5___c">#REF!</definedName>
    <definedName name="HR">#REF!</definedName>
    <definedName name="Excel_BuiltIn_Print_Area_28_1_1">#REF!</definedName>
    <definedName localSheetId="11" name="gross">#REF!</definedName>
    <definedName name="Comm">#REF!</definedName>
    <definedName name="____rs1">#REF!</definedName>
    <definedName name="_SAP9">#REF!</definedName>
    <definedName name="_CFB3">#REF!</definedName>
    <definedName name="Excel_BuiltIn_Print_Area_2_1_1_5">#REF!</definedName>
    <definedName name="Em___13">#REF!</definedName>
    <definedName name="____col33">#REF!</definedName>
    <definedName name="_3_______________aq">#REF!</definedName>
    <definedName name="_________________xlnm.Print_Area_1">#REF!</definedName>
    <definedName name="dcrwk10">#REF!</definedName>
    <definedName name="EH_001_15">#REF!</definedName>
    <definedName name="______in18900">#REF!</definedName>
    <definedName name="BuiltIn_Print_Titles___0___0___0___0___0___0___0___0___0___0___0___0___0">#REF!</definedName>
    <definedName name="Excel_BuiltIn_Print_Area_17_1_1_7">#REF!</definedName>
    <definedName name="EM_021_9">#REF!</definedName>
    <definedName name="_T143600">#REF!</definedName>
    <definedName localSheetId="11" name="_12__123Graph_CCHART_1">#REF!</definedName>
    <definedName name="Excel_BuiltIn_Print_Area_5_15_2">#REF!</definedName>
    <definedName name="_HM7">#REF!</definedName>
    <definedName name="Excel_BuiltIn_Print_Area_16_1_1_14_4">#REF!</definedName>
    <definedName name="Excel_BuiltIn_Print_Area_5_15_16">#REF!</definedName>
    <definedName name="RRecorderecorder">#REF!</definedName>
    <definedName name="Excel_BuiltIn_Print_Titles_6">#REF!</definedName>
    <definedName name="sigma0.2">#REF!</definedName>
    <definedName name="M_01">#REF!</definedName>
    <definedName name="________________________________xlnm.Print_Area_1">#REF!</definedName>
    <definedName localSheetId="11" name="_____________________________IDA1">#REF!</definedName>
    <definedName localSheetId="11" name="INS">#REF!</definedName>
    <definedName name="Excel_BuiltIn_Print_Area_7_1_1_8_4">#REF!</definedName>
    <definedName name="______xlnm.Print_Area_10">#REF!</definedName>
    <definedName name="Kw__50_kg">#REF!</definedName>
    <definedName name="qfc_s98">#REF!</definedName>
    <definedName name="u">#REF!</definedName>
    <definedName name="empl_ppp3">#REF!</definedName>
    <definedName name="Excel_BuiltIn_Print_Area_12_1_9_4">#REF!</definedName>
    <definedName localSheetId="11" name="rrrr">#REF!</definedName>
    <definedName name="Discount">#REF!</definedName>
    <definedName name="PAGE8">#REF!</definedName>
    <definedName name="PREP">#REF!</definedName>
    <definedName name="Excel_BuiltIn_Print_Area_8_1_8_16">#REF!</definedName>
    <definedName name="Excel_BuiltIn_Print_Area_16_1_1_2_2">#REF!</definedName>
    <definedName name="Excel_BuiltIn_Print_Area_8_1_1_13">#REF!</definedName>
    <definedName name="Excel_BuiltIn_Print_Area_8_1_7">#REF!</definedName>
    <definedName name="EM_017_8">#REF!</definedName>
    <definedName name="__HFI7">#REF!</definedName>
    <definedName localSheetId="11" name="______________dol12">#REF!</definedName>
    <definedName name="ss9_gt_w">#REF!</definedName>
    <definedName name="中操ｹｰﾌﾞﾙ処理室">#REF!</definedName>
    <definedName name="Excel_BuiltIn_Print_Area_15_1_16">#REF!</definedName>
    <definedName name="Agr6mm">#REF!</definedName>
    <definedName name="___________________________xlnm.Print_Area_3">#REF!</definedName>
    <definedName name="Excel_BuiltIn_Print_Area_29_12_4">#REF!</definedName>
    <definedName name="EM_028_16">#REF!</definedName>
    <definedName name="zl___13">#REF!</definedName>
    <definedName name="_9Excel_BuiltIn_Print_Area_4_1_1_1">#REF!</definedName>
    <definedName name="____tab1">#REF!</definedName>
    <definedName name="_RE38">#REF!</definedName>
    <definedName name="Summaryy">#REF!</definedName>
    <definedName name="BD1Next1">#REF!</definedName>
    <definedName name="___________________________________________xlnm.Print_Area_3">#REF!</definedName>
    <definedName localSheetId="10" name="A6_">#REF!</definedName>
    <definedName name="___________mm1">#REF!</definedName>
    <definedName name="Auto">#REF!</definedName>
    <definedName name="Zm">#REF!</definedName>
    <definedName name="m8_hrsg_v">#REF!</definedName>
    <definedName name="bps">#REF!</definedName>
    <definedName name="Excel_BuiltIn_Print_Area_11_1_9_27">#REF!</definedName>
    <definedName name="SUMIFExtraCredit">#REF!</definedName>
    <definedName name="Excel_BuiltIn_Print_Area_2_1_1_9">#REF!</definedName>
    <definedName name="Excel_BuiltIn_Print_Area_7_1_6_2">#REF!</definedName>
    <definedName name="Z1G">#REF!</definedName>
    <definedName name="_17Excel_BuiltIn_Print_Area_7_1_1_1_1">#REF!</definedName>
    <definedName name="Excel_BuiltIn_Print_Area_15_1_12_27">#REF!</definedName>
    <definedName name="__________________________________________________iv19000">#REF!</definedName>
    <definedName name="ACDC220">#REF!</definedName>
    <definedName name="Location___22">#REF!</definedName>
    <definedName name="월별영업">#REF!</definedName>
    <definedName name="mue">#REF!</definedName>
    <definedName name="CHF">#REF!</definedName>
    <definedName name="ffffff">#REF!</definedName>
    <definedName name="_SC01">#REF!</definedName>
    <definedName name="_________________iv19000">#REF!</definedName>
    <definedName name="_________________________________________xlnm.Print_Area_1">#REF!</definedName>
    <definedName name="Excel_BuiltIn_Print_Area_12_1_2_1">#REF!</definedName>
    <definedName name="Excel_BuiltIn_Print_Area_12_1_2_4">#REF!</definedName>
    <definedName name="empl_ptgt5">#REF!</definedName>
    <definedName name="_Ki1">#REF!</definedName>
    <definedName name="Excel_BuiltIn_Print_Area_13_1_5_16">#REF!</definedName>
    <definedName name="Value26">#REF!</definedName>
    <definedName name="______________xlnm.Print_Area_1">#REF!</definedName>
    <definedName name="L___0">#REF!</definedName>
    <definedName name="Excel_BuiltIn_Print_Area_2_1_14">#REF!</definedName>
    <definedName name="gtst">#REF!</definedName>
    <definedName name="Excel_BuiltIn_Print_Area_5_1_1_6">#REF!</definedName>
    <definedName localSheetId="10" name="fasf">#REF!</definedName>
    <definedName localSheetId="11" name="_18__123Graph_CCHART_1">#REF!</definedName>
    <definedName name="QFC_AUDh">#REF!</definedName>
    <definedName name="sfinstall">#REF!</definedName>
    <definedName name="MANU33">#REF!</definedName>
    <definedName localSheetId="11" name="_______8__123Graph_BCHART_1">#REF!</definedName>
    <definedName name="HNDCLR_CHGS">#REF!</definedName>
    <definedName name="Excel_BuiltIn_Print_Area_17_1_1_5_1">#REF!</definedName>
    <definedName name="SPEC_20">#REF!</definedName>
    <definedName name="Excel_BuiltIn_Print_Area_9_1_4">#REF!</definedName>
    <definedName name="____cem124">#REF!</definedName>
    <definedName name="________xlnm._FilterDatabase_4">#REF!</definedName>
    <definedName name="SubTotalPrice">#REF!</definedName>
    <definedName localSheetId="11" name="CF">#REF!</definedName>
    <definedName name="EM_017_1">#REF!</definedName>
    <definedName name="CAPFEB">#REF!</definedName>
    <definedName name="Excel_BuiltIn_Print_Area_5_1_5_27">#REF!</definedName>
    <definedName name="EM_015_17">#REF!</definedName>
    <definedName name="TTA">#REF!</definedName>
    <definedName localSheetId="11" name="___8__123Graph_BCHART_1">#REF!</definedName>
    <definedName localSheetId="11" name="______________________________________dol6">#REF!</definedName>
    <definedName name="Excel_BuiltIn_Print_Area_6_1_8_27">#REF!</definedName>
    <definedName name="_17Excel_BuiltIn_Print_Area_3_1_1_1">#REF!</definedName>
    <definedName name="CAPJUN">#REF!</definedName>
    <definedName name="EM_063_15">#REF!</definedName>
    <definedName name="_16MACROS_IMPRESSION_.Démare">#REF!</definedName>
    <definedName name="M20PCCcement">#REF!</definedName>
    <definedName name="_________xlnm._FilterDatabase_5">#REF!</definedName>
    <definedName name="EM_003_13">#REF!</definedName>
    <definedName name="salary">#REF!</definedName>
    <definedName name="_____SC06">#REF!</definedName>
    <definedName name="Product">#REF!</definedName>
    <definedName name="Excel_BuiltIn_Print_Area_8_1_1_1_4">#REF!</definedName>
    <definedName name="_8Excel_BuiltIn_Print_Area_4_1_1_1_1">#REF!</definedName>
    <definedName name="Excel_BuiltIn_Print_Area_7_1_13">#REF!</definedName>
    <definedName name="lmcsmsb.b">#REF!</definedName>
    <definedName name="EM_018_4">#REF!</definedName>
    <definedName name="ss9_civ_v">#REF!</definedName>
    <definedName name="Rs___0">#REF!</definedName>
    <definedName localSheetId="11" name="_______________VS2004">#REF!</definedName>
    <definedName name="Excel_BuiltIn_Print_Area_2_1_6_2">#REF!</definedName>
    <definedName name="EM_002_2">#REF!</definedName>
    <definedName name="MANU111">#REF!</definedName>
    <definedName name="EM_019_7">#REF!</definedName>
    <definedName name="Excel_BuiltIn_Print_Area_3_1_1_1_27_1">#REF!</definedName>
    <definedName localSheetId="11" name="ere">#REF!</definedName>
    <definedName localSheetId="11" name="FI">#REF!</definedName>
    <definedName name="Excel_BuiltIn_Print_Area_14_1_2_4">#REF!</definedName>
    <definedName localSheetId="11" name="collstatuspage1">#REF!</definedName>
    <definedName name="_DAT12">#REF!</definedName>
    <definedName name="Excel_BuiltIn_Print_Area_2_1_10_4">#REF!</definedName>
    <definedName name="______aoc2">#REF!</definedName>
    <definedName name="Excel_BuiltIn_Print_Area_4_1_1_1_1_1_1">#REF!</definedName>
    <definedName name="sfdism">#REF!</definedName>
    <definedName name="_______________________________xlnm.Print_Titles_1">#REF!</definedName>
    <definedName localSheetId="11" name="p1mpdb">#REF!</definedName>
    <definedName name="kailash">#REF!</definedName>
    <definedName name="vcp">#REF!</definedName>
    <definedName name="FCL">#REF!</definedName>
    <definedName name="Excel_BuiltIn_Print_Area_5_1_9_2">#REF!</definedName>
    <definedName name="EM_038_7">#REF!</definedName>
    <definedName name="Excel_BuiltIn_Print_Area_10_1_1_1">#REF!</definedName>
    <definedName name="EM_024_14">#REF!</definedName>
    <definedName name="Excel_BuiltIn_Print_Area_2_1_1_1_15">#REF!</definedName>
    <definedName name="Excel_BuiltIn_Print_Area_5_1_1_11_16">#REF!</definedName>
    <definedName name="EM_064_14">#REF!</definedName>
    <definedName name="months">#REF!</definedName>
    <definedName name="단가비교">#REF!</definedName>
    <definedName localSheetId="11" name="hh">#REF!</definedName>
    <definedName name="Excel_BuiltIn_Print_Area_16_1_1_7">#REF!</definedName>
    <definedName name="Excel_BuiltIn_Print_Area_15_1_10_4">#REF!</definedName>
    <definedName name="Excel_BuiltIn_Print_Area_17_1_11_27">#REF!</definedName>
    <definedName name="Excel_BuiltIn_Print_Area_29_11">#REF!</definedName>
    <definedName name="Rs___13">#REF!</definedName>
    <definedName name="_SS424">#REF!</definedName>
    <definedName name="NHGG">#REF!</definedName>
    <definedName name="ok">#REF!</definedName>
    <definedName name="m___13">#REF!</definedName>
    <definedName name="empl_bwt2">#REF!</definedName>
    <definedName name="ss9_ec_w">#REF!</definedName>
    <definedName name="Excel_BuiltIn_Print_Area_5_17_4">#REF!</definedName>
    <definedName name="Excel_BuiltIn_Print_Area_2_1_1_10_2">#REF!</definedName>
    <definedName name="Excel_BuiltIn_Print_Area_16_1_14">#REF!</definedName>
    <definedName name="Bx">#REF!</definedName>
    <definedName name="EM_027_7">#REF!</definedName>
    <definedName name="empl_name">#REF!</definedName>
    <definedName name="BD1StateNames">#REF!</definedName>
    <definedName name="Excel_BuiltIn_Print_Area_10_1_1_1_1_1">#REF!</definedName>
    <definedName name="hh___13">#REF!</definedName>
    <definedName name="Excel_BuiltIn_Print_Area_2_1_1_1_15_27">#REF!</definedName>
    <definedName name="PATHJVPR111">#REF!</definedName>
    <definedName name="sump">#REF!</definedName>
    <definedName name="Excel_BuiltIn_Print_Area_7_1_3_4">#REF!</definedName>
    <definedName name="Excel_BuiltIn_Print_Area_9_1_15_2">#REF!</definedName>
    <definedName localSheetId="11" name="p.s">#REF!</definedName>
    <definedName name="APRIL">#REF!</definedName>
    <definedName name="EM_032_3">#REF!</definedName>
    <definedName name="Excel_BuiltIn_Print_Area_3_1_16">#REF!</definedName>
    <definedName name="_10MACRO_SOMMAIRE_.Bouton5_QuandClic">#REF!</definedName>
    <definedName name="Value31">#REF!</definedName>
    <definedName name="erecps">#REF!</definedName>
    <definedName name="Excel_BuiltIn_Print_Area_7_1_1_6_27">#REF!</definedName>
    <definedName name="EM_017_4">#REF!</definedName>
    <definedName name="current1">#REF!</definedName>
    <definedName name="Excel_BuiltIn_Print_Area_9_1_9_16">#REF!</definedName>
    <definedName name="Excel_BuiltIn_Print_Area_17_1_12_16">#REF!</definedName>
    <definedName name="Nsu">#REF!</definedName>
    <definedName name="Cost_for_10_Hp_Hr.">#REF!</definedName>
    <definedName name="EM_036_11">#REF!</definedName>
    <definedName name="XRefCopy48">#REF!</definedName>
    <definedName name="HINDHUSTAN">#REF!</definedName>
    <definedName name="Excel_BuiltIn_Print_Area_2_1_1_1_20_2">#REF!</definedName>
    <definedName localSheetId="11" name="________VS2004">#REF!</definedName>
    <definedName name="bp">#REF!</definedName>
    <definedName name="l2x">#REF!</definedName>
    <definedName name="Excel_BuiltIn_Print_Area_10_1_1_1_27">#REF!</definedName>
    <definedName name="Excel_BuiltIn_Print_Titles_6_1_1_1">#REF!</definedName>
    <definedName name="BL3AA">#REF!</definedName>
    <definedName name="EM_028_6">#REF!</definedName>
    <definedName name="PAGE2">#REF!</definedName>
    <definedName localSheetId="11" name="____dol12">#REF!</definedName>
    <definedName name="Excel_BuiltIn_Print_Area_4_1_10_2">#REF!</definedName>
    <definedName name="cur">#REF!</definedName>
    <definedName name="______________________________________________xlnm.Print_Titles_1">#REF!</definedName>
    <definedName name="Excel_BuiltIn_Print_Area_2_1_1_8_16">#REF!</definedName>
    <definedName name="p1350pcfdr">#REF!</definedName>
    <definedName name="Excel_BuiltIn_Print_Area_14_1_13_2">#REF!</definedName>
    <definedName name="XRefCopy6">#REF!</definedName>
    <definedName name="BD1TransCost2">#REF!</definedName>
    <definedName name="BuiltIn_Print_Titles___0">#REF!</definedName>
    <definedName name="AHAHAHAHAH">#REF!</definedName>
    <definedName name="Excel_BuiltIn_Print_Area_12_1_1_6">#REF!</definedName>
    <definedName name="Excel_BuiltIn_Print_Area_29_11_2">#REF!</definedName>
    <definedName name="lc350mcfdr">#REF!</definedName>
    <definedName name="root3">#REF!</definedName>
    <definedName localSheetId="11" name="_________________________________________dol12">#REF!</definedName>
    <definedName name="ss9_bop_v">#REF!</definedName>
    <definedName localSheetId="17" name="VIJAY">#REF!</definedName>
    <definedName name="Z2eq4.16">#REF!</definedName>
    <definedName name="temp_strainer">#REF!</definedName>
    <definedName name="Excel_BuiltIn_Print_Area_29_2_27">#REF!</definedName>
    <definedName name="Excel_BuiltIn_Print_Area_2_1_1_1_10_16">#REF!</definedName>
    <definedName name="Excel_BuiltIn_Print_Area_5_1_1_3_4">#REF!</definedName>
    <definedName localSheetId="11" name="__123Graph_B">#REF!</definedName>
    <definedName name="bb">#REF!</definedName>
    <definedName name="Excel_BuiltIn_Print_Area_15_1_2_4">#REF!</definedName>
    <definedName name="Excel_BuiltIn_Print_Area_4_1_5_1">#REF!</definedName>
    <definedName name="________xlnm.Print_Area_6">#REF!</definedName>
    <definedName name="Excel_BuiltIn_Print_Area_8_1_1_14_4">#REF!</definedName>
    <definedName name="_35Excel_BuiltIn_Print_Area_7_1_1_1_1">#REF!</definedName>
    <definedName name="EM_005_13">#REF!</definedName>
    <definedName name="Excel_BuiltIn_Print_Area_7_1_15_4">#REF!</definedName>
    <definedName name="Excel_BuiltIn_Print_Area_29_3">#REF!</definedName>
    <definedName name="_4__123Graph_ACHART_1">#REF!</definedName>
    <definedName name="Qty_as_on_apr">#REF!</definedName>
    <definedName name="EH_002_15">#REF!</definedName>
    <definedName name="m8_gt_v">#REF!</definedName>
    <definedName name="Excel_BuiltIn_Print_Area_17_1_5_27">#REF!</definedName>
    <definedName name="_______________________________xlnm.Print_Area_1">#REF!</definedName>
    <definedName name="empl_prog3">#REF!</definedName>
    <definedName name="Sim1_FirstRow">#REF!</definedName>
    <definedName name="XRefCopy60Row">#REF!</definedName>
    <definedName name="Excel_BuiltIn_Print_Area_2_1_1_13_16">#REF!</definedName>
    <definedName name="Print_Area_MI1">#REF!</definedName>
    <definedName localSheetId="11" name="majord">#REF!</definedName>
    <definedName name="PLASTER">#REF!</definedName>
    <definedName name="p1lift">#REF!</definedName>
    <definedName name="_____xlnm.Print_Area_3">#REF!</definedName>
    <definedName name="_______xlnm.Print_Titles">#REF!</definedName>
    <definedName name="Excel_BuiltIn_Print_Area_11_1_5_4">#REF!</definedName>
    <definedName name="_iv19000">#REF!</definedName>
    <definedName name="__RE500">#REF!</definedName>
    <definedName name="구분">#REF!</definedName>
    <definedName name="Fuel_Type">#REF!</definedName>
    <definedName name="BD1TransName1">#REF!</definedName>
    <definedName name="QFC_USDs">#REF!</definedName>
    <definedName name="dcrwk8">#REF!</definedName>
    <definedName name="_rcu2">#REF!</definedName>
    <definedName name="Excel_BuiltIn_Print_Area_10_1_1_2">#REF!</definedName>
    <definedName name="MANU11">#REF!</definedName>
    <definedName name="G083BAAN1">#REF!</definedName>
    <definedName name="EM_013_3">#REF!</definedName>
    <definedName name="RawData">#REF!</definedName>
    <definedName name="empl_prog1">#REF!</definedName>
    <definedName localSheetId="11" name="_____dol12">#REF!</definedName>
    <definedName name="__________xlnm.Print_Area_13">#REF!</definedName>
    <definedName name="____xlnm._FilterDatabase_2">#REF!</definedName>
    <definedName name="Excel_BuiltIn_Print_Area_5_1_8_27">#REF!</definedName>
    <definedName name="modvat">#REF!</definedName>
    <definedName name="Excel_BuiltIn_Print_Area_8_1_1">#REF!</definedName>
    <definedName name="Vsigma">#REF!</definedName>
    <definedName name="CATIN">#REF!</definedName>
    <definedName name="Value45">#REF!</definedName>
    <definedName name="t___0">#REF!</definedName>
    <definedName name="m2_bop_v">#REF!</definedName>
    <definedName name="SAP_SUMM">#REF!</definedName>
    <definedName name="Excel_BuiltIn_Print_Area_7_1_1_17_4">#REF!</definedName>
    <definedName name="erec">#REF!</definedName>
    <definedName name="Excel_BuiltIn_Print_Area_9_1_16_2">#REF!</definedName>
    <definedName name="____IDC21">#REF!</definedName>
    <definedName name="manday1___0">#REF!</definedName>
    <definedName name="XRefPaste33Row">#REF!</definedName>
    <definedName name="FIratye">#REF!</definedName>
    <definedName name="Exrate">#REF!</definedName>
    <definedName name="Excel_BuiltIn_Print_Area_8_1_15_2">#REF!</definedName>
    <definedName name="REACT220FIRE">#REF!</definedName>
    <definedName name="Ssm">#REF!</definedName>
    <definedName name="___PLC220">#REF!</definedName>
    <definedName name="____________aoc2">#REF!</definedName>
    <definedName name="CIF_AIC_Imp">#REF!</definedName>
    <definedName name="Excel_BuiltIn_Print_Area_10_1_1_1_1_1_1">#REF!</definedName>
    <definedName name="ss6_civ_f">#REF!</definedName>
    <definedName name="Excel_BuiltIn_Print_Area_7_1_12_4">#REF!</definedName>
    <definedName name="external">#REF!</definedName>
    <definedName name="__________________________________xlnm.Print_Area_3">#REF!</definedName>
    <definedName name="_2___123Graph_BCHART_1">#REF!</definedName>
    <definedName name="__________tab1">#REF!</definedName>
    <definedName localSheetId="11" name="ED">#REF!</definedName>
    <definedName name="Var._IGP_M_Dez_00">#REF!</definedName>
    <definedName localSheetId="10" name="A13_">#REF!</definedName>
    <definedName name="Excel_BuiltIn_Print_Area_17_1_14_27">#REF!</definedName>
    <definedName name="_____mm3">#REF!</definedName>
    <definedName name="PATH555">#REF!</definedName>
    <definedName name="___________________________iv19000">#REF!</definedName>
    <definedName name="TEST7">#REF!</definedName>
    <definedName name="ScheduleReference">#REF!</definedName>
    <definedName name="misc">#REF!</definedName>
    <definedName name="BuiltIn_Print_Titles___0___0___0">#REF!</definedName>
    <definedName name="Excel_BuiltIn_Print_Area_3_1_9_16">#REF!</definedName>
    <definedName name="Excel_BuiltIn_Print_Area_14_1_15_27">#REF!</definedName>
    <definedName name="XRefPaste2">#REF!</definedName>
    <definedName name="Excel_BuiltIn_Print_Area_15_1_7_2">#REF!</definedName>
    <definedName name="____ml3">#REF!</definedName>
    <definedName name="Excel_BuiltIn_Print_Area_16_1_1_1_1_16">#REF!</definedName>
    <definedName name="Es">#REF!</definedName>
    <definedName name="Excel_BuiltIn_Print_Area_8_1_2_2">#REF!</definedName>
    <definedName name="____xlnm.Print_Titles_7">#REF!</definedName>
    <definedName name="TESTKEYS">#REF!</definedName>
    <definedName name="Excel_BuiltIn_Print_Area_4_1_13_27">#REF!</definedName>
    <definedName name="_ifa1">#REF!</definedName>
    <definedName name="m8_st_w">#REF!</definedName>
    <definedName name="Ks___13">#REF!</definedName>
    <definedName localSheetId="11" name="_2__123Graph_ACHART_1">#REF!</definedName>
    <definedName localSheetId="11" name="BR_Resou">#REF!</definedName>
    <definedName name="XRefPaste2Row">#REF!</definedName>
    <definedName name="Excel_BuiltIn_Print_Area_8_1_20_2">#REF!</definedName>
    <definedName name="_AOC2">#REF!</definedName>
    <definedName name="Excel_BuiltIn_Print_Area_7_1_1_1_1_2">#REF!</definedName>
    <definedName name="lp">#REF!</definedName>
    <definedName name="Valuation_Date">#REF!</definedName>
    <definedName localSheetId="17" name="A">#REF!</definedName>
    <definedName localSheetId="11" name="_15___123Graph_CCHART_1">#REF!</definedName>
    <definedName name="CAPJAN">#REF!</definedName>
    <definedName name="_______xlnm._FilterDatabase_5">#REF!</definedName>
    <definedName name="______________________________________iv19000">#REF!</definedName>
    <definedName name="Excel_BuiltIn_Print_Area_5_10_27">#REF!</definedName>
    <definedName name="Excel_BuiltIn_Print_Area_13_1_5_2">#REF!</definedName>
    <definedName name="XRefCopy35Row">#REF!</definedName>
    <definedName name="XRefCopy30">#REF!</definedName>
    <definedName name="m2_ct_w">#REF!</definedName>
    <definedName name="___SC06">#REF!</definedName>
    <definedName name="_____________xlnm._FilterDatabase_2">#REF!</definedName>
    <definedName name="_FLK1">#REF!</definedName>
    <definedName name="EM_071_14">#REF!</definedName>
    <definedName name="___CBR500">#REF!</definedName>
    <definedName name="Excel_BuiltIn_Print_Area_7_1_1_10_27">#REF!</definedName>
    <definedName name="empl_btgt2">#REF!</definedName>
    <definedName name="EM_038_4">#REF!</definedName>
    <definedName name="EM_033_14">#REF!</definedName>
    <definedName name="Excel_BuiltIn__FilterDatabase_7_8_27">#REF!</definedName>
    <definedName name="____A91614">#REF!</definedName>
    <definedName name="TEST13">#REF!</definedName>
    <definedName name="EM_016_3">#REF!</definedName>
    <definedName name="Excel_BuiltIn_Print_Area_2_1_1_1_12_16">#REF!</definedName>
    <definedName name="Excel_BuiltIn_Print_Area_28_8_2">#REF!</definedName>
    <definedName name="_7Excel_BuiltIn_Print_Area_4_1_1_1">#REF!</definedName>
    <definedName name="rel">#REF!</definedName>
    <definedName name="_HFI7">#REF!</definedName>
    <definedName name="KAMREM">#REF!</definedName>
    <definedName name="_DAT5">#REF!</definedName>
    <definedName name="EM_016_4">#REF!</definedName>
    <definedName name="lc1i4f">#REF!</definedName>
    <definedName name="_Regression_X">#REF!</definedName>
    <definedName name="stru_det">#REF!</definedName>
    <definedName name="_m20">#REF!</definedName>
    <definedName name="ilgf">#REF!</definedName>
    <definedName name="Tip">#REF!</definedName>
    <definedName name="bat">#REF!</definedName>
    <definedName name="____________m20">#REF!</definedName>
    <definedName name="Excel_BuiltIn_Print_Area_4_1_13_16">#REF!</definedName>
    <definedName localSheetId="10" name="C_">#REF!</definedName>
    <definedName name="robot">#REF!</definedName>
    <definedName name="EM_014_18">#REF!</definedName>
    <definedName name="vo">#REF!</definedName>
    <definedName name="col___12">#REF!</definedName>
    <definedName name="BD1StateInd">#REF!</definedName>
    <definedName name="Excel_BuiltIn_Print_Area_2_1_17_4">#REF!</definedName>
    <definedName name="Excel_BuiltIn_Print_Area_28_20">#REF!</definedName>
    <definedName name="NN">#REF!</definedName>
    <definedName name="Excel_BuiltIn_Print_Area_15_1_5_1">#REF!</definedName>
    <definedName name="Excel_BuiltIn_Print_Area_3_1_9">#REF!</definedName>
    <definedName name="Excel_BuiltIn__FilterDatabase_1_27">#REF!</definedName>
    <definedName name="Excel_BuiltIn_Print_Area_12_1_1_1_16">#REF!</definedName>
    <definedName name="lmcup.1">#REF!</definedName>
    <definedName name="DEHRI">#REF!</definedName>
    <definedName name="Excel_BuiltIn_Print_Area_29_11_16">#REF!</definedName>
    <definedName name="P_4">#REF!</definedName>
    <definedName name="EM_018_10">#REF!</definedName>
    <definedName name="Excel_BuiltIn_Print_Area_16_1_1_11">#REF!</definedName>
    <definedName name="Excel_BuiltIn_Print_Area_2_1_1_14_27">#REF!</definedName>
    <definedName name="_5___ci">#REF!</definedName>
    <definedName name="Excel_BuiltIn_Print_Area_16_1_13">#REF!</definedName>
    <definedName name="Excel_BuiltIn_Print_Area_2_1_1_1_37">#REF!</definedName>
    <definedName name="INCOME_M2">#REF!</definedName>
    <definedName name="Excel_BuiltIn_Print_Area_16_1_1_13_16">#REF!</definedName>
    <definedName name="__________________________xlnm.Print_Area_2">#REF!</definedName>
    <definedName name="Excel_BuiltIn_Print_Area_2_1_1_1_20_4">#REF!</definedName>
    <definedName name="M9A_BS">#REF!</definedName>
    <definedName name="Excel_BuiltIn_Print_Area_2_1_1_8_4">#REF!</definedName>
    <definedName name="Excel_BuiltIn_Print_Area_15_1_15">#REF!</definedName>
    <definedName localSheetId="11" name="___dol12">#REF!</definedName>
    <definedName name="look">#REF!</definedName>
    <definedName name="___xlnm._FilterDatabase_4">#REF!</definedName>
    <definedName name="_DET5">#REF!</definedName>
    <definedName name="MC_USDSW">#REF!</definedName>
    <definedName name="EM_001_5">#REF!</definedName>
    <definedName name="XRefPaste13Row">#REF!</definedName>
    <definedName name="SCHEDULE_NO._1">#REF!</definedName>
    <definedName name="www">#REF!</definedName>
    <definedName name="__xlnm.Print_Titles_4">#REF!</definedName>
    <definedName name="Excel_BuiltIn_Print_Area_29_20_4">#REF!</definedName>
    <definedName localSheetId="11" name="ME">#REF!</definedName>
    <definedName name="_3Excel_BuiltIn_Print_Area_10_1">#REF!</definedName>
    <definedName name="Excel_BuiltIn_Print_Area_14_1_2_27">#REF!</definedName>
    <definedName name="____lb2">#REF!</definedName>
    <definedName name="Excel_BuiltIn_Print_Area_13_1_11_2">#REF!</definedName>
    <definedName name="cdays">#REF!</definedName>
    <definedName name="Excel_BuiltIn_Print_Area_17_1_2_2">#REF!</definedName>
    <definedName name="____hfi5">#REF!</definedName>
    <definedName name="_P2">#REF!</definedName>
    <definedName name="LMO_1">#REF!</definedName>
    <definedName name="Excel_BuiltIn_Print_Area_7_1_1_3_4">#REF!</definedName>
    <definedName name="______xlnm.Print_Area_7">#REF!</definedName>
    <definedName name="Excel_BuiltIn_Print_Area_8_1_1_16_1">#REF!</definedName>
    <definedName name="Excel_BuiltIn_Print_Area_12_1_3_16">#REF!</definedName>
    <definedName name="Value16">#REF!</definedName>
    <definedName name="___Ism3">#REF!</definedName>
    <definedName name="rmcup.2">#REF!</definedName>
    <definedName name="_HE3">#REF!</definedName>
    <definedName name="IELWSALES">#REF!</definedName>
    <definedName name="XRefCopy19Row">#REF!</definedName>
    <definedName name="Excel_BuiltIn_Print_Area_3_1_1_1_1_16">#REF!</definedName>
    <definedName name="EM_054_17">#REF!</definedName>
    <definedName name="unnamed_4">#REF!</definedName>
    <definedName name="_21Excel_BuiltIn_Print_Area_5_1_1_1_1">#REF!</definedName>
    <definedName name="EM_056_14">#REF!</definedName>
    <definedName name="Excel_BuiltIn_Print_Area_4_1_17_16">#REF!</definedName>
    <definedName name="_DAT18">#REF!</definedName>
    <definedName name="I___13">#REF!</definedName>
    <definedName name="Excel_BuiltIn_Print_Area_4_1_2_1">#REF!</definedName>
    <definedName name="CATREC">#REF!</definedName>
    <definedName name="ldlen2">#REF!</definedName>
    <definedName name="Excel_BuiltIn_Print_Area_9_1_5">#REF!</definedName>
    <definedName name="Excel_BuiltIn_Print_Area_10_1_16_2">#REF!</definedName>
    <definedName name="Excel_BuiltIn_Print_Area_4_1_9_4">#REF!</definedName>
    <definedName name="JEJS___0">#REF!</definedName>
    <definedName name="mcmc5002i1bc8f">#REF!</definedName>
    <definedName name="JEJS___11">#REF!</definedName>
    <definedName name="pa___13">#REF!</definedName>
    <definedName name="___CVT500">#REF!</definedName>
    <definedName name="LEGEND">#REF!</definedName>
    <definedName name="Zone_impres_MI">#REF!</definedName>
    <definedName name="_am1">#REF!</definedName>
    <definedName name="_______________A71614">#REF!</definedName>
    <definedName name="Excel_BuiltIn_Print_Area_14_1_3">#REF!</definedName>
    <definedName name="Wc">#REF!</definedName>
    <definedName name="_SC22">#REF!</definedName>
    <definedName name="EM_034_7">#REF!</definedName>
    <definedName name="CONSUMABLE">#REF!</definedName>
    <definedName name="empl_bdeg1">#REF!</definedName>
    <definedName name="Excel_BuiltIn_Print_Area_29_11_27">#REF!</definedName>
    <definedName localSheetId="11" name="_16__123Graph_ACHART_1">#REF!</definedName>
    <definedName name="EM_013_7">#REF!</definedName>
    <definedName name="qfc_s99">#REF!</definedName>
    <definedName name="__bhh2">#REF!</definedName>
    <definedName name="Excel_BuiltIn_Print_Area_2_1_1_1_1_2_1">#REF!</definedName>
    <definedName name="SSDFF">#REF!</definedName>
    <definedName name="_____xlnm.Print_Area_8">#REF!</definedName>
    <definedName name="ITRY">#REF!</definedName>
    <definedName localSheetId="11" name="bps">#REF!</definedName>
    <definedName name="Agr20mm">#REF!</definedName>
    <definedName name="deptLookup">#REF!</definedName>
    <definedName name="Excel_BuiltIn_Print_Area_28_20_4">#REF!</definedName>
    <definedName name="____vr1">#REF!</definedName>
    <definedName name="empl_ppp2">#REF!</definedName>
    <definedName name="XRefPaste22Row">#REF!</definedName>
    <definedName name="Excel_BuiltIn_Print_Area_7_1_8_4">#REF!</definedName>
    <definedName name="Excel_BuiltIn_Print_Area_15_1_6">#REF!</definedName>
    <definedName name="f_shape">#REF!</definedName>
    <definedName name="Date2">#REF!</definedName>
    <definedName name="Excel_BuiltIn_Print_Area_12_1_5_27">#REF!</definedName>
    <definedName name="Excel_BuiltIn_Print_Titles_5_1">#REF!</definedName>
    <definedName name="Excel_BuiltIn_Print_Area_9_1_2">#REF!</definedName>
    <definedName localSheetId="11" name="_8_____123Graph_BCHART_1">#REF!</definedName>
    <definedName name="Ag___0">#REF!</definedName>
    <definedName name="P2R">#REF!</definedName>
    <definedName name="_______________________________xlnm.Print_Area_3">#REF!</definedName>
    <definedName name="SPEC_21">#REF!</definedName>
    <definedName name="Excel_BuiltIn_Print_Area_2_1_1_1_9_16">#REF!</definedName>
    <definedName name="MARGIN_MISC">#REF!</definedName>
    <definedName name="Excel_BuiltIn_Print_Area_2_1_1_1">#REF!</definedName>
    <definedName name="Excel_BuiltIn_Print_Area_28_14_4">#REF!</definedName>
    <definedName name="Excel_BuiltIn_Print_Area_4_1_7_4">#REF!</definedName>
    <definedName name="Excel_BuiltIn_Print_Area_2_1_1_11">#REF!</definedName>
    <definedName name="EM_068_18">#REF!</definedName>
    <definedName name="Excel_BuiltIn_Print_Area_2_1_2_16">#REF!</definedName>
    <definedName name="EM_028_11">#REF!</definedName>
    <definedName name="Excel_BuiltIn_Print_Area_5_12_4">#REF!</definedName>
    <definedName name="____CTR220">#REF!</definedName>
    <definedName name="Excel_BuiltIn_Print_Area_16_1_10_27">#REF!</definedName>
    <definedName localSheetId="11" name="P_6DSO">#REF!</definedName>
    <definedName name="EM_060_15">#REF!</definedName>
    <definedName name="Misc_charges">#REF!</definedName>
    <definedName name="Excel_BuiltIn_Print_Area_12_1_3_4">#REF!</definedName>
    <definedName name="Excel_BuiltIn_Print_Area_5_1_1_1_1_1_1_1">#REF!</definedName>
    <definedName name="NET">#REF!</definedName>
    <definedName name="Excel_BuiltIn_Print_Area_15_1_2">#REF!</definedName>
    <definedName name="XRefPaste42">#REF!</definedName>
    <definedName name="EM_023_16">#REF!</definedName>
    <definedName name="Excel_BuiltIn_Print_Area_10_1_8_4">#REF!</definedName>
    <definedName name="Excel_BuiltIn_Print_Area_3_1_2_2">#REF!</definedName>
    <definedName name="P5R">#REF!</definedName>
    <definedName name="m2_fuel_f">#REF!</definedName>
    <definedName name="Group3">#REF!</definedName>
    <definedName name="___Wr1">#REF!</definedName>
    <definedName localSheetId="11" name="_13____123Graph_ACHART_1">#REF!</definedName>
    <definedName localSheetId="11" name="__________________________IDA1">#REF!</definedName>
    <definedName name="EM_016_10">#REF!</definedName>
    <definedName name="Excel_BuiltIn_Print_Area_2_1_1_1_1_1_27">#REF!</definedName>
    <definedName name="ED_list">#REF!</definedName>
    <definedName name="QFC_DEMh">#REF!</definedName>
    <definedName name="ced">#REF!</definedName>
    <definedName name="WP">#REF!</definedName>
    <definedName name="EM_015_5">#REF!</definedName>
    <definedName name="ADADADADAD">#REF!</definedName>
    <definedName localSheetId="11" name="_________________________________________dol6">#REF!</definedName>
    <definedName localSheetId="11" name="p1ht">#REF!</definedName>
    <definedName name="______________________________________in18900">#REF!</definedName>
    <definedName name="__CBR220">#REF!</definedName>
    <definedName name="Excel_BuiltIn_Print_Area_2_1_1_1_5_2">#REF!</definedName>
    <definedName name="Kh___0">#REF!</definedName>
    <definedName name="Excel_BuiltIn_Print_Area_5_1_17">#REF!</definedName>
    <definedName name="t">#REF!</definedName>
    <definedName name="Excel_BuiltIn_Print_Area_4_1_1_3_27">#REF!</definedName>
    <definedName name="_RE88">#REF!</definedName>
    <definedName name="BD1TransNextState2">#REF!</definedName>
    <definedName name="ss8_civ_f">#REF!</definedName>
    <definedName localSheetId="11" name="__11____123Graph_BCHART_1">#REF!</definedName>
    <definedName name="Excel_BuiltIn_Print_Area_12_1_13">#REF!</definedName>
    <definedName name="zstb">#REF!</definedName>
    <definedName name="Excel_BuiltIn_Print_Area_13_1_6_16">#REF!</definedName>
    <definedName name="B_FLG">#REF!</definedName>
    <definedName name="xbyr">#REF!</definedName>
    <definedName localSheetId="11" name="P_5">#REF!</definedName>
    <definedName name="EM_031_2">#REF!</definedName>
    <definedName name="JEJS">#REF!</definedName>
    <definedName name="Excel_BuiltIn_Print_Area_2_1_1_13_4">#REF!</definedName>
    <definedName name="Excel_BuiltIn_Print_Area_2_1_1_20_16">#REF!</definedName>
    <definedName name="pile_no">#REF!</definedName>
    <definedName name="Excel_BuiltIn_Print_Area_14_1_6_4">#REF!</definedName>
    <definedName name="Excel_BuiltIn_Print_Area_29_17_2">#REF!</definedName>
    <definedName name="DCARRAY">#REF!</definedName>
    <definedName name="MANU555">#REF!</definedName>
    <definedName name="SUPPLY">#REF!</definedName>
    <definedName name="Excel_BuiltIn_Print_Area_2_1_1_1_2_27">#REF!</definedName>
    <definedName name="EM_029_16">#REF!</definedName>
    <definedName name="Excel_BuiltIn_Print_Area_5_7_4">#REF!</definedName>
    <definedName localSheetId="11" name="leave">#REF!</definedName>
    <definedName name="Rl___13">#REF!</definedName>
    <definedName name="Estep">#REF!</definedName>
    <definedName name="DATA_17">#REF!</definedName>
    <definedName name="Vend">#REF!</definedName>
    <definedName name="Excel_BuiltIn_Print_Area_17_1_1_10_27">#REF!</definedName>
    <definedName name="Excel_BuiltIn_Print_Area_17_1_1_12_2">#REF!</definedName>
    <definedName name="___Fpi1">#REF!</definedName>
    <definedName localSheetId="11" name="SUMMARY">#REF!</definedName>
    <definedName name="Herstellerangaben">#REF!</definedName>
    <definedName name="Excel_BuiltIn_Print_Area_13_1_15_27">#REF!</definedName>
    <definedName name="__axx6">#REF!</definedName>
    <definedName name="Excel_BuiltIn_Print_Area_12_1_5_4">#REF!</definedName>
    <definedName name="____________aoc3">#REF!</definedName>
    <definedName name="CONCABLES">#REF!</definedName>
    <definedName name="후_담당간사에게_제출한다.">#REF!</definedName>
    <definedName name="ss6_hrsg_f">#REF!</definedName>
    <definedName name="coat">#REF!</definedName>
    <definedName name="_________mm2">#REF!</definedName>
    <definedName localSheetId="11" name="___________IDA1">#REF!</definedName>
    <definedName name="_HM4">#REF!</definedName>
    <definedName name="Excel_BuiltIn_Print_Area_16_1_16">#REF!</definedName>
    <definedName name="Excel_BuiltIn_Print_Area_5_3_2">#REF!</definedName>
    <definedName name="Excel_BuiltIn_Print_Area_16_1_10_16">#REF!</definedName>
    <definedName localSheetId="11" name="_7_____123Graph_ACHART_1">#REF!</definedName>
    <definedName name="___________m35">#REF!</definedName>
    <definedName name="Excel_BuiltIn_Print_Area_2_1_1_1_4">#REF!</definedName>
    <definedName name="aaaa">#REF!</definedName>
    <definedName name="Excel_BuiltIn_Print_Area_4_1_16_2">#REF!</definedName>
    <definedName name="A3_">#REF!</definedName>
    <definedName name="Excel_BuiltIn_Print_Area_17_1_2_4">#REF!</definedName>
    <definedName name="DATA_16">#REF!</definedName>
    <definedName name="_____m20">#REF!</definedName>
    <definedName name="MultipleSetsArea">#REF!</definedName>
    <definedName name="EM_017_18">#REF!</definedName>
    <definedName name="Excel_BuiltIn_Print_Area_28_9_16">#REF!</definedName>
    <definedName name="Excel_BuiltIn_Print_Area_28_5_27">#REF!</definedName>
    <definedName name="EM_071_18">#REF!</definedName>
    <definedName name="Excel_BuiltIn_Print_Area_2_1_6_16">#REF!</definedName>
    <definedName name="temp">#REF!</definedName>
    <definedName name="Excel_BuiltIn_Print_Area_16_1_7_4">#REF!</definedName>
    <definedName name="BD1HC">#REF!</definedName>
    <definedName name="____kd3">#REF!</definedName>
    <definedName name="rect_4_415">#REF!</definedName>
    <definedName name="Excel_BuiltIn_Print_Area_8_1_4">#REF!</definedName>
    <definedName name="EM_022_1">#REF!</definedName>
    <definedName name="COMP">#REF!</definedName>
    <definedName name="EM_029_5">#REF!</definedName>
    <definedName name="Ig___13">#REF!</definedName>
    <definedName name="MUNION">#REF!</definedName>
    <definedName name="Excel_BuiltIn_Print_Area_2_1_16_4">#REF!</definedName>
    <definedName name="m8_geno_f">#REF!</definedName>
    <definedName name="pIsmsb.main">#REF!</definedName>
    <definedName name="________________________xlnm.Print_Area_2">#REF!</definedName>
    <definedName name="Excel_BuiltIn_Print_Area_13_1">#REF!</definedName>
    <definedName name="XRefPaste34Row">#REF!</definedName>
    <definedName name="Excel_BuiltIn_Print_Area_17_1_1_9">#REF!</definedName>
    <definedName localSheetId="11" name="n">#REF!</definedName>
    <definedName localSheetId="11" name="KA">#REF!</definedName>
    <definedName name="BD1TransState2">#REF!</definedName>
    <definedName name="BasekV2">#REF!</definedName>
    <definedName name="_l">#REF!</definedName>
    <definedName name="Excel_BuiltIn_Print_Area_5_1_1_14_4">#REF!</definedName>
    <definedName name="_DAT6">#REF!</definedName>
    <definedName name="Excel_BuiltIn_Print_Area_5_16">#REF!</definedName>
    <definedName name="_12Excel_BuiltIn_Print_Area_2_1_1_1">#REF!</definedName>
    <definedName name="QFC_TR">#REF!</definedName>
    <definedName name="Excel_BuiltIn_Print_Area_5_1_1_13_16">#REF!</definedName>
    <definedName name="Excel_BuiltIn_Print_Area_12_1_11_16">#REF!</definedName>
    <definedName name="ROLLGFC">#REF!</definedName>
    <definedName localSheetId="11" name="DG">#REF!</definedName>
    <definedName name="Excel_BuiltIn_Print_Area_2_1_1_1_14_16">#REF!</definedName>
    <definedName name="_Icc01">#REF!</definedName>
    <definedName name="EM_034_12">#REF!</definedName>
    <definedName name="Excel_BuiltIn_Print_Area_14_1_13_16">#REF!</definedName>
    <definedName name="____run3">#REF!</definedName>
    <definedName name="zl___0">#REF!</definedName>
    <definedName name="_9Excel_BuiltIn_Print_Area_2_1_1_1_1_1">#REF!</definedName>
    <definedName name="VIVEKANANDA">#REF!</definedName>
    <definedName name="empl_ptgt4">#REF!</definedName>
    <definedName name="ThreeD">#REF!</definedName>
    <definedName name="CONT_BGT4_I_">#REF!</definedName>
    <definedName name="Excel_BuiltIn_Print_Area_4_1_11_27">#REF!</definedName>
    <definedName name="rmcmsb.ups">#REF!</definedName>
    <definedName name="AF_98">#REF!</definedName>
    <definedName name="sfew_idr">#REF!</definedName>
    <definedName name="Excel_BuiltIn_Print_Area_2_1_1_1_12_2">#REF!</definedName>
    <definedName name="_______xlnm.Print_Area_11">#REF!</definedName>
    <definedName localSheetId="17" name="ABC">#REF!</definedName>
    <definedName name="Excel_BuiltIn_Print_Area_8_1">#REF!</definedName>
    <definedName name="MF_ABB_local">#REF!</definedName>
    <definedName name="chk">#REF!</definedName>
    <definedName name="Excel_BuiltIn_Print_Area_16_1_1_13">#REF!</definedName>
    <definedName name="Excel_BuiltIn__FilterDatabase_50_16">#REF!</definedName>
    <definedName name="Excel_BuiltIn_Print_Area_5_1_13_27">#REF!</definedName>
    <definedName name="_TR220">#REF!</definedName>
    <definedName name="EM_022_3">#REF!</definedName>
    <definedName name="Excel_BuiltIn_Print_Area_16_1_15">#REF!</definedName>
    <definedName name="_________cem124">#REF!</definedName>
    <definedName name="KEC">#REF!</definedName>
    <definedName name="Excel_BuiltIn_Print_Area_7_1_1_9_4">#REF!</definedName>
    <definedName name="Excel_BuiltIn_Print_Area_3_1_10_2">#REF!</definedName>
    <definedName name="__wp1">#REF!</definedName>
    <definedName name="lmcsmsb.t">#REF!</definedName>
    <definedName name="ModelNo">#REF!</definedName>
    <definedName name="TnSWindSpeed">#REF!</definedName>
    <definedName name="designed">#REF!</definedName>
    <definedName name="Client_Markup">#REF!</definedName>
    <definedName name="EM_020_7">#REF!</definedName>
    <definedName name="_____________________________iv19000">#REF!</definedName>
    <definedName name="Qv">#REF!</definedName>
    <definedName name="__ZS1">#REF!</definedName>
    <definedName name="_SAP1">#REF!</definedName>
    <definedName name="Excel_BuiltIn_Print_Area_5_1_1_20">#REF!</definedName>
    <definedName name="rout_t">#REF!</definedName>
    <definedName name="Excel_BuiltIn_Print_Area_15_1_7_4">#REF!</definedName>
    <definedName name="Excel_BuiltIn_Print_Area_3_16">#REF!</definedName>
    <definedName name="EM_007_11">#REF!</definedName>
    <definedName name="Total_MP_Peak">#REF!</definedName>
    <definedName name="_SAP7">#REF!</definedName>
    <definedName name="_4__a____iii">#REF!</definedName>
    <definedName localSheetId="11" name="_______________________________________________________dol12">#REF!</definedName>
    <definedName localSheetId="11" name="cgxcf">#REF!</definedName>
    <definedName name="Excel_BuiltIn_Print_Area_17_1_1_3_16">#REF!</definedName>
    <definedName name="Excel_BuiltIn_Print_Area_3_1_14_16">#REF!</definedName>
    <definedName name="EM_003_11">#REF!</definedName>
    <definedName name="Sv">#REF!</definedName>
    <definedName name="butterfly">#REF!</definedName>
    <definedName name="Excel_BuiltIn_Print_Area_5_1_1_5_16">#REF!</definedName>
    <definedName name="Location___6">#REF!</definedName>
    <definedName name="__ml3">#REF!</definedName>
    <definedName name="XRefCopy30Row">#REF!</definedName>
    <definedName name="____xlnm.Print_Area_1">#REF!</definedName>
    <definedName name="Excel_BuiltIn_Print_Area_12_1_1_6_2">#REF!</definedName>
    <definedName name="EM_059_15">#REF!</definedName>
    <definedName name="_SDF2">#REF!</definedName>
    <definedName name="ss9_ct_f">#REF!</definedName>
    <definedName name="Excel_BuiltIn_Print_Area_16_1_2_4">#REF!</definedName>
    <definedName name="__________xlnm.Print_Area_10">#REF!</definedName>
    <definedName name="empl_pdeg2">#REF!</definedName>
    <definedName name="Excel_BuiltIn_Print_Area_8_1_1_12_16">#REF!</definedName>
    <definedName name="isn">#REF!</definedName>
    <definedName localSheetId="11" name="_____________IDA1">#REF!</definedName>
    <definedName name="SQRT__1___0_6___1_0">#REF!</definedName>
    <definedName localSheetId="10" name="XZZ">#REF!</definedName>
    <definedName name="____IDC23">#REF!</definedName>
    <definedName name="Excel_BuiltIn_Print_Area_4_1_1_5_2">#REF!</definedName>
    <definedName name="_9MACRO_SOMMAIRE_.Bouton4_QuandClic">#REF!</definedName>
    <definedName name="___kd2">#REF!</definedName>
    <definedName name="Excel_BuiltIn_Print_Titles_15">#REF!</definedName>
    <definedName name="Excel_BuiltIn_Print_Area_2_1_1_15">#REF!</definedName>
    <definedName name="_8__a___x">#REF!</definedName>
    <definedName name="Excel_BuiltIn_Print_Area_5_9_4">#REF!</definedName>
    <definedName name="Excel_BuiltIn_Print_Area_11_1_16_2">#REF!</definedName>
    <definedName name="_RE32">#REF!</definedName>
    <definedName name="EM_006_16">#REF!</definedName>
    <definedName name="__2__123Graph_BCHART_1">#REF!</definedName>
    <definedName name="EM_008_7">#REF!</definedName>
    <definedName localSheetId="11" name="______________________________dol12">#REF!</definedName>
    <definedName name="aAXX1">#REF!</definedName>
    <definedName name="______lb1">#REF!</definedName>
    <definedName name="__________________________iv19000">#REF!</definedName>
    <definedName name="B___13">#REF!</definedName>
    <definedName name="sfdism_idr">#REF!</definedName>
    <definedName localSheetId="11" name="PRINT_TITLES_MI">#REF!</definedName>
    <definedName localSheetId="11" name="____dol6">#REF!</definedName>
    <definedName name="_____in18900">#REF!</definedName>
    <definedName name="도면외주">#REF!</definedName>
    <definedName name="AF_M_98">#REF!</definedName>
    <definedName name="Excel_BuiltIn_Print_Area_3_1_12_16">#REF!</definedName>
    <definedName name="l_30">#REF!</definedName>
    <definedName name="Excel_BuiltIn_Print_Area_16_1_1_3">#REF!</definedName>
    <definedName name="Excel_BuiltIn_Print_Area_29_8_27">#REF!</definedName>
    <definedName name="M_s.MAMTHA_CONTRACTORS">#REF!</definedName>
    <definedName name="total">#REF!</definedName>
    <definedName name="____mm3">#REF!</definedName>
    <definedName name="EM_030_2">#REF!</definedName>
    <definedName name="_CVT500">#REF!</definedName>
    <definedName name="XRefCopy9">#REF!</definedName>
    <definedName name="SCHEDULE_NO._11b___Provisions">#REF!</definedName>
    <definedName name="Excel_BuiltIn_Print_Area_10_1_16_4">#REF!</definedName>
    <definedName name="EM_056_18">#REF!</definedName>
    <definedName name="AGENCYLY">#REF!</definedName>
    <definedName name="Excel_BuiltIn_Print_Area_2_1_1_27">#REF!</definedName>
    <definedName name="XRefCopy2Row">#REF!</definedName>
    <definedName name="qryEqptOrdPODelProfile_ByConstrMgr">#REF!</definedName>
    <definedName name="BD1EventFeas">#REF!</definedName>
    <definedName name="___LAR220">#REF!</definedName>
    <definedName name="Excel_BuiltIn_Print_Area_11_1_7">#REF!</definedName>
    <definedName name="IMADO">#REF!</definedName>
    <definedName name="_8__123Graph_BCHART_1">#REF!</definedName>
    <definedName name="Excel_BuiltIn_Print_Area_6_1_17_4">#REF!</definedName>
    <definedName name="COS">#REF!</definedName>
    <definedName name="_FF3">#REF!</definedName>
    <definedName localSheetId="10" name="SAFAFSDF">#REF!</definedName>
    <definedName name="____in18900">#REF!</definedName>
    <definedName localSheetId="11" name="____________dol12">#REF!</definedName>
    <definedName name="m2_civ_w">#REF!</definedName>
    <definedName name="m8_fuel_w">#REF!</definedName>
    <definedName name="p1upsop">#REF!</definedName>
    <definedName name="Source_Price">#REF!</definedName>
    <definedName localSheetId="11" name="FE">#REF!</definedName>
    <definedName name="_try1">#REF!</definedName>
    <definedName name="XRefCopy14Row">#REF!</definedName>
    <definedName name="Excel_BuiltIn_Print_Area_28_11_27">#REF!</definedName>
    <definedName name="XRefCopy41">#REF!</definedName>
    <definedName name="Excel_BuiltIn_Print_Area_10_1_16">#REF!</definedName>
    <definedName name="Excel_BuiltIn_Print_Area_29_16_4">#REF!</definedName>
    <definedName name="__RE220">#REF!</definedName>
    <definedName name="__ml33">#REF!</definedName>
    <definedName name="DJH">#REF!</definedName>
    <definedName name="_______________xlnm.Print_Area_3">#REF!</definedName>
    <definedName name="Excel_BuiltIn_Print_Area_5_1_2_27">#REF!</definedName>
    <definedName name="Qf___13">#REF!</definedName>
    <definedName name="__________________________________xlnm.Print_Area_1">#REF!</definedName>
    <definedName name="__HCO2">#REF!</definedName>
    <definedName name="TOTAL1RP">#REF!</definedName>
    <definedName name="Excel_BuiltIn_Print_Area_2_1_1_10_27">#REF!</definedName>
    <definedName name="PATH222">#REF!</definedName>
    <definedName name="m2_fuel_w">#REF!</definedName>
    <definedName name="__acs1">#REF!</definedName>
    <definedName name="WORKING_BGT2">#REF!</definedName>
    <definedName name="Excel_BuiltIn_Print_Area_9_1_9_2">#REF!</definedName>
    <definedName name="________________________xlnm.Print_Area_3">#REF!</definedName>
    <definedName localSheetId="11" name="ROLLGFC">#REF!</definedName>
    <definedName name="p1clp">#REF!</definedName>
    <definedName name="hhh">#REF!</definedName>
    <definedName name="Excel_BuiltIn_Print_Titles_9_2">#REF!</definedName>
    <definedName name="___SC26">#REF!</definedName>
    <definedName localSheetId="17" name="E">#REF!</definedName>
    <definedName localSheetId="10" name="A2_">#REF!</definedName>
    <definedName name="임용태">#REF!</definedName>
    <definedName name="Excel_BuiltIn_Print_Area_14_1_20_2">#REF!</definedName>
    <definedName name="Excel_BuiltIn_Print_Area_15_1_11_27">#REF!</definedName>
    <definedName name="Excel_BuiltIn_Print_Area_7_1_20_16">#REF!</definedName>
    <definedName name="Excel_BuiltIn_Print_Area_16_1_1_20_27">#REF!</definedName>
    <definedName name="_11MACRO_SOMMAIRE_.Bouton6_QuandClic">#REF!</definedName>
    <definedName name="_SUN2">#REF!</definedName>
    <definedName name="DAY_ENGR">#REF!</definedName>
    <definedName name="Spalls">#REF!</definedName>
    <definedName name="aw">#REF!</definedName>
    <definedName name="Excel_BuiltIn_Print_Area_12_1_8_4">#REF!</definedName>
    <definedName name="____AXX4">#REF!</definedName>
    <definedName name="_________________________________________________________in18900">#REF!</definedName>
    <definedName name="Excel_BuiltIn_Print_Area_2_1_8">#REF!</definedName>
    <definedName name="Service">#REF!</definedName>
    <definedName name="ss9_geno_v">#REF!</definedName>
    <definedName name="Excel_BuiltIn_Print_Area_17_1_6_27">#REF!</definedName>
    <definedName name="Excel_BuiltIn_Print_Area_5_1_16_4">#REF!</definedName>
    <definedName name="OrderTable">#REF!</definedName>
    <definedName name="Excel_BuiltIn_Print_Area_7_1_17_16">#REF!</definedName>
    <definedName name="Excel_BuiltIn_Print_Area_10_1_10_2">#REF!</definedName>
    <definedName name="diatubal">#REF!</definedName>
    <definedName name="empl_ppp4">#REF!</definedName>
    <definedName name="공종">#REF!</definedName>
    <definedName name="Excel_BuiltIn_Print_Area_17_1_5_1">#REF!</definedName>
    <definedName name="rmcsmsb.b">#REF!</definedName>
    <definedName name="DATA_21">#REF!</definedName>
    <definedName name="non">#REF!</definedName>
    <definedName name="_____SC26">#REF!</definedName>
    <definedName name="CONT_BGT4_II_">#REF!</definedName>
    <definedName name="Excel_BuiltIn_Print_Area_4_1_11_4">#REF!</definedName>
    <definedName localSheetId="11" name="ecfact">#REF!</definedName>
    <definedName name="Excel_BuiltIn_Print_Area_4_1_14_4">#REF!</definedName>
    <definedName name="Excel_BuiltIn_Print_Area_5_5_4">#REF!</definedName>
    <definedName localSheetId="17" name="SUPPLY">#REF!</definedName>
    <definedName name="Excel_BuiltIn_Print_Area_7_1_13_2">#REF!</definedName>
    <definedName name="EM_059_17">#REF!</definedName>
    <definedName name="DaRWk10">#REF!</definedName>
    <definedName name="A9____13">#REF!</definedName>
    <definedName name="_____cem124">#REF!</definedName>
    <definedName name="___rt3">#REF!</definedName>
    <definedName name="Excel_BuiltIn_Print_Area_9_1_14_4">#REF!</definedName>
    <definedName localSheetId="17" name="Comm">#REF!</definedName>
    <definedName name="Excel_BuiltIn_Print_Area_14_1_13_4">#REF!</definedName>
    <definedName name="Excel_BuiltIn_Print_Area_9_1_8_16">#REF!</definedName>
    <definedName name="Excel_BuiltIn_Print_Area_7_1_1_13_4">#REF!</definedName>
    <definedName localSheetId="11" name="FFR">#REF!</definedName>
    <definedName name="________xlnm.Print_Area_7">#REF!</definedName>
    <definedName name="__________m35">#REF!</definedName>
    <definedName name="m8_gt_w">#REF!</definedName>
    <definedName localSheetId="17" name="PRINT_AREA_MI">#REF!</definedName>
    <definedName name="GTTA">#REF!</definedName>
    <definedName name="PKGFRD_SW">#REF!</definedName>
    <definedName name="Excel_BuiltIn_Print_Area_4_1_7">#REF!</definedName>
    <definedName name="Excel_BuiltIn_Print_Area_6_1_15_2">#REF!</definedName>
    <definedName name="SALARIES___WAGES">#REF!</definedName>
    <definedName name="Excel_BuiltIn_Print_Area_14_1_11_2">#REF!</definedName>
    <definedName name="EM_051_18">#REF!</definedName>
    <definedName localSheetId="11" name="AI">#REF!</definedName>
    <definedName name="Excel_BuiltIn_Print_Area_7_1_15_2">#REF!</definedName>
    <definedName name="JFHGDT">#REF!</definedName>
    <definedName name="____mcl132">#REF!</definedName>
    <definedName name="Excel_BuiltIn_Print_Area_7_1_1_2_16">#REF!</definedName>
    <definedName name="EM_001_8">#REF!</definedName>
    <definedName name="HSn">#REF!</definedName>
    <definedName localSheetId="10" name="Excel_BuiltIn__FilterDatabase_3">#REF!</definedName>
    <definedName name="EM_012_2">#REF!</definedName>
    <definedName name="risk">#REF!</definedName>
    <definedName name="____xlnm.Print_Area_5">#REF!</definedName>
    <definedName name="OPGW">#REF!</definedName>
    <definedName name="EM_001_13">#REF!</definedName>
    <definedName name="Excel_BuiltIn_Print_Area_2_1_1_9_4">#REF!</definedName>
    <definedName name="TSS">#REF!</definedName>
    <definedName name="nys">#REF!</definedName>
    <definedName name="Excel_BuiltIn_Print_Area_8_1_1_17_16">#REF!</definedName>
    <definedName name="DaRWk12">#REF!</definedName>
    <definedName name="EM_023_11">#REF!</definedName>
    <definedName name="empl_imp2">#REF!</definedName>
    <definedName name="Excel_BuiltIn_Print_Area_28_1_27">#REF!</definedName>
    <definedName name="Metal20mm">#REF!</definedName>
    <definedName name="CABLE1">#REF!</definedName>
    <definedName name="BD1TransNextState1">#REF!</definedName>
    <definedName name="___del1">#REF!</definedName>
    <definedName name="Excel_BuiltIn_Print_Area_17_1_13_16">#REF!</definedName>
    <definedName name="__del1">#REF!</definedName>
    <definedName localSheetId="11" name="_______________dol12">#REF!</definedName>
    <definedName name="mcmc3502i1bc8f">#REF!</definedName>
    <definedName name="rosid">#REF!</definedName>
    <definedName name="Excel_BuiltIn_Print_Area_5_16_1">#REF!</definedName>
    <definedName name="iii">#REF!</definedName>
    <definedName name="Excel_BuiltIn_Print_Area_9_1_7_27">#REF!</definedName>
    <definedName name="EM_008_2">#REF!</definedName>
    <definedName name="dcvolt">#REF!</definedName>
    <definedName name="grout_type">#REF!</definedName>
    <definedName name="_______xlnm._FilterDatabase_3">#REF!</definedName>
    <definedName name="________m35">#REF!</definedName>
    <definedName name="ball">#REF!</definedName>
    <definedName name="Excel_BuiltIn_Print_Area_2_1_1_1_9_2">#REF!</definedName>
    <definedName name="FRANCS">#REF!</definedName>
    <definedName name="Excel_BuiltIn_Print_Titles_15_1">#REF!</definedName>
    <definedName name="XRefPaste9Row">#REF!</definedName>
    <definedName name="EM_025_7">#REF!</definedName>
    <definedName name="Excel_BuiltIn_Print_Area_16_1_12">#REF!</definedName>
    <definedName name="______f1">#REF!</definedName>
    <definedName name="_RE500">#REF!</definedName>
    <definedName name="_________xlnm.Print_Titles_7">#REF!</definedName>
    <definedName name="BuiltIn_Print_Area___0___0___0___0___0">#REF!</definedName>
    <definedName name="Excel_BuiltIn_Print_Area_4_1_7_2">#REF!</definedName>
    <definedName name="Excel_BuiltIn_Print_Area_8_1_1_16_2">#REF!</definedName>
    <definedName name="BASHA">#REF!</definedName>
    <definedName name="Excel_BuiltIn_Print_Area_1_1_41">#REF!</definedName>
    <definedName name="MultipleSetsLabel">#REF!</definedName>
    <definedName localSheetId="11" name="_________________________________________________________dol12">#REF!</definedName>
    <definedName name="XRefCopy57">#REF!</definedName>
    <definedName name="POLU">#REF!</definedName>
    <definedName name="MC_DEMSW">#REF!</definedName>
    <definedName name="Excel_BuiltIn_Print_Area_2_1_1_12">#REF!</definedName>
    <definedName name="XRefPaste18">#REF!</definedName>
    <definedName name="Excel_BuiltIn_Print_Area_13_1_10_4">#REF!</definedName>
    <definedName name="_T146000">#REF!</definedName>
    <definedName name="Excel_BuiltIn__FilterDatabase_50_2">#REF!</definedName>
    <definedName name="_8MACRO_SOMMAIRE_.Bouton3_QuandClic">#REF!</definedName>
    <definedName name="p1ltsbb1">#REF!</definedName>
    <definedName name="Excel_BuiltIn_Print_Area_15_1_1">#REF!</definedName>
    <definedName name="EM_011_4">#REF!</definedName>
    <definedName name="Excel_BuiltIn_Print_Area_3_1_5_16">#REF!</definedName>
    <definedName name="_______xlnm._FilterDatabase_1">#REF!</definedName>
    <definedName name="Excel_BuiltIn_Print_Area_14_1_5_2">#REF!</definedName>
    <definedName name="MC_FIMHW">#REF!</definedName>
    <definedName name="___rt1">#REF!</definedName>
    <definedName name="Target">#REF!</definedName>
    <definedName name="Excel_BuiltIn_Print_Area_16_1_15_16">#REF!</definedName>
    <definedName name="PATH33">#REF!</definedName>
    <definedName name="Excel_BuiltIn_Print_Area_28_16_1">#REF!</definedName>
    <definedName name="_Ki2">#REF!</definedName>
    <definedName name="mcl33b1">#REF!</definedName>
    <definedName name="p11i5f">#REF!</definedName>
    <definedName name="Excel_BuiltIn_Print_Area_1_18_4">#REF!</definedName>
    <definedName name="BD1_Meas1">#REF!</definedName>
    <definedName name="Excel_BuiltIn_Print_Area_9_1_2_16">#REF!</definedName>
    <definedName name="___SC02">#REF!</definedName>
    <definedName name="Excel_BuiltIn_Print_Area_6_1_6_4">#REF!</definedName>
    <definedName name="Excel_BuiltIn_Print_Area_9_1_14_16">#REF!</definedName>
    <definedName name="Excel_BuiltIn_Print_Titles_20_1">#REF!</definedName>
    <definedName name="CAPA33">#REF!</definedName>
    <definedName name="mlc33b2">#REF!</definedName>
    <definedName name="________________________in18900">#REF!</definedName>
    <definedName name="Excel_BuiltIn_Print_Area_16_1_1_8_4">#REF!</definedName>
    <definedName name="LTK">#REF!</definedName>
    <definedName name="Excel_BuiltIn_Print_Area_17_1_1_16">#REF!</definedName>
    <definedName name="Excel_BuiltIn_Print_Area_15_1_12_2">#REF!</definedName>
    <definedName name="Excel_BuiltIn_Print_Area_16_1_16_16">#REF!</definedName>
    <definedName name="DL_Total_Peak">#REF!</definedName>
    <definedName name="Value39">#REF!</definedName>
    <definedName name="EM_030_18">#REF!</definedName>
    <definedName name="Excel_BuiltIn_Print_Area_16_1_1_9_4">#REF!</definedName>
    <definedName name="EM_016_9">#REF!</definedName>
    <definedName name="Excel_BuiltIn_Print_Area_10">#REF!</definedName>
    <definedName name="BD1EventLogic">#REF!</definedName>
    <definedName name="XXXXX">#REF!</definedName>
    <definedName name="current3">#REF!</definedName>
    <definedName name="SCIENCE">#REF!</definedName>
    <definedName name="CED_TRHW">#REF!</definedName>
    <definedName name="_19Excel_BuiltIn_Print_Area_9_1">#REF!</definedName>
    <definedName name="______mm1">#REF!</definedName>
    <definedName name="Excel_BuiltIn_Print_Area_16_1_1_16">#REF!</definedName>
    <definedName name="LABPOL">#REF!</definedName>
    <definedName localSheetId="11" name="전체">#REF!</definedName>
    <definedName name="Approach">#REF!</definedName>
    <definedName name="zlpu___0">#REF!</definedName>
    <definedName name="Excel_BuiltIn_Print_Area_17_1_1_17_16">#REF!</definedName>
    <definedName name="mmm">#REF!</definedName>
    <definedName name="Excel_BuiltIn_Print_Area_5_1_13_4">#REF!</definedName>
    <definedName name="A13____0">#REF!</definedName>
    <definedName name="_A91614">#REF!</definedName>
    <definedName name="EM_001_2">#REF!</definedName>
    <definedName name="rmcmcc.2">#REF!</definedName>
    <definedName name="Excel_BuiltIn_Print_Area_15_1_14_27">#REF!</definedName>
    <definedName name="atype3.0">#REF!</definedName>
    <definedName name="ec_charges">#REF!</definedName>
    <definedName name="Excel_BuiltIn_Print_Area_15_1_7_27">#REF!</definedName>
    <definedName name="XRefPaste20Row">#REF!</definedName>
    <definedName name="________lb2">#REF!</definedName>
    <definedName name="Excel_BuiltIn_Print_Area_29_10_2">#REF!</definedName>
    <definedName name="FLG">#REF!</definedName>
    <definedName name="_________lb1">#REF!</definedName>
    <definedName name="___________A71614">#REF!</definedName>
    <definedName name="PATHJV3">#REF!</definedName>
    <definedName localSheetId="11" name="tel">#REF!</definedName>
    <definedName name="EM_006_18">#REF!</definedName>
    <definedName name="Excel_BuiltIn_Print_Area_5_1_1_5_27">#REF!</definedName>
    <definedName localSheetId="11" name="dkd">#REF!</definedName>
    <definedName localSheetId="11" name="________dol12">#REF!</definedName>
    <definedName name="Z0s">#REF!</definedName>
    <definedName name="sfew_usd">#REF!</definedName>
    <definedName name="XRefPaste3Row">#REF!</definedName>
    <definedName name="Excel_BuiltIn_Print_Area_11_1_2_4">#REF!</definedName>
    <definedName name="Value19">#REF!</definedName>
    <definedName name="cstvat">#REF!</definedName>
    <definedName name="Excel_BuiltIn_Print_Area_8_1_1_13_2">#REF!</definedName>
    <definedName name="Dv">#REF!</definedName>
    <definedName name="_m234">#REF!</definedName>
    <definedName name="Excel_BuiltIn_Print_Area_17_1_5_4">#REF!</definedName>
    <definedName name="Excel_BuiltIn_Print_Area_17_1_1_8_2">#REF!</definedName>
    <definedName name="_______xlnm.Print_Area_6">#REF!</definedName>
    <definedName name="a___13">#REF!</definedName>
    <definedName name="____LAR220">#REF!</definedName>
    <definedName name="Excel_BuiltIn_Print_Area_29_3_2">#REF!</definedName>
    <definedName name="XRefPaste45Row">#REF!</definedName>
    <definedName name="Excel_BuiltIn_Print_Area_2_1_1_1_13_4">#REF!</definedName>
    <definedName name="__A655600">#REF!</definedName>
    <definedName name="A10____0">#REF!</definedName>
    <definedName name="cf_musd">#REF!</definedName>
    <definedName name="EM_027_8">#REF!</definedName>
    <definedName name="ESC_IDTOHW">#REF!</definedName>
    <definedName name="XRefPaste11Row">#REF!</definedName>
    <definedName name="Value8">#REF!</definedName>
    <definedName name="Excel_BuiltIn_Print_Area_5_10">#REF!</definedName>
    <definedName name="Fha">#REF!</definedName>
    <definedName name="m2_hrsg_f">#REF!</definedName>
    <definedName name="Et">#REF!</definedName>
    <definedName name="Excel_BuiltIn_Print_Area_12_1_1_7_16">#REF!</definedName>
    <definedName name="EM_073_18">#REF!</definedName>
    <definedName name="_______________xlnm.Print_Area_1">#REF!</definedName>
    <definedName name="_________aoc2">#REF!</definedName>
    <definedName name="EM_036_16">#REF!</definedName>
    <definedName name="XRefPaste32">#REF!</definedName>
    <definedName name="EM_022_13">#REF!</definedName>
    <definedName name="raverage">#REF!</definedName>
    <definedName name="Excel_BuiltIn_Print_Area_16_1_1_1_4">#REF!</definedName>
    <definedName name="blhvhb">#REF!</definedName>
    <definedName name="____ml33">#REF!</definedName>
    <definedName name="EM_025_1">#REF!</definedName>
    <definedName name="VANDEMATARAM">#REF!</definedName>
    <definedName name="Excel_BuiltIn_Print_Area_3_1_16_27">#REF!</definedName>
    <definedName name="Excel_BuiltIn_Print_Area_16_1_1_13_4">#REF!</definedName>
    <definedName name="MoreItem">#REF!</definedName>
    <definedName name="___AXX7">#REF!</definedName>
    <definedName name="SPEC_16">#REF!</definedName>
    <definedName name="계정">#REF!</definedName>
    <definedName name="Excel_BuiltIn_Print_Area_15_1_11_2">#REF!</definedName>
    <definedName name="Excel_BuiltIn_Print_Area_5_1_1_13">#REF!</definedName>
    <definedName name="EM_029_14">#REF!</definedName>
    <definedName name="Excel_BuiltIn_Print_Area_5_1_1_10">#REF!</definedName>
    <definedName name="Excel_BuiltIn_Print_Area_5_1_1_7_2">#REF!</definedName>
    <definedName name="_acs1">#REF!</definedName>
    <definedName name="EM_007_4">#REF!</definedName>
    <definedName name="root1">#REF!</definedName>
    <definedName name="Excel_BuiltIn_Print_Area_7">#REF!</definedName>
    <definedName name="_____________xlnm.Print_Area_10">#REF!</definedName>
    <definedName name="Excel_BuiltIn_Print_Area_17_1_7_27">#REF!</definedName>
    <definedName name="Excel_BuiltIn_Print_Titles_4_1_1_27">#REF!</definedName>
    <definedName name="BD1State">#REF!</definedName>
    <definedName name="EM_009_13">#REF!</definedName>
    <definedName name="Excel_BuiltIn_Print_Area_17_1_8_16">#REF!</definedName>
    <definedName name="Individual_PM">#REF!</definedName>
    <definedName name="XRefCopy64">#REF!</definedName>
    <definedName name="lmcsmsb.1">#REF!</definedName>
    <definedName name="CDT">#REF!</definedName>
    <definedName name="inserplate_joint_1">#REF!</definedName>
    <definedName name="EM_013_17">#REF!</definedName>
    <definedName name="SCHEDULE_NO_10">#REF!</definedName>
    <definedName name="__Ki1">#REF!</definedName>
    <definedName name="EM_060_17">#REF!</definedName>
    <definedName name="A8____0">#REF!</definedName>
    <definedName name="PCD">#REF!</definedName>
    <definedName name="_RE92">#REF!</definedName>
    <definedName localSheetId="11" name="tala">#REF!</definedName>
    <definedName name="Excel_BuiltIn_Print_Area_5_1_1_1">#REF!</definedName>
    <definedName localSheetId="11" name="_______________________________________________dol12">#REF!</definedName>
    <definedName name="Cable_Size">#REF!</definedName>
    <definedName name="FINC2">#REF!</definedName>
    <definedName name="Excel_BuiltIn_Print_Area_13_1_20_4">#REF!</definedName>
    <definedName name="___xlnm._FilterDatabase_3">#REF!</definedName>
    <definedName name="aamin">#REF!</definedName>
    <definedName name="etwet">#REF!</definedName>
    <definedName name="Excel_BuiltIn_Print_Area_10_8">#REF!</definedName>
    <definedName name="EM_012_11">#REF!</definedName>
    <definedName name="fn">#REF!</definedName>
    <definedName name="us_cd">#REF!</definedName>
    <definedName name="소모비">#REF!</definedName>
    <definedName name="XRefCopy25Row">#REF!</definedName>
    <definedName name="_DAT1">#REF!</definedName>
    <definedName name="COST_PSCH">#REF!</definedName>
    <definedName name="MC_FFRHW">#REF!</definedName>
    <definedName name="KARAM">#REF!</definedName>
    <definedName name="EM_001_6">#REF!</definedName>
    <definedName localSheetId="17" name="Excel_BuiltIn__FilterDatabase_3">#REF!</definedName>
    <definedName name="___________tab2">#REF!</definedName>
    <definedName name="p1apcc3">#REF!</definedName>
    <definedName name="Layerno">#REF!</definedName>
    <definedName name="Excel_BuiltIn_Print_Area_13_1_16_2">#REF!</definedName>
    <definedName name="Quote_Rev_No">#REF!</definedName>
    <definedName name="Excel_BuiltIn_Print_Area_6_1_7_2">#REF!</definedName>
    <definedName name="annex6">#REF!</definedName>
    <definedName name="CIF_NonABB_Imp">#REF!</definedName>
    <definedName name="Excel_BuiltIn_Print_Area_17_1_1_5_4">#REF!</definedName>
    <definedName name="Excel_BuiltIn_Print_Area_6_1_9_16">#REF!</definedName>
    <definedName name="EM_065_17">#REF!</definedName>
    <definedName name="pppp">#REF!</definedName>
    <definedName name="EM_032_9">#REF!</definedName>
    <definedName name="Excel_BuiltIn_Print_Area_12_1_9_16">#REF!</definedName>
    <definedName name="topn">#REF!</definedName>
    <definedName name="Excel_BuiltIn_Print_Area_7_1_1_1_1_1">#REF!</definedName>
    <definedName name="DCARRAY_1">#REF!</definedName>
    <definedName name="조직">#REF!</definedName>
    <definedName name="Last_Row">#REF!</definedName>
    <definedName name="RaftSlbThk">#REF!</definedName>
    <definedName name="A2____0">#REF!</definedName>
    <definedName name="Excel_BuiltIn_Print_Area_8_1_1_17">#REF!</definedName>
    <definedName name="_LTR500">#REF!</definedName>
    <definedName name="check">#REF!</definedName>
    <definedName name="p1mpdb">#REF!</definedName>
    <definedName localSheetId="11" name="rtferty">#REF!</definedName>
    <definedName name="Excel_BuiltIn_Print_Titles_7_1">#REF!</definedName>
    <definedName name="주택사업본부">#REF!</definedName>
    <definedName name="PATH444">#REF!</definedName>
    <definedName name="frnorms">#REF!</definedName>
    <definedName name="wt.m">#REF!</definedName>
    <definedName name="ss405_408">#REF!</definedName>
    <definedName name="_aba2">#REF!</definedName>
    <definedName name="EM_058_15">#REF!</definedName>
    <definedName name="Kw">#REF!</definedName>
    <definedName name="Excel_BuiltIn_Print_Area_8_1_9">#REF!</definedName>
    <definedName name="Excel_BuiltIn_Print_Area_12_1_1_2_27">#REF!</definedName>
    <definedName name="m2_gt_w">#REF!</definedName>
    <definedName name="Excel_BuiltIn_Print_Area_2_1_7_2">#REF!</definedName>
    <definedName name="___hfi2">#REF!</definedName>
    <definedName name="Excel_BuiltIn_Print_Area_2_1_6_4">#REF!</definedName>
    <definedName name="Excel_BuiltIn_Print_Area_2_1_1_9_27">#REF!</definedName>
    <definedName name="Total_EB">#REF!</definedName>
    <definedName name="EM_020_2">#REF!</definedName>
    <definedName name="Excel_BuiltIn_Print_Area_7_1_1_10">#REF!</definedName>
    <definedName name="XRefCopy24">#REF!</definedName>
    <definedName name="tcap">#REF!</definedName>
    <definedName name="EM_028_7">#REF!</definedName>
    <definedName name="Excel_BuiltIn_Print_Area_12_1_1_5_27">#REF!</definedName>
    <definedName name="diff">#REF!</definedName>
    <definedName name="Excel_BuiltIn_Print_Area_2_1_1_15_27">#REF!</definedName>
    <definedName name="kib">#REF!</definedName>
    <definedName name="Excel_BuiltIn_Print_Area_6">#REF!</definedName>
    <definedName name="____SC22">#REF!</definedName>
    <definedName name="__________aoc1">#REF!</definedName>
    <definedName name="Bhisti">#REF!</definedName>
    <definedName name="_____________mm3">#REF!</definedName>
    <definedName name="___ZS1">#REF!</definedName>
    <definedName name="_RE26">#REF!</definedName>
    <definedName name="p1upsdb">#REF!</definedName>
    <definedName name="Rse___0">#REF!</definedName>
    <definedName name="Excel_BuiltIn_Print_Area_3_1_7_2">#REF!</definedName>
    <definedName localSheetId="11" name="UKP">#REF!</definedName>
    <definedName name="cvd">#REF!</definedName>
    <definedName name="EM_027_11">#REF!</definedName>
    <definedName name="_____________________________________iv19000">#REF!</definedName>
    <definedName name="PATH1">#REF!</definedName>
    <definedName name="_____________________________________xlnm.Print_Titles_1">#REF!</definedName>
    <definedName name="Excel_BuiltIn_Print_Area_3_1_12_27">#REF!</definedName>
    <definedName name="Excel_BuiltIn_Print_Area_5_1_2_2">#REF!</definedName>
    <definedName name="Excel_BuiltIn_Print_Area_7_1_1_1">#REF!</definedName>
    <definedName name="Excel_BuiltIn_Print_Area_28_12_27">#REF!</definedName>
    <definedName name="____axx5">#REF!</definedName>
    <definedName name="Excel_BuiltIn_Print_Area_14_1_6_27">#REF!</definedName>
    <definedName name="____A71614">#REF!</definedName>
    <definedName name="EM_015_12">#REF!</definedName>
    <definedName name="BAUfaktor">#REF!</definedName>
    <definedName name="unitdisc">#REF!</definedName>
    <definedName name="____________xlnm.Print_Titles_1">#REF!</definedName>
    <definedName name="_______lb2">#REF!</definedName>
    <definedName name="Interest_Rate">#REF!</definedName>
    <definedName name="Excel_BuiltIn_Print_Area_7_1_2_2">#REF!</definedName>
    <definedName name="Excel_BuiltIn_Print_Area_5_1_6_2">#REF!</definedName>
    <definedName name="Excel_BuiltIn_Print_Area_7_1_1_17_27">#REF!</definedName>
    <definedName localSheetId="11" name="Ca">#REF!</definedName>
    <definedName name="Excel_BuiltIn_Print_Area_17_1_11">#REF!</definedName>
    <definedName name="Excel_BuiltIn_Print_Area_28_12_16">#REF!</definedName>
    <definedName name="zspu">#REF!</definedName>
    <definedName name="EM_011_7">#REF!</definedName>
    <definedName name="_____________tab2">#REF!</definedName>
    <definedName name="bUB">#REF!</definedName>
    <definedName name="___A71614">#REF!</definedName>
    <definedName name="Excel_BuiltIn_Print_Area_9_1_1_1">#REF!</definedName>
    <definedName localSheetId="11" name="UI">#REF!</definedName>
    <definedName name="Excel_BuiltIn_Print_Area_14_1_16_1">#REF!</definedName>
    <definedName localSheetId="17" name="A2_">#REF!</definedName>
    <definedName name="EM_061_18">#REF!</definedName>
    <definedName name="ENGG">#REF!</definedName>
    <definedName localSheetId="17" name="SAME">#REF!</definedName>
    <definedName name="Excel_BuiltIn_Print_Area_2_1_1_1_16_1">#REF!</definedName>
    <definedName name="dceff">#REF!</definedName>
    <definedName name="Excel_BuiltIn__FilterDatabase_31_1">#REF!</definedName>
    <definedName name="_________________________________xlnm.Print_Titles_1">#REF!</definedName>
    <definedName name="___________________________xlnm.Print_Titles_1">#REF!</definedName>
    <definedName name="ss9_cond_w">#REF!</definedName>
    <definedName name="EM_005_6">#REF!</definedName>
    <definedName name="EM_026_9">#REF!</definedName>
    <definedName name="Excel_BuiltIn_Print_Area_8_1_6_16">#REF!</definedName>
    <definedName name="EM_031_9">#REF!</definedName>
    <definedName name="POST">#REF!</definedName>
    <definedName name="Excel_BuiltIn_Print_Area_11_1_3">#REF!</definedName>
    <definedName name="pad_baywise">#REF!</definedName>
    <definedName name="p1500mcic">#REF!</definedName>
    <definedName name="Excel_BuiltIn_Print_Area_6_20_16">#REF!</definedName>
    <definedName name="l2xx">#REF!</definedName>
    <definedName name="Excel_BuiltIn_Print_Area_12_1_7_27">#REF!</definedName>
    <definedName name="PATHLP3">#REF!</definedName>
    <definedName name="Excel_BuiltIn_Print_Area_16_1_20_16">#REF!</definedName>
    <definedName name="mason">#REF!</definedName>
    <definedName name="Excel_BuiltIn_Print_Area_3_1_16_2">#REF!</definedName>
    <definedName name="GPR">#REF!</definedName>
    <definedName name="BL4AA">#REF!</definedName>
    <definedName name="EM_058_17">#REF!</definedName>
    <definedName localSheetId="11" name="_______________________________________dol12">#REF!</definedName>
    <definedName name="__xlnm.Print_Titles_7">#REF!</definedName>
    <definedName name="EM_006_11">#REF!</definedName>
    <definedName name="Excel_BuiltIn_Print_Area_2_1_1_1_1_1_1_1">#REF!</definedName>
    <definedName name="BD1Model_Params">#REF!</definedName>
    <definedName name="Excel_BuiltIn_Print_Area_29_1_16">#REF!</definedName>
    <definedName name="Excel_BuiltIn_Print_Area_13_1_12_16">#REF!</definedName>
    <definedName name="_____xlnm.Print_Titles">#REF!</definedName>
    <definedName name="asw">#REF!</definedName>
    <definedName name="Excel_BuiltIn_Print_Area_3_1_15_4">#REF!</definedName>
    <definedName name="ExtraCredit">#REF!</definedName>
    <definedName name="m2_ec_v">#REF!</definedName>
    <definedName name="SDF2A">#REF!</definedName>
    <definedName name="____Hra2">#REF!</definedName>
    <definedName name="STA2STCTL">#REF!</definedName>
    <definedName name="Sim1_RepCount">#REF!</definedName>
    <definedName name="Excel_BuiltIn_Print_Area_5_11">#REF!</definedName>
    <definedName name="__123Graph_C_2">#REF!</definedName>
    <definedName name="dfadvdsv">#REF!</definedName>
    <definedName name="SlopeAreaQ">#REF!</definedName>
    <definedName name="erection">#REF!</definedName>
    <definedName name="DOLLARS1">#REF!</definedName>
    <definedName name="________________iv19000">#REF!</definedName>
    <definedName name="EM_002_11">#REF!</definedName>
    <definedName name="Excel_BuiltIn_Print_Area_29_8_16">#REF!</definedName>
    <definedName name="_______A71614">#REF!</definedName>
    <definedName name="K">#REF!</definedName>
    <definedName name="Excel_BuiltIn_Print_Area_8_1_1_2_2">#REF!</definedName>
    <definedName name="INFRP1">#REF!</definedName>
    <definedName name="empl_imp1">#REF!</definedName>
    <definedName name="GrphActStk">#REF!</definedName>
    <definedName name="EH_001_11">#REF!</definedName>
    <definedName name="ededed">#REF!</definedName>
    <definedName name="Rse___13">#REF!</definedName>
    <definedName name="Excel_BuiltIn_Print_Area_9_1_17_27">#REF!</definedName>
    <definedName name="___________________________________________________in18900">#REF!</definedName>
    <definedName name="lean">#REF!</definedName>
    <definedName name="Excel_BuiltIn_Print_Area_3_1_1_2">#REF!</definedName>
    <definedName name="EM_014_12">#REF!</definedName>
    <definedName name="Excel_BuiltIn_Print_Area_5_13">#REF!</definedName>
    <definedName name="EFFECT">#REF!</definedName>
    <definedName name="EM_020_16">#REF!</definedName>
    <definedName name="_______m35">#REF!</definedName>
    <definedName localSheetId="10" name="plsdata">#REF!</definedName>
    <definedName name="JHA">#REF!</definedName>
    <definedName name="Excel_BuiltIn_Print_Area_12_1_1_27">#REF!</definedName>
    <definedName name="LTErate">#REF!</definedName>
    <definedName name="Excel_BuiltIn_Print_Area_5_1_13_16">#REF!</definedName>
    <definedName name="__________________________in18900">#REF!</definedName>
    <definedName name="EM_030_6">#REF!</definedName>
    <definedName localSheetId="17" name="W">#REF!</definedName>
    <definedName name="Collie">#REF!</definedName>
    <definedName name="_SC7045">#REF!</definedName>
    <definedName name="EM_012_10">#REF!</definedName>
    <definedName localSheetId="11" name="LL">#REF!</definedName>
    <definedName name="Excel_BuiltIn_Print_Area_29_3_16">#REF!</definedName>
    <definedName name="EM_059_18">#REF!</definedName>
    <definedName name="KP">#REF!</definedName>
    <definedName name="Excel_BuiltIn_Print_Area_7_1_1_14">#REF!</definedName>
    <definedName name="db___13">#REF!</definedName>
    <definedName localSheetId="11" name="____________VS2004">#REF!</definedName>
    <definedName name="wkarea">#REF!</definedName>
    <definedName name="______________m20">#REF!</definedName>
    <definedName name="KPIBRB">#REF!</definedName>
    <definedName name="___Vf1">#REF!</definedName>
    <definedName name="Excel_BuiltIn_Print_Area_7_1_1_2_2">#REF!</definedName>
    <definedName name="Excel_BuiltIn_Print_Area_7_1_10">#REF!</definedName>
    <definedName name="_066">#REF!</definedName>
    <definedName name="Table1">#REF!</definedName>
    <definedName name="h">#REF!</definedName>
    <definedName name="MFit">#REF!</definedName>
    <definedName name="Excel_BuiltIn_Print_Area_14_1_14">#REF!</definedName>
    <definedName name="Excel_BuiltIn_Print_Area_11_1_7_16">#REF!</definedName>
    <definedName name="Excel_BuiltIn_Print_Area_7_1_1_2">#REF!</definedName>
    <definedName name="ss8_fuel_v">#REF!</definedName>
    <definedName name="M">#REF!</definedName>
    <definedName name="DaRWk11">#REF!</definedName>
    <definedName name="Date_of_Data">#REF!</definedName>
    <definedName name="_4C_x">#REF!</definedName>
    <definedName localSheetId="11" name="_22">#REF!</definedName>
    <definedName name="Excel_BuiltIn_Print_Area_8_1_1_1_1_16">#REF!</definedName>
    <definedName name="Excel_BuiltIn_Print_Area_17_1_9">#REF!</definedName>
    <definedName localSheetId="17" name="A1_">#REF!</definedName>
    <definedName name="Excel_BuiltIn_Print_Area_11_1_13_16">#REF!</definedName>
    <definedName name="qwer">#REF!</definedName>
    <definedName name="Excel_BuiltIn_Print_Area_8_1_5_2">#REF!</definedName>
    <definedName name="Excel_BuiltIn_Print_Area_4_1_20">#REF!</definedName>
    <definedName name="Excel_BuiltIn_Print_Area_3_1_1_1_1_27_1">#REF!</definedName>
    <definedName name="Excel_BuiltIn__FilterDatabase_1_18_4">#REF!</definedName>
    <definedName name="Excel_BuiltIn_Print_Area_15_1_13_2">#REF!</definedName>
    <definedName name="XXXX">#REF!</definedName>
    <definedName name="Excel_BuiltIn_Print_Area_2_1_2_27">#REF!</definedName>
    <definedName name="try">#REF!</definedName>
    <definedName localSheetId="11" name="fdfds">#REF!</definedName>
    <definedName name="EM_008_8">#REF!</definedName>
    <definedName name="_____________________________________xlnm.Print_Area_3">#REF!</definedName>
    <definedName name="EH_001_10">#REF!</definedName>
    <definedName name="_____________________xlnm.Print_Area_2">#REF!</definedName>
    <definedName name="Qc___0">#REF!</definedName>
    <definedName name="EM_030_1">#REF!</definedName>
    <definedName name="fww">#REF!</definedName>
    <definedName name="EM_026_15">#REF!</definedName>
    <definedName name="Excel_BuiltIn_Print_Area_11_1_13_2">#REF!</definedName>
    <definedName name="MC_ABB_local">#REF!</definedName>
    <definedName name="Excel_BuiltIn_Print_Area_5_1_11_2">#REF!</definedName>
    <definedName name="___________xlnm.Print_Area_13">#REF!</definedName>
    <definedName name="Excel_BuiltIn_Print_Area_5_17_16">#REF!</definedName>
    <definedName localSheetId="11" name="________8__123Graph_BCHART_1">#REF!</definedName>
    <definedName name="pccp">#REF!</definedName>
    <definedName name="Excel_BuiltIn_Print_Area_5_1_1_11_4">#REF!</definedName>
    <definedName name="rmcmcc.1">#REF!</definedName>
    <definedName name="back_pressure">#REF!</definedName>
    <definedName name="XRefCopy62Row">#REF!</definedName>
    <definedName name="Ki1___0">#REF!</definedName>
    <definedName name="Excel_BuiltIn_Print_Area_12_1_1_1_2">#REF!</definedName>
    <definedName localSheetId="11" name="_2_______123Graph_BCHART_1">#REF!</definedName>
    <definedName name="Excel_BuiltIn_Print_Area_8_1_14">#REF!</definedName>
    <definedName name="Excel_BuiltIn_Print_Area_5_6">#REF!</definedName>
    <definedName name="Excel_BuiltIn_Print_Area_9_1_14_27">#REF!</definedName>
    <definedName name="Excel_BuiltIn_Print_Area_3_1_3_27">#REF!</definedName>
    <definedName name="_________________m20">#REF!</definedName>
    <definedName name="_4Excel_BuiltIn_Print_Area_17_1_1_1_1">#REF!</definedName>
    <definedName name="________xlnm.Print_Titles_1">#REF!</definedName>
    <definedName name="SandI_Mth">#REF!</definedName>
    <definedName name="Excel_BuiltIn_Print_Area_9_1_10">#REF!</definedName>
    <definedName name="Excel_BuiltIn_Print_Area_17_1_9_16">#REF!</definedName>
    <definedName name="_________________________iv19000">#REF!</definedName>
    <definedName localSheetId="11" name="alarms">#REF!</definedName>
    <definedName name="EM_018_3">#REF!</definedName>
    <definedName name="Employees">#REF!</definedName>
    <definedName name="Excel_BuiltIn_Print_Area_5_1_8_16">#REF!</definedName>
    <definedName name="__________xlnm.Print_Area_8">#REF!</definedName>
    <definedName name="AC_disc">#REF!</definedName>
    <definedName name="MC_FIMSW">#REF!</definedName>
    <definedName name="XRefCopy54Row">#REF!</definedName>
    <definedName name="TopMgmtGrades">#REF!</definedName>
    <definedName name="EM_020_14">#REF!</definedName>
    <definedName name="mlc33b1">#REF!</definedName>
    <definedName name="SEAL1">#REF!</definedName>
    <definedName name="__________xlnm.Print_Area_6">#REF!</definedName>
    <definedName name="___________________________________________xlnm.Print_Titles_1">#REF!</definedName>
    <definedName name="XREF_COLUMN_15">#REF!</definedName>
    <definedName name="___vr1">#REF!</definedName>
    <definedName name="Excel_BuiltIn_Print_Area_5_1_16_1">#REF!</definedName>
    <definedName name="_SS406">#REF!</definedName>
    <definedName name="XRefCopy68">#REF!</definedName>
    <definedName name="Ig___0">#REF!</definedName>
    <definedName name="Ki1___13">#REF!</definedName>
    <definedName name="_DAT16">#REF!</definedName>
    <definedName name="Ds___0">#REF!</definedName>
    <definedName name="Excel_BuiltIn_Print_Area_2_1_1_1_10_2">#REF!</definedName>
    <definedName name="p1abbic">#REF!</definedName>
    <definedName name="EM_002_12">#REF!</definedName>
    <definedName name="Excel_BuiltIn__FilterDatabase_5">#REF!</definedName>
    <definedName name="Excel_BuiltIn_Print_Area_1_18_2">#REF!</definedName>
    <definedName name="_row1">#REF!</definedName>
    <definedName name="EM_010_15">#REF!</definedName>
    <definedName name="mu">#REF!</definedName>
    <definedName name="Excel_BuiltIn_Print_Area_16_1_10_4">#REF!</definedName>
    <definedName name="ss9_civ_f">#REF!</definedName>
    <definedName name="E_SC">#REF!</definedName>
    <definedName name="Excel_BuiltIn_Print_Area_7_1_1_16_16">#REF!</definedName>
    <definedName name="_____________________________in18900">#REF!</definedName>
    <definedName name="Ex_Rate_LC_per_FC">#REF!</definedName>
    <definedName name="Excel_BuiltIn_Print_Area_17_1_16_16">#REF!</definedName>
    <definedName name="Excel_BuiltIn_Print_Area_8_1_13_4">#REF!</definedName>
    <definedName name="_22Excel_BuiltIn_Print_Area_7_1_1_1_1">#REF!</definedName>
    <definedName name="Excel_BuiltIn__FilterDatabase_14_16">#REF!</definedName>
    <definedName name="Excel_BuiltIn_Print_Titles_20_1_2">#REF!</definedName>
    <definedName name="Delivery">#REF!</definedName>
    <definedName name="Excel_BuiltIn_Print_Area_17_1_17">#REF!</definedName>
    <definedName name="DATA_13">#REF!</definedName>
    <definedName name="elec">#REF!</definedName>
    <definedName name="mdp">#REF!</definedName>
    <definedName localSheetId="17" name="ab">#REF!</definedName>
    <definedName name="_13MACRO_SOMMAIRE_.Bouton8_QuandClic">#REF!</definedName>
    <definedName name="tvr">#REF!</definedName>
    <definedName name="Pane2">#REF!</definedName>
    <definedName name="p1mldb">#REF!</definedName>
    <definedName name="Excel_BuiltIn_Print_Area_6_1_17_27">#REF!</definedName>
    <definedName name="EM_036_8">#REF!</definedName>
    <definedName localSheetId="11" name="M">#REF!</definedName>
    <definedName name="_____SC12">#REF!</definedName>
    <definedName name="C_VALUE">#REF!</definedName>
    <definedName name="Excel_BuiltIn_Print_Area_29_1_4">#REF!</definedName>
    <definedName name="Rel.per">#REF!</definedName>
    <definedName name="H0___13">#REF!</definedName>
    <definedName localSheetId="11" name="AC">#REF!</definedName>
    <definedName name="dsdsdls">#REF!</definedName>
    <definedName name="Excel_BuiltIn_Print_Area_7_1_1_15_4">#REF!</definedName>
    <definedName name="Excel_BuiltIn_Print_Area_5_14_16">#REF!</definedName>
    <definedName name="p1mcc5">#REF!</definedName>
    <definedName name="DATA">#REF!</definedName>
    <definedName name="__________________________________________________in18900">#REF!</definedName>
    <definedName name="XRefCopy3Row">#REF!</definedName>
    <definedName name="bua">#REF!</definedName>
    <definedName name="_SS423">#REF!</definedName>
    <definedName localSheetId="11" name="_______________________________dol6">#REF!</definedName>
    <definedName name="LAS">#REF!</definedName>
    <definedName name="Excel_BuiltIn_Print_Area_15_1_15_16">#REF!</definedName>
    <definedName name="Excel_BuiltIn_Print_Area_8_1_1_7_16">#REF!</definedName>
    <definedName name="ly">#REF!</definedName>
    <definedName localSheetId="11" name="p1upsmdb">#REF!</definedName>
    <definedName name="______________A81614">#REF!</definedName>
    <definedName name="NAAC">#REF!</definedName>
    <definedName name="Excel_BuiltIn_Print_Area_10_1_16_2_1">#REF!</definedName>
    <definedName name="checked">#REF!</definedName>
    <definedName name="EM_018_2">#REF!</definedName>
    <definedName name="Excel_BuiltIn_Print_Area_4_1_5_27">#REF!</definedName>
    <definedName name="_______________________________________________in18900">#REF!</definedName>
    <definedName name="sraica">#REF!</definedName>
    <definedName name="_LTR220">#REF!</definedName>
    <definedName name="Excel_BuiltIn_Print_Area_29_17_4">#REF!</definedName>
    <definedName name="DelType">#REF!</definedName>
    <definedName localSheetId="17" name="VISUAL">#REF!</definedName>
    <definedName name="E_BV">#REF!</definedName>
    <definedName name="Excel_BuiltIn_Print_Area_11_1_10_16">#REF!</definedName>
    <definedName localSheetId="11" name="idto">#REF!</definedName>
    <definedName name="____xlnm.Print_Titles">#REF!</definedName>
    <definedName name="_16Excel_BuiltIn_Print_Titles_4_1">#REF!</definedName>
    <definedName name="_Sort">#REF!</definedName>
    <definedName name="pIsmsb.t">#REF!</definedName>
    <definedName name="MF___13">#REF!</definedName>
    <definedName localSheetId="11" name="bom">#REF!</definedName>
    <definedName name="stfr">#REF!</definedName>
    <definedName localSheetId="10" name="August">#REF!</definedName>
    <definedName name="Excel_BuiltIn_Print_Area_12_1_1_15_4">#REF!</definedName>
    <definedName name="______________________iv19000">#REF!</definedName>
    <definedName name="XRefCopy5Row">#REF!</definedName>
    <definedName name="Bx___0">#REF!</definedName>
    <definedName name="GangStructure">#REF!</definedName>
    <definedName name="____xlnm.Print_Area_4">#REF!</definedName>
    <definedName name="Excel_BuiltIn_Print_Area_14_1_10">#REF!</definedName>
    <definedName name="CODES_AND_COSTS">#REF!</definedName>
    <definedName name="EUR">#REF!</definedName>
    <definedName name="CIF_ABB_peenya">#REF!</definedName>
    <definedName name="Excel_BuiltIn_Print_Area_2_1_1_1_10">#REF!</definedName>
    <definedName name="Excel_BuiltIn_Print_Area_14_1_13_27">#REF!</definedName>
    <definedName name="Double">#REF!</definedName>
    <definedName name="CONT_M4">#REF!</definedName>
    <definedName name="Excel_BuiltIn_Print_Area_5_13_16">#REF!</definedName>
    <definedName name="Excel_BuiltIn_Print_Area_11_1_15">#REF!</definedName>
    <definedName name="EM_007_14">#REF!</definedName>
    <definedName name="Excel_BuiltIn_Print_Area_16_1_14_16">#REF!</definedName>
    <definedName name="Excel_BuiltIn_Print_Area_17_1_2_16">#REF!</definedName>
    <definedName name="A5____13">#REF!</definedName>
    <definedName name="__LTR220">#REF!</definedName>
    <definedName name="Excel_BuiltIn_Print_Area_2_1_1_1_27">#REF!</definedName>
    <definedName localSheetId="11" name="__1_______123Graph_ACHART_1">#REF!</definedName>
    <definedName name="Excel_BuiltIn_Print_Area_12_1_16_27">#REF!</definedName>
    <definedName name="TEC_Inquiry_No">#REF!</definedName>
    <definedName name="BD1EventInd">#REF!</definedName>
    <definedName name="________________mm1">#REF!</definedName>
    <definedName name="_13Excel_BuiltIn_Print_Area_4_1_1_1_1_1_1_1_1_1_1">#REF!</definedName>
    <definedName name="XREF_COLUMN_19">#REF!</definedName>
    <definedName name="EM_010_12">#REF!</definedName>
    <definedName name="Value50">#REF!</definedName>
    <definedName name="Excel_BuiltIn_Print_Area_29_3_4">#REF!</definedName>
    <definedName name="______________mm2">#REF!</definedName>
    <definedName name="TEST3">#REF!</definedName>
    <definedName name="Rrelay">#REF!</definedName>
    <definedName name="COM">#REF!</definedName>
    <definedName name="EM_020_13">#REF!</definedName>
    <definedName name="________f1">#REF!</definedName>
    <definedName localSheetId="17" name="ok">#REF!</definedName>
    <definedName name="EM_015_16">#REF!</definedName>
    <definedName name="Excel_BuiltIn_Print_Area_7_1_17_1_4">#REF!</definedName>
    <definedName name="Frl">#REF!</definedName>
    <definedName name="PATHPR1">#REF!</definedName>
    <definedName name="Roxy">#REF!</definedName>
    <definedName name="________lb1">#REF!</definedName>
    <definedName name="SALESPLAN">#REF!</definedName>
    <definedName name="Excel_BuiltIn_Print_Area_4_1_10_4">#REF!</definedName>
    <definedName name="AF_M_99">#REF!</definedName>
    <definedName name="EM_022_12">#REF!</definedName>
    <definedName name="Excel_BuiltIn__FilterDatabase_1_4">#REF!</definedName>
    <definedName name="Excel_BuiltIn_Print_Area_16_1_1_1_1_2">#REF!</definedName>
    <definedName name="ODH">#REF!</definedName>
    <definedName name="Excel_BuiltIn_Print_Area_17_1_10_27">#REF!</definedName>
    <definedName name="Excel_BuiltIn_Print_Area_6_1_17_2">#REF!</definedName>
    <definedName localSheetId="11" name="unitdisc">#REF!</definedName>
    <definedName name="_ngl4">#REF!</definedName>
    <definedName name="ItemReference">#REF!</definedName>
    <definedName name="_____________________________________________iv19000">#REF!</definedName>
    <definedName name="____________xlnm.Print_Area_3">#REF!</definedName>
    <definedName name="_9Excel_BuiltIn_Print_Area_4_1_1_1_1_1">#REF!</definedName>
    <definedName localSheetId="11" name="__________VS2004">#REF!</definedName>
    <definedName name="A.T.RAJAN">#REF!</definedName>
    <definedName name="_T144300">#REF!</definedName>
    <definedName name="EM_002_3">#REF!</definedName>
    <definedName name="Kw__70_kg">#REF!</definedName>
    <definedName name="EM_053_16">#REF!</definedName>
    <definedName name="mss">#REF!</definedName>
    <definedName name="kst_4.20">#REF!</definedName>
    <definedName name="asfdasfas">#REF!</definedName>
    <definedName name="Mcbdo">#REF!</definedName>
    <definedName name="SALEFACT">#REF!</definedName>
    <definedName name="__________________________xlnm.Print_Titles_1">#REF!</definedName>
    <definedName name="____hfi8">#REF!</definedName>
    <definedName name="l_2">#REF!</definedName>
    <definedName name="PRINT_AREA_MI">#REF!</definedName>
    <definedName name="XRefPaste28Row">#REF!</definedName>
    <definedName name="EM_021_12">#REF!</definedName>
    <definedName name="Excel_BuiltIn_Print_Area_2_1_1_2_16">#REF!</definedName>
    <definedName name="Excel_BuiltIn_Print_Area_17_1_1_2_16">#REF!</definedName>
    <definedName name="Excel_BuiltIn_Print_Area_8_1_14_16">#REF!</definedName>
    <definedName localSheetId="10" name="W">#REF!</definedName>
    <definedName name="empl_pdeg5">#REF!</definedName>
    <definedName localSheetId="11" name="_______________________IDA1">#REF!</definedName>
    <definedName name="MS.NO">#REF!</definedName>
    <definedName name="_CVT220">#REF!</definedName>
    <definedName name="Type3">#REF!</definedName>
    <definedName name="beta">#REF!</definedName>
    <definedName name="MAN_SALE">#REF!</definedName>
    <definedName name="Excel_BuiltIn_Print_Area_2_1_1_1_1_1">#REF!</definedName>
    <definedName name="Month">#REF!</definedName>
    <definedName name="Excel_BuiltIn_Print_Area_29_4">#REF!</definedName>
    <definedName name="__cdd2">#REF!</definedName>
    <definedName name="Excel_BuiltIn_Print_Area_5_1_9_27">#REF!</definedName>
    <definedName name="________xlnm.Print_Area_9">#REF!</definedName>
    <definedName name="kar">#REF!</definedName>
    <definedName name="EM_035_10">#REF!</definedName>
    <definedName name="datb">#REF!</definedName>
    <definedName name="pImcc.2">#REF!</definedName>
    <definedName name="Zeq20.48">#REF!</definedName>
    <definedName name="PAGE4">#REF!</definedName>
    <definedName name="Excel_BuiltIn_Print_Area_4_1_3_16">#REF!</definedName>
    <definedName name="EM_033_13">#REF!</definedName>
    <definedName name="ddash">#REF!</definedName>
    <definedName name="sfnumplate_usd">#REF!</definedName>
    <definedName name="_HM9">#REF!</definedName>
    <definedName name="NSS">#REF!</definedName>
    <definedName name="z0at">#REF!</definedName>
    <definedName name="Excel_BuiltIn_Print_Area_12_1_1_11_4">#REF!</definedName>
    <definedName name="DATA_23">#REF!</definedName>
    <definedName name="____________________________xlnm.Print_Area_3">#REF!</definedName>
    <definedName name="D_">#REF!</definedName>
    <definedName name="BL4CC">#REF!</definedName>
    <definedName name="hright">#REF!</definedName>
    <definedName name="Excel_BuiltIn_Print_Area_7_1_5_2">#REF!</definedName>
    <definedName name="Excel_BuiltIn_Print_Area_5_6_27">#REF!</definedName>
    <definedName name="____xlnm._FilterDatabase">#REF!</definedName>
    <definedName name="XRefPaste17">#REF!</definedName>
    <definedName name="BD1StateCost">#REF!</definedName>
    <definedName name="SUMIF">#REF!</definedName>
    <definedName name="eskal">#REF!</definedName>
    <definedName name="ProdForm">#REF!</definedName>
    <definedName name="Excel_BuiltIn_Print_Area_7_1_2_4">#REF!</definedName>
    <definedName name="W">#REF!</definedName>
    <definedName name="EM_006_17">#REF!</definedName>
    <definedName name="SC_MP_Peak">#REF!</definedName>
    <definedName name="SHV">#REF!</definedName>
    <definedName name="EM_020_6">#REF!</definedName>
    <definedName name="_SAP2">#REF!</definedName>
    <definedName name="Excel_BuiltIn_Print_Area_2_1_1_1_11">#REF!</definedName>
    <definedName name="EM_072_14">#REF!</definedName>
    <definedName name="Excel_BuiltIn_Print_Area_10_16">#REF!</definedName>
    <definedName name="__________________________xlnm.Print_Area_3">#REF!</definedName>
    <definedName name="EM_004_11">#REF!</definedName>
    <definedName name="TEs">#REF!</definedName>
    <definedName name="Excel_BuiltIn_Print_Area_12_1_1_11_27">#REF!</definedName>
    <definedName name="KALPAN">#REF!</definedName>
    <definedName name="NNN">#REF!</definedName>
    <definedName name="_________tab2">#REF!</definedName>
    <definedName localSheetId="11" name="____________________________________________IDA1">#REF!</definedName>
    <definedName name="EM_027_10">#REF!</definedName>
    <definedName name="__mlc33">#REF!</definedName>
    <definedName name="Excel_BuiltIn_Print_Area_13_1_6_2">#REF!</definedName>
    <definedName name="EM_007_9">#REF!</definedName>
    <definedName name="XRefPaste26">#REF!</definedName>
    <definedName name="cll">#REF!</definedName>
    <definedName name="Excel_BuiltIn_Print_Area_5_20">#REF!</definedName>
    <definedName name="Excel_BuiltIn_Print_Area_4_1_17_4">#REF!</definedName>
    <definedName name="Excel_BuiltIn_Print_Area_2_1_17_16">#REF!</definedName>
    <definedName name="DL_Ave">#REF!</definedName>
    <definedName name="EM_024_16">#REF!</definedName>
    <definedName name="modassar">#REF!</definedName>
    <definedName name="jhdfjhfkhkzfsqsqs">#REF!</definedName>
    <definedName name="Excel_BuiltIn_Print_Area_14_1_20_27">#REF!</definedName>
    <definedName name="p1350mcfdr">#REF!</definedName>
    <definedName name="rxearthing">#REF!</definedName>
    <definedName name="sumana">#REF!</definedName>
    <definedName name="_1_Jan17">#REF!</definedName>
    <definedName name="Lc___13">#REF!</definedName>
    <definedName name="hhhkh">#REF!</definedName>
    <definedName name="______________xlnm.Print_Area_2">#REF!</definedName>
    <definedName name="Excel_BuiltIn_Print_Area_17_1_20_27">#REF!</definedName>
    <definedName name="_C___0">#REF!</definedName>
    <definedName name="_________xlnm.Print_Titles_4">#REF!</definedName>
    <definedName name="steam_trap">#REF!</definedName>
    <definedName name="E_45E">#REF!</definedName>
    <definedName localSheetId="10" name="ND1VisualChart">#REF!</definedName>
    <definedName name="______________________xlnm.Print_Area_1">#REF!</definedName>
    <definedName name="Excel_BuiltIn_Print_Area_9_1_13_27">#REF!</definedName>
    <definedName name="__CBR500">#REF!</definedName>
    <definedName name="XRefPaste21Row">#REF!</definedName>
    <definedName localSheetId="11" name="ec_charges">#REF!</definedName>
    <definedName name="Excel_BuiltIn_Print_Area_13_1_6_4">#REF!</definedName>
    <definedName name="BQ">#REF!</definedName>
    <definedName name="Excel_BuiltIn__FilterDatabase_26_16">#REF!</definedName>
    <definedName name="ikmax">#REF!</definedName>
    <definedName name="Excise">#REF!</definedName>
    <definedName name="CTR">#REF!</definedName>
    <definedName name="kkkkk">#REF!</definedName>
    <definedName name="___xlnm.Print_Area_13">#REF!</definedName>
    <definedName name="Excel_BuiltIn_Print_Area_12_1">#REF!</definedName>
    <definedName localSheetId="11" name="currency_lookup">#REF!</definedName>
    <definedName name="ASDFGH">#REF!</definedName>
    <definedName name="DELTA20">#REF!</definedName>
    <definedName name="_cff2">#REF!</definedName>
    <definedName name="Excel_BuiltIn_Print_Area_11_1_20_27">#REF!</definedName>
    <definedName name="Discount1">#REF!</definedName>
    <definedName name="Excel_BuiltIn_Print_Area_2_1_1_1_1_1_2">#REF!</definedName>
    <definedName name="__________________________________iv19000">#REF!</definedName>
    <definedName name="LUMEN___0">#REF!</definedName>
    <definedName name="Excel_BuiltIn_Print_Area_17_1_9_4">#REF!</definedName>
    <definedName name="Excel_BuiltIn_Print_Area_7_1_17_1">#REF!</definedName>
    <definedName name="BL5CCC">#REF!</definedName>
    <definedName name="pIsmsb.2">#REF!</definedName>
    <definedName name="PR_IMP">#REF!</definedName>
    <definedName name="Mcwc">#REF!</definedName>
    <definedName name="EM_016_7">#REF!</definedName>
    <definedName name="Lx___0">#REF!</definedName>
    <definedName name="Excel_BuiltIn_Print_Area_15_1_11_16">#REF!</definedName>
    <definedName name="QFC_S02">#REF!</definedName>
    <definedName name="Excel_BuiltIn_Print_Area_4_1_1_9_16">#REF!</definedName>
    <definedName name="empl_loc">#REF!</definedName>
    <definedName name="Kwto">#REF!</definedName>
    <definedName name="_2___c">#REF!</definedName>
    <definedName name="Excel_BuiltIn_Print_Area_2_1_16_1">#REF!</definedName>
    <definedName localSheetId="17" name="Excel_BuiltIn_Print_Area_2">#REF!</definedName>
    <definedName name="Excel_BuiltIn_Print_Area_17_1_1_10_16">#REF!</definedName>
    <definedName name="ss9_e_v">#REF!</definedName>
    <definedName name="Excel_BuiltIn__FilterDatabase_26_27">#REF!</definedName>
    <definedName name="Excel_BuiltIn_Print_Area_6_1">#REF!</definedName>
    <definedName localSheetId="11" name="___________dol6">#REF!</definedName>
    <definedName name="sss_1">#REF!</definedName>
    <definedName name="_____xlnm.Print_Area_2">#REF!</definedName>
    <definedName name="Excel_BuiltIn_Print_Area_9_1_8_27">#REF!</definedName>
    <definedName name="XRefPaste44Row">#REF!</definedName>
    <definedName name="RTU2_DI">#REF!</definedName>
    <definedName name="BL5AA">#REF!</definedName>
    <definedName name="Rl___0">#REF!</definedName>
    <definedName name="Qr">#REF!</definedName>
    <definedName name="p1apcc1">#REF!</definedName>
    <definedName name="DaRWk3">#REF!</definedName>
    <definedName name="___xlnm.Print_Area">#REF!</definedName>
    <definedName name="Excel_BuiltIn_Print_Area_12_1_1_2">#REF!</definedName>
    <definedName name="Excel_BuiltIn_Print_Area_29">#REF!</definedName>
    <definedName name="Excel_BuiltIn_Print_Area_4_1_1_16_27">#REF!</definedName>
    <definedName name="MaxLegUplift">#REF!</definedName>
    <definedName name="_RE36">#REF!</definedName>
    <definedName name="us_n">#REF!</definedName>
    <definedName name="Excel_BuiltIn_Print_Area_5_13_4">#REF!</definedName>
    <definedName name="Excel_BuiltIn_Print_Area_16_1_1_12_4">#REF!</definedName>
    <definedName name="BD1TransEvent2">#REF!</definedName>
    <definedName name="EM_058_18">#REF!</definedName>
    <definedName name="___1__123Graph_ACHART_1">#REF!</definedName>
    <definedName name="________m234">#REF!</definedName>
    <definedName name="yry">#REF!</definedName>
    <definedName name="PAGE1">#REF!</definedName>
    <definedName name="SCHEDULE_NO._6___Investments">#REF!</definedName>
    <definedName name="Excel_BuiltIn_Print_Area_15_1_6_27">#REF!</definedName>
    <definedName name="Excel_BuiltIn_Print_Area_12_1_15_16">#REF!</definedName>
    <definedName localSheetId="11" name="__________________________________dol12">#REF!</definedName>
    <definedName name="Excel_BuiltIn_Print_Area_16_1_8_16">#REF!</definedName>
    <definedName name="EM_023_13">#REF!</definedName>
    <definedName name="un">#REF!</definedName>
    <definedName name="Excel_BuiltIn_Print_Area_16_1_12_2">#REF!</definedName>
    <definedName name="Excel_BuiltIn_Print_Area_8_1_1_3">#REF!</definedName>
    <definedName name="_V1">#REF!</definedName>
    <definedName name="EM_024_8">#REF!</definedName>
    <definedName name="ROLLFCWKGS">#REF!</definedName>
    <definedName name="Excel_BuiltIn_Print_Titles_4_1_4">#REF!</definedName>
    <definedName name="Value52">#REF!</definedName>
    <definedName name="_12Excel_BuiltIn_Print_Area_4_1_1_1_1_1_1_1_1_1_1_1">#REF!</definedName>
    <definedName name="PIN">#REF!</definedName>
    <definedName name="_______________________________iv19000">#REF!</definedName>
    <definedName name="dbrwk4">#REF!</definedName>
    <definedName name="___Tk11">#REF!</definedName>
    <definedName name="_RE34">#REF!</definedName>
    <definedName name="Excel_BuiltIn_Print_Area_2_1_14_16">#REF!</definedName>
    <definedName name="Nyy">#REF!</definedName>
    <definedName name="QFC_USDh">#REF!</definedName>
    <definedName name="Excel_BuiltIn_Print_Area_2_1_6">#REF!</definedName>
    <definedName name="Excel_BuiltIn_Print_Area_8_1_17_2">#REF!</definedName>
    <definedName name="BD1StateIndMax">#REF!</definedName>
    <definedName name="__f1">#REF!</definedName>
    <definedName localSheetId="17" name="K_183_PKTCL_LM_15">#REF!</definedName>
    <definedName localSheetId="11" name="___VS2004">#REF!</definedName>
    <definedName localSheetId="11" name="orderbacklog">#REF!</definedName>
    <definedName name="Excel_BuiltIn_Print_Area_4_1_4">#REF!</definedName>
    <definedName name="EM_031_16">#REF!</definedName>
    <definedName localSheetId="11" name="gk">#REF!</definedName>
    <definedName name="Excel_BuiltIn_Print_Area_17_1_1_2_27">#REF!</definedName>
    <definedName name="BuiltIn_Print_Area___0___0___0___0___0___0___0___0___0">#REF!</definedName>
    <definedName name="Excel_BuiltIn_Print_Titles_20">#REF!</definedName>
    <definedName name="Excel_BuiltIn_Print_Area_7_1_1_6_4">#REF!</definedName>
    <definedName name="FireFighting">#REF!</definedName>
    <definedName name="Excel_BuiltIn_Print_Area_5_1_3_27">#REF!</definedName>
    <definedName name="Excel_BuiltIn_Print_Area_2_1_1_6_2">#REF!</definedName>
    <definedName name="Excel_BuiltIn_Print_Area_28_17_4">#REF!</definedName>
    <definedName name="Excel_BuiltIn_Print_Area_11_1_6_2">#REF!</definedName>
    <definedName localSheetId="10" name="sd">#REF!</definedName>
    <definedName name="____________f1">#REF!</definedName>
    <definedName name="______A71614">#REF!</definedName>
    <definedName name="Excel_BuiltIn_Print_Area_2_1_1_16_16">#REF!</definedName>
    <definedName name="_________b111121">#REF!</definedName>
    <definedName name="_31_Mar_02">#REF!</definedName>
    <definedName name="wktable">#REF!</definedName>
    <definedName name="Excel_BuiltIn_Print_Area_16_1_2_1">#REF!</definedName>
    <definedName name="Excel_BuiltIn_Print_Area_11_1_1">#REF!</definedName>
    <definedName name="EM_014_1">#REF!</definedName>
    <definedName name="Excel_BuiltIn_Print_Area_2_1_1_13_27">#REF!</definedName>
    <definedName name="Excel_BuiltIn_Print_Area_4_1_1_2_1">#REF!</definedName>
    <definedName name="Options">#REF!</definedName>
    <definedName name="Fst">#REF!</definedName>
    <definedName name="Excel_BuiltIn_Print_Area_11_1_10_4">#REF!</definedName>
    <definedName name="Excel_BuiltIn_Print_Area_17_1_1_7_2">#REF!</definedName>
    <definedName name="Excel_BuiltIn_Print_Area_10_1_5_27">#REF!</definedName>
    <definedName name="___xlnm._FilterDatabase_1">#REF!</definedName>
    <definedName name="ItemTotalPrice">#REF!</definedName>
    <definedName name="Excel_BuiltIn_Print_Area_9_1_5_1">#REF!</definedName>
    <definedName name="EM_009_8">#REF!</definedName>
    <definedName localSheetId="11" name="__________________________________dol6">#REF!</definedName>
    <definedName localSheetId="11" name="__________________________________________________dol6">#REF!</definedName>
    <definedName name="empl_pwt5">#REF!</definedName>
    <definedName name="DDD">#REF!</definedName>
    <definedName name="Hu___13">#REF!</definedName>
    <definedName name="__________________________________________in18900">#REF!</definedName>
    <definedName localSheetId="11" name="wwww">#REF!</definedName>
    <definedName name="_HE07">#REF!</definedName>
    <definedName name="XRefCopy70">#REF!</definedName>
    <definedName name="TRAV">#REF!</definedName>
    <definedName name="Excel_BuiltIn_Print_Area_12_1_14_4">#REF!</definedName>
    <definedName name="_12MACRO_SOMMAIRE_.Bouton7_QuandClic">#REF!</definedName>
    <definedName name="__Tkl1">#REF!</definedName>
    <definedName name="Excel_BuiltIn_Print_Area_5_1_1_7">#REF!</definedName>
    <definedName name="Excel_BuiltIn_Print_Area_10_1_1_4">#REF!</definedName>
    <definedName name="R___variation_factor_in_capacity_per_degree_Celcius">#REF!</definedName>
    <definedName name="Value0">#REF!</definedName>
    <definedName name="Excel_BuiltIn_Print_Area_2_1_1_2_4">#REF!</definedName>
    <definedName name="Excel_BuiltIn_Print_Area_16_1_17_2">#REF!</definedName>
    <definedName name="RECORD">#REF!</definedName>
    <definedName name="Excel_BuiltIn_Print_Area_8_1_1_8_4">#REF!</definedName>
    <definedName name="Excel_BuiltIn_Print_Area_10_1_15_4">#REF!</definedName>
    <definedName name="mltf">#REF!</definedName>
    <definedName name="ED_list1">#REF!</definedName>
    <definedName name="Excel_BuiltIn_Print_Area_8_1_12_2">#REF!</definedName>
    <definedName name="Location___16">#REF!</definedName>
    <definedName name="ASSASAASA">#REF!</definedName>
    <definedName name="Excel_BuiltIn_Print_Area_8_1_1_17_2">#REF!</definedName>
    <definedName name="ztpu___13">#REF!</definedName>
    <definedName name="EM_038_11">#REF!</definedName>
    <definedName name="Excel_BuiltIn_Print_Area_17_1_1_15_2">#REF!</definedName>
    <definedName localSheetId="10" name="AA">#REF!</definedName>
    <definedName name="Excel_BuiltIn_Print_Area_9_1_12_27">#REF!</definedName>
    <definedName name="Excel_BuiltIn_Print_Area_4_1_1_7_16">#REF!</definedName>
    <definedName name="haba">#REF!</definedName>
    <definedName name="Excel_BuiltIn_Print_Area_6_1_4">#REF!</definedName>
    <definedName name="ipu___0">#REF!</definedName>
    <definedName name="cal">#REF!</definedName>
    <definedName localSheetId="11" name="sfd">#REF!</definedName>
    <definedName name="I2m">#REF!</definedName>
    <definedName name="Excel_BuiltIn_Print_Area_5_1_1_5_1">#REF!</definedName>
    <definedName name="EFFICIENCY">#REF!</definedName>
    <definedName name="OO">#REF!</definedName>
    <definedName name="_7MACRO_SOMMAIRE_.Bouton2_QuandClic">#REF!</definedName>
    <definedName localSheetId="11" name="ESC_BOSW">#REF!</definedName>
    <definedName name="Excel_BuiltIn_Print_Area_7_1_1_5_16">#REF!</definedName>
    <definedName name="Excel_BuiltIn_Print_Area_3_1_1_1_16_1">#REF!</definedName>
    <definedName name="_2__a____iii">#REF!</definedName>
    <definedName name="forthemonth">#REF!</definedName>
    <definedName name="revstatuspage1">#REF!</definedName>
    <definedName name="XREF_COLUMN_8">#REF!</definedName>
    <definedName localSheetId="11" name="______VS2004">#REF!</definedName>
    <definedName name="XRefPaste34">#REF!</definedName>
    <definedName name="Godavari">#REF!</definedName>
    <definedName name="BaseMVA">#REF!</definedName>
    <definedName name="Loan_Years">#REF!</definedName>
    <definedName name="EM_020_12">#REF!</definedName>
    <definedName name="EM_035_11">#REF!</definedName>
    <definedName name="Excel_BuiltIn_Print_Area_17_1_20_4">#REF!</definedName>
    <definedName name="SQRT__1___0_6___1_0___13">#REF!</definedName>
    <definedName name="EM_028_14">#REF!</definedName>
    <definedName localSheetId="11" name="_____dol6">#REF!</definedName>
    <definedName name="__Wc1">#REF!</definedName>
    <definedName name="lmcsmsb.g">#REF!</definedName>
    <definedName localSheetId="11" name="GP">#REF!</definedName>
    <definedName name="UNIT_PRICE_SCHEDULE">#REF!</definedName>
    <definedName name="Line_type">#REF!</definedName>
    <definedName name="Excel_BuiltIn_Print_Area_2_1_1_12_27">#REF!</definedName>
    <definedName name="Excel_BuiltIn_Print_Area_17_1_1_14_16">#REF!</definedName>
    <definedName name="UKP">#REF!</definedName>
    <definedName name="Tfd">#REF!</definedName>
    <definedName name="Excel_BuiltIn_Print_Area_10_1_20">#REF!</definedName>
    <definedName name="Excel_BuiltIn_Print_Area_28_7_27">#REF!</definedName>
    <definedName name="pIsmsb.lab">#REF!</definedName>
    <definedName name="Excel_BuiltIn_Print_Area_13_1_9_16">#REF!</definedName>
    <definedName name="_fac2">#REF!</definedName>
    <definedName name="__xlnm.Print_Titles_1">#REF!</definedName>
    <definedName name="EM_010_13">#REF!</definedName>
    <definedName name="Excel_BuiltIn_Print_Area_4_1_1_1_1_1_1_1_1_1">#REF!</definedName>
    <definedName name="_SSF2">#REF!</definedName>
    <definedName name="Excel_BuiltIn_Print_Area_16_1_7_27">#REF!</definedName>
    <definedName name="XRefCopy55Row">#REF!</definedName>
    <definedName name="PRINT_AREA2">#REF!</definedName>
    <definedName name="_21Excel_BuiltIn_Print_Area_3_1">#REF!</definedName>
    <definedName localSheetId="11" name="JDKSK">#REF!</definedName>
    <definedName name="EM_017_17">#REF!</definedName>
    <definedName name="dcrwk9">#REF!</definedName>
    <definedName name="qfc">#REF!</definedName>
    <definedName name="_________xlnm.Print_Area_10">#REF!</definedName>
    <definedName name="M25RCCcement">#REF!</definedName>
    <definedName name="Excel_BuiltIn_Print_Area_6_20_27">#REF!</definedName>
    <definedName name="tempcoeff">#REF!</definedName>
    <definedName name="EM_006_6">#REF!</definedName>
    <definedName name="EM_069_15">#REF!</definedName>
    <definedName name="EM_073_17">#REF!</definedName>
    <definedName name="_______________________________________iv19000">#REF!</definedName>
    <definedName name="EM_063_14">#REF!</definedName>
    <definedName name="EM_010_18">#REF!</definedName>
    <definedName name="collstatuspage1">#REF!</definedName>
    <definedName name="proj">#REF!</definedName>
    <definedName localSheetId="10" name="A.T.RAJAN">#REF!</definedName>
    <definedName name="THK">#REF!</definedName>
    <definedName name="_ZS1">#REF!</definedName>
    <definedName name="k1_table">#REF!</definedName>
    <definedName name="OPEX_M7">#REF!</definedName>
    <definedName name="girder.span">#REF!</definedName>
    <definedName name="EM_006_9">#REF!</definedName>
    <definedName name="Excel_BuiltIn_Print_Area_28_5">#REF!</definedName>
    <definedName localSheetId="11" name="_______________________dol6">#REF!</definedName>
    <definedName name="Excel_BuiltIn_Print_Area_8_1_1_20_27">#REF!</definedName>
    <definedName name="Excel_BuiltIn_Print_Area_29_13_27">#REF!</definedName>
    <definedName name="Excel_BuiltIn__FilterDatabase_50_27">#REF!</definedName>
    <definedName name="AAAAAAAAAAAAA">#REF!</definedName>
    <definedName name="FI_BOSW">#REF!</definedName>
    <definedName name="__________xlnm._FilterDatabase_5">#REF!</definedName>
    <definedName name="Excel_BuiltIn_Print_Area_2_1_1_8">#REF!</definedName>
    <definedName name="Excel_BuiltIn_Print_Area_5_1_9_4">#REF!</definedName>
    <definedName name="CBISO145">#REF!</definedName>
    <definedName name="Excel_BuiltIn_Print_Area_17_1_1_7_27">#REF!</definedName>
    <definedName name="_0">#REF!</definedName>
    <definedName name="option9">#REF!</definedName>
    <definedName name="Excel_BuiltIn_Print_Area_6_1_2_16">#REF!</definedName>
    <definedName name="Excel_BuiltIn_Print_Area_16_1_8_2">#REF!</definedName>
    <definedName name="TSD">#REF!</definedName>
    <definedName name="Nature">#REF!</definedName>
    <definedName name="TTWT">#REF!</definedName>
    <definedName name="Z0p">#REF!</definedName>
    <definedName name="Excel_BuiltIn_Print_Area_12_1_1_17_2">#REF!</definedName>
    <definedName name="EM_014_4">#REF!</definedName>
    <definedName name="EM_021_14">#REF!</definedName>
    <definedName name="Bn">#REF!</definedName>
    <definedName name="Excel_BuiltIn_Print_Area_15_1_16_16">#REF!</definedName>
    <definedName name="Excel_BuiltIn_Print_Area_9_1_1_4">#REF!</definedName>
    <definedName localSheetId="11" name="___7__123Graph_ACHART_1">#REF!</definedName>
    <definedName name="rgs">#REF!</definedName>
    <definedName name="PAR">#REF!</definedName>
    <definedName name="EH_001_4">#REF!</definedName>
    <definedName name="________tab2">#REF!</definedName>
    <definedName name="__4________s">#REF!</definedName>
    <definedName name="BD1TransEventLogic1">#REF!</definedName>
    <definedName name="BD1EventIndMax">#REF!</definedName>
    <definedName name="QFC_AUDspa">#REF!</definedName>
    <definedName name="Excel_BuiltIn_Print_Area_9_1_1_1_1_1">#REF!</definedName>
    <definedName name="EM_016_14">#REF!</definedName>
    <definedName name="EM_017_11">#REF!</definedName>
    <definedName localSheetId="11" name="__5______123Graph_BCHART_1">#REF!</definedName>
    <definedName name="PATHLA3">#REF!</definedName>
    <definedName localSheetId="11" name="___5___123Graph_BCHART_1">#REF!</definedName>
    <definedName name="ss9_e_w">#REF!</definedName>
    <definedName name="F___0">#REF!</definedName>
    <definedName name="june">#REF!</definedName>
    <definedName name="Excel_BuiltIn_Print_Area_11_1_8_27">#REF!</definedName>
    <definedName name="den">#REF!</definedName>
    <definedName name="_6__d">#REF!</definedName>
    <definedName name="_ahu1">#REF!</definedName>
    <definedName name="_11Excel_BuiltIn_Print_Area_4_1_1_1_1_1">#REF!</definedName>
    <definedName name="FIT">#REF!</definedName>
    <definedName name="Excel_BuiltIn_Print_Area_2_1_1_1_1_4">#REF!</definedName>
    <definedName name="ztpu___0">#REF!</definedName>
    <definedName name="________________________xlnm.Print_Area_1">#REF!</definedName>
    <definedName name="Excel_BuiltIn_Print_Area_3_1_8">#REF!</definedName>
    <definedName name="__AXX7">#REF!</definedName>
    <definedName name="Excel_BuiltIn_Print_Area_7_1_1_15">#REF!</definedName>
    <definedName name="Excel_BuiltIn_Print_Area_7_1_17_1_2">#REF!</definedName>
    <definedName name="Excel_BuiltIn_Print_Area_5_1_11_27">#REF!</definedName>
    <definedName name="EM_035_14">#REF!</definedName>
    <definedName name="j">#REF!</definedName>
    <definedName name="Excel_BuiltIn_Print_Area_10_1_5_4">#REF!</definedName>
    <definedName name="_____xlnm._FilterDatabase_2">#REF!</definedName>
    <definedName localSheetId="11" name="___________dol12">#REF!</definedName>
    <definedName name="____hfi4">#REF!</definedName>
    <definedName name="Excel_BuiltIn_Print_Area_5_1_1_11_2">#REF!</definedName>
    <definedName name="Excel_BuiltIn_Print_Area_10_1_7_2">#REF!</definedName>
    <definedName localSheetId="11" name="________5___123Graph_BCHART_1">#REF!</definedName>
    <definedName name="EM_020_4">#REF!</definedName>
    <definedName name="Excel_BuiltIn_Print_Area_14_1_3_2">#REF!</definedName>
    <definedName name="ACARRAY">#REF!</definedName>
    <definedName name="Excel_BuiltIn_Print_Area_7_1_1_6_2">#REF!</definedName>
    <definedName name="EM_012_7">#REF!</definedName>
    <definedName name="A9_">#REF!</definedName>
    <definedName name="____aoc2">#REF!</definedName>
    <definedName name="Excel_BuiltIn_Print_Area_2_1_16_16">#REF!</definedName>
    <definedName name="Excel_BuiltIn_Print_Area_7_1_1_1_1_16">#REF!</definedName>
    <definedName name="Excel_BuiltIn_Print_Area_12_1_1_15_27">#REF!</definedName>
    <definedName name="인원">#REF!</definedName>
    <definedName name="EM_012_9">#REF!</definedName>
    <definedName name="AAAAAAA">#REF!</definedName>
    <definedName name="AICC_Serv">#REF!</definedName>
    <definedName name="hed">#REF!</definedName>
    <definedName name="p1csp">#REF!</definedName>
    <definedName localSheetId="11" name="__________________________________________dol12">#REF!</definedName>
    <definedName name="PER">#REF!</definedName>
    <definedName name="___Hso3">#REF!</definedName>
    <definedName name="EM_006_2">#REF!</definedName>
    <definedName name="Excel_BuiltIn_Print_Area_6_1_12_4">#REF!</definedName>
    <definedName name="Excel_BuiltIn_Print_Area_7_1_1_14_16">#REF!</definedName>
    <definedName name="Ende">#REF!</definedName>
    <definedName name="fdn_no">#REF!</definedName>
    <definedName name="PATHJVPR22">#REF!</definedName>
    <definedName localSheetId="10" name="KKK">#REF!</definedName>
    <definedName name="XRefCopy18Row">#REF!</definedName>
    <definedName name="Excel_BuiltIn_Print_Titles_4_1_16">#REF!</definedName>
    <definedName name="INFEUR1">#REF!</definedName>
    <definedName name="l1x">#REF!</definedName>
    <definedName name="Excel_BuiltIn_Print_Area_4_1_1_20_4">#REF!</definedName>
    <definedName name="Excel_BuiltIn_Print_Area_3_1_13_27">#REF!</definedName>
    <definedName name="EM_057_15">#REF!</definedName>
    <definedName name="Excel_BuiltIn_Print_Area_6_1_11_27">#REF!</definedName>
    <definedName name="M9B_BS">#REF!</definedName>
    <definedName name="____________________________________________xlnm.Print_Titles_1">#REF!</definedName>
    <definedName name="Excel_BuiltIn_Print_Area_16_1_14_4">#REF!</definedName>
    <definedName name="Excel_BuiltIn_Print_Area_16_1_17_27">#REF!</definedName>
    <definedName name="Excel_BuiltIn_Print_Area_16_1_9_27">#REF!</definedName>
    <definedName name="Excel_BuiltIn_Print_Area_12_1_1_7_27">#REF!</definedName>
    <definedName name="STEEL">#REF!</definedName>
    <definedName name="vwo">#REF!</definedName>
    <definedName name="Excel_BuiltIn_Print_Area_5_1_1_9_4">#REF!</definedName>
    <definedName name="m2_hrsg_v">#REF!</definedName>
    <definedName name="Excel_BuiltIn_Print_Area_4_1_1_15_4">#REF!</definedName>
    <definedName name="panch">#REF!</definedName>
    <definedName name="Excel_BuiltIn_Print_Area_6_1_20_16">#REF!</definedName>
    <definedName name="Excel_BuiltIn_Print_Area_4_1_1_8_27">#REF!</definedName>
    <definedName name="sfmisc_idr">#REF!</definedName>
    <definedName name="Excel_BuiltIn_Print_Area_28_1">#REF!</definedName>
    <definedName name="x3x">#REF!</definedName>
    <definedName name="Excel_BuiltIn_Print_Area_8_1_9_27">#REF!</definedName>
    <definedName name="Excel_BuiltIn_Print_Area_12_1_6_2">#REF!</definedName>
    <definedName name="EM_055_17">#REF!</definedName>
    <definedName name="EM_017_12">#REF!</definedName>
    <definedName name="Excel_BuiltIn_Print_Area_7_1_9_27">#REF!</definedName>
    <definedName name="____SC06">#REF!</definedName>
    <definedName name="Excel_BuiltIn_Print_Area_16_1_15_2">#REF!</definedName>
    <definedName localSheetId="11" name="______7__123Graph_ACHART_1">#REF!</definedName>
    <definedName name="Manday_Rate">#REF!</definedName>
    <definedName name="BD1TransProb2">#REF!</definedName>
    <definedName name="Excel_BuiltIn_Print_Area_3_1_3_2">#REF!</definedName>
    <definedName localSheetId="11" name="_17__123Graph_BCHART_1">#REF!</definedName>
    <definedName name="Excel_BuiltIn_Print_Area_2_1_1_1_7">#REF!</definedName>
    <definedName name="EM_008_6">#REF!</definedName>
    <definedName name="werwer">#REF!</definedName>
    <definedName name="Excel_BuiltIn_Print_Area_4_1_1_2_4">#REF!</definedName>
    <definedName name="basic_rtu">#REF!</definedName>
    <definedName name="Value21">#REF!</definedName>
    <definedName name="CAPMAR">#REF!</definedName>
    <definedName name="_______xlnm.Print_Area_8">#REF!</definedName>
    <definedName name="Supplykalpaka160714">#REF!</definedName>
    <definedName localSheetId="11" name="_______________________________________________dol6">#REF!</definedName>
    <definedName name="_____________xlnm.Print_Area_13">#REF!</definedName>
    <definedName name="Excel_BuiltIn_Print_Area_16_1_1_12_27">#REF!</definedName>
    <definedName name="Excel_BuiltIn_Print_Area_5_1_5_4">#REF!</definedName>
    <definedName name="A6____13">#REF!</definedName>
    <definedName name="Excel_BuiltIn_Print_Area_16_1_1_9_16">#REF!</definedName>
    <definedName name="_SC02">#REF!</definedName>
    <definedName name="Excel_BuiltIn_Print_Area_2_1_11">#REF!</definedName>
    <definedName name="_SG2">#REF!</definedName>
    <definedName name="_____________xlnm.Print_Area_4">#REF!</definedName>
    <definedName localSheetId="11" name="_1_______123Graph_ACHART_1">#REF!</definedName>
    <definedName localSheetId="11" name="af">#REF!</definedName>
    <definedName name="Excel_BuiltIn_Print_Area_8_1_8_4">#REF!</definedName>
    <definedName name="ABTemplateOD">#REF!</definedName>
    <definedName name="TR220CTL">#REF!</definedName>
    <definedName name="PATHJV22">#REF!</definedName>
    <definedName name="Excel_BuiltIn_Print_Area_6_1_3_16">#REF!</definedName>
    <definedName name="EM_017_9">#REF!</definedName>
    <definedName name="QFC_DEMspa">#REF!</definedName>
    <definedName name="EM_030_10">#REF!</definedName>
    <definedName name="p1mcc17">#REF!</definedName>
    <definedName name="XRefCopy40">#REF!</definedName>
    <definedName name="___HFI7">#REF!</definedName>
    <definedName localSheetId="11" name="___4___123Graph_ACHART_1">#REF!</definedName>
    <definedName name="EM_013_1">#REF!</definedName>
    <definedName name="_____mm2">#REF!</definedName>
    <definedName name="EM_016_2">#REF!</definedName>
    <definedName name="p___0">#REF!</definedName>
    <definedName name="_____A91614">#REF!</definedName>
    <definedName name="_______________iv19000">#REF!</definedName>
    <definedName name="LAMP___0">#REF!</definedName>
    <definedName name="Excel_BuiltIn_Print_Area_4_1_6_16">#REF!</definedName>
    <definedName name="XRefPaste51">#REF!</definedName>
    <definedName name="ss6_gt_f">#REF!</definedName>
    <definedName name="EM_071_15">#REF!</definedName>
    <definedName name="SESHA_SAI_CONSTRUCTION">#REF!</definedName>
    <definedName name="Excel_BuiltIn_Print_Area_17_1_11_2">#REF!</definedName>
    <definedName localSheetId="11" name="__________________dol6">#REF!</definedName>
    <definedName name="_5__a___ii">#REF!</definedName>
    <definedName name="Excel_BuiltIn_Print_Area_2_1_11_16">#REF!</definedName>
    <definedName name="____________lb2">#REF!</definedName>
    <definedName name="Cs___13">#REF!</definedName>
    <definedName name="_T143400">#REF!</definedName>
    <definedName name="Excel_BuiltIn_Print_Titles_14">#REF!</definedName>
    <definedName name="Misc_Sales">#REF!</definedName>
    <definedName name="Excel_BuiltIn_Print_Area_8_1_1_1_1_4">#REF!</definedName>
    <definedName name="___hfi6">#REF!</definedName>
    <definedName name="_____aoc1">#REF!</definedName>
    <definedName name="Excel_BuiltIn_Print_Area_2_1_1_1_1_1_1_4">#REF!</definedName>
    <definedName name="___2__123Graph_BCHART_1">#REF!</definedName>
    <definedName name="nitin">#REF!</definedName>
    <definedName name="ss9_fuel_w">#REF!</definedName>
    <definedName name="Excel_BuiltIn_Print_Area_14_1_6">#REF!</definedName>
    <definedName localSheetId="11" name="________________________________dol12">#REF!</definedName>
    <definedName name="Excel_BuiltIn_Print_Area_28_13_2">#REF!</definedName>
    <definedName name="Excel_BuiltIn_Print_Area_4_1_1_27">#REF!</definedName>
    <definedName name="Excel_BuiltIn_Print_Area_4_1_1_3_4">#REF!</definedName>
    <definedName localSheetId="11" name="external">#REF!</definedName>
    <definedName name="CPRP">#REF!</definedName>
    <definedName name="oper">#REF!</definedName>
    <definedName name="Excel_BuiltIn_Print_Area_10_4">#REF!</definedName>
    <definedName name="Excel_BuiltIn_Print_Area_19_1_27">#REF!</definedName>
    <definedName name="Excel_BuiltIn_Print_Area_2_1_1_1_11_4">#REF!</definedName>
    <definedName name="ss6_st_f">#REF!</definedName>
    <definedName name="KTB">#REF!</definedName>
    <definedName name="Excel_BuiltIn_Print_Area_5_1_10_2">#REF!</definedName>
    <definedName name="Excel_BuiltIn_Print_Area_5_1_27">#REF!</definedName>
    <definedName name="XZZ">#REF!</definedName>
    <definedName name="Excel_BuiltIn_Print_Area_17_1_1_17">#REF!</definedName>
    <definedName name="ktd">#REF!</definedName>
    <definedName name="Excel_BuiltIn_Print_Area_6_1_8_2">#REF!</definedName>
    <definedName localSheetId="11" name="asdfgf">#REF!</definedName>
    <definedName name="Excel_BuiltIn_Print_Area_7_1_17_4">#REF!</definedName>
    <definedName name="Bx___13">#REF!</definedName>
    <definedName name="Excel_BuiltIn_Print_Area_17_1_3">#REF!</definedName>
    <definedName name="ss9_ct_v">#REF!</definedName>
    <definedName name="alarms">#REF!</definedName>
    <definedName name="_16Excel_BuiltIn_Print_Area_5_1_1_1_1">#REF!</definedName>
    <definedName name="Excel_BuiltIn_Print_Area_8_1_1_8">#REF!</definedName>
    <definedName name="EM_026_3">#REF!</definedName>
    <definedName name="Excel_BuiltIn_Print_Area_12_1_1_8_27">#REF!</definedName>
    <definedName name="____RE220">#REF!</definedName>
    <definedName name="전">#REF!</definedName>
    <definedName name="EM_066_18">#REF!</definedName>
    <definedName name="Excel_BuiltIn_Print_Area_8_1_1_1_1_2">#REF!</definedName>
    <definedName name="Excel_BuiltIn_Print_Area_2_1_1_1_9_4">#REF!</definedName>
    <definedName name="_sch2">#REF!</definedName>
    <definedName name="n2y">#REF!</definedName>
    <definedName name="EM_005_18">#REF!</definedName>
    <definedName name="RBData">#REF!</definedName>
    <definedName name="Excel_BuiltIn_Print_Area_11_1_9_2">#REF!</definedName>
    <definedName name="Excel_BuiltIn_Print_Area_3_1_15_27">#REF!</definedName>
    <definedName name="fo">#REF!</definedName>
    <definedName localSheetId="11" name="_________2____123Graph_BCHART_1">#REF!</definedName>
    <definedName name="_Parse_In">#REF!</definedName>
    <definedName name="Excel_BuiltIn_Print_Area_6_1_5_27">#REF!</definedName>
    <definedName name="Excel_BuiltIn_Print_Area_8_1_11">#REF!</definedName>
    <definedName name="Excel_BuiltIn_Print_Area_5_1_14">#REF!</definedName>
    <definedName name="XRefCopy37Row">#REF!</definedName>
    <definedName name="XRefPaste36Row">#REF!</definedName>
    <definedName name="Excel_BuiltIn_Print_Area_10_1_20_27">#REF!</definedName>
    <definedName name="Excel_BuiltIn_Print_Area_9_1_7_2">#REF!</definedName>
    <definedName name="MS_Royalty">#REF!</definedName>
    <definedName name="EM_022_18">#REF!</definedName>
    <definedName name="PM_ThreeWheeled_80_100kN_StaticRoller">#REF!</definedName>
    <definedName name="m2_cond_w">#REF!</definedName>
    <definedName name="ss9_ec_v">#REF!</definedName>
    <definedName name="dbrwk3">#REF!</definedName>
    <definedName name="XRefCopy16Row">#REF!</definedName>
    <definedName name="bbbb">#REF!</definedName>
    <definedName name="EM_008_16">#REF!</definedName>
    <definedName name="ss9_gt_v">#REF!</definedName>
    <definedName name="Excel_BuiltIn_Print_Area_13_1_17_4">#REF!</definedName>
    <definedName name="_Fill">#REF!</definedName>
    <definedName name="Excel_BuiltIn_Print_Area_16_1_1_1_1_4">#REF!</definedName>
    <definedName name="majord">#REF!</definedName>
    <definedName name="Excel_BuiltIn_Print_Area_9_1_3_16">#REF!</definedName>
    <definedName localSheetId="11" name="________dol6">#REF!</definedName>
    <definedName name="XRefCopy5">#REF!</definedName>
    <definedName name="EM_003_14">#REF!</definedName>
    <definedName localSheetId="11" name="_____________________________________________dol12">#REF!</definedName>
    <definedName name="EM_020_5">#REF!</definedName>
    <definedName name="Excel_BuiltIn_Print_Area_9_1_1_16">#REF!</definedName>
    <definedName name="Excel_BuiltIn_Print_Area_14_1_12_27">#REF!</definedName>
    <definedName name="MARGIN_MAN">#REF!</definedName>
    <definedName name="SPEC_24">#REF!</definedName>
    <definedName localSheetId="11" name="sf">#REF!</definedName>
    <definedName name="sek">#REF!</definedName>
    <definedName name="Staircase2">#REF!</definedName>
    <definedName name="Excel_BuiltIn_Print_Area_8_1_1_11">#REF!</definedName>
    <definedName name="COU">#REF!</definedName>
    <definedName name="___CTR220">#REF!</definedName>
    <definedName name="empl_prog5">#REF!</definedName>
    <definedName name="__IDA1">#REF!</definedName>
    <definedName name="ss6_geno_f">#REF!</definedName>
    <definedName name="Value23">#REF!</definedName>
    <definedName name="ss9_cond_v">#REF!</definedName>
    <definedName name="_1Excel_BuiltIn_Print_Area_4_1">#REF!</definedName>
    <definedName name="Excel_BuiltIn_Print_Area_13_1_12_2">#REF!</definedName>
    <definedName name="_3Excel_BuiltIn_Print_Area_16_1_1_1_1">#REF!</definedName>
    <definedName name="CST_BO">#REF!</definedName>
    <definedName localSheetId="10" name="iiiiii">#REF!</definedName>
    <definedName name="PRMIL_HW">#REF!</definedName>
    <definedName name="Excel_BuiltIn_Print_Area_12_1_17_27">#REF!</definedName>
    <definedName localSheetId="11" name="Excel_BuiltIn_Print_Area_1">#REF!</definedName>
    <definedName name="Excel_BuiltIn_Print_Area_15_1_2_16">#REF!</definedName>
    <definedName name="PrevYears">#REF!</definedName>
    <definedName name="EM_019_3">#REF!</definedName>
    <definedName name="___tab2">#REF!</definedName>
    <definedName name="empl_bdeg2">#REF!</definedName>
    <definedName name="by_weld">#REF!</definedName>
    <definedName name="Excel_BuiltIn_Print_Area_12_1_7_16">#REF!</definedName>
    <definedName name="RAVI">#REF!</definedName>
    <definedName name="EM_033_9">#REF!</definedName>
    <definedName name="boisar">#REF!</definedName>
    <definedName name="_______xlnm.Print_Titles_4">#REF!</definedName>
    <definedName name="EM_037_12">#REF!</definedName>
    <definedName name="Excel_BuiltIn_Print_Area_6_1_14_27">#REF!</definedName>
    <definedName name="m8_ct_f">#REF!</definedName>
    <definedName localSheetId="11" name="________________________IDA1">#REF!</definedName>
    <definedName name="Excel_BuiltIn_Print_Area_29_6">#REF!</definedName>
    <definedName name="___hfi8">#REF!</definedName>
    <definedName name="_DAT14">#REF!</definedName>
    <definedName name="_T143800">#REF!</definedName>
    <definedName name="ss8_ic_f">#REF!</definedName>
    <definedName name="EM_028_2">#REF!</definedName>
    <definedName name="Excel_BuiltIn_Print_Area_3_1_12_2">#REF!</definedName>
    <definedName name="______xlnm.Print_Area_5">#REF!</definedName>
    <definedName name="ZSS___0">#REF!</definedName>
    <definedName name="p1mrlp">#REF!</definedName>
    <definedName name="Excel_BuiltIn_Print_Area_7_1_16_16">#REF!</definedName>
    <definedName name="Excel_BuiltIn_Print_Area_29_5_27">#REF!</definedName>
    <definedName name="Excel_BuiltIn_Print_Area_14_1_2">#REF!</definedName>
    <definedName name="ss9_ic_w">#REF!</definedName>
    <definedName name="ZSS">#REF!</definedName>
    <definedName name="Excel_BuiltIn_Print_Area_2_1_5_4">#REF!</definedName>
    <definedName name="Is">#REF!</definedName>
    <definedName name="ss8_gt_f">#REF!</definedName>
    <definedName name="Excel_BuiltIn_Print_Area_2_1_1_1_17">#REF!</definedName>
    <definedName name="EM_037_8">#REF!</definedName>
    <definedName name="___aoc3">#REF!</definedName>
    <definedName name="Ql___13">#REF!</definedName>
    <definedName name="x2x">#REF!</definedName>
    <definedName name="Excel_BuiltIn_Print_Area_28_14_16">#REF!</definedName>
    <definedName name="EH_002_5">#REF!</definedName>
    <definedName name="_4_____________">#REF!</definedName>
    <definedName name="Excel_BuiltIn_Print_Area_14_1_14_4">#REF!</definedName>
    <definedName name="Excel_BuiltIn_Print_Area_6_1_5_4">#REF!</definedName>
    <definedName name="Excel_BuiltIn_Print_Area_17_1_1_2_4">#REF!</definedName>
    <definedName name="_10Excel_BuiltIn_Print_Area_18_1">#REF!</definedName>
    <definedName name="Excel_BuiltIn_Print_Area_5_12_2">#REF!</definedName>
    <definedName name="T4_">#REF!</definedName>
    <definedName name="G">#REF!</definedName>
    <definedName name="EM_009_9">#REF!</definedName>
    <definedName name="EM_018_6">#REF!</definedName>
    <definedName name="_____b111121">#REF!</definedName>
    <definedName name="________________________________________in18900">#REF!</definedName>
    <definedName name="Mpwr_Sales">#REF!</definedName>
    <definedName name="공">#REF!</definedName>
    <definedName name="Excel_BuiltIn_Print_Area_3_1_17_2">#REF!</definedName>
    <definedName name="Excel_BuiltIn_Print_Area_13_1_3_27">#REF!</definedName>
    <definedName name="Excel_BuiltIn_Print_Area_7_1_1_7_16">#REF!</definedName>
    <definedName name="ALPIN">#REF!</definedName>
    <definedName name="Total_Mth">#REF!</definedName>
    <definedName name="Excel_BuiltIn_Print_Area_29_17_27">#REF!</definedName>
    <definedName name="Excel_BuiltIn_Print_Area_12_1_12_27">#REF!</definedName>
    <definedName name="BD1Max_System">#REF!</definedName>
    <definedName localSheetId="11" name="____________________________________________________dol12">#REF!</definedName>
    <definedName name="TIL">#REF!</definedName>
    <definedName name="ss6_ct_f">#REF!</definedName>
    <definedName name="Excel_BuiltIn_Print_Area_10_1_12_27">#REF!</definedName>
    <definedName name="Excel_BuiltIn_Print_Area_7_1_16">#REF!</definedName>
    <definedName name="Excel_BuiltIn_Print_Area_8_1_1_2_4">#REF!</definedName>
    <definedName name="Tres">#REF!</definedName>
    <definedName name="Excel_BuiltIn_Print_Area_29_20_16">#REF!</definedName>
    <definedName name="____xlnm._FilterDatabase_1">#REF!</definedName>
    <definedName name="CAPA111">#REF!</definedName>
    <definedName name="_SC06">#REF!</definedName>
    <definedName name="Excel_BuiltIn_Print_Area_11_1_14_2">#REF!</definedName>
    <definedName name="Excel_BuiltIn_Print_Area_28_10_16">#REF!</definedName>
    <definedName name="Excel_BuiltIn_Print_Area_9_1_13_4">#REF!</definedName>
    <definedName name="QFC_FIMh">#REF!</definedName>
    <definedName name="Excel_BuiltIn_Print_Area_6_1_12_2">#REF!</definedName>
    <definedName name="___tl1">#REF!</definedName>
    <definedName name="Excel_BuiltIn_Print_Area_7_1_6_16">#REF!</definedName>
    <definedName name="ss9_st_w">#REF!</definedName>
    <definedName name="_T147100">#REF!</definedName>
    <definedName localSheetId="11" name="p1lift">#REF!</definedName>
    <definedName name="foa">#REF!</definedName>
    <definedName name="P_1">#REF!</definedName>
    <definedName name="Excel_BuiltIn_Print_Area_3_1_7_4">#REF!</definedName>
    <definedName localSheetId="11" name="__9__123Graph_CCHART_1">#REF!</definedName>
    <definedName name="Excel_BuiltIn_Print_Area_29_12_2">#REF!</definedName>
    <definedName name="EM_013_15">#REF!</definedName>
    <definedName name="PATHJV222">#REF!</definedName>
    <definedName localSheetId="11" name="SH">#REF!</definedName>
    <definedName name="Fr_charges">#REF!</definedName>
    <definedName name="Excel_BuiltIn_Print_Area_2_1_1_1_7_27">#REF!</definedName>
    <definedName name="Excel_BuiltIn_Print_Area_8_1_6_4">#REF!</definedName>
    <definedName name="Excel_BuiltIn_Print_Area_14_1_27">#REF!</definedName>
    <definedName name="____WC3">#REF!</definedName>
    <definedName name="EM_051_14">#REF!</definedName>
    <definedName name="Excel_BuiltIn_Print_Area_17_1_1">#REF!</definedName>
    <definedName name="PATHJVPR11">#REF!</definedName>
    <definedName name="_3________e">#REF!</definedName>
    <definedName name="작업계획">#REF!</definedName>
    <definedName name="____RE500">#REF!</definedName>
    <definedName name="Excel_BuiltIn_Print_Area_2_1_1_7_4">#REF!</definedName>
    <definedName name="EM_029_2">#REF!</definedName>
    <definedName name="Excel_BuiltIn_Print_Area_8_1_5_1">#REF!</definedName>
    <definedName localSheetId="10" name="K_183_PKTCL_LM_15">#REF!</definedName>
    <definedName name="Agr12mm">#REF!</definedName>
    <definedName name="____________A71614">#REF!</definedName>
    <definedName name="HEDGING">#REF!</definedName>
    <definedName name="Excel_BuiltIn_Print_Area_7_1_11_2">#REF!</definedName>
    <definedName name="Excel_BuiltIn_Print_Area_16_1_1_10">#REF!</definedName>
    <definedName name="Excel_BuiltIn_Print_Area_5_1_1_10_27">#REF!</definedName>
    <definedName name="Excel_BuiltIn_Print_Area_7_1_17_1_16">#REF!</definedName>
    <definedName name="num">#REF!</definedName>
    <definedName localSheetId="11" name="x">#REF!</definedName>
    <definedName name="Excel_BuiltIn_Print_Area_29_16_27">#REF!</definedName>
    <definedName name="LMG">#REF!</definedName>
    <definedName name="manday1___11">#REF!</definedName>
    <definedName name="Excel_BuiltIn_Print_Area_8_1_1_14_27">#REF!</definedName>
    <definedName name="BD1CL">#REF!</definedName>
    <definedName name="_____g1">#REF!</definedName>
    <definedName name="Excel_BuiltIn_Print_Area_2_1_3_27">#REF!</definedName>
    <definedName name="Excel_BuiltIn__FilterDatabase_26_4">#REF!</definedName>
    <definedName name="Excel_BuiltIn_Print_Area_13_1_11_4">#REF!</definedName>
    <definedName name="Excel_BuiltIn_Print_Area_16_1_1_1">#REF!</definedName>
    <definedName name="dbrwk9">#REF!</definedName>
    <definedName name="sfsurvey_usd">#REF!</definedName>
    <definedName name="Excel_BuiltIn_Print_Area_9_1_11_4">#REF!</definedName>
    <definedName name="________xlnm.Print_Area_13">#REF!</definedName>
    <definedName name="__xlnm.Print_Titles">#REF!</definedName>
    <definedName name="Excel_BuiltIn_Print_Area_3_1_14_27">#REF!</definedName>
    <definedName name="znTypesRelais">#REF!</definedName>
    <definedName name="Excel_BuiltIn_Print_Area_9_1_2_1">#REF!</definedName>
    <definedName name="Excel_BuiltIn_Print_Area_13_1_2_2">#REF!</definedName>
    <definedName name="fgRKRKRKRKRKRKRKRKRKRKRKTBTBSPD">#REF!</definedName>
    <definedName name="Excel_BuiltIn_Print_Area_4_1_8_2">#REF!</definedName>
    <definedName name="m8_gtax_w">#REF!</definedName>
    <definedName name="____Fpi1">#REF!</definedName>
    <definedName name="ss6_ct_w">#REF!</definedName>
    <definedName name="HTn">#REF!</definedName>
    <definedName name="__aoc4">#REF!</definedName>
    <definedName name="_lb2">#REF!</definedName>
    <definedName name="Lr">#REF!</definedName>
    <definedName name="jkjj">#REF!</definedName>
    <definedName name="SUMMARY_OTHER_EXPS">#REF!</definedName>
    <definedName name="Excel_BuiltIn_Print_Area_17_1_1_1_16">#REF!</definedName>
    <definedName name="Excel_BuiltIn_Print_Area_10_1_5_1">#REF!</definedName>
    <definedName name="STEEL220">#REF!</definedName>
    <definedName localSheetId="11" name="____________________________________dol6">#REF!</definedName>
    <definedName name="m8_st_f">#REF!</definedName>
    <definedName name="CVD_HW">#REF!</definedName>
    <definedName name="MANHOUR">#REF!</definedName>
    <definedName name="Excel_BuiltIn_Print_Area_8_1_1_14_16">#REF!</definedName>
    <definedName localSheetId="11" name="ENG">#REF!</definedName>
    <definedName name="sfdism_usd">#REF!</definedName>
    <definedName name="EM_005_12">#REF!</definedName>
    <definedName name="Excel_BuiltIn_Print_Area_10_1_1">#REF!</definedName>
    <definedName name="Excel_BuiltIn_Print_Area_14_1">#REF!</definedName>
    <definedName name="Excel_BuiltIn_Print_Area_16_1_14_27">#REF!</definedName>
    <definedName name="can">#REF!</definedName>
    <definedName localSheetId="11" name="____6___123Graph_CCHART_1">#REF!</definedName>
    <definedName name="Excel_BuiltIn_Print_Area_17_1_8">#REF!</definedName>
    <definedName name="ss8_hrsg_w">#REF!</definedName>
    <definedName name="Excel_BuiltIn_Print_Area_17_1_1_27">#REF!</definedName>
    <definedName name="_cth2">#REF!</definedName>
    <definedName localSheetId="11" name="MCi">#REF!</definedName>
    <definedName name="EM_036_1">#REF!</definedName>
    <definedName name="Excel_BuiltIn_Print_Area_12_1_6_4">#REF!</definedName>
    <definedName name="Excel_BuiltIn_Print_Area_2_1_10_27">#REF!</definedName>
    <definedName name="Fhwa">#REF!</definedName>
    <definedName name="Value40">#REF!</definedName>
    <definedName name="Excel_BuiltIn_Print_Area_5_1_1_12">#REF!</definedName>
    <definedName name="_ELL45">#REF!</definedName>
    <definedName name="Excel_BuiltIn_Print_Area_2_1_1_5_16">#REF!</definedName>
    <definedName name="_PIN1">#REF!</definedName>
    <definedName name="p1pdb">#REF!</definedName>
    <definedName name="Excel_BuiltIn_Print_Area_16_1_1_5_16">#REF!</definedName>
    <definedName name="EM_027_18">#REF!</definedName>
    <definedName name="_ahu2">#REF!</definedName>
    <definedName name="Excel_BuiltIn_Print_Area_3_1_3">#REF!</definedName>
    <definedName name="Excel_BuiltIn_Print_Area_16_1_1_8_2">#REF!</definedName>
    <definedName name="VPer">#REF!</definedName>
    <definedName name="_mcc2">#REF!</definedName>
    <definedName name="BoltCircleOrPoleOD">#REF!</definedName>
    <definedName name="dasdfds">#REF!</definedName>
    <definedName name="____run2">#REF!</definedName>
    <definedName name="______________________________________________iv19000">#REF!</definedName>
    <definedName name="XRefCopy38Row">#REF!</definedName>
    <definedName name="Excel_BuiltIn_Print_Area_8_1_1_10_2">#REF!</definedName>
    <definedName name="________xlnm.Print_Titles">#REF!</definedName>
    <definedName name="Excel_BuiltIn_Print_Area_13_1_9_4">#REF!</definedName>
    <definedName name="EM_026_12">#REF!</definedName>
    <definedName name="__________A71614">#REF!</definedName>
    <definedName name="sum">#REF!</definedName>
    <definedName name="dbrwk11">#REF!</definedName>
    <definedName name="A3____13">#REF!</definedName>
    <definedName name="Excel_BuiltIn_Print_Area_2_1_1_2_2">#REF!</definedName>
    <definedName name="Excel_BuiltIn_Print_Area_29_1">#REF!</definedName>
    <definedName name="Excel_BuiltIn_Print_Area_4_1_1_6">#REF!</definedName>
    <definedName name="CAPSEP">#REF!</definedName>
    <definedName name="Sim1_LastRow">#REF!</definedName>
    <definedName name="__________tab2">#REF!</definedName>
    <definedName name="_DAT17">#REF!</definedName>
    <definedName localSheetId="17" name="SAFAFSDF">#REF!</definedName>
    <definedName name="ss6_civ_w">#REF!</definedName>
    <definedName localSheetId="10" name="전체">#REF!</definedName>
    <definedName name="znDonnéesRelais">#REF!</definedName>
    <definedName name="Excel_BuiltIn_Print_Area_7_1_7_16">#REF!</definedName>
    <definedName name="MHR">#REF!</definedName>
    <definedName name="data1">#REF!</definedName>
    <definedName name="_____SC11">#REF!</definedName>
    <definedName name="______xlnm.Print_Area_11">#REF!</definedName>
    <definedName name="ss8_civ_w">#REF!</definedName>
    <definedName name="PR_IDTO">#REF!</definedName>
    <definedName name="Excel_BuiltIn_Print_Area_9_1_16_27">#REF!</definedName>
    <definedName name="Excel_BuiltIn_Print_Area_7_1_1_11_16">#REF!</definedName>
    <definedName name="Excel_BuiltIn_Print_Area_8_1_1_11_4">#REF!</definedName>
    <definedName name="______xlnm._FilterDatabase_1">#REF!</definedName>
    <definedName localSheetId="11" name="_______________IDA1">#REF!</definedName>
    <definedName name="Excel_BuiltIn__FilterDatabase_1_18_16">#REF!</definedName>
    <definedName name="EM_032_8">#REF!</definedName>
    <definedName localSheetId="11" name="Lg">#REF!</definedName>
    <definedName name="____ZS2">#REF!</definedName>
    <definedName name="Re___13">#REF!</definedName>
    <definedName name="Excel_BuiltIn_Print_Area_19_1_4">#REF!</definedName>
    <definedName name="aadf">#REF!</definedName>
    <definedName name="_____m35">#REF!</definedName>
    <definedName name="BL2CCC">#REF!</definedName>
    <definedName name="XRefCopy40Row">#REF!</definedName>
    <definedName name="_SS404">#REF!</definedName>
    <definedName name="EXIT">#REF!</definedName>
    <definedName name="TOT_ST">#REF!</definedName>
    <definedName name="Excel_BuiltIn_Print_Titles_3_1_1">#REF!</definedName>
    <definedName name="Excel_BuiltIn_Print_Area_5_5_2">#REF!</definedName>
    <definedName name="swd_fi">#REF!</definedName>
    <definedName name="__123Graph_F">#REF!</definedName>
    <definedName localSheetId="11" name="nlg_fi">#REF!</definedName>
    <definedName localSheetId="11" name="SUMM">#REF!</definedName>
    <definedName name="Excel_BuiltIn_Print_Area_8_1_6_27">#REF!</definedName>
    <definedName name="CONTENTS">#REF!</definedName>
    <definedName name="Excel_BuiltIn_Print_Area_16_1_1_15">#REF!</definedName>
    <definedName name="Excel_BuiltIn_Print_Area_16_1_1_10_2">#REF!</definedName>
    <definedName name="PATH3">#REF!</definedName>
    <definedName name="________________lb1">#REF!</definedName>
    <definedName name="fgf">#REF!</definedName>
    <definedName name="BD1EventMin">#REF!</definedName>
    <definedName name="rldis">#REF!</definedName>
    <definedName name="EM_001_4">#REF!</definedName>
    <definedName name="NHP">#REF!</definedName>
    <definedName localSheetId="11" name="ROLLFCCASHFLOW">#REF!</definedName>
    <definedName name="Excel_BuiltIn_Print_Area_7_1_20_2">#REF!</definedName>
    <definedName name="__________aoc3">#REF!</definedName>
    <definedName name="_______m234">#REF!</definedName>
    <definedName name="EM_054_18">#REF!</definedName>
    <definedName name="a_dash">#REF!</definedName>
    <definedName name="_SC23">#REF!</definedName>
    <definedName name="_15Excel_BuiltIn_Print_Area_3_1">#REF!</definedName>
    <definedName name="CAPA7">#REF!</definedName>
    <definedName name="EM_030_12">#REF!</definedName>
    <definedName name="_S">#REF!</definedName>
    <definedName name="TEST1">#REF!</definedName>
    <definedName name="Excel_BuiltIn_Print_Area_2_1_2_4">#REF!</definedName>
    <definedName localSheetId="10" name="A7_">#REF!</definedName>
    <definedName name="Excel_BuiltIn_Print_Area_9_1_8_4">#REF!</definedName>
    <definedName name="pb___11">#REF!</definedName>
    <definedName name="Excel_BuiltIn_Print_Area_16_1_1_17">#REF!</definedName>
    <definedName name="DelDm">#REF!</definedName>
    <definedName name="MDVT_ABSP">#REF!</definedName>
    <definedName name="EM_033_6">#REF!</definedName>
    <definedName name="__lb1">#REF!</definedName>
    <definedName name="GP">#REF!</definedName>
    <definedName name="Lxx">#REF!</definedName>
    <definedName name="ss8_gt_w">#REF!</definedName>
    <definedName name="zspu___13">#REF!</definedName>
    <definedName name="Excel_BuiltIn_Print_Area_7_1_17_27">#REF!</definedName>
    <definedName name="EM_012_14">#REF!</definedName>
    <definedName name="Excel_BuiltIn_Print_Area_16_1_1_6_2">#REF!</definedName>
    <definedName name="scale">#REF!</definedName>
    <definedName name="FOS">#REF!</definedName>
    <definedName localSheetId="11" name="colors">#REF!</definedName>
    <definedName localSheetId="11" name="MVP_Total">#REF!</definedName>
    <definedName name="XRefCopy11">#REF!</definedName>
    <definedName name="Excel_BuiltIn_Print_Area_16_1_1_7_2">#REF!</definedName>
    <definedName name="m8_cond_v">#REF!</definedName>
    <definedName name="Excel_BuiltIn_Print_Area_5_1_1_1_2">#REF!</definedName>
    <definedName name="EM_017_7">#REF!</definedName>
    <definedName name="EM_051_16">#REF!</definedName>
    <definedName name="_________________________in18900">#REF!</definedName>
    <definedName name="__hfi6">#REF!</definedName>
    <definedName name="EM_073_16">#REF!</definedName>
    <definedName name="mcabb3502i1bc8f">#REF!</definedName>
    <definedName name="ESC_TRSW">#REF!</definedName>
    <definedName name="MC_FFRSW">#REF!</definedName>
    <definedName name="NOZZLE_PRESS">#REF!</definedName>
    <definedName name="DaWk7">#REF!</definedName>
    <definedName name="_mm1">#REF!</definedName>
    <definedName name="_Regression_Out">#REF!</definedName>
    <definedName name="SPEC_15">#REF!</definedName>
    <definedName name="__in18900">#REF!</definedName>
    <definedName name="L">#REF!</definedName>
    <definedName name="_6___c">#REF!</definedName>
    <definedName name="BD1StateList">#REF!</definedName>
    <definedName name="Excel_BuiltIn_Print_Area_12_1_12_4">#REF!</definedName>
    <definedName name="XRefPaste39Row">#REF!</definedName>
    <definedName name="Excel_BuiltIn_Print_Area_4_1_1_14_16">#REF!</definedName>
    <definedName name="___________________iv19000">#REF!</definedName>
    <definedName name="Excel_BuiltIn_Print_Area_17_1_1_5">#REF!</definedName>
    <definedName name="EquipmentType">#REF!</definedName>
    <definedName name="Excel_BuiltIn_Print_Area_8_1_16_27">#REF!</definedName>
    <definedName name="ss8_e_w">#REF!</definedName>
    <definedName name="m8_fuel_v">#REF!</definedName>
    <definedName name="Excel_BuiltIn_Print_Area_5_1_14_2">#REF!</definedName>
    <definedName localSheetId="11" name="tt">#REF!</definedName>
    <definedName name="RPRTOT500">#REF!</definedName>
    <definedName name="Excel_BuiltIn_Print_Area_8_1_3">#REF!</definedName>
    <definedName name="BuiltIn_Print_Area___0">#REF!</definedName>
    <definedName name="Excel_BuiltIn_Print_Area_17_1_1_20_27">#REF!</definedName>
    <definedName name="kir">#REF!</definedName>
    <definedName name="WORKCAPTAL_BGT2">#REF!</definedName>
    <definedName name="rmcup.1">#REF!</definedName>
    <definedName name="_fac3">#REF!</definedName>
    <definedName name="Eair">#REF!</definedName>
    <definedName localSheetId="11" name="forthemonth">#REF!</definedName>
    <definedName name="ss6_bop_f">#REF!</definedName>
    <definedName name="H___13">#REF!</definedName>
    <definedName name="DATA_14">#REF!</definedName>
    <definedName name="Excel_BuiltIn_Print_Area_3_1_6_27">#REF!</definedName>
    <definedName name="EM_028_1">#REF!</definedName>
    <definedName name="Excel_BuiltIn_Print_Area_14_1_11_4">#REF!</definedName>
    <definedName localSheetId="11" name="sssssssss">#REF!</definedName>
    <definedName name="VISUAL">#REF!</definedName>
    <definedName name="Value43">#REF!</definedName>
    <definedName localSheetId="10" name="MAACONSTN">#REF!</definedName>
    <definedName name="ss8_cond_f">#REF!</definedName>
    <definedName name="_4______a______ii">#REF!</definedName>
    <definedName name="TBL">#REF!</definedName>
    <definedName name="Excel_BuiltIn_Print_Area_2_1_1_4">#REF!</definedName>
    <definedName name="Excel_BuiltIn_Print_Area_14_1_17_4">#REF!</definedName>
    <definedName name="_1____123Graph_ACHART_1">#REF!</definedName>
    <definedName name="WEIGHT_FACTORS_drums">#REF!</definedName>
    <definedName name="_Key1">#REF!</definedName>
    <definedName name="_2__a____i">#REF!</definedName>
    <definedName name="dcrwk5">#REF!</definedName>
    <definedName name="___________m234">#REF!</definedName>
    <definedName name="BD1Event">#REF!</definedName>
    <definedName name="TAB">#REF!</definedName>
    <definedName name="_______mm3">#REF!</definedName>
    <definedName name="EM_004_1">#REF!</definedName>
    <definedName name="Excel_BuiltIn_Print_Area_17_1_15_2">#REF!</definedName>
    <definedName name="__________________xlnm.Print_Area_2">#REF!</definedName>
    <definedName name="BasekV1">#REF!</definedName>
    <definedName name="Excel_BuiltIn_Print_Area_11_1_17">#REF!</definedName>
    <definedName name="RCS">#REF!</definedName>
    <definedName name="ＨＭ_ＨＥ_合__計">#REF!</definedName>
    <definedName localSheetId="11" name="Rev">#REF!</definedName>
    <definedName name="Nx___0">#REF!</definedName>
    <definedName name="Analysis">#REF!</definedName>
    <definedName name="TEST2">#REF!</definedName>
    <definedName name="Excel_BuiltIn_Print_Area_4_1_1_1_1_1_1_1_1_1_1">#REF!</definedName>
    <definedName name="_Dist_Bin">#REF!</definedName>
    <definedName localSheetId="11" name="MM">#REF!</definedName>
    <definedName name="Hiway">#REF!</definedName>
    <definedName name="_3____123Graph_CCHART_1">#REF!</definedName>
    <definedName name="BBH">#REF!</definedName>
    <definedName name="Excel_BuiltIn_Print_Area_10_1_7_27">#REF!</definedName>
    <definedName name="____________________________________in18900">#REF!</definedName>
    <definedName name="EM_035_4">#REF!</definedName>
    <definedName name="Excel_BuiltIn_Print_Area_17_1_7_4">#REF!</definedName>
    <definedName name="pImltsb">#REF!</definedName>
    <definedName name="Excel_BuiltIn_Print_Area_10_8_4">#REF!</definedName>
    <definedName name="Excel_BuiltIn_Print_Area_4_1_15_4">#REF!</definedName>
    <definedName name="OCTROI">#REF!</definedName>
    <definedName name="_RAC1">#REF!</definedName>
    <definedName name="XRefPaste29Row">#REF!</definedName>
    <definedName localSheetId="11" name="li">#REF!</definedName>
    <definedName name="____SC23">#REF!</definedName>
    <definedName name="Excel_BuiltIn_Print_Area_8_1_10_27">#REF!</definedName>
    <definedName name="_____SC23">#REF!</definedName>
    <definedName localSheetId="11" name="bc">#REF!</definedName>
    <definedName localSheetId="11" name="LND_CHGS">#REF!</definedName>
    <definedName name="empl_bpp1">#REF!</definedName>
    <definedName name="________________________________________xlnm.Print_Area_3">#REF!</definedName>
    <definedName name="EM_023_4">#REF!</definedName>
    <definedName name="Excel_BuiltIn_Print_Area_15_1_1_1_16">#REF!</definedName>
    <definedName name="Excel_BuiltIn_Print_Area_13_1_5_27">#REF!</definedName>
    <definedName name="_____lb2">#REF!</definedName>
    <definedName name="Excel_BuiltIn_Print_Area_13_1_6_27">#REF!</definedName>
    <definedName name="____________xlnm.Print_Area_1">#REF!</definedName>
    <definedName name="Excel_BuiltIn_Print_Area_5_1_1_17_4">#REF!</definedName>
    <definedName name="RFP003A">#REF!</definedName>
    <definedName name="Excel_BuiltIn_Print_Area_4_1_1_7_4">#REF!</definedName>
    <definedName name="ABoltDia">#REF!</definedName>
    <definedName name="BL3BB">#REF!</definedName>
    <definedName name="sffitting_usd">#REF!</definedName>
    <definedName name="EM_013_9">#REF!</definedName>
    <definedName name="dcrw">#REF!</definedName>
    <definedName name="_ELL90">#REF!</definedName>
    <definedName name="Excel_BuiltIn_Print_Area_9_1_20_2">#REF!</definedName>
    <definedName name="EM_038_14">#REF!</definedName>
    <definedName name="Excel_BuiltIn_Print_Area_12_1_1_11">#REF!</definedName>
    <definedName name="Excel_BuiltIn_Print_Area_17_1_1_5_2">#REF!</definedName>
    <definedName name="EM_007_7">#REF!</definedName>
    <definedName name="Excel_BuiltIn_Print_Area_16_1_1_3_16">#REF!</definedName>
    <definedName name="FIRE_AREA">#REF!</definedName>
    <definedName localSheetId="11" name="HE">#REF!</definedName>
    <definedName name="ADF">#REF!</definedName>
    <definedName name="WOL">#REF!</definedName>
    <definedName name="________xlnm.Print_Area_11">#REF!</definedName>
    <definedName name="Excel_BuiltIn_Print_Area_10_1_17_2">#REF!</definedName>
    <definedName name="EM_068_14">#REF!</definedName>
    <definedName name="Excel_BuiltIn_Print_Area_16_1_11_27">#REF!</definedName>
    <definedName name="we">#REF!</definedName>
    <definedName name="Excel_BuiltIn_Print_Area_8_1_9_4">#REF!</definedName>
    <definedName name="_____________A81614">#REF!</definedName>
    <definedName name="ESC_IMPSW">#REF!</definedName>
    <definedName name="EM_009_11">#REF!</definedName>
    <definedName name="Excel_BuiltIn_Print_Area_28_16">#REF!</definedName>
    <definedName name="MC_NOKHW">#REF!</definedName>
    <definedName name="EM_023_14">#REF!</definedName>
    <definedName name="EM_010_2">#REF!</definedName>
    <definedName name="XRefCopy34Row">#REF!</definedName>
    <definedName name="Excel_BuiltIn_Print_Area_12_1_8">#REF!</definedName>
    <definedName name="EM_056_15">#REF!</definedName>
    <definedName name="_________________________________________xlnm.Print_Area_2">#REF!</definedName>
    <definedName localSheetId="17" name="A6_">#REF!</definedName>
    <definedName name="lc500mcfdr">#REF!</definedName>
    <definedName name="EM_032_12">#REF!</definedName>
    <definedName name="Excel_BuiltIn_Print_Area_9_1_12_2">#REF!</definedName>
    <definedName name="Excel_BuiltIn_Print_Area_13_1_14_2">#REF!</definedName>
    <definedName localSheetId="11" name="_1">#REF!</definedName>
    <definedName name="TR500CTL">#REF!</definedName>
    <definedName name="En">#REF!</definedName>
    <definedName name="EM_017_10">#REF!</definedName>
    <definedName name="disc">#REF!</definedName>
    <definedName name="XRefCopy37">#REF!</definedName>
    <definedName name="Excel_BuiltIn_Print_Area_8_1_1_3_16">#REF!</definedName>
    <definedName localSheetId="10" name="SUPPLY">#REF!</definedName>
    <definedName name="_5Excel_BuiltIn_Print_Area_12_1_1_1_1">#REF!</definedName>
    <definedName name="Excel_BuiltIn_Print_Area_4_1">#REF!</definedName>
    <definedName name="Excel_BuiltIn_Print_Area_5_1_15_2">#REF!</definedName>
    <definedName name="Excel_BuiltIn_Print_Area_1_1_4">#REF!</definedName>
    <definedName name="XRefPaste6Row">#REF!</definedName>
    <definedName name="Sanitary">#REF!</definedName>
    <definedName name="Excel_BuiltIn_Print_Area_9_1_13">#REF!</definedName>
    <definedName name="BD1StateStep">#REF!</definedName>
    <definedName name="Excel_BuiltIn_Print_Area_5_1_12_27">#REF!</definedName>
    <definedName localSheetId="11" name="__1____123Graph_ACHART_1">#REF!</definedName>
    <definedName name="BG_CHGS">#REF!</definedName>
    <definedName name="EM_036_6">#REF!</definedName>
    <definedName name="Excel_BuiltIn_Print_Area_10_1_12_4">#REF!</definedName>
    <definedName name="_________g1">#REF!</definedName>
    <definedName name="EM_008_4">#REF!</definedName>
    <definedName name="_____________xlnm.Print_Area_6">#REF!</definedName>
    <definedName name="Excel_BuiltIn_Print_Area_2_1_1_1_16_2">#REF!</definedName>
    <definedName name="Excel_BuiltIn_Print_Area_13_1_7_27">#REF!</definedName>
    <definedName name="alphab">#REF!</definedName>
    <definedName name="_________f1">#REF!</definedName>
    <definedName name="Alt">#REF!</definedName>
    <definedName name="Header">#REF!</definedName>
    <definedName name="se_">#REF!</definedName>
    <definedName name="Excise_Duty">#REF!</definedName>
    <definedName name="XREF_COLUMN_4">#REF!</definedName>
    <definedName name="Factor">#REF!</definedName>
    <definedName name="Excel_BuiltIn_Print_Area_17_1_1_13_4">#REF!</definedName>
    <definedName localSheetId="11" name="kk">#REF!</definedName>
    <definedName name="A3____0">#REF!</definedName>
    <definedName name="unnamed_3">#REF!</definedName>
    <definedName name="PERCENT">#REF!</definedName>
    <definedName name="EM_064_15">#REF!</definedName>
    <definedName name="EM_038_18">#REF!</definedName>
    <definedName name="Excel_BuiltIn_Print_Area_11_1_13_4">#REF!</definedName>
    <definedName name="EM_071_17">#REF!</definedName>
    <definedName name="empl_ptgt1">#REF!</definedName>
    <definedName name="risk3">#REF!</definedName>
    <definedName name="Excel_BuiltIn_Print_Area_2_1_8_27">#REF!</definedName>
    <definedName name="_________A81614">#REF!</definedName>
    <definedName name="ss6_ct_v">#REF!</definedName>
    <definedName name="XREF_COLUMN_7">#REF!</definedName>
    <definedName name="__________________xlnm.Print_Area_1">#REF!</definedName>
    <definedName name="Individual_YTD">#REF!</definedName>
    <definedName name="EM_035_18">#REF!</definedName>
    <definedName name="Ki___0">#REF!</definedName>
    <definedName name="A1____13">#REF!</definedName>
    <definedName name="EM_020_8">#REF!</definedName>
    <definedName name="INFRP">#REF!</definedName>
    <definedName name="Excel_BuiltIn_Print_Area_8_1_6_2">#REF!</definedName>
    <definedName name="us_er">#REF!</definedName>
    <definedName name="Excel_BuiltIn_Print_Area_16_1_5">#REF!</definedName>
    <definedName name="P4R">#REF!</definedName>
    <definedName name="E">#REF!</definedName>
    <definedName name="Excel_BuiltIn_Print_Area_15_1_13_27">#REF!</definedName>
    <definedName name="_____aoc3">#REF!</definedName>
    <definedName name="Excel_BuiltIn_Print_Area_4_1_2">#REF!</definedName>
    <definedName name="m8_ct_v">#REF!</definedName>
    <definedName name="Excel_BuiltIn_Print_Area_5_12_27">#REF!</definedName>
    <definedName name="sffound_usd">#REF!</definedName>
    <definedName name="Excel_BuiltIn_Print_Area_2_1_1_1_17_4">#REF!</definedName>
    <definedName name="_RE42">#REF!</definedName>
    <definedName name="__________f1">#REF!</definedName>
    <definedName name="Excel_BuiltIn_Print_Area_5_3_4">#REF!</definedName>
    <definedName name="Excel_BuiltIn_Print_Area_2_1_1_1_9_27">#REF!</definedName>
    <definedName name="______________________________________________xlnm.Print_Area_1">#REF!</definedName>
    <definedName name="dhgh">#REF!</definedName>
    <definedName name="faultMVA">#REF!</definedName>
    <definedName name="Excel_BuiltIn_Print_Area_4_1_8_27">#REF!</definedName>
    <definedName name="p_shape">#REF!</definedName>
    <definedName name="ALarea">#REF!</definedName>
    <definedName name="XRefCopy58">#REF!</definedName>
    <definedName name="Excel_BuiltIn_Print_Area_8_1_1_16_16">#REF!</definedName>
    <definedName name="Excel_BuiltIn_Print_Area_5_1_12_16">#REF!</definedName>
    <definedName name="ex">#REF!</definedName>
    <definedName name="ldlen1">#REF!</definedName>
    <definedName name="Excel_BuiltIn_Print_Area_2_1_1_17_4">#REF!</definedName>
    <definedName name="XREF_COLUMN_1">#REF!</definedName>
    <definedName name="Excel_BuiltIn_Print_Area_7_1_1_15_16">#REF!</definedName>
    <definedName name="ss8_ic_w">#REF!</definedName>
    <definedName name="CVD_SW">#REF!</definedName>
    <definedName name="Excel_BuiltIn_Print_Area_12_1_20_16">#REF!</definedName>
    <definedName name="Excel_BuiltIn_Print_Area_2_1_1_1_7_16">#REF!</definedName>
    <definedName name="mo">#REF!</definedName>
    <definedName name="p1350mcbc">#REF!</definedName>
    <definedName name="annex4.1">#REF!</definedName>
    <definedName name="___b111121">#REF!</definedName>
    <definedName name="EM_003_6">#REF!</definedName>
    <definedName name="grid">#REF!</definedName>
    <definedName name="Excel_BuiltIn_Print_Area_6_1_1_27">#REF!</definedName>
    <definedName name="_____lb1">#REF!</definedName>
    <definedName localSheetId="11" name="______4___123Graph_ACHART_1">#REF!</definedName>
    <definedName name="_________________A71614">#REF!</definedName>
    <definedName name="RTU2_PC">#REF!</definedName>
    <definedName name="_3">#REF!</definedName>
    <definedName name="Value24">#REF!</definedName>
    <definedName name="Excel_BuiltIn_Print_Area_12_1_10_4">#REF!</definedName>
    <definedName name="SCADA220">#REF!</definedName>
    <definedName name="TUES1">#REF!</definedName>
    <definedName name="EM_036_5">#REF!</definedName>
    <definedName name="RiverGodavari">#REF!</definedName>
    <definedName localSheetId="11" name="STATEMENT_2">#REF!</definedName>
    <definedName name="collection">#REF!</definedName>
    <definedName localSheetId="10" name="A4_">#REF!</definedName>
    <definedName name="ESCPRD_IMPSW">#REF!</definedName>
    <definedName name="XXX">#REF!</definedName>
    <definedName name="_19Excel_BuiltIn_Print_Area_4_1_1_1_1">#REF!</definedName>
    <definedName name="m2_cond_v">#REF!</definedName>
    <definedName name="_fac1">#REF!</definedName>
    <definedName localSheetId="11" name="_5___________123Graph_BCHART_1">#REF!</definedName>
    <definedName name="Mat_Sales">#REF!</definedName>
    <definedName name="Excel_BuiltIn_Print_Area_5_1_13">#REF!</definedName>
    <definedName name="Excel_BuiltIn_Print_Area_2_1_9_16">#REF!</definedName>
    <definedName name="BL5B">#REF!</definedName>
    <definedName name="Excel_BuiltIn_Print_Area_11_1_5">#REF!</definedName>
    <definedName name="Excel_BuiltIn_Print_Area_7_1_1_16">#REF!</definedName>
    <definedName name="Excel_BuiltIn_Print_Area_13_1_13_2">#REF!</definedName>
    <definedName name="_T143820">#REF!</definedName>
    <definedName name="Material">#REF!</definedName>
    <definedName name="Excel_BuiltIn_Print_Area_29_7">#REF!</definedName>
    <definedName name="_______mm2">#REF!</definedName>
    <definedName name="Excel_BuiltIn_Print_Area_2_1_15_2">#REF!</definedName>
    <definedName name="Excel_BuiltIn_Print_Area_7_1_11_16">#REF!</definedName>
    <definedName name="aq">#REF!</definedName>
    <definedName name="gate">#REF!</definedName>
    <definedName name="Excel_BuiltIn_Print_Area_16_1_9_2">#REF!</definedName>
    <definedName localSheetId="11" name="popop">#REF!</definedName>
    <definedName name="LUX___13">#REF!</definedName>
    <definedName name="_RE44">#REF!</definedName>
    <definedName localSheetId="11" name="_________dol6">#REF!</definedName>
    <definedName name="Excel_BuiltIn_Print_Area_28_13_16">#REF!</definedName>
    <definedName name="PIPE_ID">#REF!</definedName>
    <definedName name="____________xlnm.Print_Area_13">#REF!</definedName>
    <definedName name="Excel_BuiltIn_Print_Area_14_1_9_4">#REF!</definedName>
    <definedName name="BaseI4">#REF!</definedName>
    <definedName name="Excel_BuiltIn_Print_Area_7_1_9_16">#REF!</definedName>
    <definedName localSheetId="11" name="ORDERSTATUS">#REF!</definedName>
    <definedName name="Excel_BuiltIn_Print_Area_8_1_2_1">#REF!</definedName>
    <definedName name="Excel_BuiltIn_Print_Area_10_1_1_27">#REF!</definedName>
    <definedName name="XRefCopy20Row">#REF!</definedName>
    <definedName name="Excel_BuiltIn_Print_Area_20_1_27">#REF!</definedName>
    <definedName name="___________aoc3">#REF!</definedName>
    <definedName name="Excel_BuiltIn_Print_Area_9_1_7_4">#REF!</definedName>
    <definedName name="Excel_BuiltIn_Print_Area_16_1_12_27">#REF!</definedName>
    <definedName name="Excel_BuiltIn__FilterDatabase_31_27">#REF!</definedName>
    <definedName name="Excel_BuiltIn_Print_Area_29_17_16">#REF!</definedName>
    <definedName name="__PLC220">#REF!</definedName>
    <definedName name="Value55">#REF!</definedName>
    <definedName name="Structure">#REF!</definedName>
    <definedName name="DAS">#REF!</definedName>
    <definedName name="_________________________________________in18900">#REF!</definedName>
    <definedName localSheetId="11" name="_dol6">#REF!</definedName>
    <definedName name="Excel_BuiltIn_Print_Area_2_1_1_12_4">#REF!</definedName>
    <definedName name="Excel_BuiltIn_Print_Area_7_1_1_3">#REF!</definedName>
    <definedName name="__EdFJsKAA">#REF!</definedName>
    <definedName name="EM_066_17">#REF!</definedName>
    <definedName name="_23Excel_BuiltIn_Print_Area_3_1_1">#REF!</definedName>
    <definedName name="ss9_bop_f">#REF!</definedName>
    <definedName name="Excel_BuiltIn_Print_Area_9_1_1_27">#REF!</definedName>
    <definedName name="ss6_geno_v">#REF!</definedName>
    <definedName localSheetId="11" name="DATA19">#REF!</definedName>
    <definedName name="_________________________________xlnm.Print_Area_2">#REF!</definedName>
    <definedName name="XRefCopy45Row">#REF!</definedName>
    <definedName localSheetId="11" name="____________________dol6">#REF!</definedName>
    <definedName name="Excel_BuiltIn_Print_Area_2_1_15_4">#REF!</definedName>
    <definedName name="Excel_BuiltIn_Print_Area_8_1_1_5_1">#REF!</definedName>
    <definedName name="_T141000">#REF!</definedName>
    <definedName name="______________xlnm.Print_Area_13">#REF!</definedName>
    <definedName name="Excel_BuiltIn_Print_Area_2_1_1_3_4">#REF!</definedName>
    <definedName name="abb">#REF!</definedName>
    <definedName name="Excel_BuiltIn_Print_Area_11_1_17_4">#REF!</definedName>
    <definedName name="BL2AAA">#REF!</definedName>
    <definedName name="Excel_BuiltIn_Print_Area_12_1_1_16_2">#REF!</definedName>
    <definedName name="_GEN1">#REF!</definedName>
    <definedName name="EM_035_5">#REF!</definedName>
    <definedName name="Excel_BuiltIn_Print_Area_3_1_1_1_1_2_1">#REF!</definedName>
    <definedName name="EM_039_1">#REF!</definedName>
    <definedName name="______xlnm.Print_Area_9">#REF!</definedName>
    <definedName name="totalmc">#REF!</definedName>
    <definedName name="__________________xlnm.Print_Area_3">#REF!</definedName>
    <definedName name="XRefPaste23Row">#REF!</definedName>
    <definedName name="accp">#REF!</definedName>
    <definedName name="___xlnm.Print_Area_9">#REF!</definedName>
    <definedName name="Excel_BuiltIn_Print_Area_16_1_1_11_16">#REF!</definedName>
    <definedName name="QFC_SEKs">#REF!</definedName>
    <definedName name="Hz">#REF!</definedName>
    <definedName name="A01CODE">#REF!</definedName>
    <definedName name="____xlnm.Print_Area_8">#REF!</definedName>
    <definedName name="Excel_BuiltIn_Print_Area_15_1_27">#REF!</definedName>
    <definedName name="_DAT9">#REF!</definedName>
    <definedName name="_10Excel_BuiltIn_Print_Area_3_1">#REF!</definedName>
    <definedName name="i3phf">#REF!</definedName>
    <definedName localSheetId="11" name="raghu">#REF!</definedName>
    <definedName name="_SUN1">#REF!</definedName>
    <definedName name="EM_005_4">#REF!</definedName>
    <definedName name="Excel_BuiltIn_Print_Area_16_1_1_10_16">#REF!</definedName>
    <definedName name="FUNDFLOW_B8B">#REF!</definedName>
    <definedName name="BuiltIn_AutoFilter___1">#REF!</definedName>
    <definedName name="EM_014_15">#REF!</definedName>
    <definedName name="dsat">#REF!</definedName>
    <definedName name="간경3">#REF!</definedName>
    <definedName name="Excel_BuiltIn_Print_Area_4_1_1_20_27">#REF!</definedName>
    <definedName name="_23Excel_BuiltIn_Print_Area_8_1_1_1_1">#REF!</definedName>
    <definedName name="Dest_Price">#REF!</definedName>
    <definedName name="COLLSTATUS">#REF!</definedName>
    <definedName name="Value18">#REF!</definedName>
    <definedName name="EM_016_15">#REF!</definedName>
    <definedName name="diaphragm">#REF!</definedName>
    <definedName name="Value48">#REF!</definedName>
    <definedName name="printn">#REF!</definedName>
    <definedName localSheetId="11" name="____8__123Graph_BCHART_1">#REF!</definedName>
    <definedName name="ss8_ct_f">#REF!</definedName>
    <definedName name="Rlead">#REF!</definedName>
    <definedName name="EM_016_12">#REF!</definedName>
    <definedName name="Jobtypes_3">#REF!</definedName>
    <definedName name="SandI_Mobi_Mth">#REF!</definedName>
    <definedName name="man">#REF!</definedName>
    <definedName name="Excel_BuiltIn_Print_Area_15_1_4">#REF!</definedName>
    <definedName name="Excel_BuiltIn_Print_Area_28_8_16">#REF!</definedName>
    <definedName name="__WC3">#REF!</definedName>
    <definedName name="_____________xlnm.Print_Area_9">#REF!</definedName>
    <definedName name="Excel_BuiltIn_Print_Area_4_1_1_16_16">#REF!</definedName>
    <definedName localSheetId="11" name="_____1____123Graph_ACHART_1">#REF!</definedName>
    <definedName name="ZG">#REF!</definedName>
    <definedName name="E_90LE">#REF!</definedName>
    <definedName name="etaa">#REF!</definedName>
    <definedName name="____TR500">#REF!</definedName>
    <definedName name="_DET4">#REF!</definedName>
    <definedName name="SUMExtraCredit">#REF!</definedName>
    <definedName name="INFUSD1">#REF!</definedName>
    <definedName name="Value53">#REF!</definedName>
    <definedName name="Excel_BuiltIn_Print_Area_12_1_1_3_27">#REF!</definedName>
    <definedName name="Qspan">#REF!</definedName>
    <definedName name="BUDDHA">#REF!</definedName>
    <definedName name="____mlc33">#REF!</definedName>
    <definedName name="Excel_BuiltIn_Print_Area_10_1_10">#REF!</definedName>
    <definedName name="Excel_BuiltIn_Print_Area_11_1_2_2">#REF!</definedName>
    <definedName localSheetId="11" name="ab">#REF!</definedName>
    <definedName name="Excel_BuiltIn_Print_Area_8_1_1_11_16">#REF!</definedName>
    <definedName name="EM_005_17">#REF!</definedName>
    <definedName name="EM_001_17">#REF!</definedName>
    <definedName name="ss8_gt_v">#REF!</definedName>
    <definedName name="Excel_BuiltIn_Print_Area_7_1_17">#REF!</definedName>
    <definedName name="Excel_BuiltIn_Print_Area_12_1_2_27">#REF!</definedName>
    <definedName name="pH___0">#REF!</definedName>
    <definedName localSheetId="17" name="ADVIK">#REF!</definedName>
    <definedName name="Details">#REF!</definedName>
    <definedName name="___________________A71614">#REF!</definedName>
    <definedName name="PATH11">#REF!</definedName>
    <definedName name="Excel_BuiltIn_Print_Area_8_1_14_2">#REF!</definedName>
    <definedName name="Excel_BuiltIn_Print_Area_5_1_2_1">#REF!</definedName>
    <definedName name="RAPS">#REF!</definedName>
    <definedName name="vgwer">#REF!</definedName>
    <definedName name="EM_038_17">#REF!</definedName>
    <definedName name="MANU5">#REF!</definedName>
    <definedName name="ppo">#REF!</definedName>
    <definedName name="Excel_BuiltIn_Print_Area_5_1_1_16">#REF!</definedName>
    <definedName name="Excel_BuiltIn_Print_Area_14_1_20_16">#REF!</definedName>
    <definedName name="Excel_BuiltIn_Print_Area_7_1_1_2_27">#REF!</definedName>
    <definedName name="Excel_BuiltIn_Print_Area_10_1_1_1_1_1_1_1">#REF!</definedName>
    <definedName name="Excel_BuiltIn_Print_Area_17_1_1_1_1_27">#REF!</definedName>
    <definedName name="Excel_BuiltIn_Print_Area_4_1_10_27">#REF!</definedName>
    <definedName name="_KWS1">#REF!</definedName>
    <definedName name="Excel_BuiltIn_Print_Area_8_1_1_12">#REF!</definedName>
    <definedName name="m8_civ_f">#REF!</definedName>
    <definedName name="BGT3_WORKING">#REF!</definedName>
    <definedName name="m8_gtax_f">#REF!</definedName>
    <definedName name="plan">#REF!</definedName>
    <definedName name="sarita">#REF!</definedName>
    <definedName name="EM_030_3">#REF!</definedName>
    <definedName name="EM_021_5">#REF!</definedName>
    <definedName name="Excel_BuiltIn_Print_Area_2_1_1_1_8_27">#REF!</definedName>
    <definedName name="Excel_BuiltIn_Print_Area_7_1_1_1_1_27">#REF!</definedName>
    <definedName name="__run2">#REF!</definedName>
    <definedName name="Excel_BuiltIn_Print_Area_29_12_27">#REF!</definedName>
    <definedName name="Excel_BuiltIn_Print_Area_7_1_13_27">#REF!</definedName>
    <definedName name="Excel_BuiltIn_Print_Area_5_1_1_14_16">#REF!</definedName>
    <definedName name="BuiltIn_Print_Area___0___0___0___0">#REF!</definedName>
    <definedName name="BD1TransInd2">#REF!</definedName>
    <definedName name="sak">#REF!</definedName>
    <definedName name="EM_026_2">#REF!</definedName>
    <definedName name="_13Excel_BuiltIn_Print_Area_4_1_1_1_1_1_1_1_1_1_1_1_1">#REF!</definedName>
    <definedName name="Excel_BuiltIn_Print_Area_16_1_1_3_27">#REF!</definedName>
    <definedName name="CAPAUG">#REF!</definedName>
    <definedName localSheetId="11" name="Ld">#REF!</definedName>
    <definedName localSheetId="11" name="___________________________________________dol12">#REF!</definedName>
    <definedName name="BD1TransCost1">#REF!</definedName>
    <definedName name="y">#REF!</definedName>
    <definedName name="_____A71614">#REF!</definedName>
    <definedName name="msjune1807">#REF!</definedName>
    <definedName name="ss8_bop_v">#REF!</definedName>
    <definedName name="__rt2">#REF!</definedName>
    <definedName name="_b111121">#REF!</definedName>
    <definedName name="Excel_BuiltIn_Print_Area_5_1_1_10_2">#REF!</definedName>
    <definedName name="BL4BB">#REF!</definedName>
    <definedName localSheetId="11" name="_4___________123Graph_ACHART_1">#REF!</definedName>
    <definedName name="___Ki1">#REF!</definedName>
    <definedName name="ipu">#REF!</definedName>
    <definedName name="ANNEXURE_FOR_BILL_NO.EUS_632_FDN_001">#REF!</definedName>
    <definedName name="EM_034_15">#REF!</definedName>
    <definedName name="bom">#REF!</definedName>
    <definedName name="Excel_BuiltIn_Print_Area_17_1_2_1">#REF!</definedName>
    <definedName name="Excel_BuiltIn_Print_Area_16_1_16_1">#REF!</definedName>
    <definedName localSheetId="11" name="hf">#REF!</definedName>
    <definedName name="_____xlnm.Print_Area_5">#REF!</definedName>
    <definedName name="SPEC2">#REF!</definedName>
    <definedName name="Excel_BuiltIn_Print_Area_11_1_10_2">#REF!</definedName>
    <definedName name="Excel_BuiltIn_Print_Area_12_1_1_14_16">#REF!</definedName>
    <definedName name="Excel_BuiltIn_Print_Area_17_1_6">#REF!</definedName>
    <definedName name="dx_shape">#REF!</definedName>
    <definedName name="ls">#REF!</definedName>
    <definedName localSheetId="11" name="ORDREVCOLL">#REF!</definedName>
    <definedName name="PATHLP1">#REF!</definedName>
    <definedName name="Excel_BuiltIn_Print_Area_7_1_14_4">#REF!</definedName>
    <definedName name="KHJKHKHJK">#REF!</definedName>
    <definedName name="pIsmsb.b">#REF!</definedName>
    <definedName name="Excel_BuiltIn_Print_Area_2_1_1_17">#REF!</definedName>
    <definedName name="Excel_BuiltIn_Print_Area_6_1_16_27">#REF!</definedName>
    <definedName name="d._Staging_to_keep_deflactometer___hire_charges_of_deflectometer">#REF!</definedName>
    <definedName name="_____________m20">#REF!</definedName>
    <definedName name="________________xlnm.Print_Area_3">#REF!</definedName>
    <definedName name="Excel_BuiltIn_Print_Area_7_1_1_3_2">#REF!</definedName>
    <definedName name="___axx8">#REF!</definedName>
    <definedName name="_DET2">#REF!</definedName>
    <definedName name="EM_021_1">#REF!</definedName>
    <definedName name="EM_003_10">#REF!</definedName>
    <definedName name="Excel_BuiltIn_Print_Area_5_14">#REF!</definedName>
    <definedName name="__xlnm._FilterDatabase">#REF!</definedName>
    <definedName name="__TR500">#REF!</definedName>
    <definedName name="TTMH">#REF!</definedName>
    <definedName name="_Parse_Out">#REF!</definedName>
    <definedName name="__xlnm.Print_Area_10">#REF!</definedName>
    <definedName name="empl_pdeg4">#REF!</definedName>
    <definedName name="ALPJYOU">#REF!</definedName>
    <definedName name="Excel_BuiltIn_Print_Area_9_1_4_1">#REF!</definedName>
    <definedName name="EM_035_8">#REF!</definedName>
    <definedName name="Excel_BuiltIn_Print_Area_17_1_13">#REF!</definedName>
    <definedName name="Excel_BuiltIn_Print_Area_2_1_1_16_1">#REF!</definedName>
    <definedName name="Excel_BuiltIn_Print_Area_5_20_2">#REF!</definedName>
    <definedName name="MUNON">#REF!</definedName>
    <definedName name="EM_037_7">#REF!</definedName>
    <definedName name="SCHEDULE_NO._10___Loans___Advances">#REF!</definedName>
    <definedName name="EM_069_16">#REF!</definedName>
    <definedName name="XRefCopy43">#REF!</definedName>
    <definedName name="Excel_BuiltIn_Print_Area_3_1_1_1_1_1_1_1_1">#REF!</definedName>
    <definedName name="app">#REF!</definedName>
    <definedName name="EM_033_15">#REF!</definedName>
    <definedName name="Excel_BuiltIn_Print_Area_14_1_16_4">#REF!</definedName>
    <definedName localSheetId="17" name="iiiiii">#REF!</definedName>
    <definedName name="DR.33">#REF!</definedName>
    <definedName localSheetId="11" name="_5__123Graph_ACHART_1">#REF!</definedName>
    <definedName name="KTA">#REF!</definedName>
    <definedName name="Value4">#REF!</definedName>
    <definedName name="__________xlnm.Print_Area_9">#REF!</definedName>
    <definedName localSheetId="11" name="_12________123Graph_CCHART_1">#REF!</definedName>
    <definedName name="_________xlnm.Print_Area_3">#REF!</definedName>
    <definedName name="ISLG4.16">#REF!</definedName>
    <definedName name="__kd1">#REF!</definedName>
    <definedName localSheetId="11" name="luckt">#REF!</definedName>
    <definedName name="Excel_BuiltIn_Print_Area_16_1">#REF!</definedName>
    <definedName name="Excel_BuiltIn_Print_Area_2_1_1_1_16_2_1">#REF!</definedName>
    <definedName name="Excel_BuiltIn_Print_Area_10_1_17_4">#REF!</definedName>
    <definedName name="July">#REF!</definedName>
    <definedName name="Excel_BuiltIn_Print_Area_3_1_1">#REF!</definedName>
    <definedName localSheetId="11" name="___2____123Graph_BCHART_1">#REF!</definedName>
    <definedName name="EM_066_15">#REF!</definedName>
    <definedName name="swd_er">#REF!</definedName>
    <definedName name="Excel_BuiltIn_Print_Area_4_1_1_10_4">#REF!</definedName>
    <definedName name="XRefPaste28">#REF!</definedName>
    <definedName name="Group_PM">#REF!</definedName>
    <definedName name="ss8_cond_v">#REF!</definedName>
    <definedName name="_rs1">#REF!</definedName>
    <definedName name="____________________________________xlnm.Print_Area_2">#REF!</definedName>
    <definedName name="Excel_BuiltIn_Print_Area_17_1_1_20_4">#REF!</definedName>
    <definedName name="Excel_BuiltIn_Print_Area_4_1_1_9_4">#REF!</definedName>
    <definedName name="cprp_mandola">#REF!</definedName>
    <definedName name="Excel_BuiltIn_Print_Area_2_1_1_6_27">#REF!</definedName>
    <definedName name="pIup.2">#REF!</definedName>
    <definedName name="________________________________________xlnm.Print_Titles_1">#REF!</definedName>
    <definedName name="Excel_BuiltIn_Print_Area_4_1_1_11_27">#REF!</definedName>
    <definedName name="Excel_BuiltIn_Print_Area_29_7_27">#REF!</definedName>
    <definedName name="Excel_BuiltIn_Print_Area_29_16_16">#REF!</definedName>
    <definedName name="___________lb2">#REF!</definedName>
    <definedName name="EM_029_17">#REF!</definedName>
    <definedName name="Excel_BuiltIn_Print_Area_10_1_6">#REF!</definedName>
    <definedName name="Excel_BuiltIn_Print_Area_3_1_20_16">#REF!</definedName>
    <definedName name="__ifa2">#REF!</definedName>
    <definedName name="GAS">#REF!</definedName>
    <definedName name="__________________________________in18900">#REF!</definedName>
    <definedName name="EM_014_3">#REF!</definedName>
    <definedName name="PATHJVPR2">#REF!</definedName>
    <definedName name="n1yy">#REF!</definedName>
    <definedName name="Excel_BuiltIn_Print_Area_29_20">#REF!</definedName>
    <definedName name="________________lb2">#REF!</definedName>
    <definedName name="__________________xlnm.Print_Titles_1">#REF!</definedName>
    <definedName name="MoreFruit">#REF!</definedName>
    <definedName name="MF_AUTImp_NonABB">#REF!</definedName>
    <definedName localSheetId="17" name="A3_">#REF!</definedName>
    <definedName name="_tl1">#REF!</definedName>
    <definedName localSheetId="11" name="TG">#REF!</definedName>
    <definedName name="EM_010_7">#REF!</definedName>
    <definedName name="_______lb1">#REF!</definedName>
    <definedName name="EM_005_9">#REF!</definedName>
    <definedName name="Excel_BuiltIn_Print_Area_12_1_1_20">#REF!</definedName>
    <definedName name="_____xlnm.Print_Area_13">#REF!</definedName>
    <definedName name="EM_061_17">#REF!</definedName>
    <definedName name="_____SC04">#REF!</definedName>
    <definedName name="Value1">#REF!</definedName>
    <definedName localSheetId="10" name="Viual_chart">#REF!</definedName>
    <definedName name="Kii___13">#REF!</definedName>
    <definedName name="XRefCopy50">#REF!</definedName>
    <definedName name="Excel_BuiltIn_Print_Area_16_1_13_4">#REF!</definedName>
    <definedName name="BL4B">#REF!</definedName>
    <definedName name="LYHolds">#REF!</definedName>
    <definedName name="ss8_st_v">#REF!</definedName>
    <definedName name="exwks">#REF!</definedName>
    <definedName name="zs___13">#REF!</definedName>
    <definedName name="Excel_BuiltIn_Print_Area_13_1_12">#REF!</definedName>
    <definedName name="_________xlnm.Print_Titles">#REF!</definedName>
    <definedName name="_out2">#REF!</definedName>
    <definedName name="____xlnm._FilterDatabase_4">#REF!</definedName>
    <definedName name="JOINT">#REF!</definedName>
    <definedName name="Excel_BuiltIn_Print_Area_11_1_12">#REF!</definedName>
    <definedName name="_SS408">#REF!</definedName>
    <definedName name="Excel_BuiltIn_Print_Area_16_1_1_2_1">#REF!</definedName>
    <definedName name="Excel_BuiltIn_Print_Area_16_1_1_16_2">#REF!</definedName>
    <definedName name="Excel_BuiltIn_Print_Area_11_1_20_4">#REF!</definedName>
    <definedName localSheetId="10" name="ok">#REF!</definedName>
    <definedName name="EM_036_15">#REF!</definedName>
    <definedName name="Excel_BuiltIn_Print_Area_3_1_13">#REF!</definedName>
    <definedName name="lmcmcc.2">#REF!</definedName>
    <definedName name="____________________________________xlnm.Print_Titles_1">#REF!</definedName>
    <definedName name="PATH4">#REF!</definedName>
    <definedName name="ICS_DISCUSSION_C_ISSUES_List">#REF!</definedName>
    <definedName name="Excel_BuiltIn_Print_Area_11_1_8">#REF!</definedName>
    <definedName name="Excel_BuiltIn__FilterDatabase_1_18_2">#REF!</definedName>
    <definedName name="rts">#REF!</definedName>
    <definedName name="PERSONAL_TRANSPORT">#REF!</definedName>
    <definedName name="Excel_BuiltIn__FilterDatabase_1_18">#REF!</definedName>
    <definedName name="qryEqptOrdDelyETAProfile_byConstrMgr">#REF!</definedName>
    <definedName name="Excel_BuiltIn__FilterDatabase_28_4">#REF!</definedName>
    <definedName name="____aoc3">#REF!</definedName>
    <definedName name="XRefPaste29">#REF!</definedName>
    <definedName name="EM_007_18">#REF!</definedName>
    <definedName name="XRefCopy52">#REF!</definedName>
    <definedName name="BD1TransState1">#REF!</definedName>
    <definedName name="BoltCircle">#REF!</definedName>
    <definedName localSheetId="11" name="ABCD">#REF!</definedName>
    <definedName name="_________xlnm.Print_Area_2">#REF!</definedName>
    <definedName name="MENU">#REF!</definedName>
    <definedName name="Excel_BuiltIn_Print_Area_8_1_2_16">#REF!</definedName>
    <definedName name="Excel_BuiltIn_Print_Area_16_1_12_16">#REF!</definedName>
    <definedName name="Excel_BuiltIn_Print_Area_3_1_17">#REF!</definedName>
    <definedName name="EH_001_16">#REF!</definedName>
    <definedName name="Excel_BuiltIn_Print_Area_4_1_1_11_4">#REF!</definedName>
    <definedName name="Excel_BuiltIn_Print_Area_15_1_17_2">#REF!</definedName>
    <definedName name="_4Excel_BuiltIn_Print_Area_3_1_1_1_1_1_1_1_1_1">#REF!</definedName>
    <definedName name="Excel_BuiltIn_Print_Area_5_1_3_4">#REF!</definedName>
    <definedName name="MF_ABB_peenya">#REF!</definedName>
    <definedName name="Unskilledmazdoor">#REF!</definedName>
    <definedName name="Excel_BuiltIn_Print_Area_17_1_27">#REF!</definedName>
    <definedName name="__________xlnm.Print_Area_2">#REF!</definedName>
    <definedName name="EM_070_14">#REF!</definedName>
    <definedName localSheetId="11" name="GPs">#REF!</definedName>
    <definedName name="___kd3">#REF!</definedName>
    <definedName name="______________________________________________xlnm.Print_Area_2">#REF!</definedName>
    <definedName name="dbrwk5">#REF!</definedName>
    <definedName name="Table">#REF!</definedName>
    <definedName name="MARGIN_MAT">#REF!</definedName>
    <definedName name="Excel_BuiltIn_Print_Area_12_1_1_7_2">#REF!</definedName>
    <definedName name="Excel_BuiltIn_Print_Area_12_1_27">#REF!</definedName>
    <definedName name="__rt3">#REF!</definedName>
    <definedName name="Excel_BuiltIn_Print_Area_12_1_1_9">#REF!</definedName>
    <definedName name="__xlnm._FilterDatabase_3">#REF!</definedName>
    <definedName name="EM_021_13">#REF!</definedName>
    <definedName name="Staircase">#REF!</definedName>
    <definedName localSheetId="10" name="BBNXN">#REF!</definedName>
    <definedName name="asda">#REF!</definedName>
    <definedName name="Excel_BuiltIn_Print_Area_11_1_9">#REF!</definedName>
    <definedName name="EH_001_5">#REF!</definedName>
    <definedName name="Excel_BuiltIn_Print_Area_3_1_5_27">#REF!</definedName>
    <definedName name="EM_032_18">#REF!</definedName>
    <definedName name="Value10">#REF!</definedName>
    <definedName name="tamil">#REF!</definedName>
    <definedName name="EH_002_11">#REF!</definedName>
    <definedName name="LV">#REF!</definedName>
    <definedName name="Excel_BuiltIn_Print_Area_1_1_16">#REF!</definedName>
    <definedName name="_________xlnm.Print_Titles_1">#REF!</definedName>
    <definedName localSheetId="11" name="______________________________________________dol12">#REF!</definedName>
    <definedName name="Excel_BuiltIn_Print_Area_17_1_1_8_4">#REF!</definedName>
    <definedName name="lmcsmsb.main">#REF!</definedName>
    <definedName name="_______________________________________in18900">#REF!</definedName>
    <definedName name="CED_BOSW">#REF!</definedName>
    <definedName localSheetId="10" name="Excel_BuiltIn_Print_Area_2">#REF!</definedName>
    <definedName name="Excel_BuiltIn_Print_Area_7_1_1_10_4">#REF!</definedName>
    <definedName name="K___13">#REF!</definedName>
    <definedName name="_______xlnm._FilterDatabase_2">#REF!</definedName>
    <definedName localSheetId="11" name="_out2">#REF!</definedName>
    <definedName localSheetId="11" name="nlg_cd">#REF!</definedName>
    <definedName name="Excel_BuiltIn_Print_Area_2_1_16">#REF!</definedName>
    <definedName name="_________lb2">#REF!</definedName>
    <definedName name="EM_020_15">#REF!</definedName>
    <definedName name="DFF">#REF!</definedName>
    <definedName name="__123Graph_C_1">#REF!</definedName>
    <definedName name="_sdf1">#REF!</definedName>
    <definedName name="swd_cd">#REF!</definedName>
    <definedName name="Excel_BuiltIn_Print_Area_29_14_2">#REF!</definedName>
    <definedName name="__________mm3">#REF!</definedName>
    <definedName localSheetId="10" name="A9_">#REF!</definedName>
    <definedName name="Excel_BuiltIn_Print_Area_5_1_10">#REF!</definedName>
    <definedName localSheetId="11" name="_______________________________________IDA1">#REF!</definedName>
    <definedName name="empl_pdeg3">#REF!</definedName>
    <definedName name="m2_ic_w">#REF!</definedName>
    <definedName name="Excel_BuiltIn_Print_Area_13_1_3_2">#REF!</definedName>
    <definedName name="Excel_BuiltIn_Print_Area_4_1_15">#REF!</definedName>
    <definedName name="cell">#REF!</definedName>
    <definedName name="_T143100">#REF!</definedName>
    <definedName localSheetId="17" name="F">#REF!</definedName>
    <definedName name="__xlnm.Print_Area_9">#REF!</definedName>
    <definedName name="Hw">#REF!</definedName>
    <definedName name="Excel_BuiltIn_Print_Area_15_1_16_4">#REF!</definedName>
    <definedName name="MC_NonABB_Imp">#REF!</definedName>
    <definedName name="Excel_BuiltIn_Print_Area_5_1_1_12_4">#REF!</definedName>
    <definedName name="Excel_BuiltIn_Print_Area_5_1_2_16">#REF!</definedName>
    <definedName name="EM_029_11">#REF!</definedName>
    <definedName name="_WP1">#REF!</definedName>
    <definedName name="m8_hrsg_f">#REF!</definedName>
    <definedName name="EM_060_14">#REF!</definedName>
    <definedName name="Cover_blocks">#REF!</definedName>
    <definedName name="m8_hrsg_w">#REF!</definedName>
    <definedName localSheetId="11" name="SAP_SUMM">#REF!</definedName>
    <definedName name="alphaa">#REF!</definedName>
    <definedName name="Excel_BuiltIn_Print_Area_7_1_16_2">#REF!</definedName>
    <definedName name="_7Excel_BuiltIn_Print_Area_4_1">#REF!</definedName>
    <definedName name="Excel_BuiltIn_Print_Area_14_1_4">#REF!</definedName>
    <definedName name="________________f1">#REF!</definedName>
    <definedName name="Excel_BuiltIn_Print_Area_8_1_5_16">#REF!</definedName>
    <definedName name="__________xlnm.Print_Titles_1">#REF!</definedName>
    <definedName name="EM_010_1">#REF!</definedName>
    <definedName name="Excel_BuiltIn_Print_Area_7_1_1_13_16">#REF!</definedName>
    <definedName name="BD1TransStateLogic1">#REF!</definedName>
    <definedName localSheetId="11" name="_____________dol6">#REF!</definedName>
    <definedName name="Excel_BuiltIn_Print_Area_6_1_3_4">#REF!</definedName>
    <definedName localSheetId="11" name="COLLSTATUS">#REF!</definedName>
    <definedName name="Excel_BuiltIn_Print_Area_16_1_1_2_16">#REF!</definedName>
    <definedName name="z2at">#REF!</definedName>
    <definedName name="Excel_BuiltIn_Print_Area_29_20_2">#REF!</definedName>
    <definedName name="_DAT13">#REF!</definedName>
    <definedName name="Excel_BuiltIn_Print_Area_17_1_1_9_2">#REF!</definedName>
    <definedName name="EM_025_4">#REF!</definedName>
    <definedName name="__________m20">#REF!</definedName>
    <definedName name="Excel_BuiltIn_Print_Area_16_1_1_1_1">#REF!</definedName>
    <definedName name="commn">#REF!</definedName>
    <definedName name="_RE60">#REF!</definedName>
    <definedName name="EM_019_16">#REF!</definedName>
    <definedName name="MSL">#REF!</definedName>
    <definedName name="Excel_BuiltIn_Print_Area_4_1_6_2">#REF!</definedName>
    <definedName name="ste">#REF!</definedName>
    <definedName name="Excel_BuiltIn_Print_Area_12_1_13_16">#REF!</definedName>
    <definedName name="Excel_BuiltIn_Print_Area_29_15_16">#REF!</definedName>
    <definedName name="SCH">#REF!</definedName>
    <definedName name="haj">#REF!</definedName>
    <definedName name="_5___123Graph_BCHART_1">#REF!</definedName>
    <definedName name="_4__a____i">#REF!</definedName>
    <definedName name="Kwsa">#REF!</definedName>
    <definedName name="EM_007_10">#REF!</definedName>
    <definedName name="__mcl132">#REF!</definedName>
    <definedName name="len">#REF!</definedName>
    <definedName name="EM_018_17">#REF!</definedName>
    <definedName name="Excel_BuiltIn_Print_Area_5_1_17_27">#REF!</definedName>
    <definedName name="________xlnm._FilterDatabase_5">#REF!</definedName>
    <definedName name="PAGE11">#REF!</definedName>
    <definedName name="GEN">#REF!</definedName>
    <definedName name="Excel_BuiltIn_Print_Area_5_1_1_27">#REF!</definedName>
    <definedName name="company">#REF!</definedName>
    <definedName name="rmcsmsb.main">#REF!</definedName>
    <definedName name="EM_031_15">#REF!</definedName>
    <definedName name="Excel_BuiltIn_Print_Area_16_1_5_27">#REF!</definedName>
    <definedName name="Excel_BuiltIn_Print_Area_7_1_1_27">#REF!</definedName>
    <definedName name="_____________________xlnm.Print_Titles_1">#REF!</definedName>
    <definedName name="POR">#REF!</definedName>
    <definedName name="EM_038_15">#REF!</definedName>
    <definedName name="_rc">#REF!</definedName>
    <definedName name="P1R">#REF!</definedName>
    <definedName name="Excel_BuiltIn_Print_Area_8_1_16">#REF!</definedName>
    <definedName name="Excel_BuiltIn_Print_Area_3_1_13_4">#REF!</definedName>
    <definedName name="H___0">#REF!</definedName>
    <definedName name="EM_038_13">#REF!</definedName>
    <definedName name="revconstn">#REF!</definedName>
    <definedName name="lmcsmsb.3">#REF!</definedName>
    <definedName name="BD1StateFeas">#REF!</definedName>
    <definedName name="PATH111">#REF!</definedName>
    <definedName name="SWGR12">#REF!</definedName>
    <definedName name="Excel_BuiltIn_Print_Area_5_1_13_2">#REF!</definedName>
    <definedName name="_17_3__Criteria">#REF!</definedName>
    <definedName name="Excel_BuiltIn_Print_Area_2_1_5_16">#REF!</definedName>
    <definedName name="cmort3">#REF!</definedName>
    <definedName name="Excel_BuiltIn_Print_Area_3_1_9_4">#REF!</definedName>
    <definedName name="XRefPaste13">#REF!</definedName>
    <definedName name="ss6_cond_f">#REF!</definedName>
    <definedName name="EM_007_2">#REF!</definedName>
    <definedName name="hhhh">#REF!</definedName>
    <definedName localSheetId="17" name="we">#REF!</definedName>
    <definedName name="QFC_OWN">#REF!</definedName>
    <definedName name="_Vf1">#REF!</definedName>
    <definedName localSheetId="17" name="RAVI">#REF!</definedName>
    <definedName name="Excel_BuiltIn__FilterDatabase_1_2">#REF!</definedName>
    <definedName name="Excel_BuiltIn_Print_Titles_6_1">#REF!</definedName>
    <definedName localSheetId="17" name="PRINT_TITLES_MI">#REF!</definedName>
    <definedName name="XRefCopy69">#REF!</definedName>
    <definedName name="_____mm1">#REF!</definedName>
    <definedName name="______xlnm.Print_Titles">#REF!</definedName>
    <definedName name="Excel_BuiltIn_Print_Area_8_1_1_6_2">#REF!</definedName>
    <definedName name="___WC3">#REF!</definedName>
    <definedName name="A01CAT">#REF!</definedName>
    <definedName name="Excel_BuiltIn_Print_Area_16_1_20_4">#REF!</definedName>
    <definedName localSheetId="11" name="HM">#REF!</definedName>
    <definedName name="XRefPaste43">#REF!</definedName>
    <definedName name="ConstEqt_Cost_002FC">#REF!</definedName>
    <definedName name="MTR">#REF!</definedName>
    <definedName name="Excel_BuiltIn_Print_Area_4_1_1_15">#REF!</definedName>
    <definedName name="internaluse">#REF!</definedName>
    <definedName name="Excel_BuiltIn_Print_Area_13_1_14_4">#REF!</definedName>
    <definedName localSheetId="11" name="CONTENTS">#REF!</definedName>
    <definedName name="____Wr3">#REF!</definedName>
    <definedName name="sdjghkkjhg">#REF!</definedName>
    <definedName name="EM_034_3">#REF!</definedName>
    <definedName name="XRefCopy36">#REF!</definedName>
    <definedName name="DELTA20___13">#REF!</definedName>
    <definedName name="BD1P_leave">#REF!</definedName>
    <definedName name="EM_019_5">#REF!</definedName>
    <definedName name="EM_021_15">#REF!</definedName>
    <definedName name="lku">#REF!</definedName>
    <definedName name="empl_area1">#REF!</definedName>
    <definedName name="___________________________________in18900">#REF!</definedName>
    <definedName name="m2_ct_v">#REF!</definedName>
    <definedName name="Excel_BuiltIn_Print_Area_3_1">#REF!</definedName>
    <definedName name="LYBin">#REF!</definedName>
    <definedName name="_________xlnm.Print_Area_11">#REF!</definedName>
    <definedName name="Excel_BuiltIn_Print_Area_10_1_14_16">#REF!</definedName>
    <definedName name="간경1">#REF!</definedName>
    <definedName name="SPEC_17">#REF!</definedName>
    <definedName name="MHs_per_MM">#REF!</definedName>
    <definedName name="__________A91614">#REF!</definedName>
    <definedName name="k1s">#REF!</definedName>
    <definedName name="XRefPaste25">#REF!</definedName>
    <definedName name="aux">#REF!</definedName>
    <definedName name="__Wr3">#REF!</definedName>
    <definedName name="angle">#REF!</definedName>
    <definedName name="Excel_BuiltIn_Print_Area_5_5_27">#REF!</definedName>
    <definedName name="___cff2">#REF!</definedName>
    <definedName name="철구사업본부">#REF!</definedName>
    <definedName name="tbl_ProdInfo">#REF!</definedName>
    <definedName name="Excel_BuiltIn_Print_Area_2_1_2_2">#REF!</definedName>
    <definedName name="___________aoc4">#REF!</definedName>
    <definedName name="Group_YTD">#REF!</definedName>
    <definedName name="Excel_BuiltIn_Print_Area_28_2_2">#REF!</definedName>
    <definedName name="Z1p">#REF!</definedName>
    <definedName name="fgdfgg">#REF!</definedName>
    <definedName name="EM_039_6">#REF!</definedName>
    <definedName name="_______tab1">#REF!</definedName>
    <definedName name="Excel_BuiltIn_Print_Area_13_1_6">#REF!</definedName>
    <definedName name="SAME">#REF!</definedName>
    <definedName name="___________________________________xlnm.Print_Area_2">#REF!</definedName>
    <definedName localSheetId="17" name="LLL">#REF!</definedName>
    <definedName name="Excel_BuiltIn_Print_Area_13_1_1">#REF!</definedName>
    <definedName name="Excel_BuiltIn_Print_Area_28_5_4">#REF!</definedName>
    <definedName name="p1ldb">#REF!</definedName>
    <definedName name="MF_AUTImp_ABB">#REF!</definedName>
    <definedName name="_12Excel_BuiltIn_Print_Area_4_1_1_1_1_1_1">#REF!</definedName>
    <definedName name="Excel_BuiltIn_Print_Area_16_1_1_20_4">#REF!</definedName>
    <definedName localSheetId="11" name="___________________________dol6">#REF!</definedName>
    <definedName name="Excel_BuiltIn_Print_Area_12_1_1_17_27">#REF!</definedName>
    <definedName name="XRefCopy26">#REF!</definedName>
    <definedName name="Excel_BuiltIn_Print_Area_3_1_16_1">#REF!</definedName>
    <definedName name="__Ism3">#REF!</definedName>
    <definedName name="EXPHEADS">#REF!</definedName>
    <definedName name="_7Excel_BuiltIn_Print_Area_12_1_1_1_1">#REF!</definedName>
    <definedName name="XRefPaste23">#REF!</definedName>
    <definedName name="Excel_BuiltIn_Print_Area_4_1_7_27">#REF!</definedName>
    <definedName name="Excel_BuiltIn_Print_Area_16_1_20_27">#REF!</definedName>
    <definedName name="Excel_BuiltIn_Print_Area_2_1_13_4">#REF!</definedName>
    <definedName name="zzzzzz">#REF!</definedName>
    <definedName name="Individual_Mth">#REF!</definedName>
    <definedName name="ss6_ec_f">#REF!</definedName>
    <definedName name="Professional___Audit_Fees">#REF!</definedName>
    <definedName name="XRefCopy22Row">#REF!</definedName>
    <definedName name="Excel_BuiltIn_Print_Area_17_1_5">#REF!</definedName>
    <definedName name="Agr40mm">#REF!</definedName>
    <definedName name="Excel_BuiltIn_Print_Area_8_1_1_20_2">#REF!</definedName>
    <definedName name="QQQQQQQQQQ">#REF!</definedName>
    <definedName localSheetId="17" name="sheet1">#REF!</definedName>
    <definedName name="XRefCopy29">#REF!</definedName>
    <definedName name="yy">#REF!</definedName>
    <definedName name="XRefPaste39">#REF!</definedName>
    <definedName name="________________________________________xlnm.Print_Area_1">#REF!</definedName>
    <definedName name="Excel_BuiltIn_Print_Area_12_1_1_7_4">#REF!</definedName>
    <definedName name="Ze">#REF!</definedName>
    <definedName name="Excel_BuiltIn_Print_Area_11_1_13">#REF!</definedName>
    <definedName name="current2">#REF!</definedName>
    <definedName name="Excel_BuiltIn_Print_Area_5_1_6">#REF!</definedName>
    <definedName name="Excel_BuiltIn_Print_Area_2_1_1_1_3">#REF!</definedName>
    <definedName name="__Xl1">#REF!</definedName>
    <definedName name="EM_035_1">#REF!</definedName>
    <definedName localSheetId="11" name="_______________________________________________________dol6">#REF!</definedName>
    <definedName localSheetId="11" name="__12____123Graph_CCHART_1">#REF!</definedName>
    <definedName name="ttt">#REF!</definedName>
    <definedName name="inspol">#REF!</definedName>
    <definedName name="Excel_BuiltIn_Print_Area_13_1_12_4">#REF!</definedName>
    <definedName name="Excel_BuiltIn_Print_Area_5_1_8">#REF!</definedName>
    <definedName name="Ny">#REF!</definedName>
    <definedName name="_____________tab1">#REF!</definedName>
    <definedName name="____SC11">#REF!</definedName>
    <definedName name="BuiltIn_Print_Area___0___0___0___0___0___0___0___0___0___0___0">#REF!</definedName>
    <definedName name="tableau1">#REF!</definedName>
    <definedName name="At">#REF!</definedName>
    <definedName localSheetId="11" name="_________5___123Graph_BCHART_1">#REF!</definedName>
    <definedName name="_rt3">#REF!</definedName>
    <definedName name="RCD">#REF!</definedName>
    <definedName name="__sdf1">#REF!</definedName>
    <definedName localSheetId="11" name="ho">#REF!</definedName>
    <definedName localSheetId="17" name="Excel_BuiltIn__FilterDatabase_5">#REF!</definedName>
    <definedName name="ABS">#REF!</definedName>
    <definedName name="Excel_BuiltIn_Print_Area_16_1_5_2">#REF!</definedName>
    <definedName name="m8_gt_f">#REF!</definedName>
    <definedName name="Excel_BuiltIn_Print_Area_12_1_16_1">#REF!</definedName>
    <definedName name="HMD">#REF!</definedName>
    <definedName name="Value34">#REF!</definedName>
    <definedName name="Excel_BuiltIn_Print_Area_11_1_2_27">#REF!</definedName>
    <definedName name="Km___0">#REF!</definedName>
    <definedName name="EM_022_10">#REF!</definedName>
    <definedName name="BEN">#REF!</definedName>
    <definedName name="_____xlnm.Print_Area_11">#REF!</definedName>
    <definedName name="sigmab">#REF!</definedName>
    <definedName name="EM_070_17">#REF!</definedName>
    <definedName name="TEST8">#REF!</definedName>
    <definedName name="Excel_BuiltIn_Print_Area_29_2_16">#REF!</definedName>
    <definedName name="er">#REF!</definedName>
    <definedName name="ss421_424">#REF!</definedName>
    <definedName name="___LTR500">#REF!</definedName>
    <definedName name="Excel_BuiltIn_Print_Area_12_1_20_27">#REF!</definedName>
    <definedName name="Excel_BuiltIn_Print_Area_28_27">#REF!</definedName>
    <definedName name="EH_002_2">#REF!</definedName>
    <definedName name="__hfi4">#REF!</definedName>
    <definedName name="EM_031_8">#REF!</definedName>
    <definedName name="BuiltIn_Print_Titles___0___0___0___0___0___0">#REF!</definedName>
    <definedName name="pound">#REF!</definedName>
    <definedName name="ss8_hrsg_v">#REF!</definedName>
    <definedName name="EM_020_1">#REF!</definedName>
    <definedName name="alpha_disc">#REF!</definedName>
    <definedName name="____Hso2">#REF!</definedName>
    <definedName name="TOTAL2RP">#REF!</definedName>
    <definedName name="Excel_BuiltIn_Print_Area_4_1_1_2_16">#REF!</definedName>
    <definedName name="Result33">#REF!</definedName>
    <definedName name="Excel_BuiltIn_Print_Area_20">#REF!</definedName>
    <definedName name="Excel_BuiltIn_Print_Area_2_1_1_12_16">#REF!</definedName>
    <definedName name="_1Excel_BuiltIn_Print_Area_10_1">#REF!</definedName>
    <definedName name="_________________________________________xlnm.Print_Titles_1">#REF!</definedName>
    <definedName name="___________tab1">#REF!</definedName>
    <definedName name="STD">#REF!</definedName>
    <definedName name="MOO">#REF!</definedName>
    <definedName name="_0790">#REF!</definedName>
    <definedName name="EM_036_14">#REF!</definedName>
    <definedName name="EM_006_3">#REF!</definedName>
    <definedName name="_SC24">#REF!</definedName>
    <definedName name="basetrav">#REF!</definedName>
    <definedName name="REBAR">#REF!</definedName>
    <definedName name="Excel_BuiltIn_Print_Area_17_1_1_10">#REF!</definedName>
    <definedName localSheetId="11" name="____________________________dol12">#REF!</definedName>
    <definedName name="_qty2">#REF!</definedName>
    <definedName name="Excel_BuiltIn_Print_Area_28_6_27">#REF!</definedName>
    <definedName name="Excel_BuiltIn_Print_Area_2_1_1_1_5_4">#REF!</definedName>
    <definedName name="EM_033_5">#REF!</definedName>
    <definedName name="EM_008_11">#REF!</definedName>
    <definedName name="Excel_BuiltIn_Print_Area_4_1_1_5">#REF!</definedName>
    <definedName name="Excel_BuiltIn_Print_Area_7_1_1_20_16">#REF!</definedName>
    <definedName name="_6Excel_BuiltIn_Print_Area_2_1">#REF!</definedName>
    <definedName name="Excel_BuiltIn__FilterDatabase_1">#REF!</definedName>
    <definedName localSheetId="11" name="AICC_Serv">#REF!</definedName>
    <definedName name="M50cement">#REF!</definedName>
    <definedName name="EM_011_14">#REF!</definedName>
    <definedName name="dcrwk3">#REF!</definedName>
    <definedName name="__xlnm._FilterDatabase_2">#REF!</definedName>
    <definedName name="Excel_BuiltIn_Print_Area_12_1_9_27">#REF!</definedName>
    <definedName name="p1mcc2">#REF!</definedName>
    <definedName name="Excel_BuiltIn_Print_Area_4_1_1_3_16">#REF!</definedName>
    <definedName name="Excel_BuiltIn_Print_Area_5_1_1_9_16">#REF!</definedName>
    <definedName name="EM_005_15">#REF!</definedName>
    <definedName name="_______________________________________xlnm.Print_Titles_1">#REF!</definedName>
    <definedName name="Excel_BuiltIn_Print_Area_7_1_11_27">#REF!</definedName>
    <definedName name="Excel_BuiltIn_Print_Area_16_1_6_2">#REF!</definedName>
    <definedName name="CABLE">#REF!</definedName>
    <definedName name="_2Excel_BuiltIn_Print_Area_3_1">#REF!</definedName>
    <definedName name="arb">#REF!</definedName>
    <definedName localSheetId="11" name="__________________________________IDA1">#REF!</definedName>
    <definedName name="p1mcc1">#REF!</definedName>
    <definedName name="FEC">#REF!</definedName>
    <definedName name="Excel_BuiltIn_Print_Area_10_1_14">#REF!</definedName>
    <definedName name="KSN">#REF!</definedName>
    <definedName localSheetId="11" name="orderbooked98">#REF!</definedName>
    <definedName name="___SC13">#REF!</definedName>
    <definedName name="EM_063_18">#REF!</definedName>
    <definedName name="Excel_BuiltIn_Print_Area_17_1_1_7_16">#REF!</definedName>
    <definedName name="XREF_COLUMN_16">#REF!</definedName>
    <definedName name="Excel_BuiltIn_Print_Area_4_1_1_15_2">#REF!</definedName>
    <definedName name="EM_004_7">#REF!</definedName>
    <definedName name="SCHEDULE_NO._8___Sundry_Debtors">#REF!</definedName>
    <definedName name="_T144700">#REF!</definedName>
    <definedName name="MANU444">#REF!</definedName>
    <definedName name="needle">#REF!</definedName>
    <definedName name="SummaryNew">#REF!</definedName>
    <definedName name="감가">#REF!</definedName>
    <definedName name="InputFile">#REF!</definedName>
    <definedName name="EM_003_15">#REF!</definedName>
    <definedName name="_____SC24">#REF!</definedName>
    <definedName localSheetId="10" name="TEST">#REF!</definedName>
    <definedName name="_DET1">#REF!</definedName>
    <definedName name="Excel_BuiltIn_Print_Area_8_1_1_2_16">#REF!</definedName>
    <definedName name="ss6_st_v">#REF!</definedName>
    <definedName name="EM_013_8">#REF!</definedName>
    <definedName name="cr_monthly_interim_application_no__01_revised__payment_certificate">#REF!</definedName>
    <definedName name="EM_023_12">#REF!</definedName>
    <definedName name="_Rl1">#REF!</definedName>
    <definedName name="XRefPaste25Row">#REF!</definedName>
    <definedName name="TTX">#REF!</definedName>
    <definedName name="___LTR220">#REF!</definedName>
    <definedName name="Z1ps">#REF!</definedName>
    <definedName name="Excel_BuiltIn_Print_Area_4_1_2_16">#REF!</definedName>
    <definedName name="_____________xlnm.Print_Area_1">#REF!</definedName>
    <definedName name="lc350pcic">#REF!</definedName>
    <definedName name="_HM3">#REF!</definedName>
    <definedName localSheetId="11" name="______________________________________________________dol6">#REF!</definedName>
    <definedName name="Excel_BuiltIn_Print_Area_9_1_2_2">#REF!</definedName>
    <definedName name="p1mcc12">#REF!</definedName>
    <definedName name="Excel_BuiltIn_Print_Area_6_1_5_2">#REF!</definedName>
    <definedName localSheetId="11" name="_6__123Graph_ACHART_1">#REF!</definedName>
    <definedName name="Excel_BuiltIn_Print_Area_10_1_2_16">#REF!</definedName>
    <definedName name="Excel_BuiltIn_Print_Area_28_1_2">#REF!</definedName>
    <definedName name="x">#REF!</definedName>
    <definedName name="Excel_BuiltIn_Print_Area_10_1_11_4">#REF!</definedName>
    <definedName name="EM_035_6">#REF!</definedName>
    <definedName name="Excel_BuiltIn_Print_Area_28_9_2">#REF!</definedName>
    <definedName name="CAPA222">#REF!</definedName>
    <definedName name="Excel_BuiltIn_Print_Area_11_1_11_16">#REF!</definedName>
    <definedName name="ESCPRD_TRSW">#REF!</definedName>
    <definedName name="___Vf2">#REF!</definedName>
    <definedName name="MANU44">#REF!</definedName>
    <definedName name="QFC_S01">#REF!</definedName>
    <definedName localSheetId="11" name="__7_____123Graph_ACHART_1">#REF!</definedName>
    <definedName name="Excel_BuiltIn_Print_Area_16_1_9">#REF!</definedName>
    <definedName name="Excel_BuiltIn_Print_Area_2_1_11_27">#REF!</definedName>
    <definedName name="Excel_BuiltIn_Print_Area_15_1_17_16">#REF!</definedName>
    <definedName name="manpower">#REF!</definedName>
    <definedName name="_______________in18900">#REF!</definedName>
    <definedName name="____RAC1">#REF!</definedName>
    <definedName name="EH_002_1">#REF!</definedName>
    <definedName name="__Tk2">#REF!</definedName>
    <definedName name="MF_AIC_Imp">#REF!</definedName>
    <definedName localSheetId="11" name="___9__123Graph_CCHART_1">#REF!</definedName>
    <definedName name="A8_">#REF!</definedName>
    <definedName name="Excel_BuiltIn_Print_Area_6_1_12_27">#REF!</definedName>
    <definedName name="STCTL220">#REF!</definedName>
    <definedName name="Excel_BuiltIn_Print_Area_14_1_2_2">#REF!</definedName>
    <definedName name="SS400_401">#REF!</definedName>
    <definedName localSheetId="11" name="_____________________dol12">#REF!</definedName>
    <definedName name="domestic_global">#REF!</definedName>
    <definedName name="Excel_BuiltIn_Print_Area_7_1_7_2">#REF!</definedName>
    <definedName name="Excel_BuiltIn_Print_Area_12_1_6_16">#REF!</definedName>
    <definedName name="CAPA333">#REF!</definedName>
    <definedName name="p1ltsbb2">#REF!</definedName>
    <definedName name="m2_bop_f">#REF!</definedName>
    <definedName localSheetId="10" name="QUANTITY">#REF!</definedName>
    <definedName name="m8_fuel_f">#REF!</definedName>
    <definedName name="zlpu___13">#REF!</definedName>
    <definedName name="Excel_BuiltIn_Print_Area_3_4">#REF!</definedName>
    <definedName name="Excel_BuiltIn__FilterDatabase_14_16_5">#REF!</definedName>
    <definedName name="________________________________________iv19000">#REF!</definedName>
    <definedName name="Excel_BuiltIn_Print_Area_15_1_1_1_27">#REF!</definedName>
    <definedName name="ipn">#REF!</definedName>
    <definedName name="dcrwk12">#REF!</definedName>
    <definedName name="Excel_BuiltIn_Print_Area_2_1_1_11_16">#REF!</definedName>
    <definedName name="Excel_BuiltIn_Print_Area_2_1_1_1_1_27">#REF!</definedName>
    <definedName name="OFFICE_LIGHTING">#REF!</definedName>
    <definedName name="p1mcc8">#REF!</definedName>
    <definedName name="Excel_BuiltIn_Print_Area_15_1_10_16">#REF!</definedName>
    <definedName name="EM_036_18">#REF!</definedName>
    <definedName name="Excel_BuiltIn_Print_Area_4_1_1_14_4">#REF!</definedName>
    <definedName name="L_">#REF!</definedName>
    <definedName name="PR_BO">#REF!</definedName>
    <definedName name="totalmc1">#REF!</definedName>
    <definedName name="EM_065_18">#REF!</definedName>
    <definedName name="Excel_BuiltIn_Print_Area_2_1_1_7">#REF!</definedName>
    <definedName name="Excel_BuiltIn_Print_Area_3_1_1_1_4_1">#REF!</definedName>
    <definedName name="_3MACRO_SOMMAIRE_.Bouton10_QuandClic">#REF!</definedName>
    <definedName name="Excel_BuiltIn_Print_Area_11_1_27">#REF!</definedName>
    <definedName name="rsat">#REF!</definedName>
    <definedName name="________________________________xlnm.Print_Titles_1">#REF!</definedName>
    <definedName name="Excel_BuiltIn_Print_Area_14_1_15_16">#REF!</definedName>
    <definedName name="_19G_0Extr">#REF!</definedName>
    <definedName name="GPs">#REF!</definedName>
    <definedName name="________________A91614">#REF!</definedName>
    <definedName name="Excel_BuiltIn_Print_Titles_13">#REF!</definedName>
    <definedName name="_____________f1">#REF!</definedName>
    <definedName name="option">#REF!</definedName>
    <definedName name="FOS.NLC">#REF!</definedName>
    <definedName localSheetId="17" name="ND1VisualChart">#REF!</definedName>
    <definedName name="Excel_BuiltIn_Print_Area_7_1_1_15_27">#REF!</definedName>
    <definedName name="Z1A">#REF!</definedName>
    <definedName localSheetId="17" name="QUANTITY">#REF!</definedName>
    <definedName name="p1500mcbc">#REF!</definedName>
    <definedName name="________aoc3">#REF!</definedName>
    <definedName name="A5_">#REF!</definedName>
    <definedName name="_________xlnm._FilterDatabase_3">#REF!</definedName>
    <definedName localSheetId="11" name="_________________________dol12">#REF!</definedName>
    <definedName name="EM_008_17">#REF!</definedName>
    <definedName name="Excel_BuiltIn_Print_Area_14_1_16_16">#REF!</definedName>
    <definedName name="EM_023_6">#REF!</definedName>
    <definedName name="Excel_BuiltIn_Print_Area_11_1_10_27">#REF!</definedName>
    <definedName name="__eth2">#REF!</definedName>
    <definedName name="EM_073_15">#REF!</definedName>
    <definedName name="Excel_BuiltIn_Print_Area_13_1_16_1">#REF!</definedName>
    <definedName name="Excel_BuiltIn_Print_Area_1_4">#REF!</definedName>
    <definedName name="PM_WaterTanker_6kl">#REF!</definedName>
    <definedName name="Excel_BuiltIn_Print_Area_15_1_5_2">#REF!</definedName>
    <definedName name="optio_2">#REF!</definedName>
    <definedName name="Excel_BuiltIn_Print_Area_7_1_5_4">#REF!</definedName>
    <definedName name="Excel_BuiltIn_Print_Area_9_1_11_27">#REF!</definedName>
    <definedName name="kililil">#REF!</definedName>
    <definedName name="EM_035_2">#REF!</definedName>
    <definedName localSheetId="11" name="_12____123Graph_CCHART_1">#REF!</definedName>
    <definedName name="Excel_BuiltIn_Print_Area_28_15_2">#REF!</definedName>
    <definedName name="VB">#REF!</definedName>
    <definedName name="Excel_BuiltIn_Print_Titles_5">#REF!</definedName>
    <definedName name="____SC12">#REF!</definedName>
    <definedName name="m2_geno_w">#REF!</definedName>
    <definedName name="____A81614">#REF!</definedName>
    <definedName name="fda">#REF!</definedName>
    <definedName name="Excel_BuiltIn_Print_Area_28_15_16">#REF!</definedName>
    <definedName name="_________aoc3">#REF!</definedName>
    <definedName name="Excel_BuiltIn_Print_Area_5_1_20">#REF!</definedName>
    <definedName name="sftransport">#REF!</definedName>
    <definedName name="Excel_BuiltIn_Print_Area_2_1_1_1_15_2">#REF!</definedName>
    <definedName name="KPI_M3">#REF!</definedName>
    <definedName name="BL5A">#REF!</definedName>
    <definedName name="EM_007_12">#REF!</definedName>
    <definedName name="empl_prog4">#REF!</definedName>
    <definedName name="___________lb1">#REF!</definedName>
    <definedName name="Excel_BuiltIn_Print_Area_10_1_12_16">#REF!</definedName>
    <definedName name="Excel_BuiltIn_Print_Area_28_20_2">#REF!</definedName>
    <definedName name="______xlnm.Print_Area_13">#REF!</definedName>
    <definedName name="A65379A10">#REF!</definedName>
    <definedName name="___xlnm.Print_Area_2">#REF!</definedName>
    <definedName name="XRefPaste30">#REF!</definedName>
    <definedName name="Excel_BuiltIn_Print_Area_10_1_8_16">#REF!</definedName>
    <definedName name="August">#REF!</definedName>
    <definedName name="EM_003_4">#REF!</definedName>
    <definedName name="Bilu2">#REF!</definedName>
    <definedName name="EM_005_1">#REF!</definedName>
    <definedName name="Excel_BuiltIn__FilterDatabase_28_2">#REF!</definedName>
    <definedName name="____aoc4">#REF!</definedName>
    <definedName localSheetId="11" name="__5___123Graph_BCHART_1">#REF!</definedName>
    <definedName name="_______A81614">#REF!</definedName>
    <definedName name="EM_010_14">#REF!</definedName>
    <definedName name="dvv">#REF!</definedName>
    <definedName name="Excel_BuiltIn_Print_Area_28_1_16">#REF!</definedName>
    <definedName name="_SS409">#REF!</definedName>
    <definedName name="_________________in18900">#REF!</definedName>
    <definedName name="______________________________________________in18900">#REF!</definedName>
    <definedName name="Excel_BuiltIn_Print_Area_5_10_16">#REF!</definedName>
    <definedName name="RED">#REF!</definedName>
    <definedName name="Excel_BuiltIn_Print_Area_6_1_8_4">#REF!</definedName>
    <definedName name="_TAB1">#REF!</definedName>
    <definedName name="Jobtypes">#REF!</definedName>
    <definedName name="Excel_BuiltIn_Print_Area_7_1_1_8_27">#REF!</definedName>
    <definedName name="End_Bal">#REF!</definedName>
    <definedName name="_______________A81614">#REF!</definedName>
    <definedName name="Excel_BuiltIn_Print_Area_12_1_17_4">#REF!</definedName>
    <definedName name="XRefCopy24Row">#REF!</definedName>
    <definedName name="ss9_ic_v">#REF!</definedName>
    <definedName name="Excel_BuiltIn_Print_Area_5_7_2">#REF!</definedName>
    <definedName name="__________xlnm.Print_Area_3">#REF!</definedName>
    <definedName name="Excel_BuiltIn_Print_Area_2_1_1_8_27">#REF!</definedName>
    <definedName name="_4_b___iii">#REF!</definedName>
    <definedName name="m8_ec_w">#REF!</definedName>
    <definedName name="간경4">#REF!</definedName>
    <definedName name="wndf">#REF!</definedName>
    <definedName name="_SSF1">#REF!</definedName>
    <definedName name="EM_004_9">#REF!</definedName>
    <definedName name="Excel_BuiltIn_Print_Area_16_1_5_4">#REF!</definedName>
    <definedName name="TEST14">#REF!</definedName>
    <definedName name="shpe">#REF!</definedName>
    <definedName name="EM_011_17">#REF!</definedName>
    <definedName name="Excel_BuiltIn_Print_Area_12_1_5">#REF!</definedName>
    <definedName name="Excel_BuiltIn_Print_Area_5_1_6_4">#REF!</definedName>
    <definedName name="PKGFRD_HW">#REF!</definedName>
    <definedName name="A2____13">#REF!</definedName>
    <definedName name="PAGEA">#REF!</definedName>
    <definedName name="Excel_BuiltIn_Print_Area_17_1_8_4">#REF!</definedName>
    <definedName name="BuiltIn_Print_Titles___0___0___0___0___0___0___0___0">#REF!</definedName>
    <definedName name="______g1">#REF!</definedName>
    <definedName name="Receivables_yearwise">#REF!</definedName>
    <definedName name="EM_031_11">#REF!</definedName>
    <definedName name="__Vf1">#REF!</definedName>
    <definedName name="Excel_BuiltIn_Print_Area_10_1_1_1_4">#REF!</definedName>
    <definedName name="Excel_BuiltIn_Print_Area_11_1_5_2">#REF!</definedName>
    <definedName name="Excel_BuiltIn_Print_Area_12_1_1_11_2">#REF!</definedName>
    <definedName name="_17Excel_BuiltIn_Print_Titles_4_1">#REF!</definedName>
    <definedName name="Excel_BuiltIn_Print_Area_6_1_14_16">#REF!</definedName>
    <definedName name="Excel_BuiltIn_Print_Area_28_10_4">#REF!</definedName>
    <definedName name="LPROT220">#REF!</definedName>
    <definedName name="mahan">#REF!</definedName>
    <definedName name="b2x">#REF!</definedName>
    <definedName name="SourceV">#REF!</definedName>
    <definedName name="Zspan">#REF!</definedName>
    <definedName name="XRefPaste1Row">#REF!</definedName>
    <definedName name="Excel_BuiltIn_Print_Area_5_1_17_4">#REF!</definedName>
    <definedName name="NW">#REF!</definedName>
    <definedName name="_DAT10">#REF!</definedName>
    <definedName name="Es___0">#REF!</definedName>
    <definedName localSheetId="11" name="__________________IDA1">#REF!</definedName>
    <definedName name="EH_002_14">#REF!</definedName>
    <definedName name="_SS405">#REF!</definedName>
    <definedName name="EM_039_5">#REF!</definedName>
    <definedName name="Excel_BuiltIn_Print_Area_14_1_12_16">#REF!</definedName>
    <definedName name="Excel_BuiltIn_Print_Area_5_1_14_27">#REF!</definedName>
    <definedName name="CIF_ABB_Imp">#REF!</definedName>
    <definedName name="n1x">#REF!</definedName>
    <definedName name="___________mm3">#REF!</definedName>
    <definedName name="_______cem124">#REF!</definedName>
    <definedName name="EM_011_10">#REF!</definedName>
    <definedName name="Excel_BuiltIn_Print_Area_17_1_17_27">#REF!</definedName>
    <definedName name="Excel_BuiltIn_Print_Area_7_1_9_4">#REF!</definedName>
    <definedName name="EM_007_6">#REF!</definedName>
    <definedName name="Excel_BuiltIn_Print_Area_14_1_17_2">#REF!</definedName>
    <definedName name="FI_AIRHW">#REF!</definedName>
    <definedName name="EM_017_2">#REF!</definedName>
    <definedName name="Excel_BuiltIn__FilterDatabase_7_8_4">#REF!</definedName>
    <definedName name="FabricatedTMT">#REF!</definedName>
    <definedName name="_____xlnm.Print_Titles_4">#REF!</definedName>
    <definedName name="___________________________in18900">#REF!</definedName>
    <definedName name="_________xlnm.Print_Area_9">#REF!</definedName>
    <definedName name="Excel_BuiltIn_Print_Area_2_1_1_1_1">#REF!</definedName>
    <definedName name="_______________________________________________iv19000">#REF!</definedName>
    <definedName name="EM_003_18">#REF!</definedName>
    <definedName name="dl___0">#REF!</definedName>
    <definedName name="LTswitchgear">#REF!</definedName>
    <definedName name="EM_056_16">#REF!</definedName>
    <definedName name="_________________xlnm.Print_Area_13">#REF!</definedName>
    <definedName name="EM_032_15">#REF!</definedName>
    <definedName name="CAPA11">#REF!</definedName>
    <definedName name="Excel_BuiltIn_Print_Area_28_5_16">#REF!</definedName>
    <definedName name="Excel_BuiltIn_Print_Area_17_1_17_4">#REF!</definedName>
    <definedName name="SpecialPrice">#REF!</definedName>
    <definedName name="___________xlnm.Print_Area_9">#REF!</definedName>
    <definedName name="______________xlnm.Print_Titles_1">#REF!</definedName>
    <definedName name="BaseI2">#REF!</definedName>
    <definedName name="Excel_BuiltIn_Print_Area_18_1_1">#REF!</definedName>
    <definedName name="___lb1">#REF!</definedName>
    <definedName name="__Hso2">#REF!</definedName>
    <definedName name="EM_032_10">#REF!</definedName>
    <definedName name="______________________in18900">#REF!</definedName>
    <definedName name="________________xlnm.Print_Area_2">#REF!</definedName>
    <definedName name="EM_004_5">#REF!</definedName>
    <definedName name="MARGIN_SC">#REF!</definedName>
    <definedName name="___tl2">#REF!</definedName>
    <definedName name="Metal6mm">#REF!</definedName>
    <definedName name="lmcmltsb">#REF!</definedName>
    <definedName name="___________m20">#REF!</definedName>
    <definedName name="ss8_hrsg_f">#REF!</definedName>
    <definedName name="_DAT3">#REF!</definedName>
    <definedName name="___________aoc1">#REF!</definedName>
    <definedName name="Excel_BuiltIn_Print_Area_5_1_8_4">#REF!</definedName>
    <definedName name="A13____13">#REF!</definedName>
    <definedName name="carpet___0">#REF!</definedName>
    <definedName name="ASSSSSS">#REF!</definedName>
    <definedName name="Zh">#REF!</definedName>
    <definedName name="EM_021_10">#REF!</definedName>
    <definedName name="ESCPRD_IMPHW">#REF!</definedName>
    <definedName name="ZSo">#REF!</definedName>
    <definedName name="Excel_BuiltIn_Print_Area_8_1_1_2_27">#REF!</definedName>
    <definedName name="______xlnm.Print_Area_2">#REF!</definedName>
    <definedName localSheetId="11" name="______________________dol12">#REF!</definedName>
    <definedName name="XRefPaste19">#REF!</definedName>
    <definedName name="Excel_BuiltIn_Print_Area_11_1_14_4">#REF!</definedName>
    <definedName name="p1mcc15">#REF!</definedName>
    <definedName name="fri">#REF!</definedName>
    <definedName name="Excel_BuiltIn_Print_Area_12_1_1_20_4">#REF!</definedName>
    <definedName name="XRefCopy10Row">#REF!</definedName>
    <definedName name="____b111121">#REF!</definedName>
    <definedName name="______lb2">#REF!</definedName>
    <definedName name="ch_area2">#REF!</definedName>
    <definedName name="Excel_BuiltIn_Print_Area_14_1_9">#REF!</definedName>
    <definedName name="annex4.1a">#REF!</definedName>
    <definedName name="Excel_BuiltIn_Print_Area_4_1_1_9_2">#REF!</definedName>
    <definedName name="MC_AIC_local">#REF!</definedName>
    <definedName name="Excel_BuiltIn_Print_Area_5_1_2">#REF!</definedName>
    <definedName name="Excel_BuiltIn_Print_Area_7_1_5_27">#REF!</definedName>
    <definedName name="globe">#REF!</definedName>
    <definedName name="____________________________________________iv19000">#REF!</definedName>
    <definedName name="_SSF3">#REF!</definedName>
    <definedName name="p1mcc7">#REF!</definedName>
    <definedName name="m8_e_f">#REF!</definedName>
    <definedName name="Excel_BuiltIn_Print_Area_7_1_15_16">#REF!</definedName>
    <definedName name="VertPltWt">#REF!</definedName>
    <definedName name="EM_010_10">#REF!</definedName>
    <definedName name="pIsmsb.3">#REF!</definedName>
    <definedName name="Ki2___13">#REF!</definedName>
    <definedName name="Est">#REF!</definedName>
    <definedName name="Excel_BuiltIn_Print_Area_3_1_7">#REF!</definedName>
    <definedName name="____SC03">#REF!</definedName>
    <definedName name="EM_036_13">#REF!</definedName>
    <definedName name="Excel_BuiltIn_Print_Area_5_1_3_2">#REF!</definedName>
    <definedName name="_________________________________in18900">#REF!</definedName>
    <definedName name="CST_TR">#REF!</definedName>
    <definedName name="Excel_BuiltIn_Print_Area_11_1_20">#REF!</definedName>
    <definedName name="Excel_BuiltIn_Print_Area_8_1_1_5_2">#REF!</definedName>
    <definedName name="EM_028_12">#REF!</definedName>
    <definedName name="Zeq00.48">#REF!</definedName>
    <definedName name="Excel_BuiltIn_Print_Area_2_1_1_12_2">#REF!</definedName>
    <definedName name="BasekV4">#REF!</definedName>
    <definedName name="EM_029_10">#REF!</definedName>
    <definedName name="Md_v">#REF!</definedName>
    <definedName name="___aoc1">#REF!</definedName>
    <definedName name="EM_032_7">#REF!</definedName>
    <definedName name="ohe">#REF!</definedName>
    <definedName name="Excel_BuiltIn_Print_Area_5_2">#REF!</definedName>
    <definedName localSheetId="11" name="__3_______123Graph_CCHART_1">#REF!</definedName>
    <definedName name="_Xl1">#REF!</definedName>
    <definedName name="pro">#REF!</definedName>
    <definedName name="amin1">#REF!</definedName>
    <definedName name="_______rs1">#REF!</definedName>
    <definedName localSheetId="11" name="p1upsip">#REF!</definedName>
    <definedName name="FIN_MAT">#REF!</definedName>
    <definedName name="Excel_BuiltIn_Print_Area_10_1_2_2_1">#REF!</definedName>
    <definedName name="Excel_BuiltIn_Print_Area_14_1_9_27">#REF!</definedName>
    <definedName name="Line_3">#REF!</definedName>
    <definedName name="TTDI">#REF!</definedName>
    <definedName name="Excel_BuiltIn_Print_Titles_4_1_2">#REF!</definedName>
    <definedName name="biddername">#REF!</definedName>
    <definedName name="Excel_BuiltIn_Print_Area_12_1_1_17_16">#REF!</definedName>
    <definedName name="__tab2">#REF!</definedName>
    <definedName name="_27Excel_BuiltIn_Print_Area_3_1_1_1_1">#REF!</definedName>
    <definedName name="Excel_BuiltIn_Print_Area_10_1_17_16">#REF!</definedName>
    <definedName name="_HM1">#REF!</definedName>
    <definedName name="XREF_COLUMN_1yyyyyyyy">#REF!</definedName>
    <definedName name="lmcmcc.1">#REF!</definedName>
    <definedName name="Excel_BuiltIn_Print_Area_15">#REF!</definedName>
    <definedName name="EM_036_4">#REF!</definedName>
    <definedName name="Nxx">#REF!</definedName>
    <definedName name="EM_068_15">#REF!</definedName>
    <definedName name="EM_013_4">#REF!</definedName>
    <definedName name="__________________lb1">#REF!</definedName>
    <definedName name="Excel_BuiltIn_Print_Area_28_16_4">#REF!</definedName>
    <definedName name="EM_011_6">#REF!</definedName>
    <definedName name="IntFreeCred">#REF!</definedName>
    <definedName name="Excel_BuiltIn_Print_Area_2_1_1_3_27">#REF!</definedName>
    <definedName name="Excel_BuiltIn_Print_Area_28_13_4">#REF!</definedName>
    <definedName localSheetId="11" name="EB_Total">#REF!</definedName>
    <definedName name="Excel_BuiltIn_Print_Area_16_1_1_4">#REF!</definedName>
    <definedName name="Excel_BuiltIn_Print_Area_9_1_15_16">#REF!</definedName>
    <definedName name="___m234">#REF!</definedName>
    <definedName localSheetId="11" name="IF_J_1_RUN__PROG1">#REF!</definedName>
    <definedName localSheetId="11" name="_______3____123Graph_CCHART_1">#REF!</definedName>
    <definedName name="_____xlnm.Print_Area_6">#REF!</definedName>
    <definedName name="Excel_BuiltIn_Print_Area_2_1_1_14_4">#REF!</definedName>
    <definedName name="LLL">#REF!</definedName>
    <definedName name="Excel_BuiltIn_Print_Area_28_17_27">#REF!</definedName>
    <definedName name="Excel_BuiltIn_Print_Area_8_1_9_16">#REF!</definedName>
    <definedName localSheetId="10" name="SESHA_SAI_CONSTRUCTION">#REF!</definedName>
    <definedName name="XRefCopy34">#REF!</definedName>
    <definedName localSheetId="11" name="________________________________________________dol12">#REF!</definedName>
    <definedName name="_____A81614">#REF!</definedName>
    <definedName name="salar">#REF!</definedName>
    <definedName name="EM_004_16">#REF!</definedName>
    <definedName name="Excel_BuiltIn_Print_Area_5_1_1_2_1">#REF!</definedName>
    <definedName localSheetId="11" name="modvat">#REF!</definedName>
    <definedName name="한강진">#REF!</definedName>
    <definedName name="Distrib">#REF!</definedName>
    <definedName name="BL5AAA">#REF!</definedName>
    <definedName name="p1500mcfdr">#REF!</definedName>
    <definedName name="SQRT__1___0_6___1_0___0">#REF!</definedName>
    <definedName name="Excel_BuiltIn_Print_Area_4_1_20_27">#REF!</definedName>
    <definedName name="Excel_BuiltIn_Print_Area_3_1_6">#REF!</definedName>
    <definedName name="Line_4">#REF!</definedName>
    <definedName name="Excel_BuiltIn_Print_Area_16_1_6_4">#REF!</definedName>
    <definedName name="Fhwl">#REF!</definedName>
    <definedName name="Overall_Mobi_Mth">#REF!</definedName>
    <definedName name="Z2G">#REF!</definedName>
    <definedName name="XRefPaste35Row">#REF!</definedName>
    <definedName name="Excel_BuiltIn_Print_Area_3_1_13_2">#REF!</definedName>
    <definedName name="fwio">#REF!</definedName>
    <definedName name="EM_008_9">#REF!</definedName>
    <definedName name="ab">#REF!</definedName>
    <definedName localSheetId="17" name="A8_">#REF!</definedName>
    <definedName localSheetId="11" name="_12__123Graph_BCHART_1">#REF!</definedName>
    <definedName name="Excel_BuiltIn_Print_Area_8_1_1_17_27">#REF!</definedName>
    <definedName name="unnamed_2">#REF!</definedName>
    <definedName name="Excel_BuiltIn_Print_Area_12_1_14_2">#REF!</definedName>
    <definedName name="_________xlnm.Print_Area_7">#REF!</definedName>
    <definedName name="us_fi">#REF!</definedName>
    <definedName name="EM_001_15">#REF!</definedName>
    <definedName localSheetId="11" name="__dol12">#REF!</definedName>
    <definedName name="_______xlnm.Print_Area_4">#REF!</definedName>
    <definedName name="Angeb">#REF!</definedName>
    <definedName name="_SC05">#REF!</definedName>
    <definedName name="ram">#REF!</definedName>
    <definedName name="name">#REF!</definedName>
    <definedName name="M_25_box_Culvert">#REF!</definedName>
    <definedName name="EM_037_6">#REF!</definedName>
    <definedName name="Excel_BuiltIn_Print_Area_3_1_8_2">#REF!</definedName>
    <definedName name="ss6_fuel_f">#REF!</definedName>
    <definedName localSheetId="11" name="a">#REF!</definedName>
    <definedName name="Excel_BuiltIn_Print_Area_4_1_14_2">#REF!</definedName>
    <definedName name="Excel_BuiltIn_Print_Area_28_11_16">#REF!</definedName>
    <definedName name="Excel_BuiltIn_Print_Area_16_1_5_1">#REF!</definedName>
    <definedName name="hiuhiuhpoho">#REF!</definedName>
    <definedName name="Z1x">#REF!</definedName>
    <definedName name="EM_034_13">#REF!</definedName>
    <definedName name="Excel_BuiltIn_Print_Area_12_1_1_14_27">#REF!</definedName>
    <definedName name="MC_AIC_Imp">#REF!</definedName>
    <definedName name="_3Excel_BuiltIn_Print_Area_2_1_1_1_1_1_1_1_1_1_1_1">#REF!</definedName>
    <definedName name="Zch">#REF!</definedName>
    <definedName name="Group4">#REF!</definedName>
    <definedName name="______xlnm.Print_Area_1">#REF!</definedName>
    <definedName name="Excel_BuiltIn_Print_Area_5_1_12_2">#REF!</definedName>
    <definedName name="Excel_BuiltIn_Print_Area_15_1_2_27">#REF!</definedName>
    <definedName name="EM_010_9">#REF!</definedName>
    <definedName name="_HE21">#REF!</definedName>
    <definedName name="XRefPaste32Row">#REF!</definedName>
    <definedName name="EM_068_17">#REF!</definedName>
    <definedName name="_SC7025">#REF!</definedName>
    <definedName name="CAPA77">#REF!</definedName>
    <definedName name="Ql___0">#REF!</definedName>
    <definedName name="_________________xlnm.Print_Titles_1">#REF!</definedName>
    <definedName name="Excel_BuiltIn_Print_Area_12_1_1_8_4">#REF!</definedName>
    <definedName name="StrID">#REF!</definedName>
    <definedName name="iiiiii">#REF!</definedName>
    <definedName name="Excel_BuiltIn_Print_Area_17_1_1_16_1">#REF!</definedName>
    <definedName name="_________________________________________________in18900">#REF!</definedName>
    <definedName localSheetId="11" name="SA">#REF!</definedName>
    <definedName name="Excel_BuiltIn_Print_Area_5_16_27">#REF!</definedName>
    <definedName name="Excel_BuiltIn_Print_Area_10_1_15">#REF!</definedName>
    <definedName name="empl_btgt1">#REF!</definedName>
    <definedName name="EM_019_6">#REF!</definedName>
    <definedName name="Excel_BuiltIn_Print_Area_12_1_1_16_1">#REF!</definedName>
    <definedName localSheetId="11" name="_________8__123Graph_BCHART_1">#REF!</definedName>
    <definedName name="_SC7048">#REF!</definedName>
    <definedName name="EM_039_18">#REF!</definedName>
    <definedName localSheetId="11" name="raja">#REF!</definedName>
    <definedName name="EM_025_13">#REF!</definedName>
    <definedName name="_eth2">#REF!</definedName>
    <definedName name="전체">#REF!</definedName>
    <definedName name="p1mcc4">#REF!</definedName>
    <definedName name="Excel_BuiltIn_Print_Area_8_1_13">#REF!</definedName>
    <definedName name="EM_008_14">#REF!</definedName>
    <definedName name="CD_HW">#REF!</definedName>
    <definedName name="Excel_BuiltIn_Print_Area_8_1_12_27">#REF!</definedName>
    <definedName name="Excel_BuiltIn_Print_Area_7_1_1_9_27">#REF!</definedName>
    <definedName name="____SC24">#REF!</definedName>
    <definedName name="Excel_BuiltIn_Print_Area_12_1_1_20_16">#REF!</definedName>
    <definedName name="SlabD">#REF!</definedName>
    <definedName name="Excel_BuiltIn_Print_Area_4_1_13">#REF!</definedName>
    <definedName name="Excel_BuiltIn_Print_Area_17_1_1_1">#REF!</definedName>
    <definedName name="EM_002_1">#REF!</definedName>
    <definedName localSheetId="11" name="_______VS2004">#REF!</definedName>
    <definedName name="________________________________________________in18900">#REF!</definedName>
    <definedName name="Excel_BuiltIn_Print_Area_14_1_20_4">#REF!</definedName>
    <definedName name="Excel_BuiltIn_Print_Area_10_1_1_2_1">#REF!</definedName>
    <definedName name="sftower_idr">#REF!</definedName>
    <definedName name="Excel_BuiltIn_Print_Area_12_1_10_2">#REF!</definedName>
    <definedName name="Excel_BuiltIn_Print_Area_17_1_2">#REF!</definedName>
    <definedName name="BaseI3">#REF!</definedName>
    <definedName name="Excel_BuiltIn_Print_Area_2_1_5">#REF!</definedName>
    <definedName localSheetId="11" name="Receivables_yearwise">#REF!</definedName>
    <definedName name="BuiltIn_Print_Area___0___0___0___0___0___0___0___0___0___0___0___0___0___0">#REF!</definedName>
    <definedName name="RFP012DL_Total_MM">#REF!</definedName>
    <definedName name="Excel_BuiltIn_Print_Area_8_1_20_4">#REF!</definedName>
    <definedName name="Excel_BuiltIn_Print_Area_8_1_20_27">#REF!</definedName>
    <definedName name="XREF_COLUMN_13">#REF!</definedName>
    <definedName localSheetId="10" name="F">#REF!</definedName>
    <definedName name="Excel_BuiltIn_Print_Area_3_1_6_4">#REF!</definedName>
    <definedName name="XRefCopy31">#REF!</definedName>
    <definedName localSheetId="11" name="ie">#REF!</definedName>
    <definedName name="Excel_BuiltIn_Print_Area_2_1_3">#REF!</definedName>
    <definedName name="EM_030_15">#REF!</definedName>
    <definedName name="Excel_BuiltIn_Print_Area_2_1_1_1_13">#REF!</definedName>
    <definedName name="Excel_BuiltIn_Print_Area_7_1_14_16">#REF!</definedName>
    <definedName name="Excel_BuiltIn_Print_Area_17_1_9_2">#REF!</definedName>
    <definedName name="ss9_fuel_f">#REF!</definedName>
    <definedName name="________xlnm.Print_Area_4">#REF!</definedName>
    <definedName name="Excel_BuiltIn_Print_Area_5_2_4">#REF!</definedName>
    <definedName name="Excel_BuiltIn_Print_Area_3_1_20_4">#REF!</definedName>
    <definedName localSheetId="11" name="P_7DPO">#REF!</definedName>
    <definedName name="Excel_BuiltIn_Print_Area_12_1_8_16">#REF!</definedName>
    <definedName name="EM_065_15">#REF!</definedName>
    <definedName name="Excel_BuiltIn_Print_Area_17_1_1_2_1">#REF!</definedName>
    <definedName name="_mcc1">#REF!</definedName>
    <definedName name="EM_035_16">#REF!</definedName>
    <definedName name="Excel_BuiltIn_Print_Area_8_1_5_4">#REF!</definedName>
    <definedName name="mlclf">#REF!</definedName>
    <definedName name="EM_001_14">#REF!</definedName>
    <definedName name="EM_033_4">#REF!</definedName>
    <definedName name="_____________in18900">#REF!</definedName>
    <definedName name="BD1Lambda">#REF!</definedName>
    <definedName name="EM_021_17">#REF!</definedName>
    <definedName name="Excel_BuiltIn_Print_Area_5_1_1_14">#REF!</definedName>
    <definedName name="_____iv19000">#REF!</definedName>
    <definedName name="Excel_BuiltIn_Print_Area_8_1_13_2">#REF!</definedName>
    <definedName name="_drg1">#REF!</definedName>
    <definedName name="EM_009_4">#REF!</definedName>
    <definedName name="CPM">#REF!</definedName>
    <definedName name="EM_033_8">#REF!</definedName>
    <definedName name="rmcaccp">#REF!</definedName>
    <definedName name="Excel_BuiltIn__FilterDatabase_7_8_16">#REF!</definedName>
    <definedName name="Z2t">#REF!</definedName>
    <definedName name="Excel_BuiltIn_Print_Area_5_3_27">#REF!</definedName>
    <definedName name="ss9_gtax_v">#REF!</definedName>
    <definedName name="RTU1_PC">#REF!</definedName>
    <definedName name="ALIM">#REF!</definedName>
    <definedName name="Excel_BuiltIn_Print_Area_3_1_10_4">#REF!</definedName>
    <definedName name="Excel_BuiltIn_Print_Area_9_1_1_1_1">#REF!</definedName>
    <definedName name="Excel_BuiltIn_Print_Area_3_1_10">#REF!</definedName>
    <definedName localSheetId="11" name="__10____123Graph_ACHART_1">#REF!</definedName>
    <definedName name="____________________________xlnm.Print_Area_1">#REF!</definedName>
    <definedName name="CONT">#REF!</definedName>
    <definedName name="Excel_BuiltIn_Print_Area_28_6_4">#REF!</definedName>
    <definedName name="dcrwk7">#REF!</definedName>
    <definedName name="___________________________________________in18900">#REF!</definedName>
    <definedName name="m2_e_w">#REF!</definedName>
    <definedName name="m8_cond_f">#REF!</definedName>
    <definedName name="Mh_v">#REF!</definedName>
    <definedName name="_9Excel_BuiltIn_Print_Area_17_1_1_1_1">#REF!</definedName>
    <definedName name="Excel_BuiltIn_Print_Area_8_1_1_2_1">#REF!</definedName>
    <definedName name="____Hso3">#REF!</definedName>
    <definedName name="COU___13">#REF!</definedName>
    <definedName name="____CBR500">#REF!</definedName>
    <definedName localSheetId="11" name="__13___123Graph_ACHART_1">#REF!</definedName>
    <definedName name="jv">#REF!</definedName>
    <definedName name="vtw">#REF!</definedName>
    <definedName name="Excel_BuiltIn_Print_Area_12_1_2_16">#REF!</definedName>
    <definedName name="Excel_BuiltIn_Print_Area_17_1_6_4">#REF!</definedName>
    <definedName name="EM_055_15">#REF!</definedName>
    <definedName name="Excel_BuiltIn_Print_Area_6_1_3_27">#REF!</definedName>
    <definedName name="eela2">#REF!</definedName>
    <definedName name="Excel_BuiltIn_Print_Area_14_1_7_4">#REF!</definedName>
    <definedName name="ss8_ct_w">#REF!</definedName>
    <definedName name="EM_054_15">#REF!</definedName>
    <definedName name="_RE68">#REF!</definedName>
    <definedName localSheetId="11" name="_5______123Graph_BCHART_1">#REF!</definedName>
    <definedName name="_pdp2">#REF!</definedName>
    <definedName name="TEt___0">#REF!</definedName>
    <definedName name="Excel_BuiltIn_Print_Area_16_1_4">#REF!</definedName>
    <definedName name="___A91614">#REF!</definedName>
    <definedName localSheetId="11" name="_dol13">#REF!</definedName>
    <definedName name="Excel_BuiltIn_Print_Area_17_1_1_15_16">#REF!</definedName>
    <definedName name="EM_032_5">#REF!</definedName>
    <definedName name="carpet___11">#REF!</definedName>
    <definedName name="SPEC_13">#REF!</definedName>
    <definedName name="Excel_BuiltIn_Print_Area_10_1_8_2">#REF!</definedName>
    <definedName name="LYReturns">#REF!</definedName>
    <definedName name="Excel_BuiltIn__FilterDatabase_50">#REF!</definedName>
    <definedName name="empl_carr_own">#REF!</definedName>
    <definedName name="EM_021_16">#REF!</definedName>
    <definedName name="Excel_BuiltIn_Print_Area_15_1_11_4">#REF!</definedName>
    <definedName name="EM_033_12">#REF!</definedName>
    <definedName name="OBJ">#REF!</definedName>
    <definedName name="Excel_BuiltIn_Print_Area_16_1_1_14_27">#REF!</definedName>
    <definedName name="Excel_BuiltIn_Print_Area_1_18_16">#REF!</definedName>
    <definedName name="zs___0">#REF!</definedName>
    <definedName localSheetId="11" name="ass">#REF!</definedName>
    <definedName name="QFC_SFRh">#REF!</definedName>
    <definedName name="GrphPlanSales">#REF!</definedName>
    <definedName name="Excel_BuiltIn_Print_Area_5_1_15">#REF!</definedName>
    <definedName name="OTH">#REF!</definedName>
    <definedName name="ABC">#REF!</definedName>
    <definedName name="EM_014_17">#REF!</definedName>
    <definedName name="Excel_BuiltIn_Print_Area_8_1_2">#REF!</definedName>
    <definedName name="Excel_BuiltIn_Print_Area_5_15_4">#REF!</definedName>
    <definedName name="___________xlnm.Print_Area_7">#REF!</definedName>
    <definedName name="_SC13">#REF!</definedName>
    <definedName name="Value7">#REF!</definedName>
    <definedName name="______m234">#REF!</definedName>
    <definedName name="Excel_BuiltIn_Print_Area_5_14_2">#REF!</definedName>
    <definedName name="_mhr1">#REF!</definedName>
    <definedName name="PNum">#REF!</definedName>
    <definedName name="Excel_BuiltIn_Print_Area_9_1_5_2">#REF!</definedName>
    <definedName name="小計">#REF!</definedName>
    <definedName name="Clearance">#REF!</definedName>
    <definedName name="EM_012_17">#REF!</definedName>
    <definedName name="P_7DPO">#REF!</definedName>
    <definedName name="Value27">#REF!</definedName>
    <definedName name="hhh_1">#REF!</definedName>
    <definedName name="lc350mcic">#REF!</definedName>
    <definedName name="__________IDA1">#REF!</definedName>
    <definedName name="Excel_BuiltIn_Print_Area_15_1_1_27">#REF!</definedName>
    <definedName name="E_GV">#REF!</definedName>
    <definedName name="EEst">#REF!</definedName>
    <definedName name="_____tab2">#REF!</definedName>
    <definedName name="sws">#REF!</definedName>
    <definedName name="KET">#REF!</definedName>
    <definedName name="Excel_BuiltIn_Print_Area_28_2">#REF!</definedName>
    <definedName name="Excel_BuiltIn__FilterDatabase_31_2">#REF!</definedName>
    <definedName name="Excel_BuiltIn_Print_Area_2_1_27">#REF!</definedName>
    <definedName name="___mm2">#REF!</definedName>
    <definedName name="_QTY1">#REF!</definedName>
    <definedName name="Excel_BuiltIn_Print_Area_5_1_1_14_2">#REF!</definedName>
    <definedName localSheetId="11" name="_3____________123Graph_CCHART_1">#REF!</definedName>
    <definedName name="AAAAAA">#REF!</definedName>
    <definedName name="MANU222">#REF!</definedName>
    <definedName name="EM_002_7">#REF!</definedName>
    <definedName localSheetId="10" name="bb">#REF!</definedName>
    <definedName name="EM_023_2">#REF!</definedName>
    <definedName name="data2">#REF!</definedName>
    <definedName name="CED_pc">#REF!</definedName>
    <definedName name="p1db">#REF!</definedName>
    <definedName name="_________tab1">#REF!</definedName>
    <definedName name="ZZZZ">#REF!</definedName>
    <definedName name="Excel_BuiltIn_Print_Area_29_3_27">#REF!</definedName>
    <definedName name="XRefCopy21">#REF!</definedName>
    <definedName name="Excel_BuiltIn_Print_Area_2_1_1_5_2">#REF!</definedName>
    <definedName name="Excel_BuiltIn_Print_Area_3_1_1_1_1_27">#REF!</definedName>
    <definedName name="yyyyyyyyyyy">#REF!</definedName>
    <definedName name="Excel_BuiltIn_Print_Area_4_1_1_10_2">#REF!</definedName>
    <definedName name="Excel_BuiltIn_Print_Area_11">#REF!</definedName>
    <definedName name="ho___13">#REF!</definedName>
    <definedName name="EM_016_17">#REF!</definedName>
    <definedName name="EM_028_10">#REF!</definedName>
    <definedName name="____SC05">#REF!</definedName>
    <definedName name="Excel_BuiltIn_Print_Area_4_1_12">#REF!</definedName>
    <definedName name="_mm3">#REF!</definedName>
    <definedName name="zngr">#REF!</definedName>
    <definedName name="Excel_BuiltIn_Print_Area_5_1_1_20_2">#REF!</definedName>
    <definedName name="GMR">#REF!</definedName>
    <definedName name="Excel_BuiltIn_Print_Area_5_1_7_16">#REF!</definedName>
    <definedName name="Dust">#REF!</definedName>
    <definedName name="Personal">#REF!</definedName>
    <definedName name="_LAR500">#REF!</definedName>
    <definedName name="XRefCopy50Row">#REF!</definedName>
    <definedName name="Excel_BuiltIn_Print_Area_4_1_1_16_4">#REF!</definedName>
    <definedName name="zs">#REF!</definedName>
    <definedName name="Value28">#REF!</definedName>
    <definedName name="BOX">#REF!</definedName>
    <definedName name="_IDA1">#REF!</definedName>
    <definedName name="EM_025_9">#REF!</definedName>
    <definedName name="PATH22">#REF!</definedName>
    <definedName name="Excel_BuiltIn_Print_Area_5_1_1_8_4">#REF!</definedName>
    <definedName localSheetId="11" name="p12i1bc8f">#REF!</definedName>
    <definedName localSheetId="11" name="fgdfgg">#REF!</definedName>
    <definedName name="_________________________xlnm.Print_Titles_1">#REF!</definedName>
    <definedName name="Excel_BuiltIn_Print_Area_12_1_1_6_4">#REF!</definedName>
    <definedName name="_____________________________________in18900">#REF!</definedName>
    <definedName name="Excel_BuiltIn_Print_Area_4_1_6">#REF!</definedName>
    <definedName name="Excel_BuiltIn_Print_Area_17_1_1_20">#REF!</definedName>
    <definedName name="Kii___0">#REF!</definedName>
    <definedName name="_CBR500">#REF!</definedName>
    <definedName name="EM_005_16">#REF!</definedName>
    <definedName name="disdir">#REF!</definedName>
    <definedName name="Excel_BuiltIn_Print_Area_11_1_16_16">#REF!</definedName>
    <definedName name="Illumination">#REF!</definedName>
    <definedName name="_______________________xlnm.Print_Titles_1">#REF!</definedName>
    <definedName localSheetId="11" name="_________VS2004">#REF!</definedName>
    <definedName name="______________g1">#REF!</definedName>
    <definedName name="Excel_BuiltIn_Print_Titles_4_1_1_16">#REF!</definedName>
    <definedName name="Excel_BuiltIn_Print_Area_7_1_1_20_2">#REF!</definedName>
    <definedName name="_______IDA1">#REF!</definedName>
    <definedName name="Excel_BuiltIn_Print_Area_17_1_1_14">#REF!</definedName>
    <definedName name="Excel_BuiltIn_Print_Area_6_1_2_2">#REF!</definedName>
    <definedName name="Z0t">#REF!</definedName>
    <definedName name="_drg2">#REF!</definedName>
    <definedName localSheetId="11" name="dsada">#REF!</definedName>
    <definedName name="Excel_BuiltIn_Print_Area_29_15_2">#REF!</definedName>
    <definedName name="Excel_BuiltIn_Print_Area_17_1_11_16">#REF!</definedName>
    <definedName name="Excel_BuiltIn_Print_Area_6_1_14_2">#REF!</definedName>
    <definedName name="Excel_BuiltIn_Print_Area_8_1_7_2">#REF!</definedName>
    <definedName name="ss9_st_v">#REF!</definedName>
    <definedName name="Excel_BuiltIn_Print_Area_6_1_2_4">#REF!</definedName>
    <definedName name="delm">#REF!</definedName>
    <definedName name="Location___10">#REF!</definedName>
    <definedName name="__hfi2">#REF!</definedName>
    <definedName name="_del1">#REF!</definedName>
    <definedName name="EM_025_6">#REF!</definedName>
    <definedName localSheetId="11" name="_pdp2">#REF!</definedName>
    <definedName name="EM_027_15">#REF!</definedName>
    <definedName name="AIR_COOLER_CODES">#REF!</definedName>
    <definedName name="___CBR220">#REF!</definedName>
    <definedName name="EM_074_18">#REF!</definedName>
    <definedName localSheetId="10" name="Excel_BuiltIn__FilterDatabase_4">#REF!</definedName>
    <definedName name="材料費">#REF!</definedName>
    <definedName name="lc350pcfdr">#REF!</definedName>
    <definedName name="Excel_BuiltIn_Print_Area_17_1_1_14_4">#REF!</definedName>
    <definedName name="I">#REF!</definedName>
    <definedName name="EH_002_6">#REF!</definedName>
    <definedName name="Excel_BuiltIn_Print_Area_28_2_27">#REF!</definedName>
    <definedName name="PR_TR">#REF!</definedName>
    <definedName name="TPROT220">#REF!</definedName>
    <definedName name="___________A91614">#REF!</definedName>
    <definedName name="Excel_BuiltIn_Print_Area_9_1_12">#REF!</definedName>
    <definedName name="USD_EUR">#REF!</definedName>
    <definedName name="_SC7043">#REF!</definedName>
    <definedName name="Excel_BuiltIn_Print_Area_2_1_1_1_1_1_1_1_1">#REF!</definedName>
    <definedName name="BuiltIn_Print_Titles___0___0">#REF!</definedName>
    <definedName name="Excel_BuiltIn_Print_Area_5_15">#REF!</definedName>
    <definedName name="Fruit">#REF!</definedName>
    <definedName name="Excel_BuiltIn_Print_Area_13_1_5_1">#REF!</definedName>
    <definedName name="Excel_BuiltIn_Print_Area_10_1_7">#REF!</definedName>
    <definedName name="PAGED">#REF!</definedName>
    <definedName name="Excel_BuiltIn_Print_Area_12_1_1_10_2">#REF!</definedName>
    <definedName name="TITLE">#REF!</definedName>
    <definedName name="MultipleSets">#REF!</definedName>
    <definedName localSheetId="11" name="_____3____123Graph_CCHART_1">#REF!</definedName>
    <definedName name="EH_002_17">#REF!</definedName>
    <definedName name="Excel_BuiltIn_Print_Area_19">#REF!</definedName>
    <definedName name="dbrwk1">#REF!</definedName>
    <definedName name="Ref__EUS_632_FDN_002">#REF!</definedName>
    <definedName name="BR_Resou">#REF!</definedName>
    <definedName name="Excel_BuiltIn_Print_Area_16_1_1_16_16">#REF!</definedName>
    <definedName name="______xlnm.Print_Area_8">#REF!</definedName>
    <definedName name="Excel_BuiltIn_Print_Area_28_11_2">#REF!</definedName>
    <definedName localSheetId="11" name="GFGFG">#REF!</definedName>
    <definedName name="EM_017_5">#REF!</definedName>
    <definedName name="_HE71">#REF!</definedName>
    <definedName name="Excel_BuiltIn_Print_Area_7_1_10_2">#REF!</definedName>
    <definedName name="ppp">#REF!</definedName>
    <definedName name="_13_ページング_電話関係">#REF!</definedName>
    <definedName name="Excel_BuiltIn_Print_Area_2_1_5_27">#REF!</definedName>
    <definedName name="Excel_BuiltIn_Print_Area_3_1_17_27">#REF!</definedName>
    <definedName name="_16Excel_BuiltIn_Print_Area_3_1_1">#REF!</definedName>
    <definedName name="BD1EconMeasure">#REF!</definedName>
    <definedName localSheetId="11" name="________________________________IDA1">#REF!</definedName>
    <definedName name="sffitting_idr">#REF!</definedName>
    <definedName localSheetId="17" name="Excel_BuiltIn__FilterDatabase_4">#REF!</definedName>
    <definedName name="__cff2">#REF!</definedName>
    <definedName name="__kd2">#REF!</definedName>
    <definedName name="cdds">#REF!</definedName>
    <definedName name="EM_018_8">#REF!</definedName>
    <definedName name="jawed">#REF!</definedName>
    <definedName name="RATEST">#REF!</definedName>
    <definedName name="Excel_BuiltIn_Print_Area_6_1_7">#REF!</definedName>
    <definedName name="EM_030_4">#REF!</definedName>
    <definedName name="D8Data">#REF!</definedName>
    <definedName name="M1y">#REF!</definedName>
    <definedName name="Excel_BuiltIn_Print_Area_4_1_1_3_2">#REF!</definedName>
    <definedName name="assets">#REF!</definedName>
    <definedName name="_3___________e">#REF!</definedName>
    <definedName name="RSP">#REF!</definedName>
    <definedName name="_DET6">#REF!</definedName>
    <definedName name="Excel_BuiltIn_Print_Area_4_1_1_6_16">#REF!</definedName>
    <definedName name="CAPA22">#REF!</definedName>
    <definedName name="ss9_hrsg_v">#REF!</definedName>
    <definedName name="EM_039_16">#REF!</definedName>
    <definedName localSheetId="10" name="ADVIK">#REF!</definedName>
    <definedName name="XRefPaste8Row">#REF!</definedName>
    <definedName name="Excel_BuiltIn_Print_Area_4_1_14_16">#REF!</definedName>
    <definedName name="Excel_BuiltIn_Print_Area_14_1_8_2">#REF!</definedName>
    <definedName name="___xlnm.Print_Area_1">#REF!</definedName>
    <definedName name="LN">#REF!</definedName>
    <definedName name="___cth2">#REF!</definedName>
    <definedName name="m8_geno_v">#REF!</definedName>
    <definedName name="nlg_cd">#REF!</definedName>
    <definedName name="EM_033_10">#REF!</definedName>
    <definedName name="Excel_BuiltIn_Print_Area_4_1_5_2">#REF!</definedName>
    <definedName name="empl_bpp2">#REF!</definedName>
    <definedName name="Excel_BuiltIn_Print_Area_8_1_1_15_2">#REF!</definedName>
    <definedName name="Excel_BuiltIn_Print_Area_8_1_13_27">#REF!</definedName>
    <definedName name="RCC">#REF!</definedName>
    <definedName name="Excel_BuiltIn_Print_Titles_5_1_1">#REF!</definedName>
    <definedName name="ANNEX2A">#REF!</definedName>
    <definedName name="Pby">#REF!</definedName>
    <definedName name="Excel_BuiltIn_Print_Area_16_1_1_2">#REF!</definedName>
    <definedName name="EM_038_10">#REF!</definedName>
    <definedName name="sdif">#REF!</definedName>
    <definedName name="Excel_BuiltIn_Print_Area_5_1_1_1_1">#REF!</definedName>
    <definedName name="___Xl1">#REF!</definedName>
    <definedName localSheetId="11" name="______8__123Graph_BCHART_1">#REF!</definedName>
    <definedName name="duplex_strainer">#REF!</definedName>
    <definedName name="Excel_BuiltIn_Print_Area_17_1_15_27">#REF!</definedName>
    <definedName name="col___11">#REF!</definedName>
    <definedName name="Excel_BuiltIn_Print_Area_7_1_3_2">#REF!</definedName>
    <definedName name="PERSONNEL">#REF!</definedName>
    <definedName name="____________________________________xlnm.Print_Area_1">#REF!</definedName>
    <definedName name="Excel_BuiltIn_Print_Area_12_1_1_12_4">#REF!</definedName>
    <definedName name="EM_015_4">#REF!</definedName>
    <definedName name="SAUN">#REF!</definedName>
    <definedName name="SCHEDULE_NO._6a___Interest_accrued_on_Investments">#REF!</definedName>
    <definedName name="_____________cem124">#REF!</definedName>
    <definedName name="Value3">#REF!</definedName>
    <definedName localSheetId="11" name="PublicDocuments">#REF!</definedName>
    <definedName name="Alw">#REF!</definedName>
    <definedName name="Excel_BuiltIn_Print_Area_8_1_1_1">#REF!</definedName>
    <definedName localSheetId="11" name="company">#REF!</definedName>
    <definedName name="_19Excel_BuiltIn_Print_Area_2_1_1_1_1_1">#REF!</definedName>
    <definedName name="EM_020_10">#REF!</definedName>
    <definedName name="C_">#REF!</definedName>
    <definedName name="______________xlnm._FilterDatabase_1">#REF!</definedName>
    <definedName name="Excel_BuiltIn_Print_Area_5_12">#REF!</definedName>
    <definedName name="Excel_BuiltIn_Print_Area_2_1_1_1_11_27">#REF!</definedName>
    <definedName name="_RE76">#REF!</definedName>
    <definedName name="Vsigma1">#REF!</definedName>
    <definedName name="Excel_BuiltIn_Print_Area_3">#REF!</definedName>
    <definedName name="B___0">#REF!</definedName>
    <definedName name="ED_TRDR">#REF!</definedName>
    <definedName name="Excel_BuiltIn_Print_Area_5_1_10_27">#REF!</definedName>
    <definedName name="ss8_gtax_f">#REF!</definedName>
    <definedName name="Excel_BuiltIn_Print_Area_10_1_12_2">#REF!</definedName>
    <definedName localSheetId="11" name="__6___123Graph_CCHART_1">#REF!</definedName>
    <definedName localSheetId="11" name="_4______123Graph_ACHART_1">#REF!</definedName>
    <definedName name="_PLC220">#REF!</definedName>
    <definedName name="Excel_BuiltIn_Print_Area_7_1_1_13_2">#REF!</definedName>
    <definedName name="a__Labour_charges_for_cutting_bending__welding_including_materials.">#REF!</definedName>
    <definedName name="Excel_BuiltIn_Print_Area_29_16">#REF!</definedName>
    <definedName name="ThreeTd">#REF!</definedName>
    <definedName name="Excel_BuiltIn_Print_Area_10_1_27">#REF!</definedName>
    <definedName name="BD1CE">#REF!</definedName>
    <definedName name="XRefPaste5Row">#REF!</definedName>
    <definedName name="Excel_BuiltIn_Print_Area_10_1_16_27">#REF!</definedName>
    <definedName name="Excel_BuiltIn_Print_Area_6_1_7_16">#REF!</definedName>
    <definedName name="Excel_BuiltIn_Print_Area_5_1_1_1_1_1_1">#REF!</definedName>
    <definedName name="Excel_BuiltIn_Print_Area_5_1_1_17_2">#REF!</definedName>
    <definedName name="ss401_404">#REF!</definedName>
    <definedName name="DaRwk9">#REF!</definedName>
    <definedName localSheetId="10" name="RAVI">#REF!</definedName>
    <definedName name="_SV7042">#REF!</definedName>
    <definedName name="_tl2">#REF!</definedName>
    <definedName name="_g1">#REF!</definedName>
    <definedName name="__rs1">#REF!</definedName>
    <definedName name="ㅣ833">#REF!</definedName>
    <definedName name="DaRWk4">#REF!</definedName>
    <definedName name="k2s">#REF!</definedName>
    <definedName name="Wm_50_kg">#REF!</definedName>
    <definedName name="________tab1">#REF!</definedName>
    <definedName name="Excel_BuiltIn_Print_Area_10_1_16_1">#REF!</definedName>
    <definedName name="EM_007_8">#REF!</definedName>
    <definedName name="PublicDocuments">#REF!</definedName>
    <definedName name="EM_013_5">#REF!</definedName>
    <definedName name="EM_019_18">#REF!</definedName>
    <definedName localSheetId="11" name="project_lookup">#REF!</definedName>
    <definedName name="p1mcc3">#REF!</definedName>
    <definedName name="_SC03">#REF!</definedName>
    <definedName name="Excel_BuiltIn_Print_Area_9_1_14">#REF!</definedName>
    <definedName localSheetId="11" name="_SAP1">#REF!</definedName>
    <definedName name="AAAAAAAAA">#REF!</definedName>
    <definedName name="BOQ">#REF!</definedName>
    <definedName name="Excel_BuiltIn_Print_Area_14_1_7_2">#REF!</definedName>
    <definedName name="Msbdo">#REF!</definedName>
    <definedName name="B">#REF!</definedName>
    <definedName name="EM_027_1">#REF!</definedName>
    <definedName name="__A91614">#REF!</definedName>
    <definedName name="EM_018_1">#REF!</definedName>
    <definedName name="Excel_BuiltIn_Print_Area_2_1_1_7_16">#REF!</definedName>
    <definedName name="SPEC_19">#REF!</definedName>
    <definedName name="Excel_BuiltIn_Print_Area_17_1_1_1_1">#REF!</definedName>
    <definedName name="rx">#REF!</definedName>
    <definedName name="BL2A2">#REF!</definedName>
    <definedName name="_11Excel_BuiltIn_Print_Area_3_1_1">#REF!</definedName>
    <definedName name="___ZS2">#REF!</definedName>
    <definedName name="Excel_BuiltIn_Print_Area_8_1_3_4">#REF!</definedName>
    <definedName localSheetId="10" name="Comm">#REF!</definedName>
    <definedName name="XRefCopy33Row">#REF!</definedName>
    <definedName name="EM_039_15">#REF!</definedName>
    <definedName name="___rs1">#REF!</definedName>
    <definedName localSheetId="11" name="DEED">#REF!</definedName>
    <definedName name="CABLE_A">#REF!</definedName>
    <definedName name="QFC_FIs">#REF!</definedName>
    <definedName name="QFC_UKPh">#REF!</definedName>
    <definedName name="Excel_BuiltIn_Print_Area_13_1_20_2">#REF!</definedName>
    <definedName name="EM_055_16">#REF!</definedName>
    <definedName name="ORDREVCOLL">#REF!</definedName>
    <definedName name="REACT500">#REF!</definedName>
    <definedName localSheetId="11" name="mullootubnomtau">#REF!</definedName>
    <definedName name="Lr___0">#REF!</definedName>
    <definedName name="dcrwk11">#REF!</definedName>
    <definedName name="Excel_BuiltIn_Print_Area_12_1_1_3_16">#REF!</definedName>
    <definedName name="Value5">#REF!</definedName>
    <definedName localSheetId="11" name="cap">#REF!</definedName>
    <definedName name="asdff">#REF!</definedName>
    <definedName name="Excel_BuiltIn_Print_Area_15_1_2_1">#REF!</definedName>
    <definedName name="Value32">#REF!</definedName>
    <definedName name="Excel_BuiltIn_Print_Area_16_1_10_2">#REF!</definedName>
    <definedName name="collstatuspage2">#REF!</definedName>
    <definedName localSheetId="11" name="mcmc3502i1bc8f">#REF!</definedName>
    <definedName name="Excel_BuiltIn_Print_Area_15_1_15_27">#REF!</definedName>
    <definedName name="m8_st_v">#REF!</definedName>
    <definedName name="EM_008_15">#REF!</definedName>
    <definedName name="Zpt">#REF!</definedName>
    <definedName name="TR">#REF!</definedName>
    <definedName name="TR220FIRE">#REF!</definedName>
    <definedName name="Excel_BuiltIn_Print_Area_9_1_9_4">#REF!</definedName>
    <definedName name="Vf">#REF!</definedName>
    <definedName name="sch.40">#REF!</definedName>
    <definedName localSheetId="11" name="P_4">#REF!</definedName>
    <definedName name="abg">#REF!</definedName>
    <definedName name="diacab">#REF!</definedName>
    <definedName name="MC_SFRHW">#REF!</definedName>
    <definedName name="Excel_BuiltIn_Print_Area_6_1_6_16">#REF!</definedName>
    <definedName name="Excel_BuiltIn_Print_Area_17_1_9_27">#REF!</definedName>
    <definedName name="Excel_BuiltIn_Print_Area_5_1_8_2">#REF!</definedName>
    <definedName name="Excel_BuiltIn_Print_Area_6_1_5_1">#REF!</definedName>
    <definedName name="A4____0">#REF!</definedName>
    <definedName name="EM_035_15">#REF!</definedName>
    <definedName localSheetId="11" name="asdsad">#REF!</definedName>
    <definedName name="Qf___0">#REF!</definedName>
    <definedName name="Excel_BuiltIn_Print_Area_2_1_1_1_3_16">#REF!</definedName>
    <definedName name="pa___0">#REF!</definedName>
    <definedName name="Excel_BuiltIn_Print_Area_2_1_15">#REF!</definedName>
    <definedName name="ST220CTL">#REF!</definedName>
    <definedName name="EM_027_6">#REF!</definedName>
    <definedName name="___RE500">#REF!</definedName>
    <definedName name="MC_ABB_peenya">#REF!</definedName>
    <definedName name="Bxx">#REF!</definedName>
    <definedName name="Excel_BuiltIn_Print_Area_5_6_4">#REF!</definedName>
    <definedName name="XRefCopy42">#REF!</definedName>
    <definedName name="LYSales">#REF!</definedName>
    <definedName localSheetId="11" name="____1____123Graph_ACHART_1">#REF!</definedName>
    <definedName name="EM_001_16">#REF!</definedName>
    <definedName name="ord_musd">#REF!</definedName>
    <definedName name="Excel_BuiltIn_Print_Area_11_1_20_2">#REF!</definedName>
    <definedName name="Excel_BuiltIn_Print_Area_13_1_13_4">#REF!</definedName>
    <definedName name="va___0">#REF!</definedName>
    <definedName localSheetId="11" name="CED_BOHW">#REF!</definedName>
    <definedName name="______cem124">#REF!</definedName>
    <definedName name="Value22">#REF!</definedName>
    <definedName localSheetId="11" name="p1ltsba1">#REF!</definedName>
    <definedName name="rig">#REF!</definedName>
    <definedName localSheetId="11" name="________2____123Graph_BCHART_1">#REF!</definedName>
    <definedName name="______________________xlnm.Print_Titles_1">#REF!</definedName>
    <definedName name="ss8_bop_f">#REF!</definedName>
    <definedName name="Excel_BuiltIn_Print_Area_7_1_1_20">#REF!</definedName>
    <definedName name="_4____b________i">#REF!</definedName>
    <definedName name="TEST9">#REF!</definedName>
    <definedName name="EM_015_15">#REF!</definedName>
    <definedName name="EM_037_18">#REF!</definedName>
    <definedName name="EM_012_8">#REF!</definedName>
    <definedName name="Excel_BuiltIn_Print_Area_10_1_20_4">#REF!</definedName>
    <definedName name="oper.">#REF!</definedName>
    <definedName name="EM_031_4">#REF!</definedName>
    <definedName name="XRefCopy55">#REF!</definedName>
    <definedName name="XRefCopy39Row">#REF!</definedName>
    <definedName name="Excel_BuiltIn_Print_Area_12_1_1_12_27">#REF!</definedName>
    <definedName name="Excel_BuiltIn_Print_Area_4_1_8_4">#REF!</definedName>
    <definedName name="Excel_BuiltIn_Print_Area_2_1_5_2">#REF!</definedName>
    <definedName name="STCTL">#REF!</definedName>
    <definedName name="rldif">#REF!</definedName>
    <definedName name="Excel_BuiltIn_Print_Area_12_1_1_3">#REF!</definedName>
    <definedName name="Excel_BuiltIn_Print_Area_14_1_11_16">#REF!</definedName>
    <definedName name="_____________A91614">#REF!</definedName>
    <definedName name="EM_067_16">#REF!</definedName>
    <definedName name="FRRRRR">#REF!</definedName>
    <definedName name="A1____0">#REF!</definedName>
    <definedName name="يثظثتكنم">#REF!</definedName>
    <definedName name="Excel_BuiltIn_Print_Area_10_1_15_2">#REF!</definedName>
    <definedName name="____________________________________________________iv19000">#REF!</definedName>
    <definedName name="EM_023_9">#REF!</definedName>
    <definedName localSheetId="10" name="A3_">#REF!</definedName>
    <definedName name="Excel_BuiltIn_Print_Area_13_1_7">#REF!</definedName>
    <definedName name="___Ki2">#REF!</definedName>
    <definedName name="_qty3">#REF!</definedName>
    <definedName name="mcl">#REF!</definedName>
    <definedName name="________________________________in18900">#REF!</definedName>
    <definedName name="Vz">#REF!</definedName>
    <definedName name="Excel_BuiltIn_Print_Area_13_1_14">#REF!</definedName>
    <definedName name="EM_023_5">#REF!</definedName>
    <definedName name="EM_065_16">#REF!</definedName>
    <definedName localSheetId="11" name="BM">#REF!</definedName>
    <definedName localSheetId="17" name="A.T.RAJAN">#REF!</definedName>
    <definedName name="___________________________________________xlnm.Print_Area_2">#REF!</definedName>
    <definedName localSheetId="11" name="A1_">#REF!</definedName>
    <definedName name="Excel_BuiltIn_Print_Area_12_1_1_1_4">#REF!</definedName>
    <definedName localSheetId="11" name="e">#REF!</definedName>
    <definedName name="Excel_BuiltIn_Print_Area_17_1_1_17_4">#REF!</definedName>
    <definedName name="________xlnm._FilterDatabase_1">#REF!</definedName>
    <definedName localSheetId="11" name="______5___123Graph_BCHART_1">#REF!</definedName>
    <definedName name="Excel_BuiltIn_Print_Area_3_1_6_16">#REF!</definedName>
    <definedName name="كبرببح">#REF!</definedName>
    <definedName name="EM_052_16">#REF!</definedName>
    <definedName localSheetId="11" name="___________________________________________dol6">#REF!</definedName>
    <definedName name="AUD">#REF!</definedName>
    <definedName localSheetId="11" name="_____________________________dol12">#REF!</definedName>
    <definedName name="EM_016_11">#REF!</definedName>
    <definedName name="L_Mazdoor_Skilled">#REF!</definedName>
    <definedName name="Excel_BuiltIn_Print_Area_5_20_4">#REF!</definedName>
    <definedName name="oh_work_sept">#REF!</definedName>
    <definedName name="_SV7043">#REF!</definedName>
    <definedName name="_DAT2">#REF!</definedName>
    <definedName name="Excel_BuiltIn_Print_Area_28_15">#REF!</definedName>
    <definedName name="Excel_BuiltIn_Print_Area_8_1_1_5_16">#REF!</definedName>
    <definedName name="조직1">#REF!</definedName>
    <definedName name="Excel_BuiltIn_Print_Area_4_1_1_14_2">#REF!</definedName>
    <definedName localSheetId="11" name="__________________dol12">#REF!</definedName>
    <definedName name="ACCESS">#REF!</definedName>
    <definedName name="Excel_BuiltIn_Print_Area_5_1_1_1_1_2_1">#REF!</definedName>
    <definedName localSheetId="11" name="________3____123Graph_CCHART_1">#REF!</definedName>
    <definedName name="SPAR">#REF!</definedName>
    <definedName name="Side">#REF!</definedName>
    <definedName name="Excel_BuiltIn__FilterDatabase_26">#REF!</definedName>
    <definedName name="m8_cond_w">#REF!</definedName>
    <definedName name="________________________________iv19000">#REF!</definedName>
    <definedName name="LD_Analysis">#REF!</definedName>
    <definedName name="EM_029_18">#REF!</definedName>
    <definedName name="_C___13">#REF!</definedName>
    <definedName name="RAIL">#REF!</definedName>
    <definedName name="Excel_BuiltIn_Print_Area_14_1_13">#REF!</definedName>
    <definedName name="NN___13">#REF!</definedName>
    <definedName name="__xlnm.Print_Titles_3_1">#REF!</definedName>
    <definedName name="data3">#REF!</definedName>
    <definedName name="ScheduleName">#REF!</definedName>
    <definedName name="Excel_BuiltIn_Print_Area_19_1">#REF!</definedName>
    <definedName name="Load">#REF!</definedName>
    <definedName name="_5__a____i">#REF!</definedName>
    <definedName name="Excel_BuiltIn_Print_Area_10_1_1_1_16">#REF!</definedName>
    <definedName name="XRefPaste19Row">#REF!</definedName>
    <definedName name="FG46TBTB4RTDKDK">#REF!</definedName>
    <definedName name="Excel_BuiltIn_Print_Area_2_1_1_2">#REF!</definedName>
    <definedName name="M_Water">#REF!</definedName>
    <definedName localSheetId="11" name="Tk">#REF!</definedName>
    <definedName name="Excel_BuiltIn__FilterDatabase_23">#REF!</definedName>
    <definedName name="Title1">#REF!</definedName>
    <definedName name="________aoc2">#REF!</definedName>
    <definedName name="________A71614">#REF!</definedName>
    <definedName localSheetId="11" name="colortubets">#REF!</definedName>
    <definedName localSheetId="11" name="mcmc1i5f">#REF!</definedName>
    <definedName name="_SC12">#REF!</definedName>
    <definedName name="BOSS">#REF!</definedName>
    <definedName name="p1mcc14">#REF!</definedName>
    <definedName localSheetId="11" name="__xlnm.Print_Area_7">#REF!</definedName>
    <definedName name="____AXX7">#REF!</definedName>
    <definedName localSheetId="11" name="_______dol6">#REF!</definedName>
    <definedName name="EM_034_1">#REF!</definedName>
    <definedName name="Excel_BuiltIn_Print_Area_10_1_13_4">#REF!</definedName>
    <definedName name="Excel_BuiltIn_Print_Area_2_1_2">#REF!</definedName>
    <definedName name="rmcsmsb.ups">#REF!</definedName>
    <definedName name="SCHEDULE_NO._9___Bank_Balances">#REF!</definedName>
    <definedName name="Qi___13">#REF!</definedName>
    <definedName name="Excel_BuiltIn_Print_Area_9_1_8_2">#REF!</definedName>
    <definedName name="IRRPH">#REF!</definedName>
    <definedName name="ffhfhf">#REF!</definedName>
    <definedName name="EM_027_9">#REF!</definedName>
    <definedName name="_______________________xlnm.Print_Area_1">#REF!</definedName>
    <definedName name="m2_gtax_f">#REF!</definedName>
    <definedName name="Print_Area_1">#REF!</definedName>
    <definedName name="ガス_灯油混焼">#REF!</definedName>
    <definedName name="__aoc1">#REF!</definedName>
    <definedName name="_____________xlnm.Print_Titles">#REF!</definedName>
    <definedName name="HEATER_DATA">#REF!</definedName>
    <definedName name="Excel_BuiltIn_Print_Area_7_1_17_2">#REF!</definedName>
    <definedName name="_24Excel_BuiltIn_Print_Area_9_1">#REF!</definedName>
    <definedName name="XRefPaste3">#REF!</definedName>
    <definedName name="DR.46">#REF!</definedName>
    <definedName name="Excel_BuiltIn_Print_Area_7_1_1_8_2">#REF!</definedName>
    <definedName name="Excel_BuiltIn_Print_Area_7_1_3_16">#REF!</definedName>
    <definedName name="LKJHG">#REF!</definedName>
    <definedName name="db___0">#REF!</definedName>
    <definedName name="CIF_AIC_local">#REF!</definedName>
    <definedName name="Excel_BuiltIn_Print_Area_10_1_11_16">#REF!</definedName>
    <definedName name="Excel_BuiltIn_Print_Area_3_1_1_1_1_2">#REF!</definedName>
    <definedName name="Excel_BuiltIn_Print_Area_3_1_20_27">#REF!</definedName>
    <definedName name="Excel_BuiltIn_Print_Area_3_1_4">#REF!</definedName>
    <definedName name="Excel_BuiltIn_Print_Area_16_1_1_5_27">#REF!</definedName>
    <definedName name="EM_038_9">#REF!</definedName>
    <definedName name="_________________________________________iv19000">#REF!</definedName>
    <definedName name="Excel_BuiltIn_Print_Area_14_1_8_4">#REF!</definedName>
    <definedName name="Excel_BuiltIn_Print_Area_8_1_1_15_4">#REF!</definedName>
    <definedName name="m2_hrsg_w">#REF!</definedName>
    <definedName name="p1apcc2">#REF!</definedName>
    <definedName localSheetId="11" name="aa">#REF!</definedName>
    <definedName name="EM_060_18">#REF!</definedName>
    <definedName name="EM_031_3">#REF!</definedName>
    <definedName name="Wm_70_kg">#REF!</definedName>
    <definedName localSheetId="11" name="lkalgk">#REF!</definedName>
    <definedName name="EH_001_18">#REF!</definedName>
    <definedName name="Excel_BuiltIn_Print_Area_17_1_1_16_16">#REF!</definedName>
    <definedName name="Excel_BuiltIn_Print_Area_2_1_8_4">#REF!</definedName>
    <definedName name="ctf">#REF!</definedName>
    <definedName localSheetId="11" name="ok">#REF!</definedName>
    <definedName name="PREHS">#REF!</definedName>
    <definedName name="boq_version">#REF!</definedName>
    <definedName name="Excel_BuiltIn_Print_Area_15_1_3_27">#REF!</definedName>
    <definedName name="KTX">#REF!</definedName>
    <definedName name="Excel_BuiltIn_Print_Area_28_7_2">#REF!</definedName>
    <definedName name="EM_027_4">#REF!</definedName>
    <definedName name="CAPA3">#REF!</definedName>
    <definedName localSheetId="11" name="_____7__123Graph_ACHART_1">#REF!</definedName>
    <definedName name="Excel_BuiltIn_Print_Area_17_1_5_16">#REF!</definedName>
    <definedName name="PIO">#REF!</definedName>
    <definedName name="EM_030_11">#REF!</definedName>
    <definedName name="Total_YTD">#REF!</definedName>
    <definedName localSheetId="11" name="__8__123Graph_BCHART_1">#REF!</definedName>
    <definedName name="___lb2">#REF!</definedName>
    <definedName name="Excel_BuiltIn_Print_Area_17_1_10_2">#REF!</definedName>
    <definedName name="Value33">#REF!</definedName>
    <definedName name="Excel_BuiltIn_Print_Area_14_1_8_27">#REF!</definedName>
    <definedName name="Excel_BuiltIn_Print_Area_2_1_1_1_1_1_1_1_1_1_1">#REF!</definedName>
    <definedName name="__acs2">#REF!</definedName>
    <definedName name="NIPP">#REF!</definedName>
    <definedName name="LKJ">#REF!</definedName>
    <definedName name="EM_067_17">#REF!</definedName>
    <definedName name="___eth2">#REF!</definedName>
    <definedName name="formu">#REF!</definedName>
    <definedName name="Excel_BuiltIn_Print_Area_28_7_16">#REF!</definedName>
    <definedName name="___________________________________________xlnm.Print_Area_1">#REF!</definedName>
    <definedName name="sftower_usd">#REF!</definedName>
    <definedName name="_______________m234">#REF!</definedName>
    <definedName name="Agr53mm">#REF!</definedName>
    <definedName name="EM_029_13">#REF!</definedName>
    <definedName name="Excel_BuiltIn_Print_Area_5_1_9_16">#REF!</definedName>
    <definedName name="EM_053_17">#REF!</definedName>
    <definedName name="BL3CCC">#REF!</definedName>
    <definedName name="EM_033_1">#REF!</definedName>
    <definedName name="_18Excel_BuiltIn_Print_Area_8_1_1_1_1">#REF!</definedName>
    <definedName name="Excel_BuiltIn_Print_Area_16_1_1_6_4">#REF!</definedName>
    <definedName name="Excel_BuiltIn__FilterDatabase_1_16">#REF!</definedName>
    <definedName name="Excel_BuiltIn_Print_Area_29_27">#REF!</definedName>
    <definedName name="EM_016_5">#REF!</definedName>
    <definedName name="ss6_ic_f">#REF!</definedName>
    <definedName name="p12i1bc8f">#REF!</definedName>
    <definedName name="ex_joint">#REF!</definedName>
    <definedName name="EM_057_16">#REF!</definedName>
    <definedName name="_________xlnm.Print_Area_8">#REF!</definedName>
    <definedName name="Excel_BuiltIn_Print_Area_15_1_3_16">#REF!</definedName>
    <definedName name="VETRI">#REF!</definedName>
    <definedName name="BL3AAA">#REF!</definedName>
    <definedName name="Excel_BuiltIn_Print_Area_5_1_1_10_4">#REF!</definedName>
    <definedName name="agdump">#REF!</definedName>
    <definedName localSheetId="17" name="XZZ">#REF!</definedName>
    <definedName name="RCT">#REF!</definedName>
    <definedName name="dbrwk6">#REF!</definedName>
    <definedName name="Excel_BuiltIn_Print_Area_8_1_10_16">#REF!</definedName>
    <definedName name="Excel_BuiltIn_Print_Area_7_1_1_9">#REF!</definedName>
    <definedName name="Excel_BuiltIn_Print_Area_12_1_1_3_4">#REF!</definedName>
    <definedName name="Excel_BuiltIn_Print_Area_12_1_1_1_1_16">#REF!</definedName>
    <definedName name="Excel_BuiltIn_Print_Area_29_10_16">#REF!</definedName>
    <definedName name="N___0">#REF!</definedName>
    <definedName name="XRefPaste22">#REF!</definedName>
    <definedName name="______m20">#REF!</definedName>
    <definedName name="Excel_BuiltIn_Print_Area_10_1_5">#REF!</definedName>
    <definedName localSheetId="11" name="sarita">#REF!</definedName>
    <definedName name="Excel_BuiltIn_Print_Area_17_1_1_17_27">#REF!</definedName>
    <definedName name="Excel_BuiltIn_Print_Area_13_1_13_16">#REF!</definedName>
    <definedName name="Excel_BuiltIn_Print_Area_16_1_1_10_4">#REF!</definedName>
    <definedName name="___aoc2">#REF!</definedName>
    <definedName name="DATA15">#REF!</definedName>
    <definedName name="Mf_v">#REF!</definedName>
    <definedName name="Excel_BuiltIn_Print_Area_17_1_1_5_16">#REF!</definedName>
    <definedName name="_A81614">#REF!</definedName>
    <definedName name="Excel_BuiltIn_Print_Area_8_1_1_14">#REF!</definedName>
    <definedName name="ACT">#REF!</definedName>
    <definedName name="__Fpi1">#REF!</definedName>
    <definedName name="Excel_BuiltIn_Print_Area_14_1_7_16">#REF!</definedName>
    <definedName name="_P5">#REF!</definedName>
    <definedName name="p1acdb2">#REF!</definedName>
    <definedName name="SCADA220SS">#REF!</definedName>
    <definedName name="_______xlnm.Print_Area_2">#REF!</definedName>
    <definedName localSheetId="11" name="NIL">#REF!</definedName>
    <definedName name="EM_026_11">#REF!</definedName>
    <definedName name="Z2So">#REF!</definedName>
    <definedName name="Excel_BuiltIn_Print_Area_7_1_4">#REF!</definedName>
    <definedName name="ss8_gtax_v">#REF!</definedName>
    <definedName name="EM_018_13">#REF!</definedName>
    <definedName name="EM_055_18">#REF!</definedName>
    <definedName name="It">#REF!</definedName>
    <definedName name="__aoc2">#REF!</definedName>
    <definedName name="Excel_BuiltIn_Print_Area_3_1_10_16">#REF!</definedName>
    <definedName name="BuiltIn_Print_Area___0___0___0___0___0___0___0___0___0___0___0___0">#REF!</definedName>
    <definedName localSheetId="11" name="_____________________________________dol12">#REF!</definedName>
    <definedName name="Excel_BuiltIn_Print_Area_29_12_16">#REF!</definedName>
    <definedName name="Excel_BuiltIn_Print_Area_5_13_27">#REF!</definedName>
    <definedName name="Excel_BuiltIn_Print_Area_4_1_1_20">#REF!</definedName>
    <definedName name="FIrate">#REF!</definedName>
    <definedName name="____sdf1">#REF!</definedName>
    <definedName name="MAN_SALE_FACT">#REF!</definedName>
    <definedName name="Z2p">#REF!</definedName>
    <definedName name="Excel_BuiltIn_Print_Area_28_7_4">#REF!</definedName>
    <definedName name="Excel_BuiltIn_Print_Area_5_9_2">#REF!</definedName>
    <definedName localSheetId="11" name="________________________dol12">#REF!</definedName>
    <definedName name="Excel_BuiltIn_Print_Area_9_1_16">#REF!</definedName>
    <definedName name="_HM6">#REF!</definedName>
    <definedName name="_______________________________________________________in18900">#REF!</definedName>
    <definedName name="PAN">#REF!</definedName>
    <definedName name="__A71614">#REF!</definedName>
    <definedName name="fasf">#REF!</definedName>
    <definedName name="__________xlnm.Print_Area_5">#REF!</definedName>
    <definedName name="sr">#REF!</definedName>
    <definedName name="______tab2">#REF!</definedName>
    <definedName localSheetId="10" name="sheet1">#REF!</definedName>
    <definedName name="Excel_BuiltIn_Print_Area_8_1_6">#REF!</definedName>
    <definedName localSheetId="11" name="__4______123Graph_ACHART_1">#REF!</definedName>
    <definedName name="Excel_BuiltIn_Print_Area_17_1_2_27">#REF!</definedName>
    <definedName name="Excel_BuiltIn_Print_Area_2_1_1_15_4">#REF!</definedName>
    <definedName localSheetId="11" name="__xlnm.Print_Area_5">#REF!</definedName>
    <definedName name="XRefCopy41Row">#REF!</definedName>
    <definedName localSheetId="11" name="_7__________123Graph_ACHART_1">#REF!</definedName>
    <definedName name="Excel_BuiltIn_Print_Area_5_1_20_16">#REF!</definedName>
    <definedName name="JEJS___13">#REF!</definedName>
    <definedName name="state">#REF!</definedName>
    <definedName name="Excel_BuiltIn_Print_Area_5_9">#REF!</definedName>
    <definedName name="Excel_BuiltIn_Print_Area_9_1_11_2">#REF!</definedName>
    <definedName name="BONPSCHE">#REF!</definedName>
    <definedName name="EM_029_1">#REF!</definedName>
    <definedName name="EM_028_3">#REF!</definedName>
    <definedName name="EH_002_8">#REF!</definedName>
    <definedName name="type">#REF!</definedName>
    <definedName name="EM_018_9">#REF!</definedName>
    <definedName name="__xlnm.Print_Area_8">#REF!</definedName>
    <definedName name="Excel_BuiltIn_Print_Area_2_1_1_1_2_1">#REF!</definedName>
    <definedName name="Excel_BuiltIn_Print_Area_7_1_12">#REF!</definedName>
    <definedName name="Excel_BuiltIn_Print_Area_16_1_11_4">#REF!</definedName>
    <definedName name="Excel_BuiltIn_Print_Area_2_1_1_1_5_16">#REF!</definedName>
    <definedName name="___xlnm._FilterDatabase">#REF!</definedName>
    <definedName localSheetId="10" name="KP">#REF!</definedName>
    <definedName name="Excel_BuiltIn_Print_Area_10_1_10_16">#REF!</definedName>
    <definedName name="_RE96">#REF!</definedName>
    <definedName name="Excel_BuiltIn_Print_Area_3_1_2_4">#REF!</definedName>
    <definedName name="Excel_BuiltIn_Print_Area_11_1_11">#REF!</definedName>
    <definedName name="mff">#REF!</definedName>
    <definedName name="Excel_BuiltIn_Print_Area_14_1_5_27">#REF!</definedName>
    <definedName name="EM_074_14">#REF!</definedName>
    <definedName localSheetId="11" name="io">#REF!</definedName>
    <definedName name="Z2s">#REF!</definedName>
    <definedName name="l1xx">#REF!</definedName>
    <definedName name="ANNEX2">#REF!</definedName>
    <definedName name="___hfi4">#REF!</definedName>
    <definedName name="Excel_BuiltIn_Print_Area_29_6_2">#REF!</definedName>
    <definedName name="_SV7045">#REF!</definedName>
    <definedName name="EM_025_3">#REF!</definedName>
    <definedName name="_4___123Graph_ACHART_1">#REF!</definedName>
    <definedName name="Excel_BuiltIn_Print_Area_6_1_1">#REF!</definedName>
    <definedName name="Excel_BuiltIn_Print_Area_6_1_14_4">#REF!</definedName>
    <definedName name="Excel_BuiltIn_Print_Titles_2_1">#REF!</definedName>
    <definedName name="ssss">#REF!</definedName>
    <definedName name="결산정리">#REF!</definedName>
    <definedName name="EM_062_18">#REF!</definedName>
    <definedName name="tt">#REF!</definedName>
    <definedName localSheetId="11" name="g">#REF!</definedName>
    <definedName name="Excel_BuiltIn_Print_Area_2_1_1_1_16_27">#REF!</definedName>
    <definedName name="EM_008_10">#REF!</definedName>
    <definedName name="SHELL___TUBE_DATA">#REF!</definedName>
    <definedName name="Excel_BuiltIn_Print_Area_4_1_1_16_1">#REF!</definedName>
    <definedName name="_RE52">#REF!</definedName>
    <definedName name="_3_a">#REF!</definedName>
    <definedName name="Excel_BuiltIn_Print_Area_9_1_15_4">#REF!</definedName>
    <definedName name="Excel_BuiltIn_Print_Area_8_1_1_20_4">#REF!</definedName>
    <definedName name="ch_area3">#REF!</definedName>
    <definedName name="MF_NonABB_local">#REF!</definedName>
    <definedName name="___xlnm.Print_Area_5">#REF!</definedName>
    <definedName name="XRefCopy49Row">#REF!</definedName>
    <definedName name="____CTR500">#REF!</definedName>
    <definedName name="RUPEES">#REF!</definedName>
    <definedName name="Excel_BuiltIn_Print_Area_10_1_13_27">#REF!</definedName>
    <definedName name="PONDA">#REF!</definedName>
    <definedName name="LC_CHGS">#REF!</definedName>
    <definedName name="dgn">#REF!</definedName>
    <definedName name="TEST11">#REF!</definedName>
    <definedName name="______tab1">#REF!</definedName>
    <definedName name="Group">#REF!</definedName>
    <definedName name="CED_TRSW">#REF!</definedName>
    <definedName name="Date">#REF!</definedName>
    <definedName name="empl_area4">#REF!</definedName>
    <definedName localSheetId="11" name="__3____123Graph_CCHART_1">#REF!</definedName>
    <definedName name="CurrencyPhrase">#REF!</definedName>
    <definedName name="BuiltIn_Print_Titles___0___0___0___0___0___0___0___0___0___0">#REF!</definedName>
    <definedName name="_6__123Graph_CCHART_1">#REF!</definedName>
    <definedName name="wer">#REF!</definedName>
    <definedName name="Repairs">#REF!</definedName>
    <definedName name="Excel_BuiltIn_Print_Area_2_1_1_6">#REF!</definedName>
    <definedName name="EM_024_18">#REF!</definedName>
    <definedName localSheetId="11" name="_row1">#REF!</definedName>
    <definedName name="___SC24">#REF!</definedName>
    <definedName name="Excel_BuiltIn_Print_Area_12_1_1_12">#REF!</definedName>
    <definedName name="___Tk2">#REF!</definedName>
    <definedName name="XRefPaste36">#REF!</definedName>
    <definedName name="EM_063_17">#REF!</definedName>
    <definedName name="________________________iv19000">#REF!</definedName>
    <definedName name="Excel_BuiltIn__FilterDatabase_28_16">#REF!</definedName>
    <definedName name="_______A91614">#REF!</definedName>
    <definedName name="Excel_BuiltIn_Print_Area_5_1_7_2">#REF!</definedName>
    <definedName name="ss9_bop_w">#REF!</definedName>
    <definedName name="Excel_BuiltIn_Print_Area_6_1_9">#REF!</definedName>
    <definedName name="lmcaccp">#REF!</definedName>
    <definedName name="____________mm3">#REF!</definedName>
    <definedName name="XREF_COLUMN_6">#REF!</definedName>
    <definedName name="EM_037_2">#REF!</definedName>
    <definedName name="Excel_BuiltIn_Print_Area_7_1_1_2_4">#REF!</definedName>
    <definedName name="____________xlnm.Print_Area_2">#REF!</definedName>
    <definedName name="p___13">#REF!</definedName>
    <definedName name="_6___123Graph_CCHART_1">#REF!</definedName>
    <definedName name="___________g1">#REF!</definedName>
    <definedName name="Excel_BuiltIn_Print_Area_15_1_3">#REF!</definedName>
    <definedName name="EM_018_16">#REF!</definedName>
    <definedName name="Excel_BuiltIn_Print_Area_16_1_1_15_16">#REF!</definedName>
    <definedName name="eq_index">#REF!</definedName>
    <definedName name="Excel_BuiltIn_Print_Area_2_1_1_11_4">#REF!</definedName>
    <definedName name="XRefPaste14Row">#REF!</definedName>
    <definedName name="Excel_BuiltIn_Print_Area_13_1_11">#REF!</definedName>
    <definedName name="Excel_BuiltIn_Print_Area_6_1_13_16">#REF!</definedName>
    <definedName name="Excel_BuiltIn_Print_Area_15_1_3_4">#REF!</definedName>
    <definedName localSheetId="11" name="_10________123Graph_ACHART_1">#REF!</definedName>
    <definedName name="EM_029_6">#REF!</definedName>
    <definedName name="a2a">#REF!</definedName>
    <definedName name="Excel_BuiltIn_Print_Area_6_1_12_16">#REF!</definedName>
    <definedName name="EM_031_18">#REF!</definedName>
    <definedName name="Excel_BuiltIn_Print_Area_17_1_3_2">#REF!</definedName>
    <definedName name="Excel_BuiltIn_Print_Area_4_1_1_11">#REF!</definedName>
    <definedName name="Excel_BuiltIn_Print_Area_28_10_2">#REF!</definedName>
    <definedName name="_________________________________________________________iv19000">#REF!</definedName>
    <definedName localSheetId="11" name="___________VS2004">#REF!</definedName>
    <definedName name="__________xlnm.Print_Area_1">#REF!</definedName>
    <definedName name="Excel_BuiltIn_Print_Area_5_1_15_27">#REF!</definedName>
    <definedName name="rmcsmsb.2">#REF!</definedName>
    <definedName name="Excel_BuiltIn__FilterDatabase_28_27">#REF!</definedName>
    <definedName name="________m20">#REF!</definedName>
    <definedName name="Excel_BuiltIn_Print_Area_10_1_10_4">#REF!</definedName>
    <definedName name="man___0">#REF!</definedName>
    <definedName name="EM_011_1">#REF!</definedName>
    <definedName name="_________________________xlnm.Print_Area_1">#REF!</definedName>
    <definedName name="Excel_BuiltIn_Print_Area_10_1_9">#REF!</definedName>
    <definedName name="MVP_Total">#REF!</definedName>
    <definedName name="ss6_ec_v">#REF!</definedName>
    <definedName name="Excel_BuiltIn_Print_Area_2_1_20">#REF!</definedName>
    <definedName name="tS___0">#REF!</definedName>
    <definedName name="Excel_BuiltIn_Print_Area_29_5_4">#REF!</definedName>
    <definedName name="_SAP11">#REF!</definedName>
    <definedName name="ScheduleArea">#REF!</definedName>
    <definedName name="Excel_BuiltIn_Print_Area_16_1_14_2">#REF!</definedName>
    <definedName name="co">#REF!</definedName>
    <definedName name="___________xlnm.Print_Area_10">#REF!</definedName>
    <definedName name="Excel_BuiltIn_Print_Area_28_2_4">#REF!</definedName>
    <definedName name="____kd1">#REF!</definedName>
    <definedName name="POUNDS">#REF!</definedName>
    <definedName name="Excel_BuiltIn_Print_Area_2_1_1_1_14_2">#REF!</definedName>
    <definedName name="Excel_BuiltIn_Print_Area_5_2_1">#REF!</definedName>
    <definedName name="Excel_BuiltIn_Print_Area_2_1_1_9_16">#REF!</definedName>
    <definedName name="Excel_BuiltIn_Print_Titles_9_4">#REF!</definedName>
    <definedName name="___run3">#REF!</definedName>
    <definedName name="Excel_BuiltIn_Print_Area_2_1_1_15_16">#REF!</definedName>
    <definedName name="p1accp">#REF!</definedName>
    <definedName name="Company_Name">#REF!</definedName>
    <definedName name="ss6_gt_w">#REF!</definedName>
    <definedName name="BuiltIn_Print_Titles___0___0___0___0___0___0___0___0___0___0___0___0___0___0">#REF!</definedName>
    <definedName name="rakesh">#REF!</definedName>
    <definedName name="icfai">#REF!</definedName>
    <definedName name="GrdLineMr">#REF!</definedName>
    <definedName name="Excel_BuiltIn_Print_Area_2_1_1_17_27">#REF!</definedName>
    <definedName name="BL2CC">#REF!</definedName>
    <definedName name="Excel_BuiltIn_Print_Area_16_1_1_7_27">#REF!</definedName>
    <definedName name="Excel_BuiltIn_Print_Area_7_1_20_27">#REF!</definedName>
    <definedName name="Excel_BuiltIn_Print_Area_13_1_8_4">#REF!</definedName>
    <definedName name="EM_027_14">#REF!</definedName>
    <definedName name="LIRA">#REF!</definedName>
    <definedName localSheetId="11" name="__123Graph_C">#REF!</definedName>
    <definedName name="o">#REF!</definedName>
    <definedName name="Excel_BuiltIn_Print_Area_15_1_20_27">#REF!</definedName>
    <definedName name="EM_001_11">#REF!</definedName>
    <definedName name="________g1">#REF!</definedName>
    <definedName name="orderbacklog">#REF!</definedName>
    <definedName name="Excel_BuiltIn_Print_Area_7_1_8_16">#REF!</definedName>
    <definedName name="_____________xlnm.Print_Titles_1">#REF!</definedName>
    <definedName name="BuiltIn_Print_Titles___0___0___0___0___0___0___0">#REF!</definedName>
    <definedName name="ss9_gt_f">#REF!</definedName>
    <definedName name="Excel_BuiltIn_Print_Area_4_1_1_5_16">#REF!</definedName>
    <definedName name="Excel_BuiltIn_Print_Area_2_1_1_1_14_27">#REF!</definedName>
    <definedName name="Excel_BuiltIn_Print_Titles_3">#REF!</definedName>
    <definedName name="Qt">#REF!</definedName>
    <definedName name="Excel_BuiltIn_Print_Area_7_1_1_6">#REF!</definedName>
    <definedName name="EM_034_6">#REF!</definedName>
    <definedName name="New">#REF!</definedName>
    <definedName name="BL4CCC">#REF!</definedName>
    <definedName name="amin">#REF!</definedName>
    <definedName name="________aoc1">#REF!</definedName>
    <definedName name="Sdate">#REF!</definedName>
    <definedName name="EM_030_16">#REF!</definedName>
    <definedName name="Excel_BuiltIn_Print_Area_16_1_11_2">#REF!</definedName>
    <definedName name="Excel_BuiltIn_Print_Area_11_1_1_27">#REF!</definedName>
    <definedName name="BuiltIn_Print_Titles">#REF!</definedName>
    <definedName name="________mm1">#REF!</definedName>
    <definedName name="EM_036_3">#REF!</definedName>
    <definedName name="brk">#REF!</definedName>
    <definedName name="SC_Sales">#REF!</definedName>
    <definedName name="Excel_BuiltIn_Print_Area_9_1_6_2">#REF!</definedName>
    <definedName name="SSS">#REF!</definedName>
    <definedName name="EM_012_16">#REF!</definedName>
    <definedName name="MC_USDHW">#REF!</definedName>
    <definedName name="rishraetc">#REF!</definedName>
    <definedName name="ss9_ic_f">#REF!</definedName>
    <definedName localSheetId="11" name="___dol6">#REF!</definedName>
    <definedName name="___________xlnm._FilterDatabase_1">#REF!</definedName>
    <definedName name="Excel_BuiltIn_Print_Area_12_1_1_7">#REF!</definedName>
    <definedName name="BuiltIn_Print_Area___0___0___0___0___0___0">#REF!</definedName>
    <definedName name="PATHPR2">#REF!</definedName>
    <definedName name="p1mcc13">#REF!</definedName>
    <definedName name="Excel_BuiltIn_Print_Area_5_1_1_1_16">#REF!</definedName>
    <definedName name="__xlnm.Print_Titles_1_1">#REF!</definedName>
    <definedName name="Instrument_Index">#REF!</definedName>
    <definedName name="___________xlnm.Print_Area_4">#REF!</definedName>
    <definedName name="Excel_BuiltIn_Print_Area_12_1_1_2_1">#REF!</definedName>
    <definedName name="EM_020_11">#REF!</definedName>
    <definedName name="TopSlbThk">#REF!</definedName>
    <definedName name="carpet___12">#REF!</definedName>
    <definedName name="_____SC22">#REF!</definedName>
    <definedName name="option_">#REF!</definedName>
    <definedName localSheetId="11" name="_14____123Graph_BCHART_1">#REF!</definedName>
    <definedName name="EM_012_5">#REF!</definedName>
    <definedName name="LTTrafo">#REF!</definedName>
    <definedName name="INFR2">#REF!</definedName>
    <definedName localSheetId="11" name="Target">#REF!</definedName>
    <definedName name="XREF_COLUMN_20">#REF!</definedName>
    <definedName name="Excel_BuiltIn_Print_Area_4_1_1_1_1_27">#REF!</definedName>
    <definedName name="NOK">#REF!</definedName>
    <definedName name="Excel_BuiltIn_Print_Area_20_1_2">#REF!</definedName>
    <definedName name="____LTR220">#REF!</definedName>
    <definedName localSheetId="11" name="__2_______123Graph_BCHART_1">#REF!</definedName>
    <definedName name="If_1">#REF!</definedName>
    <definedName name="Excel_BuiltIn_Print_Area_16_1_17_4">#REF!</definedName>
    <definedName name="KU">#REF!</definedName>
    <definedName name="Excel_BuiltIn_Print_Area_15_1_13_16">#REF!</definedName>
    <definedName name="Excel_BuiltIn_Print_Area_17_1_7_2">#REF!</definedName>
    <definedName localSheetId="11" name="ww">#REF!</definedName>
    <definedName name="EM_007_15">#REF!</definedName>
    <definedName name="EM_034_5">#REF!</definedName>
    <definedName name="print1">#REF!</definedName>
    <definedName name="Excel_BuiltIn_Print_Area_7_1_14">#REF!</definedName>
    <definedName name="b1x">#REF!</definedName>
    <definedName name="Excel_BuiltIn_Print_Area_1_1_27">#REF!</definedName>
    <definedName name="M_WellGradedGranularBaseMaterial_GradeA_265_475mm">#REF!</definedName>
    <definedName name="___m20">#REF!</definedName>
    <definedName name="ss6_e_f">#REF!</definedName>
    <definedName name="XRefCopy36Row">#REF!</definedName>
    <definedName localSheetId="11" name="_4__123Graph_BCHART_1">#REF!</definedName>
    <definedName name="_SAP10">#REF!</definedName>
    <definedName name="Excel_BuiltIn_Print_Area_12_1_20_4">#REF!</definedName>
    <definedName name="_________aoc1">#REF!</definedName>
    <definedName name="_2__a____ii">#REF!</definedName>
    <definedName name="Vtwo">#REF!</definedName>
    <definedName name="Excel_BuiltIn_Print_Area_9_1_16_16">#REF!</definedName>
    <definedName name="EM_021_8">#REF!</definedName>
    <definedName name="Excel_BuiltIn_Print_Area_8_1_1_10_27">#REF!</definedName>
    <definedName name="EM_033_17">#REF!</definedName>
    <definedName localSheetId="11" name="__4___123Graph_ACHART_1">#REF!</definedName>
    <definedName name="P3R">#REF!</definedName>
    <definedName name="Excel_BuiltIn_Print_Area_25">#REF!</definedName>
    <definedName name="FIN_CHARGE">#REF!</definedName>
    <definedName name="__________lb2">#REF!</definedName>
    <definedName name="EM_039_11">#REF!</definedName>
    <definedName name="pccthk">#REF!</definedName>
    <definedName name="Excel_BuiltIn_Print_Area_5_1_1_17_27">#REF!</definedName>
    <definedName name="___g1">#REF!</definedName>
    <definedName name="cl33kv">#REF!</definedName>
    <definedName name="sourceF">#REF!</definedName>
    <definedName name="SHEET">#REF!</definedName>
    <definedName name="p1ssb1">#REF!</definedName>
    <definedName name="________________________________xlnm.Print_Area_2">#REF!</definedName>
    <definedName name="__2">#REF!</definedName>
    <definedName name="Excel_BuiltIn_Print_Area_4_1_1_12_16">#REF!</definedName>
    <definedName name="RENT">#REF!</definedName>
    <definedName localSheetId="11" name="fibres">#REF!</definedName>
    <definedName name="Excel_BuiltIn_Print_Area_11_1_14_16">#REF!</definedName>
    <definedName name="EM_009_3">#REF!</definedName>
    <definedName name="njspsche">#REF!</definedName>
    <definedName localSheetId="11" name="PB">#REF!</definedName>
    <definedName name="Excel_BuiltIn_Print_Area_2_1_20_4">#REF!</definedName>
    <definedName name="EM_053_14">#REF!</definedName>
    <definedName name="Excel_BuiltIn_Print_Area_16_1_3_27">#REF!</definedName>
    <definedName name="Excel_BuiltIn_Print_Area_6_1_1_1">#REF!</definedName>
    <definedName name="Gravel_incl_transport">#REF!</definedName>
    <definedName name="Excel_BuiltIn_Print_Area_16_1_11">#REF!</definedName>
    <definedName name="Excel_BuiltIn_Print_Area_10_1_6_2">#REF!</definedName>
    <definedName name="pIup.1">#REF!</definedName>
    <definedName name="_HE08">#REF!</definedName>
    <definedName name="قغغغ">#REF!</definedName>
    <definedName name="Shakti">#REF!</definedName>
    <definedName name="EM_001_1">#REF!</definedName>
    <definedName name="Excel_BuiltIn_Print_Area_6_1_10_27">#REF!</definedName>
    <definedName name="Excel_BuiltIn_Print_Area_2_1_1_1_8_2">#REF!</definedName>
    <definedName name="Excel_BuiltIn_Print_Area_2_1_1_1_1_1_1_1_1_1">#REF!</definedName>
    <definedName name="_29Excel_BuiltIn_Print_Area_4_1_1_1_1">#REF!</definedName>
    <definedName localSheetId="17" name="A7_">#REF!</definedName>
    <definedName name="nxs">#REF!</definedName>
    <definedName name="empl_summ">#REF!</definedName>
    <definedName name="Excel_BuiltIn_Print_Area_16_1_1_15_2">#REF!</definedName>
    <definedName name="_4______a_____ii">#REF!</definedName>
    <definedName name="MANU1">#REF!</definedName>
    <definedName name="topl">#REF!</definedName>
    <definedName name="Coarsesand">#REF!</definedName>
    <definedName name="rdc">#REF!</definedName>
    <definedName name="Excel_BuiltIn_Print_Area_9_1_3_27">#REF!</definedName>
    <definedName name="_Dist_Values">#REF!</definedName>
    <definedName name="Excel_BuiltIn_Print_Area_29_13_2">#REF!</definedName>
    <definedName name="Forecast">#REF!</definedName>
    <definedName name="Excel_BuiltIn_Print_Area_4_1_1_14">#REF!</definedName>
    <definedName name="p1ltsba1">#REF!</definedName>
    <definedName localSheetId="11" name="ROLLFCWKGS">#REF!</definedName>
    <definedName name="_______in18900">#REF!</definedName>
    <definedName name="Excel_BuiltIn_Print_Area_6_1_5">#REF!</definedName>
    <definedName name="Excel_BuiltIn_Print_Area_12_1_11_27">#REF!</definedName>
    <definedName name="Excel_BuiltIn_Print_Area_17_1_1_1_2">#REF!</definedName>
    <definedName name="agencydump">#REF!</definedName>
    <definedName name="XRefCopy25">#REF!</definedName>
    <definedName name="Excel_BuiltIn_Print_Area_17_1_1_9_16">#REF!</definedName>
    <definedName name="Excel_BuiltIn_Print_Area_29_10_27">#REF!</definedName>
    <definedName name="____________________________________xlnm.Print_Area_3">#REF!</definedName>
    <definedName name="EM_009_18">#REF!</definedName>
    <definedName name="Excel_BuiltIn_Print_Area_29_10">#REF!</definedName>
    <definedName localSheetId="17" name="FA">#REF!</definedName>
    <definedName name="Excel_BuiltIn_Print_Area_5_1_20_2">#REF!</definedName>
    <definedName name="fw">#REF!</definedName>
    <definedName name="_______________m20">#REF!</definedName>
    <definedName name="botl">#REF!</definedName>
    <definedName name="Excel_BuiltIn_Print_Area_4_1_6_27">#REF!</definedName>
    <definedName name="EM_071_16">#REF!</definedName>
    <definedName name="KR">#REF!</definedName>
    <definedName name="e_margin">#REF!</definedName>
    <definedName name="MATHS">#REF!</definedName>
    <definedName name="Excel_BuiltIn_Print_Titles_10">#REF!</definedName>
    <definedName name="Value36">#REF!</definedName>
    <definedName name="Excel_BuiltIn_Print_Area_10_1_5_2">#REF!</definedName>
    <definedName name="Z1eq138">#REF!</definedName>
    <definedName name="_CFB2">#REF!</definedName>
    <definedName name="Excel_BuiltIn_Print_Area_4_1_1_11_2">#REF!</definedName>
    <definedName name="EM_006_15">#REF!</definedName>
    <definedName name="Excel_BuiltIn_Print_Area_5_11_16">#REF!</definedName>
    <definedName name="RFP003F">#REF!</definedName>
    <definedName name="Excel_BuiltIn_Print_Titles_1_4">#REF!</definedName>
    <definedName name="Excel_BuiltIn_Print_Area_6_1_8">#REF!</definedName>
    <definedName name="ZAA">#REF!</definedName>
    <definedName name="htwo">#REF!</definedName>
    <definedName name="Group_PY">#REF!</definedName>
    <definedName name="MC_ABB_Imp">#REF!</definedName>
    <definedName name="EM_037_10">#REF!</definedName>
    <definedName name="Z0eq138">#REF!</definedName>
    <definedName name="Excel_BuiltIn_Print_Area_9_1_20_27">#REF!</definedName>
    <definedName name="bhaskar">#REF!</definedName>
    <definedName name="BD1StateMin">#REF!</definedName>
    <definedName name="EM_025_18">#REF!</definedName>
    <definedName localSheetId="11" name="_______9__123Graph_CCHART_1">#REF!</definedName>
    <definedName name="__________xlnm.Print_Titles">#REF!</definedName>
    <definedName name="XRefCopy9Row">#REF!</definedName>
    <definedName localSheetId="11" name="_6___________123Graph_CCHART_1">#REF!</definedName>
    <definedName name="WT">#REF!</definedName>
    <definedName name="Excel_BuiltIn_Print_Area_8_1_1_1_1_27">#REF!</definedName>
    <definedName name="PREHP">#REF!</definedName>
    <definedName name="Excel_BuiltIn_Print_Area_17_1_1_11_16">#REF!</definedName>
    <definedName name="EM_029_8">#REF!</definedName>
    <definedName name="Excel_BuiltIn_Print_Area_29_7_4">#REF!</definedName>
    <definedName name="Excel_BuiltIn_Print_Area_4_1_1_2">#REF!</definedName>
    <definedName name="EM_013_14">#REF!</definedName>
    <definedName name="XRefCopy64Row">#REF!</definedName>
    <definedName name="dddd">#REF!</definedName>
    <definedName name="____Ki2">#REF!</definedName>
    <definedName name="Excel_BuiltIn_Print_Area_17_1_1_15_27">#REF!</definedName>
    <definedName name="Options2">#REF!</definedName>
    <definedName name="Excel_BuiltIn__FilterDatabase_6">#REF!</definedName>
    <definedName name="p1pcc">#REF!</definedName>
    <definedName name="Excel_BuiltIn_Print_Area_5_1_3">#REF!</definedName>
    <definedName name="Excel_BuiltIn_Print_Area_5_1_6_27">#REF!</definedName>
    <definedName name="Excel_BuiltIn_Print_Area_2_1_1_1_6_27">#REF!</definedName>
    <definedName name="Excel_BuiltIn_Print_Area_12_1_15">#REF!</definedName>
    <definedName name="BL4C">#REF!</definedName>
    <definedName name="Beldar">#REF!</definedName>
    <definedName name="UPS">#REF!</definedName>
    <definedName localSheetId="11" name="Da">#REF!</definedName>
    <definedName name="_HM11">#REF!</definedName>
    <definedName name="EM_061_15">#REF!</definedName>
    <definedName name="Excel_BuiltIn_Print_Area_9_1_13_2">#REF!</definedName>
    <definedName name="sfmisc_usd">#REF!</definedName>
    <definedName name="ISO2E220">#REF!</definedName>
    <definedName name="Excel_BuiltIn_Print_Area_2_1_1_1_1_1_4_1">#REF!</definedName>
    <definedName name="_3___f">#REF!</definedName>
    <definedName name="_____xlnm.Print_Area_1">#REF!</definedName>
    <definedName name="Excel_BuiltIn_Print_Area_12_1_3_27">#REF!</definedName>
    <definedName name="ss8_ec_w">#REF!</definedName>
    <definedName name="Excel_BuiltIn_Print_Area_9_1_17_2">#REF!</definedName>
    <definedName name="Excel_BuiltIn_Print_Area_8_1_15_4">#REF!</definedName>
    <definedName name="________aoc4">#REF!</definedName>
    <definedName localSheetId="11" name="_____VS2004">#REF!</definedName>
    <definedName name="Excel_BuiltIn_Print_Area_3_1_1_1_16">#REF!</definedName>
    <definedName name="Excel_BuiltIn_Print_Area_10_1_2_2">#REF!</definedName>
    <definedName name="Excel_BuiltIn_Print_Area_1_1_1_2">#REF!</definedName>
    <definedName name="EH_002_18">#REF!</definedName>
    <definedName name="Excel_BuiltIn_Print_Area_12_1_1_20_27">#REF!</definedName>
    <definedName name="docu">#REF!</definedName>
    <definedName name="BRICK">#REF!</definedName>
    <definedName localSheetId="11" name="EXPHEADS">#REF!</definedName>
    <definedName name="Excel_BuiltIn_Print_Area_2_1_1_5_4">#REF!</definedName>
    <definedName name="ss9_cond_f">#REF!</definedName>
    <definedName name="rmcsmsb.t">#REF!</definedName>
    <definedName name="cvdcess">#REF!</definedName>
    <definedName localSheetId="11" name="_____4___123Graph_ACHART_1">#REF!</definedName>
    <definedName name="Excel_BuiltIn_Print_Area_9_1_7_16">#REF!</definedName>
    <definedName name="EM_069_18">#REF!</definedName>
    <definedName name="사진">#REF!</definedName>
    <definedName name="__mm1">#REF!</definedName>
    <definedName name="ddddd">#REF!</definedName>
    <definedName name="_________xlnm.Print_Area_5">#REF!</definedName>
    <definedName localSheetId="11" name="__________________________________________dol6">#REF!</definedName>
    <definedName name="_P3">#REF!</definedName>
    <definedName name="_N">#REF!</definedName>
    <definedName name="PriceEach">#REF!</definedName>
    <definedName name="Excel_BuiltIn_Print_Area_11_1_17_27">#REF!</definedName>
    <definedName name="Excel_BuiltIn_Print_Area_17_1_20_16">#REF!</definedName>
    <definedName localSheetId="11" name="__16__123Graph_ACHART_1">#REF!</definedName>
    <definedName name="Excel_BuiltIn_Print_Area_29_15_4">#REF!</definedName>
    <definedName name="_2">#REF!</definedName>
    <definedName localSheetId="11" name="p1ldb">#REF!</definedName>
    <definedName name="lc500mcic">#REF!</definedName>
    <definedName localSheetId="11" name="_________________________________________________dol6">#REF!</definedName>
    <definedName name="x1x">#REF!</definedName>
    <definedName name="NIL">#REF!</definedName>
    <definedName name="hgr">#REF!</definedName>
    <definedName name="_5Excel_BuiltIn_Print_Area_4_1">#REF!</definedName>
    <definedName name="PIPELENGTH">#REF!</definedName>
    <definedName name="____IDA1">#REF!</definedName>
    <definedName name="Excel_BuiltIn_Print_Area_18_1_27">#REF!</definedName>
    <definedName name="BuiltIn_Print_Area">#REF!</definedName>
    <definedName name="Excel_BuiltIn_Print_Area_2_1_1_20_2">#REF!</definedName>
    <definedName name="Excel_BuiltIn_Print_Area_7_1_12_16">#REF!</definedName>
    <definedName name="__xlnm._FilterDatabase_5">#REF!</definedName>
    <definedName name="Excel_BuiltIn_Print_Area_8_1_8">#REF!</definedName>
    <definedName localSheetId="11" name="BG">#REF!</definedName>
    <definedName name="empl_ptgt2">#REF!</definedName>
    <definedName name="ASHOKA">#REF!</definedName>
    <definedName name="Excel_BuiltIn_Print_Area_7_1_14_2">#REF!</definedName>
    <definedName name="Excel_BuiltIn_Print_Area_12_1_1_1_27">#REF!</definedName>
    <definedName localSheetId="11" name="___________________________________dol12">#REF!</definedName>
    <definedName name="_axx2">#REF!</definedName>
    <definedName name="PATHAR3">#REF!</definedName>
    <definedName name="Excel_BuiltIn_Print_Area_8_1_1_13_4">#REF!</definedName>
    <definedName name="Excel_BuiltIn_Print_Area_17_1_1_12">#REF!</definedName>
    <definedName name="q">#REF!</definedName>
    <definedName name="Excel_BuiltIn_Print_Area_4_1_10_16">#REF!</definedName>
    <definedName name="____Wr1">#REF!</definedName>
    <definedName name="Excel_BuiltIn_Print_Area_7_1_1_14_4">#REF!</definedName>
    <definedName name="Excel_BuiltIn_Print_Area_14_1_9_16">#REF!</definedName>
    <definedName name="tala_1">#REF!</definedName>
    <definedName name="ss6_st_w">#REF!</definedName>
    <definedName name="Excel_BuiltIn_Print_Area_4_1_12_2">#REF!</definedName>
    <definedName name="BD1Next2">#REF!</definedName>
    <definedName name="Excel_BuiltIn_Print_Area_4_1_1_15_27">#REF!</definedName>
    <definedName name="Excel_BuiltIn_Print_Area_6_1_16_16">#REF!</definedName>
    <definedName name="CRRSEP">#REF!</definedName>
    <definedName name="qq">#REF!</definedName>
    <definedName name="Excel_BuiltIn_Print_Area_7_1_1_13_27">#REF!</definedName>
    <definedName name="EM_035_9">#REF!</definedName>
    <definedName name="p1mpdp">#REF!</definedName>
    <definedName name="kscc">#REF!</definedName>
    <definedName name="zeta">#REF!</definedName>
    <definedName name="Excel_BuiltIn_Print_Area_15_1_6_16">#REF!</definedName>
    <definedName name="Excel_BuiltIn_Print_Area_10_1_4">#REF!</definedName>
    <definedName name="Jabalpur">#REF!</definedName>
    <definedName localSheetId="11" name="nlg_er">#REF!</definedName>
    <definedName name="GROUND220">#REF!</definedName>
    <definedName localSheetId="10" name="PRINT_TITLES_MI">#REF!</definedName>
    <definedName name="Value12">#REF!</definedName>
    <definedName name="_SS402">#REF!</definedName>
    <definedName name="EM_031_17">#REF!</definedName>
    <definedName name="EM_003_7">#REF!</definedName>
    <definedName name="Excel_BuiltIn_Print_Area_2_1_1_16_4">#REF!</definedName>
    <definedName name="EM_024_4">#REF!</definedName>
    <definedName localSheetId="11" name="____________________________________________________dol6">#REF!</definedName>
    <definedName name="_____IDA1">#REF!</definedName>
    <definedName name="Excel_BuiltIn_Print_Area_4_1_12_4">#REF!</definedName>
    <definedName name="____SC13">#REF!</definedName>
    <definedName localSheetId="11" name="p1apcc3">#REF!</definedName>
    <definedName localSheetId="11" name="ST">#REF!</definedName>
    <definedName name="EM_002_4">#REF!</definedName>
    <definedName name="TESTVKEY">#REF!</definedName>
    <definedName name="TYPICALARRAY">#REF!</definedName>
    <definedName name="ESC_IDTOSW">#REF!</definedName>
    <definedName name="scrb">#REF!</definedName>
    <definedName name="Excel_BuiltIn_Print_Area_8_1_1_17_4">#REF!</definedName>
    <definedName name="_T144100">#REF!</definedName>
    <definedName name="Excel_BuiltIn_Print_Area_2_1_4">#REF!</definedName>
    <definedName name="Excel_BuiltIn_Print_Area_15_1_15_2">#REF!</definedName>
    <definedName name="EM_028_8">#REF!</definedName>
    <definedName name="Excel_BuiltIn_Print_Area_16_1_1_11_2">#REF!</definedName>
    <definedName name="Excel_BuiltIn_Print_Area_16_1_1_5">#REF!</definedName>
    <definedName name="EM_032_2">#REF!</definedName>
    <definedName name="SelectD1OrC1">#REF!</definedName>
    <definedName name="EM_037_14">#REF!</definedName>
    <definedName name="________________________________________________iv19000">#REF!</definedName>
    <definedName localSheetId="11" name="disc">#REF!</definedName>
    <definedName name="Excel_BuiltIn_Print_Area_4_1_1_20_2">#REF!</definedName>
    <definedName name="EM_063_16">#REF!</definedName>
    <definedName name="___________________________________________________iv19000">#REF!</definedName>
    <definedName name="Excel_BuiltIn_Print_Area_10_1_2_27">#REF!</definedName>
    <definedName name="Excel_BuiltIn_Print_Area_5_1_1_6_27">#REF!</definedName>
    <definedName name="DRAWING">#REF!</definedName>
    <definedName name="Excel_BuiltIn_Print_Area_5_1_1_16_27">#REF!</definedName>
    <definedName name="Excel_BuiltIn_Print_Area_9_1_12_16">#REF!</definedName>
    <definedName name="___RE220">#REF!</definedName>
    <definedName name="Excel_BuiltIn_Print_Area_28_7">#REF!</definedName>
    <definedName name="Excel_BuiltIn_Print_Area_7_1_11_4">#REF!</definedName>
    <definedName name="Excel_BuiltIn_Print_Area_4_1_5_4">#REF!</definedName>
    <definedName name="T2_">#REF!</definedName>
    <definedName localSheetId="17" name="A4_">#REF!</definedName>
    <definedName name="______________f1">#REF!</definedName>
    <definedName name="Excel_BuiltIn_Print_Area_2_1_1_1_15_16">#REF!</definedName>
    <definedName name="EM_036_7">#REF!</definedName>
    <definedName name="_acs2">#REF!</definedName>
    <definedName localSheetId="11" name="____________________________________________dol12">#REF!</definedName>
    <definedName name="m8_gtax_v">#REF!</definedName>
    <definedName name="l_10">#REF!</definedName>
    <definedName name="Excel_BuiltIn_Print_Area_16_1_27">#REF!</definedName>
    <definedName name="Fml">#REF!</definedName>
    <definedName name="EM_006_5">#REF!</definedName>
    <definedName name="RRRRRRRRRRRRRRRRRRRRRR">#REF!</definedName>
    <definedName name="XRefPaste16Row">#REF!</definedName>
    <definedName name="BaseI1">#REF!</definedName>
    <definedName name="sssss">#REF!</definedName>
    <definedName name="budgets">#REF!</definedName>
    <definedName name="__cth2">#REF!</definedName>
    <definedName name="TowerBaseShear">#REF!</definedName>
    <definedName name="Excel_BuiltIn_Print_Area_28_15_4">#REF!</definedName>
    <definedName name="Excel_BuiltIn_Print_Area_13_1_10_16">#REF!</definedName>
    <definedName name="EM_028_5">#REF!</definedName>
    <definedName name="CARPI">#REF!</definedName>
    <definedName name="_____________________________________xlnm.Print_Area_2">#REF!</definedName>
    <definedName name="Excel_BuiltIn_Print_Area_16_1_1_6_16">#REF!</definedName>
    <definedName name="MC_YENSW">#REF!</definedName>
    <definedName name="FLG_Orifice">#REF!</definedName>
    <definedName name="Excel_BuiltIn_Print_Area_3_1_2">#REF!</definedName>
    <definedName name="DL_Total_Cost_002LC">#REF!</definedName>
    <definedName name="T3_">#REF!</definedName>
    <definedName name="m2_ic_f">#REF!</definedName>
    <definedName name="Excel_BuiltIn_Print_Area_7_1_1_3_27">#REF!</definedName>
    <definedName name="Value2">#REF!</definedName>
    <definedName name="____xlnm.Print_Area_2">#REF!</definedName>
    <definedName localSheetId="17" name="plsdata">#REF!</definedName>
    <definedName name="Excel_BuiltIn_Print_Area_6_1_17_16">#REF!</definedName>
    <definedName name="Excel_BuiltIn_Print_Area_4_1_1_1_1_1_1_1_1_1_1_1_1">#REF!</definedName>
    <definedName name="IMADOKH">#REF!</definedName>
    <definedName name="________________m234">#REF!</definedName>
    <definedName name="empl_pwt3">#REF!</definedName>
    <definedName name="Rse">#REF!</definedName>
    <definedName name="__LTR500">#REF!</definedName>
    <definedName name="____PLC220">#REF!</definedName>
    <definedName name="Excel_BuiltIn_Print_Area_13_1_17_16">#REF!</definedName>
    <definedName name="F">#REF!</definedName>
    <definedName name="DEC.GH">#REF!</definedName>
    <definedName localSheetId="10" name="E">#REF!</definedName>
    <definedName name="XRefCopy13Row">#REF!</definedName>
    <definedName name="Excel_BuiltIn_Print_Area_7_1_1_20_4">#REF!</definedName>
    <definedName name="ss6_gtax_v">#REF!</definedName>
    <definedName name="IESP">#REF!</definedName>
    <definedName name="Excel_BuiltIn_Print_Area_17_1_1_16_27">#REF!</definedName>
    <definedName localSheetId="11" name="Fr_charges">#REF!</definedName>
    <definedName name="prashant">#REF!</definedName>
    <definedName name="__Ki2">#REF!</definedName>
    <definedName localSheetId="11" name="CIF_ABB_Imp">#REF!</definedName>
    <definedName name="______________mm1">#REF!</definedName>
    <definedName name="Excel_BuiltIn_Print_Area_2_1_9_27">#REF!</definedName>
    <definedName name="Excel_BuiltIn_Print_Area_6_1_3_2">#REF!</definedName>
    <definedName name="___AXX4">#REF!</definedName>
    <definedName name="____LTR500">#REF!</definedName>
    <definedName name="Excel_BuiltIn_Print_Area_4_1_5_16">#REF!</definedName>
    <definedName name="Excel_BuiltIn_Print_Area_29_2_4">#REF!</definedName>
    <definedName name="ORDERSTATUS">#REF!</definedName>
    <definedName name="EM_021_6">#REF!</definedName>
    <definedName name="wcl">#REF!</definedName>
    <definedName name="EM_037_1">#REF!</definedName>
    <definedName name="EM_006_14">#REF!</definedName>
    <definedName name="PRMIL_SW">#REF!</definedName>
    <definedName name="Excel_BuiltIn_Print_Area_11_1_7_4">#REF!</definedName>
    <definedName name="____Wc1">#REF!</definedName>
    <definedName name="XRefCopy4Row">#REF!</definedName>
    <definedName name="XRefCopy38">#REF!</definedName>
    <definedName name="Excel_BuiltIn_Print_Area_13_1_11_16">#REF!</definedName>
    <definedName name="ch_area4">#REF!</definedName>
    <definedName name="TEST12">#REF!</definedName>
    <definedName name="Excel_BuiltIn_Print_Area_7_1_9_2">#REF!</definedName>
    <definedName name="Shuttering">#REF!</definedName>
    <definedName name="EM_002_17">#REF!</definedName>
    <definedName localSheetId="11" name="madhu218">#REF!</definedName>
    <definedName name="__________mm1">#REF!</definedName>
    <definedName name="__ZS2">#REF!</definedName>
    <definedName name="Vc">#REF!</definedName>
    <definedName name="RawAgencyPrice">#REF!</definedName>
    <definedName name="TESTHKEY">#REF!</definedName>
    <definedName name="RTU2_DO">#REF!</definedName>
    <definedName name="Excel_BuiltIn_Print_Area_7_1_1_7_2">#REF!</definedName>
    <definedName name="Excel_BuiltIn_Print_Area_8_1_1_10_16">#REF!</definedName>
    <definedName name="Excel_BuiltIn_Print_Area_6_1_16_4">#REF!</definedName>
    <definedName name="dcrwk4">#REF!</definedName>
    <definedName name="Excel_BuiltIn_Print_Area_2_1_16_27">#REF!</definedName>
    <definedName name="Excel_BuiltIn_Print_Area_16_1_3_4">#REF!</definedName>
    <definedName name="AF_02">#REF!</definedName>
    <definedName name="___________mm2">#REF!</definedName>
    <definedName name="Engg_charges">#REF!</definedName>
    <definedName name="Excel_BuiltIn_Print_Area_12_1_8_2">#REF!</definedName>
    <definedName name="___SC22">#REF!</definedName>
    <definedName name="EM_020_18">#REF!</definedName>
    <definedName name="RPROT500">#REF!</definedName>
    <definedName name="sheet3">#REF!</definedName>
    <definedName name="도면용역비">#REF!</definedName>
    <definedName name="Excel_BuiltIn_Print_Area_2_1_12_27">#REF!</definedName>
    <definedName name="Excel_BuiltIn_Print_Area_2_1_1_2_1">#REF!</definedName>
    <definedName name="XRefCopy46Row">#REF!</definedName>
    <definedName name="QFC_SFRs">#REF!</definedName>
    <definedName name="CST_IDTO">#REF!</definedName>
    <definedName name="_CDT1">#REF!</definedName>
    <definedName name="Excel_BuiltIn_Print_Area_8_1_11_2">#REF!</definedName>
    <definedName name="Excel_BuiltIn_Print_Area_11_1_1_4">#REF!</definedName>
    <definedName name="Excel_BuiltIn_Print_Area_4_1_1_9">#REF!</definedName>
    <definedName name="lmcup.2">#REF!</definedName>
    <definedName name="Excel_BuiltIn_Print_Area_28_5_2">#REF!</definedName>
    <definedName name="Excel_BuiltIn_Print_Area_14_1_2_16">#REF!</definedName>
    <definedName name="EM_005_14">#REF!</definedName>
    <definedName name="Excel_BuiltIn_Print_Area_2_1_14_2">#REF!</definedName>
    <definedName name="A4_">#REF!</definedName>
    <definedName name="EM_072_17">#REF!</definedName>
    <definedName name="Excel_BuiltIn_Print_Area_5_3_16">#REF!</definedName>
    <definedName name="EM_072_15">#REF!</definedName>
    <definedName name="Excel_BuiltIn_Print_Area_3_1_27">#REF!</definedName>
    <definedName name="Excel_BuiltIn_Print_Area_16_1_1_1_27">#REF!</definedName>
    <definedName name="Items">#REF!</definedName>
    <definedName name="___RAC1">#REF!</definedName>
    <definedName name="Nos">#REF!</definedName>
    <definedName localSheetId="11" name="_____2____123Graph_BCHART_1">#REF!</definedName>
    <definedName name="pH___13">#REF!</definedName>
    <definedName name="Charges_of_road_roller">#REF!</definedName>
    <definedName name="EM_054_16">#REF!</definedName>
    <definedName name="n1y">#REF!</definedName>
    <definedName name="Excel_BuiltIn_Print_Area_5_1_7_27">#REF!</definedName>
    <definedName name="Excel_BuiltIn_Print_Area_11_1_1_16">#REF!</definedName>
    <definedName name="Excel_BuiltIn_Print_Area_9_1_6_16">#REF!</definedName>
    <definedName name="IEPLANSALES">#REF!</definedName>
    <definedName name="EM_021_18">#REF!</definedName>
    <definedName name="Excel_BuiltIn__FilterDatabase_14_16_2">#REF!</definedName>
    <definedName name="PAGE9">#REF!</definedName>
    <definedName name="Excel_BuiltIn_Print_Area_12_1_9">#REF!</definedName>
    <definedName name="t___13">#REF!</definedName>
    <definedName name="Ks___0">#REF!</definedName>
    <definedName name="EM_035_12">#REF!</definedName>
    <definedName name="___________________________________xlnm.Print_Area_3">#REF!</definedName>
    <definedName name="GFA">#REF!</definedName>
    <definedName name="Excel_BuiltIn_Print_Area_5_10_2">#REF!</definedName>
    <definedName name="_pdp3">#REF!</definedName>
    <definedName name="StaffGrades">#REF!</definedName>
    <definedName localSheetId="11" name="REVSTATUS">#REF!</definedName>
    <definedName name="empl_prog2">#REF!</definedName>
    <definedName name="BuiltIn_AutoFilter___17">#REF!</definedName>
    <definedName localSheetId="11" name="A10_">#REF!</definedName>
    <definedName name="ss9_geno_w">#REF!</definedName>
    <definedName name="_____SC01">#REF!</definedName>
    <definedName name="XRefCopy33">#REF!</definedName>
    <definedName name="Excel_BuiltIn_Print_Area_10_1_3_27">#REF!</definedName>
    <definedName name="BBNXN">#REF!</definedName>
    <definedName name="p1upsmdb">#REF!</definedName>
    <definedName name="Excel_BuiltIn_Print_Area_6_1_9_2">#REF!</definedName>
    <definedName name="QFC_S03">#REF!</definedName>
    <definedName name="Excel_BuiltIn_Print_Area_4_1_1_1">#REF!</definedName>
    <definedName name="ztpu">#REF!</definedName>
    <definedName name="Excel_BuiltIn_Print_Area_15_1_8_4">#REF!</definedName>
    <definedName name="Excel_BuiltIn_Print_Area_8_1_13_16">#REF!</definedName>
    <definedName name="ss6_fuel_w">#REF!</definedName>
    <definedName name="Pane2___13">#REF!</definedName>
    <definedName name="Excel_BuiltIn_Print_Area_2_1_1_1_1_16_1">#REF!</definedName>
    <definedName name="ss6_bop_w">#REF!</definedName>
    <definedName name="ddf">#REF!</definedName>
    <definedName name="Excel_BuiltIn_Print_Area_3_1_20">#REF!</definedName>
    <definedName name="_TAB2">#REF!</definedName>
    <definedName name="StructureType">#REF!</definedName>
    <definedName name="Excel_BuiltIn_Print_Area_2_1_1_1_10_27">#REF!</definedName>
    <definedName name="LINE1">#REF!</definedName>
    <definedName name="____SC25">#REF!</definedName>
    <definedName name="토목">#REF!</definedName>
    <definedName name="Excel_BuiltIn_Print_Area_4_1_9">#REF!</definedName>
    <definedName name="EM_030_13">#REF!</definedName>
    <definedName name="PATH333">#REF!</definedName>
    <definedName name="Excel_BuiltIn_Print_Area_11_1_3_2">#REF!</definedName>
    <definedName name="Excel_BuiltIn_Print_Area_16_1_1_14">#REF!</definedName>
    <definedName name="Excel_BuiltIn_Print_Area_5_9_27">#REF!</definedName>
    <definedName name="IRR">#REF!</definedName>
    <definedName name="Excel_BuiltIn_Print_Area_28_16_27">#REF!</definedName>
    <definedName name="MF___0">#REF!</definedName>
    <definedName name="p1mcc9">#REF!</definedName>
    <definedName name="EH_002_3">#REF!</definedName>
    <definedName name="SUMMARY">#REF!</definedName>
    <definedName name="Ref__EUS_632_FDN_001">#REF!</definedName>
    <definedName localSheetId="11" name="tc">#REF!</definedName>
    <definedName name="Qc___13">#REF!</definedName>
    <definedName name="__axx8">#REF!</definedName>
    <definedName name="rorp">#REF!</definedName>
    <definedName name="MANU22">#REF!</definedName>
    <definedName name="Excel_BuiltIn_Print_Area_11_1_17_2">#REF!</definedName>
    <definedName name="EM_014_13">#REF!</definedName>
    <definedName name="Result51">#REF!</definedName>
    <definedName name="A01_">#REF!</definedName>
    <definedName name="__CVT500">#REF!</definedName>
    <definedName name="EM_035_3">#REF!</definedName>
    <definedName name="plsdata">#REF!</definedName>
    <definedName name="Excel_BuiltIn_Print_Area_17_1_1_14_27">#REF!</definedName>
    <definedName name="dsds">#REF!</definedName>
    <definedName name="Excel_BuiltIn_Print_Area_6_1_10_16">#REF!</definedName>
    <definedName localSheetId="17" name="B">#REF!</definedName>
    <definedName name="NEng">#REF!</definedName>
    <definedName name="EM_064_17">#REF!</definedName>
    <definedName name="_SG1">#REF!</definedName>
    <definedName name="cookie1">#REF!</definedName>
    <definedName name="_________xlnm.Print_Area_4">#REF!</definedName>
    <definedName name="Excel_BuiltIn_Print_Area_5_15_27">#REF!</definedName>
    <definedName name="___3__123Graph_CCHART_1">#REF!</definedName>
    <definedName name="Excel_BuiltIn_Print_Titles_20_1_4">#REF!</definedName>
    <definedName name="Value6">#REF!</definedName>
    <definedName name="Pwl">#REF!</definedName>
    <definedName name="Excel_BuiltIn_Print_Area_2_1_1_10">#REF!</definedName>
    <definedName name="Excel_BuiltIn_Print_Area_11_1">#REF!</definedName>
    <definedName name="SWH">#REF!</definedName>
    <definedName name="amin2">#REF!</definedName>
    <definedName name="Excel_BuiltIn_Print_Area_10_1_7_16">#REF!</definedName>
    <definedName name="Excel_BuiltIn_Print_Area_2_1_15_27">#REF!</definedName>
    <definedName name="PROJECT">#REF!</definedName>
    <definedName name="Excel_BuiltIn_Print_Area_16_1_1_12_2">#REF!</definedName>
    <definedName name="_____________________________xlnm.Print_Area_3">#REF!</definedName>
    <definedName localSheetId="11" name="AirConditioning">#REF!</definedName>
    <definedName name="______________xlnm.Print_Area_3">#REF!</definedName>
    <definedName name="Excel_BuiltIn_Print_Titles_6_1_1">#REF!</definedName>
    <definedName name="EM_012_12">#REF!</definedName>
    <definedName name="EM_062_15">#REF!</definedName>
    <definedName name="d">#REF!</definedName>
    <definedName localSheetId="11" name="__7__123Graph_ACHART_1">#REF!</definedName>
    <definedName name="Excel_BuiltIn_Print_Area_16_1_1_1_16">#REF!</definedName>
    <definedName name="Excel_BuiltIn_Print_Area_16_1_1_15_27">#REF!</definedName>
    <definedName name="MAACONSTN">#REF!</definedName>
    <definedName name="________A81614">#REF!</definedName>
    <definedName name="___mlc33">#REF!</definedName>
    <definedName name="JULY1">#REF!</definedName>
    <definedName name="Excel_BuiltIn_Print_Area_12_1_1_15_2">#REF!</definedName>
    <definedName name="Excel_BuiltIn_Print_Area_8_1_1_1_16">#REF!</definedName>
    <definedName name="KEPL">#REF!</definedName>
    <definedName name="fdb">#REF!</definedName>
    <definedName name="Excel_BuiltIn_Print_Area_8_1_1_6">#REF!</definedName>
    <definedName localSheetId="17" name="TEST">#REF!</definedName>
    <definedName name="Excel_BuiltIn_Print_Area_13_1_2_1">#REF!</definedName>
    <definedName name="Excel_BuiltIn_Print_Area_28_17_16">#REF!</definedName>
    <definedName name="________________xlnm.Print_Area_1">#REF!</definedName>
    <definedName name="_4_">#REF!</definedName>
    <definedName name="نتمهحت">#REF!</definedName>
    <definedName name="____________aoc1">#REF!</definedName>
    <definedName localSheetId="11" name="ee">#REF!</definedName>
    <definedName name="Excel_BuiltIn_Print_Area_10_1_14_4">#REF!</definedName>
    <definedName name="Excel_BuiltIn_Print_Area_7_1_16_4">#REF!</definedName>
    <definedName name="Loan_Amount">#REF!</definedName>
    <definedName localSheetId="11" name="_____5___123Graph_BCHART_1">#REF!</definedName>
    <definedName name="COST_PSCH1">#REF!</definedName>
    <definedName name="lmcmsb.ups">#REF!</definedName>
    <definedName name="Excel_BuiltIn_Print_Area_29_7_2">#REF!</definedName>
    <definedName name="Excel_BuiltIn_Print_Area_28">#REF!</definedName>
    <definedName name="__CVT220">#REF!</definedName>
    <definedName name="________xlnm.Print_Area_10">#REF!</definedName>
    <definedName name="XX">#REF!</definedName>
    <definedName name="___wp1">#REF!</definedName>
    <definedName name="Excel_BuiltIn_Print_Area_5_1_11_4">#REF!</definedName>
    <definedName localSheetId="11" name="MF_ABB_local">#REF!</definedName>
    <definedName name="Excel_BuiltIn_Print_Area_4_1_1_10_27">#REF!</definedName>
    <definedName name="___________________________________iv19000">#REF!</definedName>
    <definedName name="Excel_BuiltIn_Print_Area_9_1_11">#REF!</definedName>
    <definedName name="Excel_BuiltIn_Print_Area_2_1_1_7_27">#REF!</definedName>
    <definedName name="qqq">#REF!</definedName>
    <definedName name="Excel_BuiltIn_Print_Area_5_8_27">#REF!</definedName>
    <definedName name="agrP">#REF!</definedName>
    <definedName name="SubTotalArea">#REF!</definedName>
    <definedName name="wu">#REF!</definedName>
    <definedName name="Excel_BuiltIn_Print_Area_15_1_9_2">#REF!</definedName>
    <definedName localSheetId="11" name="ID">#REF!</definedName>
    <definedName name="_4___b">#REF!</definedName>
    <definedName name="EM_012_13">#REF!</definedName>
    <definedName name="M1x">#REF!</definedName>
    <definedName name="sarava">#REF!</definedName>
    <definedName name="rmcsmsb.lab">#REF!</definedName>
    <definedName name="Bilu">#REF!</definedName>
    <definedName name="m8_civ_w">#REF!</definedName>
    <definedName name="Excel_BuiltIn_Print_Area_8_1_16_1">#REF!</definedName>
    <definedName localSheetId="11" name="CABLE">#REF!</definedName>
    <definedName localSheetId="11" name="_______5___123Graph_BCHART_1">#REF!</definedName>
    <definedName name="Excel_BuiltIn_Print_Area_5_17">#REF!</definedName>
    <definedName name="_bom1">#REF!</definedName>
    <definedName name="XRefCopy28">#REF!</definedName>
    <definedName name="Excel_BuiltIn_Print_Area_7_1_1_7_4">#REF!</definedName>
    <definedName name="_T144800">#REF!</definedName>
    <definedName name="idyn">#REF!</definedName>
    <definedName name="REACT220CTL">#REF!</definedName>
    <definedName name="Excel_BuiltIn_Print_Area_4_1_16_1">#REF!</definedName>
    <definedName name="Bindingwire">#REF!</definedName>
    <definedName name="conductor">#REF!</definedName>
    <definedName name="____________m35">#REF!</definedName>
    <definedName name="Location___31">#REF!</definedName>
    <definedName name="wordings">#REF!</definedName>
    <definedName name="_HE09">#REF!</definedName>
    <definedName name="Excel_BuiltIn_Print_Area_12_1_1_2_16">#REF!</definedName>
    <definedName name="Excel_BuiltIn_Print_Area_1_1_2">#REF!</definedName>
    <definedName name="____________lb1">#REF!</definedName>
    <definedName name="Excel_BuiltIn_Print_Area_16_1_1_12">#REF!</definedName>
    <definedName name="majororders">#REF!</definedName>
    <definedName name="Excel_BuiltIn_Print_Area_12_1_1_17">#REF!</definedName>
    <definedName name="사외">#REF!</definedName>
    <definedName name="EM_032_1">#REF!</definedName>
    <definedName localSheetId="11" name="___1____123Graph_ACHART_1">#REF!</definedName>
    <definedName name="DATA_15">#REF!</definedName>
    <definedName name="OH_workings_sept">#REF!</definedName>
    <definedName name="dbrwk10">#REF!</definedName>
    <definedName name="_______________xlnm.Print_Area_13">#REF!</definedName>
    <definedName name="PAGE5">#REF!</definedName>
    <definedName name="___________________________xlnm.Print_Area_2">#REF!</definedName>
    <definedName name="TowerBottomFaceWidth">#REF!</definedName>
    <definedName name="Excel_BuiltIn_Print_Area_3_1_5_4">#REF!</definedName>
    <definedName localSheetId="11" name="_________9__123Graph_CCHART_1">#REF!</definedName>
    <definedName name="QFC_NOKspa">#REF!</definedName>
    <definedName localSheetId="11" name="____________________dol12">#REF!</definedName>
    <definedName name="EM_013_13">#REF!</definedName>
    <definedName localSheetId="11" name="__8_____123Graph_BCHART_1">#REF!</definedName>
    <definedName name="CAPA44">#REF!</definedName>
    <definedName name="Excel_BuiltIn_Print_Area_4_1_1_13_4">#REF!</definedName>
    <definedName localSheetId="11" name="_6__123Graph_BCHART_1">#REF!</definedName>
    <definedName name="Excel_BuiltIn_Print_Area_9_1_5_4">#REF!</definedName>
    <definedName name="Excel_BuiltIn_Print_Area_4_1_1_7">#REF!</definedName>
    <definedName name="EM_011_5">#REF!</definedName>
    <definedName name="lmcmcc.3">#REF!</definedName>
    <definedName name="sheet1___13">#REF!</definedName>
    <definedName name="_fos1">#REF!</definedName>
    <definedName name="Excel_BuiltIn_Print_Area_2_1_1_1_2_4">#REF!</definedName>
    <definedName name="Excel_BuiltIn_Print_Area_2_1_1">#REF!</definedName>
    <definedName name="Excel_BuiltIn_Print_Area_5_1_1_15_2">#REF!</definedName>
    <definedName name="Excel_BuiltIn_Print_Area_4_1_1_6_27">#REF!</definedName>
    <definedName name="Excel_BuiltIn_Print_Area_7_1_1_7_27">#REF!</definedName>
    <definedName name="viz">#REF!</definedName>
    <definedName name="Excel_BuiltIn_Print_Area_5_1_1_7_27">#REF!</definedName>
    <definedName name="BD1P_enter">#REF!</definedName>
    <definedName name="_4_b_________iiiiiii">#REF!</definedName>
    <definedName name="Rac">#REF!</definedName>
    <definedName name="FT">#REF!</definedName>
    <definedName name="as">#REF!</definedName>
    <definedName name="Excel_BuiltIn_Print_Area_16_1_1_1_1_1">#REF!</definedName>
    <definedName name="Excel_BuiltIn_Print_Area_7_1_5">#REF!</definedName>
    <definedName name="Excel_BuiltIn_Print_Area_12_1_15_4">#REF!</definedName>
    <definedName name="Excel_BuiltIn_Print_Area_29_14_4">#REF!</definedName>
    <definedName name="EM_008_13">#REF!</definedName>
    <definedName localSheetId="11" name="SUMMARYR">#REF!</definedName>
    <definedName name="TYPE_OF_LINE">#REF!</definedName>
    <definedName name="empl_pwt2">#REF!</definedName>
    <definedName name="Excel_BuiltIn_Print_Area_8_1_7_27">#REF!</definedName>
    <definedName name="EM_006_12">#REF!</definedName>
    <definedName name="____________A91614">#REF!</definedName>
    <definedName name="Excel_BuiltIn_Print_Area_10_1_20_2">#REF!</definedName>
    <definedName name="Excel_BuiltIn_Print_Area_28_8_27">#REF!</definedName>
    <definedName name="___iv19000">#REF!</definedName>
    <definedName name="Excel_BuiltIn_Print_Area_12_1_5_16">#REF!</definedName>
    <definedName name="Excel_BuiltIn_Print_Area_17">#REF!</definedName>
    <definedName name="dcrwk2">#REF!</definedName>
    <definedName name="______________cem124">#REF!</definedName>
    <definedName name="Excel_BuiltIn_Print_Area_3_1_13_16">#REF!</definedName>
    <definedName name="PAGEC">#REF!</definedName>
    <definedName localSheetId="11" name="______3____123Graph_CCHART_1">#REF!</definedName>
    <definedName name="Indra">#REF!</definedName>
    <definedName name="_DET3">#REF!</definedName>
    <definedName name="_____xlnm._FilterDatabase_1">#REF!</definedName>
    <definedName name="EM_031_13">#REF!</definedName>
    <definedName localSheetId="11" name="__123">#REF!</definedName>
    <definedName name="A10____13">#REF!</definedName>
    <definedName name="Excel_BuiltIn_Print_Area_14_1_9_2">#REF!</definedName>
    <definedName name="CP새단가">#REF!</definedName>
    <definedName name="Excel_BuiltIn_Print_Area_8_1_7_4">#REF!</definedName>
    <definedName name="logoa">#REF!</definedName>
    <definedName localSheetId="11" name="_VS2004">#REF!</definedName>
    <definedName name="_SAP6">#REF!</definedName>
    <definedName name="Excel_BuiltIn_Print_Area_12_1_10_16">#REF!</definedName>
    <definedName localSheetId="11" name="p1apcc2">#REF!</definedName>
    <definedName name="___________________________________xlnm.Print_Titles_1">#REF!</definedName>
    <definedName name="_____rs1">#REF!</definedName>
    <definedName name="TMBPLA">#REF!</definedName>
    <definedName name="Excel_BuiltIn_Print_Area_16_1_1_9_27">#REF!</definedName>
    <definedName name="_7Excel_BuiltIn_Print_Area_16_1_1_1_1">#REF!</definedName>
    <definedName localSheetId="11" name="_SAP10">#REF!</definedName>
    <definedName name="Excel_BuiltIn_Print_Area_4_1_13_2">#REF!</definedName>
    <definedName name="Excel_BuiltIn_Print_Area_8_1_1_13_16">#REF!</definedName>
    <definedName name="BD1EventMax">#REF!</definedName>
    <definedName name="_1000A01">#REF!</definedName>
    <definedName name="Excel_BuiltIn_Print_Area_12_1_20">#REF!</definedName>
    <definedName name="Excel_BuiltIn_Print_Area_16_1_13_16">#REF!</definedName>
    <definedName name="EM_011_9">#REF!</definedName>
    <definedName name="_1__123Graph_ACHART_1">#REF!</definedName>
    <definedName name="m8_bop_w">#REF!</definedName>
    <definedName name="Excel_BuiltIn_Print_Area_12_1_16_16">#REF!</definedName>
    <definedName name="Excel_BuiltIn_Print_Area_11_1_6_4">#REF!</definedName>
    <definedName name="_RE72">#REF!</definedName>
    <definedName name="____xlnm.Print_Area_9">#REF!</definedName>
    <definedName name="Excel_BuiltIn_Print_Area_2_1_1_6_4">#REF!</definedName>
    <definedName name="Excel_BuiltIn_Print_Area_6_1_11_2">#REF!</definedName>
    <definedName name="Cth">#REF!</definedName>
    <definedName name="EM_011_2">#REF!</definedName>
    <definedName name="SCHEDULE_NO._2___Reserves___Surplus_P__L">#REF!</definedName>
    <definedName name="PRADETAILS">#REF!</definedName>
    <definedName name="CAPAPR">#REF!</definedName>
    <definedName name="PREHT">#REF!</definedName>
    <definedName name="h_af">#REF!</definedName>
    <definedName name="Excel_BuiltIn_Print_Area_4_1_3_2">#REF!</definedName>
    <definedName name="_______________A91614">#REF!</definedName>
    <definedName name="bs">#REF!</definedName>
    <definedName name="EM_074_17">#REF!</definedName>
    <definedName name="Group1">#REF!</definedName>
    <definedName localSheetId="11" name="_______________________________IDA1">#REF!</definedName>
    <definedName name="hxa">#REF!</definedName>
    <definedName name="zeq10.48">#REF!</definedName>
    <definedName localSheetId="11" name="_8__________123Graph_BCHART_1">#REF!</definedName>
    <definedName name="tala_2">#REF!</definedName>
    <definedName localSheetId="17" name="A5_">#REF!</definedName>
    <definedName name="_5__b">#REF!</definedName>
    <definedName name="______________________________xlnm.Print_Area_2">#REF!</definedName>
    <definedName name="Excel_BuiltIn_Print_Area_2_1_1_1_8_16">#REF!</definedName>
    <definedName localSheetId="11" name="____________IDA1">#REF!</definedName>
    <definedName name="_________mm1">#REF!</definedName>
    <definedName name="re_bar">#REF!</definedName>
    <definedName localSheetId="11" name="______6___123Graph_CCHART_1">#REF!</definedName>
    <definedName name="Excel_BuiltIn_Print_Area_6_1_14">#REF!</definedName>
    <definedName name="Excel_BuiltIn_Print_Area_4_1_20_4">#REF!</definedName>
    <definedName name="Excel_BuiltIn_Print_Area_8_1_1_16_27">#REF!</definedName>
    <definedName name="Excel_BuiltIn_Print_Area_10_1_1_1_1">#REF!</definedName>
    <definedName name="gama">#REF!</definedName>
    <definedName name="Excel_BuiltIn_Print_Area_17_1_10">#REF!</definedName>
    <definedName name="Eth">#REF!</definedName>
    <definedName name="Excel_BuiltIn_Print_Area_10_1_8_27">#REF!</definedName>
    <definedName name="Taf">#REF!</definedName>
    <definedName name="sfmisce_idr">#REF!</definedName>
    <definedName name="EM_011_13">#REF!</definedName>
    <definedName name="Excel_BuiltIn_Print_Area_2_1_1_1_17_2">#REF!</definedName>
    <definedName name="CRMB60">#REF!</definedName>
    <definedName name="Sel_Choice_Rail_OHE">#REF!</definedName>
    <definedName name="Excel_BuiltIn_Print_Area_4_1_11">#REF!</definedName>
    <definedName name="Excel_BuiltIn_Print_Area_16_1_1_5_2">#REF!</definedName>
    <definedName name="Excel_BuiltIn_Print_Area_4_1_1_6_4">#REF!</definedName>
    <definedName name="Excel_BuiltIn_Print_Area_2_1_16_2">#REF!</definedName>
    <definedName name="ينمتاستا">#REF!</definedName>
    <definedName name="Excel_BuiltIn_Print_Area_5_1_1_1_1_4">#REF!</definedName>
    <definedName localSheetId="17" name="Viual_chart">#REF!</definedName>
    <definedName name="___xlnm.Print_Area_11">#REF!</definedName>
    <definedName name="DEBTORS">#REF!</definedName>
    <definedName name="_____________________________________xlnm.Print_Area_1">#REF!</definedName>
    <definedName name="Excel_BuiltIn_Print_Area_2_1_1_8_2">#REF!</definedName>
    <definedName name="Excel_BuiltIn_Print_Area_6_1_20_4">#REF!</definedName>
    <definedName name="Excel_BuiltIn_Print_Area_10_1_13_16">#REF!</definedName>
    <definedName name="____mm1">#REF!</definedName>
    <definedName name="m2_ec_w">#REF!</definedName>
    <definedName name="Value30">#REF!</definedName>
    <definedName name="Excel_BuiltIn_Print_Area_29_8_4">#REF!</definedName>
    <definedName name="QFC_SPC">#REF!</definedName>
    <definedName name="dcrwk6">#REF!</definedName>
    <definedName name="Excel_BuiltIn_Print_Area_2_1_1_1_6_2">#REF!</definedName>
    <definedName localSheetId="11" name="_pdp1">#REF!</definedName>
    <definedName name="A4____13">#REF!</definedName>
    <definedName name="EM_029_4">#REF!</definedName>
    <definedName name="___A81614">#REF!</definedName>
    <definedName name="tcr">#REF!</definedName>
    <definedName name="datc">#REF!</definedName>
    <definedName name="Excel_BuiltIn_Print_Area_5_13_2">#REF!</definedName>
    <definedName name="_BUB1">#REF!</definedName>
    <definedName name="PATHAR2">#REF!</definedName>
    <definedName name="EM_020_3">#REF!</definedName>
    <definedName name="_033">#REF!</definedName>
    <definedName name="Excel_BuiltIn_Print_Area_4_1_3">#REF!</definedName>
    <definedName name="__________xlnm._FilterDatabase_2">#REF!</definedName>
    <definedName name="_________A71614">#REF!</definedName>
    <definedName name="EM_033_16">#REF!</definedName>
    <definedName name="EM_015_11">#REF!</definedName>
    <definedName name="Excel_BuiltIn_Print_Area_9_1_3">#REF!</definedName>
    <definedName name="Excel_BuiltIn_Print_Area_7_1_1_6_16">#REF!</definedName>
    <definedName localSheetId="11" name="__6______123Graph_CCHART_1">#REF!</definedName>
    <definedName name="DELTA20___0">#REF!</definedName>
    <definedName name="Excel_BuiltIn_Print_Area_16_1_3">#REF!</definedName>
    <definedName name="j_filler">#REF!</definedName>
    <definedName name="Value17">#REF!</definedName>
    <definedName name="Excel_BuiltIn_Print_Area_17_1_1_12_4">#REF!</definedName>
    <definedName name="risk1">#REF!</definedName>
    <definedName name="Excel_BuiltIn_Print_Area_13_1_14_27">#REF!</definedName>
    <definedName name="FA">#REF!</definedName>
    <definedName name="Excel_BuiltIn_Print_Area_5_1_1_1_1_2">#REF!</definedName>
    <definedName name="Sim1_Param">#REF!</definedName>
    <definedName localSheetId="11" name="___________________dol12">#REF!</definedName>
    <definedName name="___SC05">#REF!</definedName>
    <definedName name="_HE61">#REF!</definedName>
    <definedName name="Excel_BuiltIn_Print_Area_29_9_4">#REF!</definedName>
    <definedName name="_____xlnm.Print_Area_9">#REF!</definedName>
    <definedName name="Excel_BuiltIn_Print_Area_12_1_1_3_2">#REF!</definedName>
    <definedName name="Excel_BuiltIn_Print_Area_28_9_4">#REF!</definedName>
    <definedName name="Z1t">#REF!</definedName>
    <definedName name="empl_area2">#REF!</definedName>
    <definedName name="Excel_BuiltIn_Print_Area_13_1_17">#REF!</definedName>
    <definedName name="Excel_BuiltIn_Print_Area_14_1_14_2">#REF!</definedName>
    <definedName name="vertical_col_and_corner_walls">#REF!</definedName>
    <definedName name="ss8_civ_v">#REF!</definedName>
    <definedName name="Excel_BuiltIn_Print_Area_16_1_9_16">#REF!</definedName>
    <definedName name="qwerty">#REF!</definedName>
    <definedName name="Excel_BuiltIn_Print_Area_1_1_1_41">#REF!</definedName>
    <definedName name="EM_026_14">#REF!</definedName>
    <definedName name="Excel_BuiltIn_Print_Area_2_1_1_1_6_16">#REF!</definedName>
    <definedName name="Excel_BuiltIn_Print_Area_6_1_15_27">#REF!</definedName>
    <definedName name="Excel_BuiltIn_Print_Area_9_1_27">#REF!</definedName>
    <definedName name="Excel_BuiltIn_Print_Area_7_1_10_4">#REF!</definedName>
    <definedName name="TowerOverturningMoment">#REF!</definedName>
    <definedName name="EM_028_9">#REF!</definedName>
    <definedName name="_6__a">#REF!</definedName>
    <definedName localSheetId="11" name="_______________________________________dol6">#REF!</definedName>
    <definedName name="_RE80">#REF!</definedName>
    <definedName name="MASTER">#REF!</definedName>
    <definedName name="XREF_COLUMN_2">#REF!</definedName>
    <definedName name="M40cement">#REF!</definedName>
    <definedName name="Excel_BuiltIn_Print_Area_16_1_1_9">#REF!</definedName>
    <definedName name="EM_053_15">#REF!</definedName>
    <definedName name="건축">#REF!</definedName>
    <definedName name="Excel_BuiltIn_Print_Area_16_1_17_16">#REF!</definedName>
    <definedName name="Excel_BuiltIn_Print_Area_5_1_1_11_27">#REF!</definedName>
    <definedName name="EM_024_11">#REF!</definedName>
    <definedName name="_____________________________________________in18900">#REF!</definedName>
    <definedName name="Excel_BuiltIn_Print_Area_15_1_8_2">#REF!</definedName>
    <definedName name="Excel_BuiltIn_Print_Area_8_1_1_20">#REF!</definedName>
    <definedName localSheetId="10" name="RAJEEV_ERECTORS">#REF!</definedName>
    <definedName name="EM_015_9">#REF!</definedName>
    <definedName name="Excel_BuiltIn_Print_Area_8_1_1_13_27">#REF!</definedName>
    <definedName name="SC_Ave">#REF!</definedName>
    <definedName name="__b111121">#REF!</definedName>
    <definedName name="Excel_BuiltIn_Print_Area_5_1_1_4">#REF!</definedName>
    <definedName name="KHA">#REF!</definedName>
    <definedName localSheetId="11" name="DEBTORS">#REF!</definedName>
    <definedName name="Excel_BuiltIn_Print_Area_7_1_1_14_27">#REF!</definedName>
    <definedName name="Excel_BuiltIn_Print_Area_3_1_1_5">#REF!</definedName>
    <definedName localSheetId="11" name="__xlnm.Print_Area">#REF!</definedName>
    <definedName localSheetId="11" name="________6___123Graph_CCHART_1">#REF!</definedName>
    <definedName name="Excel_BuiltIn_Print_Area_2_1_1_1_3_27">#REF!</definedName>
    <definedName name="_________in18900">#REF!</definedName>
    <definedName name="EH_001_3">#REF!</definedName>
    <definedName name="Excel_BuiltIn_Print_Area_2_1_2_1">#REF!</definedName>
    <definedName name="Excel_BuiltIn_Print_Area_8_1_8_2">#REF!</definedName>
    <definedName name="Excel_BuiltIn_Print_Area_5_1_1_17">#REF!</definedName>
    <definedName name="Excel_BuiltIn_Print_Area_11_1_8_16">#REF!</definedName>
    <definedName localSheetId="11" name="_pdp3">#REF!</definedName>
    <definedName name="m8_ec_v">#REF!</definedName>
    <definedName name="Excel_BuiltIn_Print_Area_11_1_16_4">#REF!</definedName>
    <definedName name="Excel_BuiltIn_Print_Area_12_1_17_2">#REF!</definedName>
    <definedName name="Excel_BuiltIn_Print_Area_7_1_1">#REF!</definedName>
    <definedName name="Excel_BuiltIn_Print_Area_2_1_1_20_4">#REF!</definedName>
    <definedName name="m2_gtax_v">#REF!</definedName>
    <definedName name="Excel_BuiltIn_Print_Area_17_1_1_3_27">#REF!</definedName>
    <definedName name="Excel_BuiltIn_Print_Area_11_1_2_1">#REF!</definedName>
    <definedName name="___________________A81614">#REF!</definedName>
    <definedName name="Excel_BuiltIn_Print_Area_7_1_20">#REF!</definedName>
    <definedName name="EM_012_6">#REF!</definedName>
    <definedName name="Excel_BuiltIn_Print_Area_15_1_10_27">#REF!</definedName>
    <definedName name="___kd1">#REF!</definedName>
    <definedName name="Excel_BuiltIn_Print_Area_5_1_1_13_4">#REF!</definedName>
    <definedName name="____________________________________________xlnm.Print_Area_1">#REF!</definedName>
    <definedName name="____wp1">#REF!</definedName>
    <definedName name="Excel_BuiltIn_Print_Area_4_1_1_17">#REF!</definedName>
    <definedName name="Excel_BuiltIn_Print_Area_1_27">#REF!</definedName>
    <definedName name="_14MACRO_SOMMAIRE_.Bouton9_QuandClic">#REF!</definedName>
    <definedName localSheetId="11" name="__15___123Graph_CCHART_1">#REF!</definedName>
    <definedName name="BasekV3">#REF!</definedName>
    <definedName localSheetId="11" name="__2____123Graph_BCHART_1">#REF!</definedName>
    <definedName name="MultipleSetsPrice">#REF!</definedName>
    <definedName name="IG0.48">#REF!</definedName>
    <definedName name="__xlnm.Print_Area_1_1">#REF!</definedName>
    <definedName name="__LAR220">#REF!</definedName>
    <definedName name="Excel_BuiltIn_Print_Area_4_1_20_16">#REF!</definedName>
    <definedName name="SCADA">#REF!</definedName>
    <definedName name="sfinsul_usd">#REF!</definedName>
    <definedName name="Excel_BuiltIn_Print_Area_3_1_8_4">#REF!</definedName>
    <definedName name="ss9_fuel_v">#REF!</definedName>
    <definedName name="Excel_BuiltIn_Print_Area_8_1_10">#REF!</definedName>
    <definedName name="Excel_BuiltIn_Print_Area_7_1_10_27">#REF!</definedName>
    <definedName name="_KWS2">#REF!</definedName>
    <definedName name="Excel_BuiltIn_Print_Area_16_1_1_14_2">#REF!</definedName>
    <definedName name="____________________________iv19000">#REF!</definedName>
    <definedName name="FIN_SC">#REF!</definedName>
    <definedName name="Excel_BuiltIn_Print_Area_12_1_1_6_16">#REF!</definedName>
    <definedName name="Excel_BuiltIn_Print_Area_3_1_15_16">#REF!</definedName>
    <definedName name="ㅁ1">#REF!</definedName>
    <definedName name="Excel_BuiltIn_Print_Area_17_1_1_13_16">#REF!</definedName>
    <definedName name="Excel_BuiltIn_Print_Area_2_1_7_27">#REF!</definedName>
    <definedName name="Excel_BuiltIn_Print_Area_17_1_1_9_4">#REF!</definedName>
    <definedName name="Status">#REF!</definedName>
    <definedName name="________________mm2">#REF!</definedName>
    <definedName name="Excel_BuiltIn_Print_Area_12_1_1_2_4">#REF!</definedName>
    <definedName name="SchList">#REF!</definedName>
    <definedName name="Excel_BuiltIn_Print_Area_13_1_1_27">#REF!</definedName>
    <definedName name="XRefCopy53">#REF!</definedName>
    <definedName name="Excel_BuiltIn_Print_Area_2_1_1_1_10_4">#REF!</definedName>
    <definedName name="___Rl1">#REF!</definedName>
    <definedName name="EM_039_4">#REF!</definedName>
    <definedName name="Excel_BuiltIn_Print_Area_8_1_3_16">#REF!</definedName>
    <definedName name="Excel_BuiltIn_Print_Area_7_1_14_27">#REF!</definedName>
    <definedName name="m2_st_v">#REF!</definedName>
    <definedName name="Excel_BuiltIn_Print_Area_5_1_1_3_16">#REF!</definedName>
    <definedName name="Excel_BuiltIn_Print_Area_18_27">#REF!</definedName>
    <definedName name="ax">#REF!</definedName>
    <definedName name="X0G">#REF!</definedName>
    <definedName name="Excel_BuiltIn__FilterDatabase_7_8_2">#REF!</definedName>
    <definedName name="insertplate_and_exp_joint">#REF!</definedName>
    <definedName localSheetId="11" name="______________________________________________IDA1">#REF!</definedName>
    <definedName name="man___11">#REF!</definedName>
    <definedName name="PATH5">#REF!</definedName>
    <definedName name="Excel_BuiltIn_Print_Area_28_10">#REF!</definedName>
    <definedName name="Excel_BuiltIn_Print_Area_12_1_1_14_4">#REF!</definedName>
    <definedName name="_2__c">#REF!</definedName>
    <definedName name="Excel_BuiltIn_Print_Area_16_1_1_13_27">#REF!</definedName>
    <definedName name="_KWS3">#REF!</definedName>
    <definedName name="Excel_BuiltIn_Print_Area_3_1_7_16">#REF!</definedName>
    <definedName name="Excel_BuiltIn_Print_Area_17_1_1_17_2">#REF!</definedName>
    <definedName name="Excel_BuiltIn_Print_Area_7_1_1_3_16">#REF!</definedName>
    <definedName name="간노2">#REF!</definedName>
    <definedName name="Excel_BuiltIn_Print_Area_17_1_1_8_27">#REF!</definedName>
    <definedName name="XRefCopy39">#REF!</definedName>
    <definedName name="Excel_BuiltIn_Print_Area_2_1_37">#REF!</definedName>
    <definedName name="ss8_cond_w">#REF!</definedName>
    <definedName name="EM_024_6">#REF!</definedName>
    <definedName name="Excel_BuiltIn_Print_Area_12_1_1_12_2">#REF!</definedName>
    <definedName name="____axx6">#REF!</definedName>
    <definedName name="zp">#REF!</definedName>
    <definedName name="_SC25">#REF!</definedName>
    <definedName name="EB_Total">#REF!</definedName>
    <definedName name="sdsdsd">#REF!</definedName>
    <definedName name="smsb">#REF!</definedName>
    <definedName name="Excel_BuiltIn_Print_Area_29_9_2">#REF!</definedName>
    <definedName name="RATE___0">#REF!</definedName>
    <definedName name="CAPNOV">#REF!</definedName>
    <definedName name="Excel_BuiltIn_Print_Area_10_1_12">#REF!</definedName>
    <definedName name="ESCPRD_BOSW">#REF!</definedName>
    <definedName localSheetId="11" name="mullootubnumcol">#REF!</definedName>
    <definedName name="Excel_BuiltIn_Print_Area_8_1_1_11_27">#REF!</definedName>
    <definedName name="RAJEEV_ERECTORS">#REF!</definedName>
    <definedName name="______xlnm.Print_Titles_4">#REF!</definedName>
    <definedName name="XRefCopy8Row">#REF!</definedName>
    <definedName name="M2y">#REF!</definedName>
    <definedName name="_HE4">#REF!</definedName>
    <definedName name="tS___13">#REF!</definedName>
    <definedName name="KJU">#REF!</definedName>
    <definedName name="______________________________iv19000">#REF!</definedName>
    <definedName name="current5">#REF!</definedName>
    <definedName name="hhs">#REF!</definedName>
    <definedName name="alwarsump">#REF!</definedName>
    <definedName name="Excel_BuiltIn_Print_Area_2_1_1_10_4">#REF!</definedName>
    <definedName name="MC_UKPSW">#REF!</definedName>
    <definedName name="PATH2">#REF!</definedName>
    <definedName name="Value15">#REF!</definedName>
    <definedName name="Excel_BuiltIn_Print_Area_4_1_1_16_2">#REF!</definedName>
    <definedName name="Excel_BuiltIn_Print_Area_14_1_17_27">#REF!</definedName>
    <definedName name="___axx5">#REF!</definedName>
    <definedName name="PROPS">#REF!</definedName>
    <definedName name="_____________________________xlnm.Print_Area_2">#REF!</definedName>
    <definedName name="________________mm3">#REF!</definedName>
    <definedName name="Excel_BuiltIn_Print_Area_3_27">#REF!</definedName>
    <definedName name="EM_033_11">#REF!</definedName>
    <definedName name="_V2">#REF!</definedName>
    <definedName name="Excel_BuiltIn_Print_Area_2_1_1_1_1_1_1_1_1_1_1_1">#REF!</definedName>
    <definedName name="FUND_M8_A_B">#REF!</definedName>
    <definedName name="___col33">#REF!</definedName>
    <definedName name="Excel_BuiltIn_Print_Area_2_1_14_4">#REF!</definedName>
    <definedName name="XRefCopy45">#REF!</definedName>
    <definedName name="Excel_BuiltIn_Print_Area_11_1_6">#REF!</definedName>
    <definedName name="Excel_BuiltIn_Print_Area_18_1_1_1">#REF!</definedName>
    <definedName localSheetId="11" name="_________7__123Graph_ACHART_1">#REF!</definedName>
    <definedName name="XRefPaste24">#REF!</definedName>
    <definedName name="Excel_BuiltIn_Print_Area_7_1_17_1_27">#REF!</definedName>
    <definedName name="Excel_BuiltIn_Print_Area_12_1_12_2">#REF!</definedName>
    <definedName name="cllf">#REF!</definedName>
    <definedName localSheetId="11" name="__________________________dol12">#REF!</definedName>
    <definedName name="Excel_BuiltIn_Print_Area_3_1_2_16">#REF!</definedName>
    <definedName name="________________g1">#REF!</definedName>
    <definedName name="Excel_BuiltIn_Print_Area_3_1_5_1">#REF!</definedName>
    <definedName name="usn">#REF!</definedName>
    <definedName name="line">#REF!</definedName>
    <definedName name="Excel_BuiltIn_Print_Area_16_1_1_27">#REF!</definedName>
    <definedName name="ZY">#REF!</definedName>
    <definedName name="간재">#REF!</definedName>
    <definedName name="Excel_BuiltIn_Print_Area_10_1_3">#REF!</definedName>
    <definedName localSheetId="11" name="__xlnm.Print_Area_3">#REF!</definedName>
    <definedName name="Excel_BuiltIn_Print_Titles_1_1">#REF!</definedName>
    <definedName name="EM_025_2">#REF!</definedName>
    <definedName name="EM_009_17">#REF!</definedName>
    <definedName name="Excel_BuiltIn_Print_Area_28_15_27">#REF!</definedName>
    <definedName name="Excel_BuiltIn_Print_Area_7_1_6_4">#REF!</definedName>
    <definedName name="XRefCopy65Row">#REF!</definedName>
    <definedName name="Excel_BuiltIn_Print_Area_9_1_6_27">#REF!</definedName>
    <definedName name="sumtotal">#REF!</definedName>
    <definedName name="Excel_BuiltIn_Print_Area_7_1_8_27">#REF!</definedName>
    <definedName name="EM_006_13">#REF!</definedName>
    <definedName name="__Wr1">#REF!</definedName>
    <definedName name="___rcu2">#REF!</definedName>
    <definedName name="Excel_BuiltIn_Print_Area_14_1_17_16">#REF!</definedName>
    <definedName name="Proffees">#REF!</definedName>
    <definedName name="Opt">#REF!</definedName>
    <definedName name="Excel_BuiltIn_Print_Area_12_1_1_13_16">#REF!</definedName>
    <definedName name="__________xlnm.Print_Area_7">#REF!</definedName>
    <definedName name="rmcecp">#REF!</definedName>
    <definedName name="______xlnm._FilterDatabase_4">#REF!</definedName>
    <definedName name="Excel_BuiltIn_Print_Area_6_1_7_4">#REF!</definedName>
    <definedName name="QUANTITY">#REF!</definedName>
    <definedName name="Excel_BuiltIn_Print_Area_3_1_12">#REF!</definedName>
    <definedName name="Excel_BuiltIn_Print_Area_9_1_20_4">#REF!</definedName>
    <definedName name="_A655600">#REF!</definedName>
    <definedName name="Location___23">#REF!</definedName>
    <definedName name="EM_009_2">#REF!</definedName>
    <definedName name="EM_036_9">#REF!</definedName>
    <definedName name="Excel_BuiltIn_Print_Area_11_1_5_16">#REF!</definedName>
    <definedName localSheetId="11" name="CBISO">#REF!</definedName>
    <definedName name="_________xlnm._FilterDatabase_4">#REF!</definedName>
    <definedName name="Excel_BuiltIn_Print_Area_3_1_8_27">#REF!</definedName>
    <definedName name="FUNDFLOW_B8A">#REF!</definedName>
    <definedName name="Excel_BuiltIn_Print_Area_5_1_1_17_16">#REF!</definedName>
    <definedName name="vr">#REF!</definedName>
    <definedName name="Excel_BuiltIn_Print_Area_2">#REF!</definedName>
    <definedName name="Excel_BuiltIn_Print_Area_8_1_1_7_27">#REF!</definedName>
    <definedName name="Excel_BuiltIn_Print_Area_17_1_7_16">#REF!</definedName>
    <definedName name="_T147200">#REF!</definedName>
    <definedName name="lcabbbc">#REF!</definedName>
    <definedName name="BD1TransEvent1">#REF!</definedName>
    <definedName name="Excel_BuiltIn_Print_Area_7_1_1_16_1">#REF!</definedName>
    <definedName localSheetId="11" name="___________________________dol12">#REF!</definedName>
    <definedName name="Excel_BuiltIn_Print_Area_11_1_7_2">#REF!</definedName>
    <definedName name="_____________m234">#REF!</definedName>
    <definedName localSheetId="11" name="___________________________________________IDA1">#REF!</definedName>
    <definedName name="A1_">#REF!</definedName>
    <definedName name="Excel_BuiltIn_Print_Area_14_1_7_27">#REF!</definedName>
    <definedName name="IDIOT">#REF!</definedName>
    <definedName localSheetId="11" name="__________________________dol6">#REF!</definedName>
    <definedName name="_13_3_0Criteria">#REF!</definedName>
    <definedName name="Excel_BuiltIn_Print_Area_16_1_16_4">#REF!</definedName>
    <definedName name="EM_018_5">#REF!</definedName>
    <definedName name="mcabb3501i5f">#REF!</definedName>
    <definedName name="EM_034_10">#REF!</definedName>
    <definedName name="__3__123Graph_CCHART_1">#REF!</definedName>
    <definedName name="BL3C">#REF!</definedName>
    <definedName name="Excel_BuiltIn_Print_Area_17_1_1_1_1_4">#REF!</definedName>
    <definedName name="EM_061_16">#REF!</definedName>
    <definedName name="Excel_BuiltIn_Print_Area_11_1_2_16">#REF!</definedName>
    <definedName name="EM_014_7">#REF!</definedName>
    <definedName name="Vdes">#REF!</definedName>
    <definedName name="kptl">#REF!</definedName>
    <definedName name="p1abbfdr">#REF!</definedName>
    <definedName name="_______xlnm.Print_Area_3">#REF!</definedName>
    <definedName name="EM_006_1">#REF!</definedName>
    <definedName name="_HE11">#REF!</definedName>
    <definedName name="Excel_BuiltIn_Print_Area_6_1_1_4">#REF!</definedName>
    <definedName name="Excel_BuiltIn_Print_Area_4_1_27">#REF!</definedName>
    <definedName localSheetId="11" name="____4___123Graph_ACHART_1">#REF!</definedName>
    <definedName name="EM_056_17">#REF!</definedName>
    <definedName name="______A91614">#REF!</definedName>
    <definedName name="Excel_BuiltIn_Print_Area_13_1_20">#REF!</definedName>
    <definedName name="E_90SE">#REF!</definedName>
    <definedName name="XRefPaste35">#REF!</definedName>
    <definedName name="Excel_BuiltIn_Print_Area_28_8">#REF!</definedName>
    <definedName name="EM_066_14">#REF!</definedName>
    <definedName name="Excel_BuiltIn_Print_Area_17_1_1_16_2">#REF!</definedName>
    <definedName name="Excel_BuiltIn_Print_Area_12_1_1_13_2">#REF!</definedName>
    <definedName name="MAT_SALE">#REF!</definedName>
    <definedName name="Value47">#REF!</definedName>
    <definedName name="Excel_BuiltIn_Print_Area_11_1_6_27">#REF!</definedName>
    <definedName name="RUPEES_1">#REF!</definedName>
    <definedName name="EM_021_4">#REF!</definedName>
    <definedName name="Excel_BuiltIn_Print_Area_12_1_7_4">#REF!</definedName>
    <definedName name="EM_061_14">#REF!</definedName>
    <definedName name="OCTROI_HW">#REF!</definedName>
    <definedName name="EM_001_12">#REF!</definedName>
    <definedName name="NAAR">#REF!</definedName>
    <definedName name="Excel_BuiltIn_Print_Area_10_1_14_27">#REF!</definedName>
    <definedName name="Excel_BuiltIn_Print_Area_6_1_13_2">#REF!</definedName>
    <definedName name="Excel_BuiltIn_Print_Area_2_1_1_11_27">#REF!</definedName>
    <definedName name="gcr">#REF!</definedName>
    <definedName name="EM_002_15">#REF!</definedName>
    <definedName name="Excel_BuiltIn_Print_Area_16_1_1_20_2">#REF!</definedName>
    <definedName name="BOLT">#REF!</definedName>
    <definedName name="Excel_BuiltIn_Print_Titles_20_1_27">#REF!</definedName>
    <definedName name="y_strainer">#REF!</definedName>
    <definedName name="QFC_USDspa">#REF!</definedName>
    <definedName name="empl_area3">#REF!</definedName>
    <definedName name="Excel_BuiltIn_Print_Area_2_1_1_1_5_1">#REF!</definedName>
    <definedName localSheetId="11" name="__________dol6">#REF!</definedName>
    <definedName name="__________iv19000">#REF!</definedName>
    <definedName name="EM_011_18">#REF!</definedName>
    <definedName name="ss9_e_f">#REF!</definedName>
    <definedName name="Excel_BuiltIn_Print_Area_4_1_2_2">#REF!</definedName>
    <definedName name="Excel_BuiltIn_Print_Area_16_1_3_16">#REF!</definedName>
    <definedName name="___________xlnm.Print_Area_6">#REF!</definedName>
    <definedName name="Print_Area_Reset">#REF!</definedName>
    <definedName name="EM_064_18">#REF!</definedName>
    <definedName name="EH_001_1">#REF!</definedName>
    <definedName name="Excel_BuiltIn_Print_Area_12_1_1_20_2">#REF!</definedName>
    <definedName localSheetId="11" name="________4___123Graph_ACHART_1">#REF!</definedName>
    <definedName name="__run3">#REF!</definedName>
    <definedName name="MC_SEKSW">#REF!</definedName>
    <definedName name="BL3BBB">#REF!</definedName>
    <definedName name="Insurance">#REF!</definedName>
    <definedName name="DaRWk5">#REF!</definedName>
    <definedName name="Excel_BuiltIn_Print_Area_19_1_2">#REF!</definedName>
    <definedName name="MANU3">#REF!</definedName>
    <definedName name="ss6_fuel_v">#REF!</definedName>
    <definedName name="BuiltIn_Print_Area___0___0___0___0___0___0___0___0___0___0">#REF!</definedName>
    <definedName name="sffound_idr">#REF!</definedName>
    <definedName name="Lc___0">#REF!</definedName>
    <definedName name="EM_022_2">#REF!</definedName>
    <definedName name="mcabb5002i1bc8f">#REF!</definedName>
    <definedName name="Value46">#REF!</definedName>
    <definedName name="Excel_BuiltIn_Print_Area_9_1_7">#REF!</definedName>
    <definedName name="Excel_BuiltIn_Print_Area_10_2">#REF!</definedName>
    <definedName name="EH_002_4">#REF!</definedName>
    <definedName name="Excel_BuiltIn_Print_Area_2_1_1_1_14">#REF!</definedName>
    <definedName name="Excel_BuiltIn_Print_Area_4_1_1_7_27">#REF!</definedName>
    <definedName name="FI_AIRSW">#REF!</definedName>
    <definedName name="Excel_BuiltIn_Print_Area_6_1_6_2">#REF!</definedName>
    <definedName name="FI_SITESW">#REF!</definedName>
    <definedName name="ss6_gtax_w">#REF!</definedName>
    <definedName localSheetId="11" name="WCT">#REF!</definedName>
    <definedName name="EM_009_1">#REF!</definedName>
    <definedName name="M_WellGradedGranularBaseMaterial_GradeA_236mm">#REF!</definedName>
    <definedName name="EM_070_16">#REF!</definedName>
    <definedName name="_6Excel_BuiltIn_Print_Area_1_1">#REF!</definedName>
    <definedName name="_B">#REF!</definedName>
    <definedName name="Excel_BuiltIn_Print_Area_4_1_16">#REF!</definedName>
    <definedName localSheetId="17" name="G">#REF!</definedName>
    <definedName name="HSS">#REF!</definedName>
    <definedName name="Excel_BuiltIn_Print_Area_3_1_1_1_1">#REF!</definedName>
    <definedName name="Excel_BuiltIn_Print_Area_17_1_20_2">#REF!</definedName>
    <definedName name="EM_005_7">#REF!</definedName>
    <definedName name="Excel_BuiltIn_Print_Area_5_8_2">#REF!</definedName>
    <definedName name="SHTA">#REF!</definedName>
    <definedName name="Excel_BuiltIn_Print_Area_28_12_2">#REF!</definedName>
    <definedName name="EM_003_1">#REF!</definedName>
    <definedName name="Int_Topsheet">#REF!</definedName>
    <definedName name="__lb2">#REF!</definedName>
    <definedName name="Excel_BuiltIn_Print_Area_11_1_15_16">#REF!</definedName>
    <definedName name="_A20000">#REF!</definedName>
    <definedName name="Excel_BuiltIn_Print_Area_10_1_13_2">#REF!</definedName>
    <definedName name="EM_027_16">#REF!</definedName>
    <definedName name="Excel_BuiltIn_Print_Area_4_1_1_16">#REF!</definedName>
    <definedName name="Excel_BuiltIn_Print_Area_17_1_14">#REF!</definedName>
    <definedName name="ter_vapi">#REF!</definedName>
    <definedName name="Eela">#REF!</definedName>
    <definedName name="______________________________xlnm.Print_Titles_1">#REF!</definedName>
    <definedName name="_qqq1">#REF!</definedName>
    <definedName name="Excel_BuiltIn_Print_Area_12_1_17">#REF!</definedName>
    <definedName name="XRefCopy27">#REF!</definedName>
    <definedName name="IPT">#REF!</definedName>
    <definedName localSheetId="11" name="__dol6">#REF!</definedName>
    <definedName name="Select">#REF!</definedName>
    <definedName name="Excel_BuiltIn_Print_Area_7_1_8_2">#REF!</definedName>
    <definedName localSheetId="11" name="p1mpcc">#REF!</definedName>
    <definedName name="SOL">#REF!</definedName>
    <definedName name="vapi_baywise">#REF!</definedName>
    <definedName name="Excel_BuiltIn_Print_Area_2_1_1_1_1_16">#REF!</definedName>
    <definedName name="__mm3">#REF!</definedName>
    <definedName name="Excel_BuiltIn_Print_Area_3_1_1_1_2">#REF!</definedName>
    <definedName name="___________xlnm.Print_Area_5">#REF!</definedName>
    <definedName name="Excel_BuiltIn_Print_Area_13_1_1_16">#REF!</definedName>
    <definedName name="AREA_000">#REF!</definedName>
    <definedName name="Excel_BuiltIn_Print_Area_2_1_1_11_2">#REF!</definedName>
    <definedName name="Excel_BuiltIn_Print_Area_9_1_15">#REF!</definedName>
    <definedName name="Excel_BuiltIn_Print_Area_2_1_7_16">#REF!</definedName>
    <definedName name="SC_SALE_FACT">#REF!</definedName>
    <definedName name="EM_022_9">#REF!</definedName>
    <definedName name="Excel_BuiltIn_Print_Area_17_1_16_27">#REF!</definedName>
    <definedName name="_10Excel_BuiltIn_Print_Area_4_1_1_1_1_1_1">#REF!</definedName>
    <definedName name="Excel_BuiltIn_Print_Area_14_1_1_16">#REF!</definedName>
    <definedName name="Value49">#REF!</definedName>
    <definedName name="Location___25">#REF!</definedName>
    <definedName name="EM_030_5">#REF!</definedName>
    <definedName name="Excel_BuiltIn_Print_Area_17_1_16_2">#REF!</definedName>
    <definedName name="__________A81614">#REF!</definedName>
    <definedName name="Excel_BuiltIn_Print_Area_6_1_11">#REF!</definedName>
    <definedName name="Excel_BuiltIn_Print_Area_17_1_6_16">#REF!</definedName>
    <definedName name="Excel_BuiltIn_Print_Area_2_1_1_9_2">#REF!</definedName>
    <definedName name="Excel_BuiltIn_Print_Area_3_1_14_2">#REF!</definedName>
    <definedName name="Ki2___0">#REF!</definedName>
    <definedName localSheetId="11" name="_____________________dol6">#REF!</definedName>
    <definedName name="Excel_BuiltIn_Print_Area_5_11_2">#REF!</definedName>
    <definedName name="Excel_BuiltIn_Print_Area_9_1_2_4">#REF!</definedName>
    <definedName name="FIM">#REF!</definedName>
    <definedName name="_____________________________________________________in18900">#REF!</definedName>
    <definedName name="_13Excel_BuiltIn_Print_Area_2_1">#REF!</definedName>
    <definedName name="Excel_BuiltIn_Print_Area_2_1_1_1_1_1_27_1">#REF!</definedName>
    <definedName name="Excel_BuiltIn_Print_Area_5_1_1_20_16">#REF!</definedName>
    <definedName name="CATJYOU">#REF!</definedName>
    <definedName name="______A81614">#REF!</definedName>
    <definedName name="Excel_BuiltIn_Print_Area_28_14_27">#REF!</definedName>
    <definedName name="Excel_BuiltIn_Print_Area_16_1_1_2_27">#REF!</definedName>
    <definedName name="____________________iv19000">#REF!</definedName>
    <definedName name="Excel_BuiltIn_Print_Area_10_1_1_27_1">#REF!</definedName>
    <definedName name="_____RAC1">#REF!</definedName>
    <definedName name="EM_032_16">#REF!</definedName>
    <definedName name="Excel_BuiltIn_Print_Area_14_1_12">#REF!</definedName>
    <definedName name="Spl">#REF!</definedName>
    <definedName name="Excel_BuiltIn_Print_Area_4_1_1_6_2">#REF!</definedName>
    <definedName name="_37Excel_BuiltIn_Print_Area_8_1_1_1_1">#REF!</definedName>
    <definedName localSheetId="10" name="aaaa">#REF!</definedName>
    <definedName name="Excel_BuiltIn_Print_Area_17_1_16_1">#REF!</definedName>
    <definedName name="L_conc">#REF!</definedName>
    <definedName name="Excel_BuiltIn_Print_Area_1_16">#REF!</definedName>
    <definedName name="Excel_BuiltIn_Print_Area_9_1_8">#REF!</definedName>
    <definedName name="XRefCopy21Row">#REF!</definedName>
    <definedName name="EM_027_2">#REF!</definedName>
    <definedName name="XRefCopy57Row">#REF!</definedName>
    <definedName name="Subcontract">#REF!</definedName>
    <definedName name="_12Excel_BuiltIn_Print_Area_3_1_1_1">#REF!</definedName>
    <definedName name="EH_001_14">#REF!</definedName>
    <definedName name="Excel_BuiltIn_Print_Area_14_1_8">#REF!</definedName>
    <definedName name="Excel_BuiltIn_Print_Area_15_1_1_1_2">#REF!</definedName>
    <definedName localSheetId="17" name="RAJEEV_ERECTORS">#REF!</definedName>
    <definedName name="A">#REF!</definedName>
    <definedName name="______________________________xlnm.Print_Area_1">#REF!</definedName>
    <definedName name="_____________A71614">#REF!</definedName>
    <definedName name="EM_022_15">#REF!</definedName>
    <definedName name="empl_job_title">#REF!</definedName>
    <definedName name="EM_009_7">#REF!</definedName>
    <definedName name="excavcl">#REF!</definedName>
    <definedName name="sfmisc">#REF!</definedName>
    <definedName name="IceThickness">#REF!</definedName>
    <definedName name="Excel_BuiltIn_Print_Area_16_1_8">#REF!</definedName>
    <definedName name="Excel_BuiltIn_Print_Area_16_1_17">#REF!</definedName>
    <definedName name="ced_tr">#REF!</definedName>
    <definedName name="EM_028_18">#REF!</definedName>
    <definedName name="CPLG">#REF!</definedName>
    <definedName name="_adj1">#REF!</definedName>
    <definedName name="RAD">#REF!</definedName>
    <definedName name="Excel_BuiltIn_Print_Area_7_1_1_10_2">#REF!</definedName>
    <definedName name="EM_059_16">#REF!</definedName>
    <definedName name="XRefCopy29Row">#REF!</definedName>
    <definedName name="DATA_19">#REF!</definedName>
    <definedName name="Excel_BuiltIn_Print_Area_29_13">#REF!</definedName>
    <definedName name="abab">#REF!</definedName>
    <definedName name="Excel_BuiltIn_Print_Area_14_1_16_2">#REF!</definedName>
    <definedName name="____m35">#REF!</definedName>
    <definedName name="Curr">#REF!</definedName>
    <definedName name="Location___24">#REF!</definedName>
    <definedName localSheetId="11" name="UNIT_PRICE_SCHEDULE">#REF!</definedName>
    <definedName localSheetId="11" name="_14___123Graph_BCHART_1">#REF!</definedName>
    <definedName name="__________aoc2">#REF!</definedName>
    <definedName name="Sim1_SimData">#REF!</definedName>
    <definedName name="__SDF2">#REF!</definedName>
    <definedName name="XRefPaste31Row">#REF!</definedName>
    <definedName name="Excel_BuiltIn_Print_Area_4_1_1_3">#REF!</definedName>
    <definedName name="_______________________________xlnm.Print_Area_2">#REF!</definedName>
    <definedName name="Excel_BuiltIn_Print_Area_4_1_1_11_16">#REF!</definedName>
    <definedName name="a___0">#REF!</definedName>
    <definedName name="_5.0_Hire_and_running_charges_of_winch___grab">#REF!</definedName>
    <definedName name="__drg1">#REF!</definedName>
    <definedName localSheetId="11" name="KST">#REF!</definedName>
    <definedName name="Excel_BuiltIn_Print_Area_7_1_1_11_27">#REF!</definedName>
    <definedName name="Excel_BuiltIn_Print_Area_17_1_1_10_2">#REF!</definedName>
    <definedName name="Admixture">#REF!</definedName>
    <definedName name="___________________________________xlnm.Print_Area_1">#REF!</definedName>
    <definedName name="EM_003_8">#REF!</definedName>
    <definedName name="Excel_BuiltIn_Print_Area_3_1_1_1_4">#REF!</definedName>
    <definedName name="Excel_BuiltIn_Print_Area_10_8_27">#REF!</definedName>
    <definedName name="Excel_BuiltIn_Print_Area_15_1">#REF!</definedName>
    <definedName name="XRefCopy32">#REF!</definedName>
    <definedName name="za">#REF!</definedName>
    <definedName localSheetId="11" name="_________________________dol6">#REF!</definedName>
    <definedName name="XRefCopy19">#REF!</definedName>
    <definedName name="p.s">#REF!</definedName>
    <definedName name="nlg_er">#REF!</definedName>
    <definedName name="asddfr">#REF!</definedName>
    <definedName name="MC_NOKSW">#REF!</definedName>
    <definedName name="Excel_BuiltIn_Print_Area_8_1_1_4">#REF!</definedName>
    <definedName name="____________________xlnm.Print_Area_1">#REF!</definedName>
    <definedName name="_11">#REF!</definedName>
    <definedName name="RFP003C">#REF!</definedName>
    <definedName name="__CTR500">#REF!</definedName>
    <definedName name="Excel_BuiltIn_Print_Area_5_10_4">#REF!</definedName>
    <definedName name="Excel_BuiltIn_Print_Area_8_1_15">#REF!</definedName>
    <definedName name="결산조정계정">#REF!</definedName>
    <definedName name="____________________________xlnm.Print_Titles_1">#REF!</definedName>
    <definedName name="_________________xlnm.Print_Area_2">#REF!</definedName>
    <definedName name="________xlnm.Print_Area_3">#REF!</definedName>
    <definedName name="ESCPRD_BOHW">#REF!</definedName>
    <definedName name="_2MACRO_SOMMAIRE_.Bouton1_QuandClic">#REF!</definedName>
    <definedName name="Excel_BuiltIn_Print_Area_7_1_2_16">#REF!</definedName>
    <definedName name="ml33b1">#REF!</definedName>
    <definedName name="STATEMENT_1">#REF!</definedName>
    <definedName name="Excel_BuiltIn_Print_Area_12_1_16">#REF!</definedName>
    <definedName name="Excel_BuiltIn_Print_Area_13_1_11_27">#REF!</definedName>
    <definedName name="Excel_BuiltIn_Print_Area_5_6_2">#REF!</definedName>
    <definedName name="zae">#REF!</definedName>
    <definedName name="Excel_BuiltIn_Print_Area_4_1_1_5_1">#REF!</definedName>
    <definedName name="Excel_BuiltIn_Print_Area_10_1_1_16_1">#REF!</definedName>
    <definedName name="EM_037_5">#REF!</definedName>
    <definedName name="EM_034_18">#REF!</definedName>
    <definedName name="Title2">#REF!</definedName>
    <definedName name="ml33kv">#REF!</definedName>
    <definedName name="Excel_BuiltIn_Print_Area_4_1_16_16">#REF!</definedName>
    <definedName name="EM_017_6">#REF!</definedName>
    <definedName name="___________xlnm.Print_Area_2">#REF!</definedName>
    <definedName name="DFHGFKLJHG">#REF!</definedName>
    <definedName name="YG">#REF!</definedName>
    <definedName name="Excel_BuiltIn_Print_Area_15_1_20_16">#REF!</definedName>
    <definedName name="Excel_BuiltIn_Print_Area_4_1_1_17_2">#REF!</definedName>
    <definedName name="_____SC03">#REF!</definedName>
    <definedName localSheetId="10" name="VISUAL">#REF!</definedName>
    <definedName name="dol7.5">#REF!</definedName>
    <definedName name="_HM8">#REF!</definedName>
    <definedName name="간경2">#REF!</definedName>
    <definedName name="ssfsd">#REF!</definedName>
    <definedName name="EM_022_16">#REF!</definedName>
    <definedName localSheetId="11" name="________________________________________dol6">#REF!</definedName>
    <definedName name="Excel_BuiltIn_Print_Area_4_1_1_1_1_1_1_1_1">#REF!</definedName>
    <definedName name="EM_030_7">#REF!</definedName>
    <definedName name="PATHJV2">#REF!</definedName>
    <definedName name="lmcsmsb.lab">#REF!</definedName>
    <definedName name="_____________mm2">#REF!</definedName>
    <definedName name="EM_013_2">#REF!</definedName>
    <definedName localSheetId="11" name="___18__123Graph_CCHART_1">#REF!</definedName>
    <definedName name="_____xlnm.Print_Area_7">#REF!</definedName>
    <definedName name="PIPE_SIZE">#REF!</definedName>
    <definedName name="_sch9">#REF!</definedName>
    <definedName name="Excel_BuiltIn_Print_Area_5_1_1_1_1_1">#REF!</definedName>
    <definedName name="EH_001_2">#REF!</definedName>
    <definedName name="Excel_BuiltIn_Print_Area_15_1_8">#REF!</definedName>
    <definedName name="CHW">#REF!</definedName>
    <definedName name="RE_SIZE">#REF!</definedName>
    <definedName name="________b111121">#REF!</definedName>
    <definedName name="_9__123Graph_CCHART_1">#REF!</definedName>
    <definedName name="XRefPaste17Row">#REF!</definedName>
    <definedName name="EM_017_3">#REF!</definedName>
    <definedName name="_LAR220">#REF!</definedName>
    <definedName name="EM_058_16">#REF!</definedName>
    <definedName name="Excel_BuiltIn_Print_Area_8_1_15_16">#REF!</definedName>
    <definedName name="Excel_BuiltIn_Print_Area_5_1_14_4">#REF!</definedName>
    <definedName name="EM_034_9">#REF!</definedName>
    <definedName name="numfib">#REF!</definedName>
    <definedName name="Excel_BuiltIn_Print_Area_29_14">#REF!</definedName>
    <definedName name="CATSYU">#REF!</definedName>
    <definedName name="Excel_BuiltIn_Print_Area_2_1_1_1_13_16">#REF!</definedName>
    <definedName localSheetId="10" name="VIJAY">#REF!</definedName>
    <definedName name="Excel_BuiltIn_Print_Area_12_1_1_5_1">#REF!</definedName>
    <definedName name="Excel_BuiltIn_Print_Area_7_1_1_7">#REF!</definedName>
    <definedName name="_14Excel_BuiltIn_Print_Area_4_1_1_1_1">#REF!</definedName>
    <definedName name="Excel_BuiltIn_Print_Area_19_1_16">#REF!</definedName>
    <definedName name="cashfloaa">#REF!</definedName>
    <definedName name="Excel_BuiltIn_Print_Area_17_1_15_4">#REF!</definedName>
    <definedName name="_FilterDatabase_0">#REF!</definedName>
    <definedName name="Excel_BuiltIn_Print_Area_7_1_8">#REF!</definedName>
    <definedName name="BuiltIn_Print_Area___0___0___0___0___0___0___0___0___0___0___0___0___0">#REF!</definedName>
    <definedName name="XRefCopy23">#REF!</definedName>
    <definedName name="EM_037_16">#REF!</definedName>
    <definedName name="Excel_BuiltIn_Print_Area_4_1_20_2">#REF!</definedName>
    <definedName name="Excel_BuiltIn_Print_Area_7_1_15_27">#REF!</definedName>
    <definedName name="DL_Total_002MHs">#REF!</definedName>
    <definedName name="_31Excel_BuiltIn_Print_Area_5_1_1_1">#REF!</definedName>
    <definedName name="Excel_BuiltIn_Print_Area_12_1_1_8_2">#REF!</definedName>
    <definedName name="TowerBaseWeight">#REF!</definedName>
    <definedName name="OTRY1">#REF!</definedName>
    <definedName name="Excel_BuiltIn_Print_Area_15_1_17">#REF!</definedName>
    <definedName name="ACTN2">#REF!</definedName>
    <definedName name="FLK">#REF!</definedName>
    <definedName name="Excel_BuiltIn_Print_Area_2_1_20_16">#REF!</definedName>
    <definedName name="BL2AA">#REF!</definedName>
    <definedName name="Excel_BuiltIn_Print_Area_10_27">#REF!</definedName>
    <definedName name="___Wc1">#REF!</definedName>
    <definedName localSheetId="11" name="sUNDR">#REF!</definedName>
    <definedName name="facplc">#REF!</definedName>
    <definedName name="Excel_BuiltIn_Print_Area_7_1_1_1_1_4">#REF!</definedName>
    <definedName name="BS_9B">#REF!</definedName>
    <definedName name="___Tk1">#REF!</definedName>
    <definedName name="Excel_BuiltIn_Print_Area_2_1_1_1_1_1_16">#REF!</definedName>
    <definedName name="lc1i5f">#REF!</definedName>
    <definedName name="Excel_BuiltIn_Print_Area_16_1_6_16">#REF!</definedName>
    <definedName name="_____________lb2">#REF!</definedName>
    <definedName name="Excel_BuiltIn_Print_Area_6_1_16_2">#REF!</definedName>
    <definedName localSheetId="11" name="ss">#REF!</definedName>
    <definedName name="Z0ps">#REF!</definedName>
    <definedName name="PATHLA1">#REF!</definedName>
    <definedName name="Excel_BuiltIn_Print_Area_9_1_11_16">#REF!</definedName>
    <definedName name="XRefPaste12Row">#REF!</definedName>
    <definedName name="sffew_idr">#REF!</definedName>
    <definedName name="ss6_ic_v">#REF!</definedName>
    <definedName name="TransportTypeName">#REF!</definedName>
    <definedName name="Excel_BuiltIn_Print_Area_2_1_1_1_5_27">#REF!</definedName>
    <definedName name="TSK">#REF!</definedName>
    <definedName name="__AXX4">#REF!</definedName>
    <definedName name="Excel_BuiltIn_Print_Area_5_11_27">#REF!</definedName>
    <definedName name="Excel_BuiltIn_Print_Area_15_1_16_2">#REF!</definedName>
    <definedName name="TRANS">#REF!</definedName>
    <definedName name="gamma">#REF!</definedName>
    <definedName name="DS">#REF!</definedName>
    <definedName name="TenderNumberPS">#REF!</definedName>
    <definedName name="_____xlnm._FilterDatabase_3">#REF!</definedName>
    <definedName name="___xlnm._FilterDatabase_2">#REF!</definedName>
    <definedName name="____axx8">#REF!</definedName>
    <definedName name="ay">#REF!</definedName>
    <definedName name="Excel_BuiltIn_Print_Area_5_6_16">#REF!</definedName>
    <definedName name="Excel_BuiltIn_Print_Area_12_1_1_5">#REF!</definedName>
    <definedName name="Excel_BuiltIn_Print_Area_8_1_1_1_1_1">#REF!</definedName>
    <definedName name="ss8_e_f">#REF!</definedName>
    <definedName name="Excel_BuiltIn_Print_Area_2_1_1_1_13_27">#REF!</definedName>
    <definedName name="NoABolts">#REF!</definedName>
    <definedName name="PhaseCode">#REF!</definedName>
    <definedName name="_15Excel_BuiltIn_Print_Area_5_1_1_1">#REF!</definedName>
    <definedName name="Excel_BuiltIn_Print_Area_4_1_11_2">#REF!</definedName>
    <definedName name="snlkjhsljbhdsjbkj">#REF!</definedName>
    <definedName localSheetId="11" name="___6___123Graph_CCHART_1">#REF!</definedName>
    <definedName name="sheet1">#REF!</definedName>
    <definedName name="A6____0">#REF!</definedName>
    <definedName name="_HE81">#REF!</definedName>
    <definedName name="____Ki1">#REF!</definedName>
    <definedName localSheetId="11" name="ERV">#REF!</definedName>
    <definedName name="_____________________iv19000">#REF!</definedName>
    <definedName name="EM_062_14">#REF!</definedName>
    <definedName name="CED_SW">#REF!</definedName>
    <definedName localSheetId="11" name="____________________________________dol12">#REF!</definedName>
    <definedName name="EM_065_14">#REF!</definedName>
    <definedName name="RFP004Material_Total_LC">#REF!</definedName>
    <definedName name="EM_019_2">#REF!</definedName>
    <definedName name="_________A91614">#REF!</definedName>
    <definedName name="BD1_Meas2">#REF!</definedName>
    <definedName name="EM_011_3">#REF!</definedName>
    <definedName name="XRefCopy53Row">#REF!</definedName>
    <definedName name="EM_034_2">#REF!</definedName>
    <definedName name="___LAR500">#REF!</definedName>
    <definedName name="Loan_Start">#REF!</definedName>
    <definedName name="suresh123">#REF!</definedName>
    <definedName name="n2yy">#REF!</definedName>
    <definedName name="EM_008_1">#REF!</definedName>
    <definedName name="__________________________xlnm.Print_Area_1">#REF!</definedName>
    <definedName name="EM_003_16">#REF!</definedName>
    <definedName name="______xlnm.Print_Titles_1">#REF!</definedName>
    <definedName name="Excel_BuiltIn_Print_Area_7_1_1_1_2">#REF!</definedName>
    <definedName name="_____________________________xlnm.Print_Area_1">#REF!</definedName>
    <definedName name="EH_001_12">#REF!</definedName>
    <definedName name="________cem124">#REF!</definedName>
    <definedName name="EM_037_13">#REF!</definedName>
    <definedName name="TEE">#REF!</definedName>
    <definedName name="Excel_BuiltIn_Print_Area_8_1_1_7">#REF!</definedName>
    <definedName name="EM_032_4">#REF!</definedName>
    <definedName name="BD1TransEventLogic2">#REF!</definedName>
    <definedName name="civ">#REF!</definedName>
    <definedName name="_lb1">#REF!</definedName>
    <definedName name="EM_009_10">#REF!</definedName>
    <definedName name="EM_038_2">#REF!</definedName>
    <definedName localSheetId="11" name="________7__123Graph_ACHART_1">#REF!</definedName>
    <definedName name="TotalValueForOffer">#REF!</definedName>
    <definedName name="Excel_BuiltIn_Print_Area_2_1_8_16">#REF!</definedName>
    <definedName name="AREA_001">#REF!</definedName>
    <definedName name="Excel_BuiltIn_Print_Area_6_1_11_4">#REF!</definedName>
    <definedName name="Excel_BuiltIn_Print_Area_17_1_12_2">#REF!</definedName>
    <definedName name="_RE112">#REF!</definedName>
    <definedName localSheetId="17" name="A10_">#REF!</definedName>
    <definedName name="RTU1_DI">#REF!</definedName>
    <definedName name="XRefPaste21">#REF!</definedName>
    <definedName name="ju">#REF!</definedName>
    <definedName name="N___13">#REF!</definedName>
    <definedName name="SPEC_23">#REF!</definedName>
    <definedName name="Excel_BuiltIn_Print_Area_8_1_11_16">#REF!</definedName>
    <definedName name="ss6_ic_w">#REF!</definedName>
    <definedName name="STCTL2">#REF!</definedName>
    <definedName localSheetId="11" name="______________________________IDA1">#REF!</definedName>
    <definedName name="LBA_1">#REF!</definedName>
    <definedName name="Em___0">#REF!</definedName>
    <definedName name="EM_023_8">#REF!</definedName>
    <definedName name="EM_025_5">#REF!</definedName>
    <definedName name="DL_Mth">#REF!</definedName>
    <definedName name="a45b45">#REF!</definedName>
    <definedName name="osm">#REF!</definedName>
    <definedName name="Cs___0">#REF!</definedName>
    <definedName name="Excel_BuiltIn_Print_Area_4_1_10">#REF!</definedName>
    <definedName name="Xl___0">#REF!</definedName>
    <definedName name="p1acdb1">#REF!</definedName>
    <definedName name="hS___13">#REF!</definedName>
    <definedName name="Excel_BuiltIn_Print_Area_8_1_9_2">#REF!</definedName>
    <definedName name="det_act_plan">#REF!</definedName>
    <definedName name="slope">#REF!</definedName>
    <definedName name="___m35">#REF!</definedName>
    <definedName name="GrdLineShear">#REF!</definedName>
    <definedName localSheetId="11" name="f">#REF!</definedName>
    <definedName name="Excel_BuiltIn_Print_Area_10_1_17_27">#REF!</definedName>
    <definedName name="Excel_BuiltIn_Print_Area_3_1_1_1_27">#REF!</definedName>
    <definedName name="Excel_BuiltIn_Print_Area_2_1_12_4">#REF!</definedName>
    <definedName name="___________xlnm.Print_Area_3">#REF!</definedName>
    <definedName name="___________cem124">#REF!</definedName>
    <definedName name="cond.span">#REF!</definedName>
    <definedName name="p1pccm">#REF!</definedName>
    <definedName name="XRefCopy52Row">#REF!</definedName>
    <definedName name="no_name">#REF!</definedName>
    <definedName name="EM_057_17">#REF!</definedName>
    <definedName name="_____________________xlnm.Print_Area_3">#REF!</definedName>
    <definedName name="wind_pressure">#REF!</definedName>
    <definedName name="MANU4">#REF!</definedName>
    <definedName name="Excel_BuiltIn_Print_Area_14_1_1">#REF!</definedName>
    <definedName name="m2_fuel_v">#REF!</definedName>
    <definedName name="ttp">#REF!</definedName>
    <definedName name="PM_Tractor_Rotavator">#REF!</definedName>
    <definedName name="Excel_BuiltIn_Print_Area_5_16_2">#REF!</definedName>
    <definedName name="Excel_BuiltIn_Print_Area_20_1_16">#REF!</definedName>
    <definedName name="__g1">#REF!</definedName>
    <definedName name="VUTP">#REF!</definedName>
    <definedName name="LUX">#REF!</definedName>
    <definedName name="________xlnm.Print_Area_5">#REF!</definedName>
    <definedName name="SER_TAX">#REF!</definedName>
    <definedName name="SATYA">#REF!</definedName>
    <definedName name="EM_009_12">#REF!</definedName>
    <definedName name="Excel_BuiltIn_Print_Area_4_1_1_1_1_16">#REF!</definedName>
    <definedName name="Excel_BuiltIn_Print_Area_9_1_3_2">#REF!</definedName>
    <definedName name="Excel_BuiltIn_Print_Area_7_1_1_16_27">#REF!</definedName>
    <definedName localSheetId="11" name="___________________________________________________dol6">#REF!</definedName>
    <definedName name="Excel_BuiltIn_Print_Area_17_1_1_11_27">#REF!</definedName>
    <definedName name="______________________________________xlnm.Print_Area_1">#REF!</definedName>
    <definedName name="BOISAR_BAYWISE">#REF!</definedName>
    <definedName name="Excel_BuiltIn_Print_Area_12_1_13_2">#REF!</definedName>
    <definedName name="Excel_BuiltIn_Print_Titles_4_1_1_2">#REF!</definedName>
    <definedName name="CONCABLES220">#REF!</definedName>
    <definedName name="Excel_BuiltIn_Print_Area_17_1_3_16">#REF!</definedName>
    <definedName name="___________xlnm.Print_Area_8">#REF!</definedName>
    <definedName name="zptb">#REF!</definedName>
    <definedName name="Excel_BuiltIn_Print_Area_5_3">#REF!</definedName>
    <definedName localSheetId="11" name="dgp">#REF!</definedName>
    <definedName name="Excel_BuiltIn_Print_Area_3_1_11_27">#REF!</definedName>
    <definedName name="EM_029_9">#REF!</definedName>
    <definedName localSheetId="11" name="df">#REF!</definedName>
    <definedName name="Excel_BuiltIn_Print_Area_2_1_1_1_8">#REF!</definedName>
    <definedName name="Excel_BuiltIn_Print_Area_14_1_1_4">#REF!</definedName>
    <definedName name="Excel_BuiltIn_Print_Area_4_1_1_8_16">#REF!</definedName>
    <definedName name="Excel_BuiltIn_Print_Area_13_1_27">#REF!</definedName>
    <definedName name="BL5BBB">#REF!</definedName>
    <definedName name="XRefCopy17">#REF!</definedName>
    <definedName name="Excel_BuiltIn_Print_Area_2_1_6_27">#REF!</definedName>
    <definedName name="Excel_BuiltIn_Print_Area_2_1_1_1_3_2">#REF!</definedName>
    <definedName name="Excel_BuiltIn_Print_Area_7_1_13_16">#REF!</definedName>
    <definedName name="A01DATA">#REF!</definedName>
    <definedName name="Zbat">#REF!</definedName>
    <definedName name="Excel_BuiltIn_Print_Area_17_1_16_4">#REF!</definedName>
    <definedName name="Excel_BuiltIn_Print_Area_17_1_8_27">#REF!</definedName>
    <definedName name="Excel_BuiltIn_Print_Area_11_1_7_27">#REF!</definedName>
    <definedName name="EM_028_4">#REF!</definedName>
    <definedName name="XRefCopy43Row">#REF!</definedName>
    <definedName name="MARAN">#REF!</definedName>
    <definedName name="Excel_BuiltIn_Print_Area_8_1_1_5_27">#REF!</definedName>
    <definedName name="eml">#REF!</definedName>
    <definedName name="Excel_BuiltIn_Print_Area_12_1_1_1_1_2">#REF!</definedName>
    <definedName name="NS">#REF!</definedName>
    <definedName name="_P1">#REF!</definedName>
    <definedName name="Excel_BuiltIn_Print_Area_2_1_1_1_7_4">#REF!</definedName>
    <definedName name="Excel_BuiltIn_Print_Area_8_1_1_27">#REF!</definedName>
    <definedName name="EM_018_11">#REF!</definedName>
    <definedName name="Excel_BuiltIn_Print_Area_17_1_10_4">#REF!</definedName>
    <definedName name="Cost_of_water_including_filling_the_tanker">#REF!</definedName>
    <definedName name="PLR">#REF!</definedName>
    <definedName name="___SC11">#REF!</definedName>
    <definedName name="METTL">#REF!</definedName>
    <definedName name="____________mm2">#REF!</definedName>
    <definedName name="Excel_BuiltIn_Print_Area_2_1_1_5_27">#REF!</definedName>
    <definedName name="empl_ppp5">#REF!</definedName>
    <definedName name="CAPDEC">#REF!</definedName>
    <definedName name="__________g1">#REF!</definedName>
    <definedName name="Excel_BuiltIn_Print_Area_16_1_16_2">#REF!</definedName>
    <definedName name="RCCpipe300">#REF!</definedName>
    <definedName name="____HCO2">#REF!</definedName>
    <definedName name="Excel_BuiltIn_Print_Area_11_1_16">#REF!</definedName>
    <definedName name="____xlnm.Print_Area_3">#REF!</definedName>
    <definedName name="__123Graph_D">#REF!</definedName>
    <definedName localSheetId="11" name="___________________________________IDA1">#REF!</definedName>
    <definedName name="AGENCYPLAN">#REF!</definedName>
    <definedName localSheetId="11" name="Currency">#REF!</definedName>
    <definedName name="Excel_BuiltIn_Recorder">#REF!</definedName>
    <definedName name="_SC04">#REF!</definedName>
    <definedName name="PAGEB">#REF!</definedName>
    <definedName name="dbrwk2">#REF!</definedName>
    <definedName name="Excel_BuiltIn_Print_Area_10_1_8">#REF!</definedName>
    <definedName name="Excel_BuiltIn_Print_Area_8_1_1_15_16">#REF!</definedName>
    <definedName name="BuiltIn_Print_Area___0___0">#REF!</definedName>
    <definedName name="EM_022_17">#REF!</definedName>
    <definedName name="Excel_BuiltIn_Print_Area_5_11_4">#REF!</definedName>
    <definedName name="PUMPS_DATA">#REF!</definedName>
    <definedName name="Excel_BuiltIn_Print_Area_3_1_15">#REF!</definedName>
    <definedName name="va">#REF!</definedName>
    <definedName name="___________b111121">#REF!</definedName>
    <definedName name="Excel_BuiltIn_Print_Area_28_9">#REF!</definedName>
    <definedName name="______________________xlnm.Print_Area_2">#REF!</definedName>
    <definedName name="asd">#REF!</definedName>
    <definedName name="Excel_BuiltIn_Print_Area_13_1_2">#REF!</definedName>
    <definedName name="empl_pdeg1">#REF!</definedName>
    <definedName name="Excel_BuiltIn_Print_Area_3_1_9_2">#REF!</definedName>
    <definedName name="XRefCopy3">#REF!</definedName>
    <definedName name="Excel_BuiltIn_Print_Area_29_7_16">#REF!</definedName>
    <definedName localSheetId="11" name="_________1____123Graph_ACHART_1">#REF!</definedName>
    <definedName name="Excel_BuiltIn_Print_Area_2_1_17_2">#REF!</definedName>
    <definedName name="EM_018_14">#REF!</definedName>
    <definedName name="___mm3">#REF!</definedName>
    <definedName name="____________iv19000">#REF!</definedName>
    <definedName name="________mm3">#REF!</definedName>
    <definedName name="_key3">#REF!</definedName>
    <definedName name="_2__b">#REF!</definedName>
    <definedName name="Excel_BuiltIn_Print_Area_4_1_16_27">#REF!</definedName>
    <definedName name="EM_004_10">#REF!</definedName>
    <definedName name="_____xlnm._FilterDatabase_4">#REF!</definedName>
    <definedName name="A01TO">#REF!</definedName>
    <definedName name="a1a">#REF!</definedName>
    <definedName name="cli">#REF!</definedName>
    <definedName name="fff">#REF!</definedName>
    <definedName name="Excel_BuiltIn_Print_Area_14_1_15_4">#REF!</definedName>
    <definedName name="Excel_BuiltIn_Print_Area_28_3_27">#REF!</definedName>
    <definedName name="n1xx">#REF!</definedName>
    <definedName name="bat_det">#REF!</definedName>
    <definedName name="INV">#REF!</definedName>
    <definedName name="Excel_BuiltIn_Print_Area_4_1_1_9_27">#REF!</definedName>
    <definedName name="EM_031_10">#REF!</definedName>
    <definedName name="Excel_BuiltIn_Print_Area_17_1_1_3_2">#REF!</definedName>
    <definedName name="SIZE">#REF!</definedName>
    <definedName name="Result61">#REF!</definedName>
    <definedName name="Irated">#REF!</definedName>
    <definedName name="Value13">#REF!</definedName>
    <definedName name="inter">#REF!</definedName>
    <definedName name="___TR220">#REF!</definedName>
    <definedName localSheetId="11" name="FF">#REF!</definedName>
    <definedName name="_6Excel_BuiltIn_Print_Area_4_1_1">#REF!</definedName>
    <definedName name="Excel_BuiltIn_Print_Area_2_1_20_2">#REF!</definedName>
    <definedName name="_8Excel_BuiltIn_Print_Area_16_1_1_1_1">#REF!</definedName>
    <definedName localSheetId="11" name="_________________________________dol12">#REF!</definedName>
    <definedName name="XRefPaste42Row">#REF!</definedName>
    <definedName name="Excel_BuiltIn_Print_Area_5_1_2_4">#REF!</definedName>
    <definedName name="Excel_BuiltIn_Print_Area_16_1_1_8_16">#REF!</definedName>
    <definedName name="Excel_BuiltIn_Print_Area_12_1_1_14_2">#REF!</definedName>
    <definedName name="Excel_BuiltIn_Print_Area_12_1_9_2">#REF!</definedName>
    <definedName name="BGrP">#REF!</definedName>
    <definedName name="Excel_BuiltIn_Print_Area_4_1_1_1_1_1">#REF!</definedName>
    <definedName name="Tfc">#REF!</definedName>
    <definedName name="A7____13">#REF!</definedName>
    <definedName name="ss9_gtax_f">#REF!</definedName>
    <definedName name="Excel_BuiltIn_Print_Area_2_1_1_1_1_1_1">#REF!</definedName>
    <definedName name="_DAT7">#REF!</definedName>
    <definedName name="Excel_BuiltIn_Print_Area_10_1_7_4">#REF!</definedName>
    <definedName name="Excel_BuiltIn_Print_Area_5_16_4">#REF!</definedName>
    <definedName name="Zt">#REF!</definedName>
    <definedName name="TEs___0">#REF!</definedName>
    <definedName name="____LAR500">#REF!</definedName>
    <definedName name="__________lb1">#REF!</definedName>
    <definedName name="Excel_BuiltIn_Print_Area_2_1_1_1_1_1_1_16">#REF!</definedName>
    <definedName name="EM_038_8">#REF!</definedName>
    <definedName name="____________________________________________in18900">#REF!</definedName>
    <definedName name="EM_007_16">#REF!</definedName>
    <definedName name="dcrwk1">#REF!</definedName>
    <definedName name="XRefCopy20">#REF!</definedName>
    <definedName localSheetId="11" name="____________________________________________dol6">#REF!</definedName>
    <definedName name="ms2002may1706">#REF!</definedName>
    <definedName name="Excel_BuiltIn_Print_Area_10_1_6_16">#REF!</definedName>
    <definedName name="XRefCopy59Row">#REF!</definedName>
    <definedName name="Name_Company">#REF!</definedName>
    <definedName name="Excel_BuiltIn_Print_Area_2_1_1_1_2_16">#REF!</definedName>
    <definedName name="_A65537">#REF!</definedName>
    <definedName name="ESC_BOSW">#REF!</definedName>
    <definedName name="Excel_BuiltIn_Print_Area_13_1_9_27">#REF!</definedName>
    <definedName localSheetId="17" name="BBNXN">#REF!</definedName>
    <definedName name="_bhh2">#REF!</definedName>
    <definedName name="___________________xlnm.Print_Area_1">#REF!</definedName>
    <definedName name="Excel_BuiltIn_Print_Area_11_1_11_27">#REF!</definedName>
    <definedName name="Excel_BuiltIn_Print_Area_16_1_15_27">#REF!</definedName>
    <definedName localSheetId="17" name="DATA">#REF!</definedName>
    <definedName name="EM_015_18">#REF!</definedName>
    <definedName name="Excel_BuiltIn_Print_Area_5_1_1_1_1_16_1">#REF!</definedName>
    <definedName name="Excel_BuiltIn_Print_Area_29_15">#REF!</definedName>
    <definedName name="RPRTO500">#REF!</definedName>
    <definedName name="EM_012_4">#REF!</definedName>
    <definedName name="p1350pcic">#REF!</definedName>
    <definedName localSheetId="11" name="_______4___123Graph_ACHART_1">#REF!</definedName>
    <definedName name="DCF">#REF!</definedName>
    <definedName name="Excel_BuiltIn_Print_Area_13_1_3">#REF!</definedName>
    <definedName name="_________xlnm._FilterDatabase_1">#REF!</definedName>
    <definedName name="_HM2">#REF!</definedName>
    <definedName localSheetId="11" name="________________________________________________________dol12">#REF!</definedName>
    <definedName name="z1at">#REF!</definedName>
    <definedName name="TPROT500">#REF!</definedName>
    <definedName name="EM_055_14">#REF!</definedName>
    <definedName name="__________aoc4">#REF!</definedName>
    <definedName name="supplysch">#REF!</definedName>
    <definedName name="___________xlnm.Print_Titles_1">#REF!</definedName>
    <definedName name="Excel_BuiltIn_Print_Area_14_1_14_27">#REF!</definedName>
    <definedName name="Excel_BuiltIn_Print_Area_16_1_16_27">#REF!</definedName>
    <definedName localSheetId="10" name="ABC">#REF!</definedName>
    <definedName name="Excel_BuiltIn_Print_Area_5_1_16_2">#REF!</definedName>
    <definedName name="Excel_BuiltIn_Print_Area_3_2">#REF!</definedName>
    <definedName name="TEt___13">#REF!</definedName>
    <definedName name="EM_026_6">#REF!</definedName>
    <definedName name="EM_029_15">#REF!</definedName>
    <definedName localSheetId="11" name="____________dol6">#REF!</definedName>
    <definedName name="TOL">#REF!</definedName>
    <definedName name="Excel_BuiltIn_Print_Area_28_3_4">#REF!</definedName>
    <definedName name="BL5CC">#REF!</definedName>
    <definedName name="____xlnm.Print_Area_10">#REF!</definedName>
    <definedName localSheetId="11" name="_13___123Graph_ACHART_1">#REF!</definedName>
    <definedName name="Excel_BuiltIn_Print_Area_4_1_1_8">#REF!</definedName>
    <definedName localSheetId="17" name="K_209_PGC_LM_PV_03">#REF!</definedName>
    <definedName name="공장">#REF!</definedName>
    <definedName name="EM_005_8">#REF!</definedName>
    <definedName name="Excel_BuiltIn_Print_Titles_20_1_16">#REF!</definedName>
    <definedName name="XRefPaste37">#REF!</definedName>
    <definedName name="Excel_BuiltIn_Print_Area_12_1_1_15">#REF!</definedName>
    <definedName name="_7Excel_BuiltIn_Print_Area_2_1_1_1">#REF!</definedName>
    <definedName name="Excel_BuiltIn_Print_Area_13_1_13_27">#REF!</definedName>
    <definedName name="ss6_cond_w">#REF!</definedName>
    <definedName name="flow">#REF!</definedName>
    <definedName name="________IDA1">#REF!</definedName>
    <definedName name="s.f">#REF!</definedName>
    <definedName name="Excel_BuiltIn_Print_Area_12_1_1_1">#REF!</definedName>
    <definedName localSheetId="11" name="_____________________________________________IDA1">#REF!</definedName>
    <definedName localSheetId="11" name="_____________________________dol6">#REF!</definedName>
    <definedName name="sigma0_2">#REF!</definedName>
    <definedName localSheetId="11" name="______________________________________dol12">#REF!</definedName>
    <definedName name="TEt">#REF!</definedName>
    <definedName name="EM_016_16">#REF!</definedName>
    <definedName name="Lr___13">#REF!</definedName>
    <definedName name="Excel_BuiltIn_Print_Area_5_14_27">#REF!</definedName>
    <definedName name="_____xlnm.Print_Area_10">#REF!</definedName>
    <definedName localSheetId="11" name="LC">#REF!</definedName>
    <definedName name="Excel_BuiltIn_Print_Area_14_1_15_2">#REF!</definedName>
    <definedName name="Excel_BuiltIn_Print_Area_1_18_27">#REF!</definedName>
    <definedName name="____m234">#REF!</definedName>
    <definedName name="EM_026_16">#REF!</definedName>
    <definedName name="CAUSE">#REF!</definedName>
    <definedName name="Excel_BuiltIn_Print_Area_16_1_6_27">#REF!</definedName>
    <definedName name="Excel_BuiltIn_Print_Area_5_1_14_16">#REF!</definedName>
    <definedName name="_______m20">#REF!</definedName>
    <definedName name="pIsmsb.ups">#REF!</definedName>
    <definedName name="hS">#REF!</definedName>
    <definedName name="EM_030_8">#REF!</definedName>
    <definedName name="_______mm1">#REF!</definedName>
    <definedName name="____xlnm.Print_Titles_1">#REF!</definedName>
    <definedName name="____xlnm._FilterDatabase_5">#REF!</definedName>
    <definedName name="____________________in18900">#REF!</definedName>
    <definedName name="Excel_BuiltIn_Print_Area_8_1_1_10_4">#REF!</definedName>
    <definedName name="XRefPaste38">#REF!</definedName>
    <definedName name="XRefCopy63Row">#REF!</definedName>
    <definedName name="PATH55">#REF!</definedName>
    <definedName name="___hfi5">#REF!</definedName>
    <definedName name="_mp1">#REF!</definedName>
    <definedName name="Excel_BuiltIn_Print_Area_29_9">#REF!</definedName>
    <definedName name="EM_015_14">#REF!</definedName>
    <definedName name="Excel_BuiltIn_Print_Area_16_1_1_13_2">#REF!</definedName>
    <definedName name="PS___0">#REF!</definedName>
    <definedName name="_4_a______________iii">#REF!</definedName>
    <definedName name="_4">#REF!</definedName>
    <definedName name="XRefCopy60">#REF!</definedName>
    <definedName name="____xlnm.Print_Titles_4">#REF!</definedName>
    <definedName name="Excel_BuiltIn_Print_Area_11_1_9_4">#REF!</definedName>
    <definedName localSheetId="11" name="________________________dol6">#REF!</definedName>
    <definedName localSheetId="17" name="RARA">#REF!</definedName>
    <definedName name="EM_073_14">#REF!</definedName>
    <definedName name="Excel_BuiltIn_Print_Area_8_1_1_10">#REF!</definedName>
    <definedName name="Excel_BuiltIn_Print_Area_1_1_1">#REF!</definedName>
    <definedName name="cdfgdf">#REF!</definedName>
    <definedName name="Excel_BuiltIn_Print_Area_15_1_3_2">#REF!</definedName>
    <definedName name="Excel_BuiltIn_Print_Area_20_1_4">#REF!</definedName>
    <definedName name="Excel_BuiltIn_Print_Area_14_1_3_27">#REF!</definedName>
    <definedName name="Excel_BuiltIn_Print_Area_2_1_7">#REF!</definedName>
    <definedName name="EM_025_11">#REF!</definedName>
    <definedName name="cap">#REF!</definedName>
    <definedName name="XRefPaste33">#REF!</definedName>
    <definedName name="Excel_BuiltIn_Print_Area_15_1_7">#REF!</definedName>
    <definedName name="Excel_BuiltIn_Print_Area_14_1_5">#REF!</definedName>
    <definedName name="Excel_BuiltIn_Print_Area_8_1_27">#REF!</definedName>
    <definedName name="_mm2">#REF!</definedName>
    <definedName name="EM_038_3">#REF!</definedName>
    <definedName name="amol">#REF!</definedName>
    <definedName name="Excel_BuiltIn_Print_Area_10_1_10_27">#REF!</definedName>
    <definedName name="rp">#REF!</definedName>
    <definedName name="Excel_BuiltIn_Print_Area_2_1_1_1_3_4">#REF!</definedName>
    <definedName name="pIsmsb.g">#REF!</definedName>
    <definedName name="Excel_BuiltIn_Print_Area_16_1_1_10_27">#REF!</definedName>
    <definedName name="MANU333">#REF!</definedName>
    <definedName name="EM_002_13">#REF!</definedName>
    <definedName name="___tab1">#REF!</definedName>
    <definedName name="MUTP">#REF!</definedName>
    <definedName name="Commission">#REF!</definedName>
    <definedName name="Excel_BuiltIn_Print_Area_3_1_14">#REF!</definedName>
    <definedName localSheetId="11" name="__xlnm.Print_Area_1">#REF!</definedName>
    <definedName name="Excel_BuiltIn_Print_Area_12_1_14_16">#REF!</definedName>
    <definedName name="______xlnm._FilterDatabase_5">#REF!</definedName>
    <definedName name="Excel_BuiltIn_Print_Area_13_1_17_2">#REF!</definedName>
    <definedName name="EM_067_15">#REF!</definedName>
    <definedName name="_cdd2">#REF!</definedName>
    <definedName name="inr">#REF!</definedName>
    <definedName name="Mat_Percentage">#REF!</definedName>
    <definedName name="_m35">#REF!</definedName>
    <definedName name="empl_pp_dt">#REF!</definedName>
    <definedName name="Excel_BuiltIn_Print_Area_14_1_3_16">#REF!</definedName>
    <definedName name="XRefCopy69Row">#REF!</definedName>
    <definedName name="ped_no">#REF!</definedName>
    <definedName name="APPR">#REF!</definedName>
    <definedName name="Excel_BuiltIn_Print_Area_6_1_10">#REF!</definedName>
    <definedName name="requi">#REF!</definedName>
    <definedName name="rmcsmsb.g">#REF!</definedName>
    <definedName name="___acs1">#REF!</definedName>
    <definedName name="BL4AAA">#REF!</definedName>
    <definedName name="EM_006_7">#REF!</definedName>
    <definedName name="AirConditioning">#REF!</definedName>
    <definedName name="Excel_BuiltIn__FilterDatabase_4">#REF!</definedName>
    <definedName name="Excel_BuiltIn_Print_Area_4_1_17_27">#REF!</definedName>
    <definedName name="EM_007_13">#REF!</definedName>
    <definedName name="XRefCopy68Row">#REF!</definedName>
    <definedName name="Excel_BuiltIn_Print_Area_2_1_1_1_17_16">#REF!</definedName>
    <definedName name="Excel_BuiltIn_Print_Area_2_1_13">#REF!</definedName>
    <definedName name="Ag___13">#REF!</definedName>
    <definedName name="Excel_BuiltIn_Print_Area_13_1_15_4">#REF!</definedName>
    <definedName name="Z0So">#REF!</definedName>
    <definedName name="_25Excel_BuiltIn_Print_Area_3_1_1_1">#REF!</definedName>
    <definedName name="Excel_BuiltIn_Print_Area_17_1_11_4">#REF!</definedName>
    <definedName name="_CBR220">#REF!</definedName>
    <definedName name="BuiltIn_Print_Titles___0___0___0___0___0___0___0___0___0">#REF!</definedName>
    <definedName localSheetId="17" name="ededed">#REF!</definedName>
    <definedName name="_4__b___iv">#REF!</definedName>
    <definedName name="Re___0">#REF!</definedName>
    <definedName name="_____xlnm.Print_Area_4">#REF!</definedName>
    <definedName localSheetId="11" name="____________________IDA1">#REF!</definedName>
    <definedName name="EM_004_12">#REF!</definedName>
    <definedName localSheetId="11" name="__18__123Graph_CCHART_1">#REF!</definedName>
    <definedName name="ss8_gtax_w">#REF!</definedName>
    <definedName name="Excel_BuiltIn_Print_Area_9_1_17">#REF!</definedName>
    <definedName name="________xlnm.Print_Area_2">#REF!</definedName>
    <definedName name="__________________mm3">#REF!</definedName>
    <definedName name="EM_022_8">#REF!</definedName>
    <definedName name="m2_st_w">#REF!</definedName>
    <definedName localSheetId="11" name="SUMMARY_OTHER_EXPS">#REF!</definedName>
    <definedName name="sigmat">#REF!</definedName>
    <definedName name="Excel_BuiltIn_Print_Area_9_1_1">#REF!</definedName>
    <definedName name="EH_002_10">#REF!</definedName>
    <definedName name="hfi">#REF!</definedName>
    <definedName name="Excel_BuiltIn_Print_Area_3_1_8_16">#REF!</definedName>
    <definedName localSheetId="10" name="A5_">#REF!</definedName>
    <definedName name="SCHEDULE_NO._7___Inventories">#REF!</definedName>
    <definedName name="KKK">#REF!</definedName>
    <definedName name="ㅣ814">#REF!</definedName>
    <definedName name="arrotonda">#REF!</definedName>
    <definedName name="Excel_BuiltIn_Print_Area_4_1_1_7_2">#REF!</definedName>
    <definedName name="EM_006_8">#REF!</definedName>
    <definedName name="PATHLP2">#REF!</definedName>
    <definedName localSheetId="11" name="__xlnm.Print_Area_6">#REF!</definedName>
    <definedName name="__aoc3">#REF!</definedName>
    <definedName name="Excel_BuiltIn_Print_Area_5_16_16">#REF!</definedName>
    <definedName name="ss8_st_w">#REF!</definedName>
    <definedName name="sftest_usd">#REF!</definedName>
    <definedName name="Excel_BuiltIn_Print_Area_2_1_1_1_2">#REF!</definedName>
    <definedName name="Value54">#REF!</definedName>
    <definedName name="annexure_A">#REF!</definedName>
    <definedName name="Excel_BuiltIn_Print_Area_13_1_8_27">#REF!</definedName>
    <definedName name="Excel_BuiltIn_Print_Area_16_1_1_2_4">#REF!</definedName>
    <definedName name="Excel_BuiltIn_Print_Area_12_1_13_4">#REF!</definedName>
    <definedName name="Excel_BuiltIn_Print_Area_8_1_16_4">#REF!</definedName>
    <definedName name="BAL">#REF!</definedName>
    <definedName name="XRefPaste11">#REF!</definedName>
    <definedName name="Excel_BuiltIn_Print_Titles_19">#REF!</definedName>
    <definedName name="yit">#REF!</definedName>
    <definedName name="ss8_ic_v">#REF!</definedName>
    <definedName name="Excel_BuiltIn_Print_Area_16_1_11_16">#REF!</definedName>
    <definedName name="Excel_BuiltIn_Print_Area_6_1_16_1">#REF!</definedName>
    <definedName localSheetId="11" name="_______7__123Graph_ACHART_1">#REF!</definedName>
    <definedName name="Excel_BuiltIn_Print_Area_6_20">#REF!</definedName>
    <definedName name="EM_015_8">#REF!</definedName>
    <definedName name="Excel_BuiltIn_Print_Area_14_1_2_1">#REF!</definedName>
    <definedName name="_KWEY">#REF!</definedName>
    <definedName name="ml33b3">#REF!</definedName>
    <definedName name="Excel_BuiltIn_Print_Area_9_1_2_27">#REF!</definedName>
    <definedName name="Excel_BuiltIn_Print_Area_5_1_1_16_2">#REF!</definedName>
    <definedName localSheetId="11" name="______________________dol6">#REF!</definedName>
    <definedName name="Excel_BuiltIn_Print_Area_28_13">#REF!</definedName>
    <definedName name="Site_est">#REF!</definedName>
    <definedName name="PATHJV333">#REF!</definedName>
    <definedName name="Excel_BuiltIn_Print_Area_15_1_5">#REF!</definedName>
    <definedName name="UP">#REF!</definedName>
    <definedName localSheetId="11" name="_________________________________________IDA1">#REF!</definedName>
    <definedName name="XRefActiveRow">#REF!</definedName>
    <definedName name="Excel_BuiltIn_Print_Area_12_1_1_1_1_4">#REF!</definedName>
    <definedName localSheetId="11" name="________________IDA1">#REF!</definedName>
    <definedName name="______mm3">#REF!</definedName>
    <definedName name="EM_014_10">#REF!</definedName>
    <definedName name="Excel_BuiltIn_Print_Area_7_1_2_27">#REF!</definedName>
    <definedName name="XRefCopy7">#REF!</definedName>
    <definedName name="SFR">#REF!</definedName>
    <definedName name="EM_054_14">#REF!</definedName>
    <definedName name="Excel_BuiltIn_Print_Area_8_1_1_9_4">#REF!</definedName>
    <definedName name="EM_025_15">#REF!</definedName>
    <definedName name="ho___0">#REF!</definedName>
    <definedName name="sfearthing_idr">#REF!</definedName>
    <definedName name="____________aoc4">#REF!</definedName>
    <definedName name="Excel_BuiltIn_Print_Area_2_1_20_27">#REF!</definedName>
    <definedName name="_Re1">#REF!</definedName>
    <definedName name="Excel_BuiltIn_Print_Area_7_1_13_4">#REF!</definedName>
    <definedName name="EM_014_5">#REF!</definedName>
    <definedName name="Excel_BuiltIn_Print_Area_6_1_1_2">#REF!</definedName>
    <definedName name="_25G__Extract">#REF!</definedName>
    <definedName name="Excel_BuiltIn_Print_Area_2_1_13_2">#REF!</definedName>
    <definedName name="Excel_BuiltIn_Print_Area_2_1_1_1_20_27">#REF!</definedName>
    <definedName name="INFEUR2">#REF!</definedName>
    <definedName name="Excel_BuiltIn_Print_Area_12_1_11_4">#REF!</definedName>
    <definedName name="DAYS">#REF!</definedName>
    <definedName name="__________mm2">#REF!</definedName>
    <definedName name="ss6_ec_w">#REF!</definedName>
    <definedName name="Excel_BuiltIn_Print_Area_11_1_8_4">#REF!</definedName>
    <definedName name="All_Item">#REF!</definedName>
    <definedName name="Excel_BuiltIn_Print_Area_13_1_16">#REF!</definedName>
    <definedName name="_______xlnm.Print_Area_9">#REF!</definedName>
    <definedName name="MC_NonABB_local">#REF!</definedName>
    <definedName name="c_margin">#REF!</definedName>
    <definedName name="____hfi2">#REF!</definedName>
    <definedName name="_LV1">#REF!</definedName>
    <definedName name="Tav">#REF!</definedName>
    <definedName name="CLIENT">#REF!</definedName>
    <definedName name="eun">#REF!</definedName>
    <definedName name="ss6_hrsg_w">#REF!</definedName>
    <definedName name="b1xx">#REF!</definedName>
    <definedName name="m2_gt_f">#REF!</definedName>
    <definedName name="ABoltLength">#REF!</definedName>
    <definedName name="LYoos">#REF!</definedName>
    <definedName localSheetId="11" name="II">#REF!</definedName>
    <definedName name="Neg_Margin">#REF!</definedName>
    <definedName name="_DAT4">#REF!</definedName>
    <definedName name="m2_geno_f">#REF!</definedName>
    <definedName name="m2_ec_f">#REF!</definedName>
    <definedName name="Excel_BuiltIn_Print_Area_17_1_10_16">#REF!</definedName>
    <definedName name="__Hra2">#REF!</definedName>
    <definedName name="EM_016_18">#REF!</definedName>
    <definedName name="XRefPaste37Row">#REF!</definedName>
    <definedName name="Tkl">#REF!</definedName>
    <definedName name="ZR">#REF!</definedName>
    <definedName name="_BAS1">#REF!</definedName>
    <definedName name="pccproj">#REF!</definedName>
    <definedName name="BD1TransInd1">#REF!</definedName>
    <definedName name="EM_026_10">#REF!</definedName>
    <definedName name="Excel_BuiltIn_Print_Area_12_1_1_10_4">#REF!</definedName>
    <definedName name="Excel_BuiltIn_Print_Area_13_1_2_16">#REF!</definedName>
    <definedName name="EM_010_11">#REF!</definedName>
    <definedName name="EM_015_2">#REF!</definedName>
    <definedName name="_____xlnm._FilterDatabase_5">#REF!</definedName>
    <definedName name="Excel_BuiltIn_Print_Area_5_1_5_16">#REF!</definedName>
    <definedName name="ZY___0">#REF!</definedName>
    <definedName name="Excel_BuiltIn_Print_Area_17_1_14_2">#REF!</definedName>
    <definedName name="________________xlnm.Print_Area_13">#REF!</definedName>
    <definedName name="Excel_BuiltIn_Print_Area_14_1_5_1">#REF!</definedName>
    <definedName name="Excel_BuiltIn_Print_Area_15_1_9">#REF!</definedName>
    <definedName name="__m234">#REF!</definedName>
    <definedName name="CIF_NonABB_local">#REF!</definedName>
    <definedName name="lc500mcbc">#REF!</definedName>
    <definedName name="EM_021_2">#REF!</definedName>
    <definedName name="Excel_BuiltIn_Print_Area_17_1_7">#REF!</definedName>
    <definedName name="______aoc1">#REF!</definedName>
    <definedName name="XRefCopy17Row">#REF!</definedName>
    <definedName name="gross">#REF!</definedName>
    <definedName name="Excel_BuiltIn_Print_Area_12_1_1_6_27">#REF!</definedName>
    <definedName name="EM_013_11">#REF!</definedName>
    <definedName name="Excel_BuiltIn_Print_Area_5_1_16_16">#REF!</definedName>
    <definedName name="EM_005_5">#REF!</definedName>
    <definedName name="EM_024_2">#REF!</definedName>
    <definedName name="XRefCopy44Row">#REF!</definedName>
    <definedName name="AASDF">#REF!</definedName>
    <definedName name="Excel_BuiltIn_Print_Area_12_1_1_8_16">#REF!</definedName>
    <definedName name="Excel_BuiltIn_Print_Area_4_1_1_17_16">#REF!</definedName>
    <definedName name="Excel_BuiltIn_Print_Area_10_1_9_27">#REF!</definedName>
    <definedName name="ss9_hrsg_w">#REF!</definedName>
    <definedName name="TTB">#REF!</definedName>
    <definedName name="Excel_BuiltIn_Print_Area_4_1_17_2">#REF!</definedName>
    <definedName name="manday1">#REF!</definedName>
    <definedName name="EM_013_12">#REF!</definedName>
    <definedName name="Excel_BuiltIn_Print_Area_2_1_1_3_2">#REF!</definedName>
    <definedName name="Excel_BuiltIn_Print_Area_11_1_12_2">#REF!</definedName>
    <definedName name="Excel_BuiltIn_Print_Area_6_20_2">#REF!</definedName>
    <definedName name="Excel_BuiltIn_Print_Area_4_1_3_4">#REF!</definedName>
    <definedName name="order">#REF!</definedName>
    <definedName name="PC_ED">#REF!</definedName>
    <definedName name="Excel_BuiltIn_Print_Area_9_1_5_27">#REF!</definedName>
    <definedName name="Excel_BuiltIn_Print_Area_9_1_5_16">#REF!</definedName>
    <definedName name="Excel_BuiltIn_Print_Area_10_1_15_27">#REF!</definedName>
    <definedName name="_Q">#REF!</definedName>
    <definedName name="l_40">#REF!</definedName>
    <definedName localSheetId="11" name="___________________________________dol6">#REF!</definedName>
    <definedName name="conversion_type">#REF!</definedName>
    <definedName name="XRefPaste24Row">#REF!</definedName>
    <definedName name="Excel_BuiltIn_Print_Area_7_1_1_1_27">#REF!</definedName>
    <definedName name="Excel_BuiltIn_Print_Area_3_1_10_27">#REF!</definedName>
    <definedName name="Excel_BuiltIn_Print_Area_10_1_14_2">#REF!</definedName>
    <definedName name="ss9_st_f">#REF!</definedName>
    <definedName name="EM_017_16">#REF!</definedName>
    <definedName localSheetId="11" name="__________dol12">#REF!</definedName>
    <definedName name="Excel_BuiltIn_Print_Area_15_1_20_2">#REF!</definedName>
    <definedName localSheetId="11" name="_pep99">#REF!</definedName>
    <definedName name="top_ser">#REF!</definedName>
    <definedName name="Excel_BuiltIn_Print_Area_10_1_6_4">#REF!</definedName>
    <definedName name="Excel_BuiltIn_Print_Area_16_1_1_16_4">#REF!</definedName>
    <definedName name="ESC_IMPHW">#REF!</definedName>
    <definedName name="Excel_BuiltIn_Print_Area_8_1_12">#REF!</definedName>
    <definedName name="XREF_COLUMN_11">#REF!</definedName>
    <definedName name="MinSM">#REF!</definedName>
    <definedName name="PS___13">#REF!</definedName>
    <definedName name="Excel_BuiltIn_Print_Area_5_1_3_16">#REF!</definedName>
    <definedName name="tres4">#REF!</definedName>
    <definedName name="Excel_BuiltIn_Print_Area_4_1_1_12_2">#REF!</definedName>
    <definedName name="Excel_BuiltIn_Print_Area_5_1_1_14_27">#REF!</definedName>
    <definedName name="Excel_BuiltIn_Print_Area_15_1_16_1">#REF!</definedName>
    <definedName name="QFC_BO">#REF!</definedName>
    <definedName name="sfnumplate_idr">#REF!</definedName>
    <definedName localSheetId="11" name="AS_disc">#REF!</definedName>
    <definedName localSheetId="11" name="test">#REF!</definedName>
    <definedName name="Excel_BuiltIn_Print_Area_7_1_3">#REF!</definedName>
    <definedName name="LWSALES">#REF!</definedName>
    <definedName localSheetId="11" name="______dol12">#REF!</definedName>
    <definedName name="ExciseDuty">#REF!</definedName>
    <definedName name="IF_J_1_RUN__PROG1">#REF!</definedName>
    <definedName name="Excel_BuiltIn_Print_Area_16_1_13_2">#REF!</definedName>
    <definedName name="fme">#REF!</definedName>
    <definedName name="tube_test_press1_12">#REF!</definedName>
    <definedName name="_3_3a">#REF!</definedName>
    <definedName name="EM_027_13">#REF!</definedName>
    <definedName name="m8_ct_w">#REF!</definedName>
    <definedName name="______xlnm.Print_Area_4">#REF!</definedName>
    <definedName name="M35cement">#REF!</definedName>
    <definedName name="BD1_Meas3">#REF!</definedName>
    <definedName name="ISO2E500">#REF!</definedName>
    <definedName name="RFP003D">#REF!</definedName>
    <definedName name="printedname">#REF!</definedName>
    <definedName localSheetId="10" name="FA">#REF!</definedName>
    <definedName name="CED_OWNSW">#REF!</definedName>
    <definedName name="______rs1">#REF!</definedName>
    <definedName name="EM_019_11">#REF!</definedName>
    <definedName name="Excel_BuiltIn_Print_Area_16_1_1_3_2">#REF!</definedName>
    <definedName name="Excel_BuiltIn_Print_Area_2_1_1_1_12_27">#REF!</definedName>
    <definedName name="EM_019_4">#REF!</definedName>
    <definedName name="_______xlnm.Print_Area_10">#REF!</definedName>
    <definedName name="ffff">#REF!</definedName>
    <definedName name="Fin_charges">#REF!</definedName>
    <definedName name="Excel_BuiltIn_Print_Area_5_1_1_16_4">#REF!</definedName>
    <definedName name="Ny___13">#REF!</definedName>
    <definedName localSheetId="11" name="_10__123Graph_BCHART_1">#REF!</definedName>
    <definedName name="Excel_BuiltIn_Print_Area_3_1_6_2">#REF!</definedName>
    <definedName name="lmcecp">#REF!</definedName>
    <definedName name="_Tk1">#REF!</definedName>
    <definedName localSheetId="10" name="B">#REF!</definedName>
    <definedName name="Excel_BuiltIn_Print_Area_8_1_1_1_27">#REF!</definedName>
    <definedName localSheetId="11" name="MF_ABB_peenya">#REF!</definedName>
    <definedName name="EOL">#REF!</definedName>
    <definedName name="I0138.0">#REF!</definedName>
    <definedName name="Group_PM1">#REF!</definedName>
    <definedName name="BD1EventStep">#REF!</definedName>
    <definedName name="____SDF2">#REF!</definedName>
    <definedName name="صص">#REF!</definedName>
    <definedName name="_______________________in18900">#REF!</definedName>
    <definedName name="Excel_BuiltIn_Print_Area_12_1_10_27">#REF!</definedName>
    <definedName name="Overall_Mth">#REF!</definedName>
    <definedName name="agg">#REF!</definedName>
    <definedName name="ABoltProjection">#REF!</definedName>
    <definedName name="bpf">#REF!</definedName>
    <definedName name="m8_e_w">#REF!</definedName>
    <definedName name="Winform">#REF!</definedName>
    <definedName name="ACDC">#REF!</definedName>
    <definedName name="Excel_BuiltIn_Print_Area_5_1_1_16_16">#REF!</definedName>
    <definedName name="JEJS___12">#REF!</definedName>
    <definedName name="____aoc1">#REF!</definedName>
    <definedName localSheetId="11" name="exwks">#REF!</definedName>
    <definedName name="EM_036_2">#REF!</definedName>
    <definedName name="Excel_BuiltIn_Print_Area_16_1_2_16">#REF!</definedName>
    <definedName name="Excel_BuiltIn_Print_Area_15_1_13">#REF!</definedName>
    <definedName name="_15Excel_BuiltIn_Print_Area_2_1_1_1">#REF!</definedName>
    <definedName name="ST">#REF!</definedName>
    <definedName name="Ny___0">#REF!</definedName>
    <definedName name="BD1TransLogic2">#REF!</definedName>
    <definedName name="_______aoc4">#REF!</definedName>
    <definedName name="Isc">#REF!</definedName>
    <definedName name="_6382">#REF!</definedName>
    <definedName name="_______________________xlnm.Print_Area_2">#REF!</definedName>
    <definedName name="XRefPaste15Row">#REF!</definedName>
    <definedName name="Excel_BuiltIn_Print_Area_17_1_3_27">#REF!</definedName>
    <definedName name="TY">#REF!</definedName>
    <definedName name="Excel_BuiltIn_Print_Area_11_1_16_27">#REF!</definedName>
    <definedName name="_HE2">#REF!</definedName>
    <definedName name="Excel_BuiltIn_Print_Area_2_1_1_1_20_16">#REF!</definedName>
    <definedName name="Excel_BuiltIn_Print_Area_5_1_1_1_1_4_1">#REF!</definedName>
    <definedName name="Excel_BuiltIn_Print_Area_3_1_11">#REF!</definedName>
    <definedName name="Excel_BuiltIn_Print_Area_6_1_13_27">#REF!</definedName>
    <definedName name="DEM">#REF!</definedName>
    <definedName name="Excel_BuiltIn_Print_Area_9_1_6_4">#REF!</definedName>
    <definedName name="_h">#REF!</definedName>
    <definedName name="EM_016_1">#REF!</definedName>
    <definedName name="_3Excel_BuiltIn_Print_Titles_3_1">#REF!</definedName>
    <definedName name="Batching_hot_mix_plant">#REF!</definedName>
    <definedName name="Excel_BuiltIn__FilterDatabase_31">#REF!</definedName>
    <definedName localSheetId="11" name="_6______123Graph_CCHART_1">#REF!</definedName>
    <definedName name="__________________iv19000">#REF!</definedName>
    <definedName name="Excel_BuiltIn_Print_Area_1_1_1_4">#REF!</definedName>
    <definedName name="_Tk11">#REF!</definedName>
    <definedName name="_HE1">#REF!</definedName>
    <definedName name="Excel_BuiltIn_Print_Area_29_6_4">#REF!</definedName>
    <definedName name="iteration">#REF!</definedName>
    <definedName name="Excel_BuiltIn_Print_Area_9_1_16_2_1">#REF!</definedName>
    <definedName name="______xlnm._FilterDatabase_3">#REF!</definedName>
    <definedName name="KT">#REF!</definedName>
    <definedName name="SHAB">#REF!</definedName>
    <definedName name="p1ht">#REF!</definedName>
    <definedName name="Excel_BuiltIn_Print_Area_15_1_12_16">#REF!</definedName>
    <definedName name="_3____c">#REF!</definedName>
    <definedName name="scf">#REF!</definedName>
    <definedName name="p11i4f">#REF!</definedName>
    <definedName name="hysdqrate">#REF!</definedName>
    <definedName name="empl_birth_dt">#REF!</definedName>
    <definedName name="____________A81614">#REF!</definedName>
    <definedName name="ISO1E500">#REF!</definedName>
    <definedName name="Excel_BuiltIn_Print_Area_7_1_1_12_4">#REF!</definedName>
    <definedName name="LND_CHGS">#REF!</definedName>
    <definedName name="_4______i____">#REF!</definedName>
    <definedName name="Nx___13">#REF!</definedName>
    <definedName name="Excel_BuiltIn_Print_Area_16_1_3_2">#REF!</definedName>
    <definedName name="NTPC">#REF!</definedName>
    <definedName name="Z2x">#REF!</definedName>
    <definedName name="CAPA1">#REF!</definedName>
    <definedName name="Excel_BuiltIn_Print_Area_16_1_13_27">#REF!</definedName>
    <definedName name="Excel_BuiltIn_Print_Area_17_1_12_4">#REF!</definedName>
    <definedName name="EM_032_14">#REF!</definedName>
    <definedName name="Code">#REF!</definedName>
    <definedName name="Z1so">#REF!</definedName>
    <definedName name="TMTbars">#REF!</definedName>
    <definedName name="Excel_BuiltIn_Print_Area_8_1_17_27">#REF!</definedName>
    <definedName name="______________________xlnm.Print_Area_3">#REF!</definedName>
    <definedName name="Excel_BuiltIn_Print_Area_29_2_2">#REF!</definedName>
    <definedName name="Excel_BuiltIn_Print_Area_2_1_9">#REF!</definedName>
    <definedName name="SECTION">#REF!</definedName>
    <definedName name="Excel_BuiltIn_Print_Area_7_1_1_16_2">#REF!</definedName>
    <definedName name="EH_002_9">#REF!</definedName>
    <definedName name="Excel_BuiltIn_Print_Area_17_1_15_16">#REF!</definedName>
    <definedName name="sdf">#REF!</definedName>
    <definedName name="Zusammenfassung">#REF!</definedName>
    <definedName name="__________m234">#REF!</definedName>
    <definedName name="Excel_BuiltIn_Print_Area_2_1_1_10_16">#REF!</definedName>
    <definedName name="rousd">#REF!</definedName>
    <definedName name="___CTR500">#REF!</definedName>
    <definedName name="Excel_BuiltIn_Print_Area_16_1_7">#REF!</definedName>
    <definedName name="EM_069_17">#REF!</definedName>
    <definedName name="Excel_BuiltIn_Print_Area_7_1_27">#REF!</definedName>
    <definedName localSheetId="10" name="G">#REF!</definedName>
    <definedName name="AF_00">#REF!</definedName>
    <definedName name="Zst">#REF!</definedName>
    <definedName name="___________________xlnm.Print_Area_2">#REF!</definedName>
    <definedName name="Excel_BuiltIn_Print_Area_29_14_16">#REF!</definedName>
    <definedName name="Excel_BuiltIn_Print_Area_5_1_10_4">#REF!</definedName>
    <definedName name="st_list">#REF!</definedName>
    <definedName name="Excel_BuiltIn_Print_Area_16_1_1_6">#REF!</definedName>
    <definedName name="Excel_BuiltIn_Print_Area_28_3">#REF!</definedName>
    <definedName name="ref">#REF!</definedName>
    <definedName name="Excel_BuiltIn_Print_Area_13_1_7_16">#REF!</definedName>
    <definedName name="SEK_C">#REF!</definedName>
    <definedName name="Excel_BuiltIn_Print_Area_8_1_10_4">#REF!</definedName>
    <definedName name="Excel_BuiltIn_Print_Area_9_1_20">#REF!</definedName>
    <definedName name="mugab">#REF!</definedName>
    <definedName localSheetId="11" name="_________3____123Graph_CCHART_1">#REF!</definedName>
    <definedName name="MN">#REF!</definedName>
    <definedName name="Excel_BuiltIn_Print_Area_5_1_15_4">#REF!</definedName>
    <definedName name="GUPTAVP">#REF!</definedName>
    <definedName name="Aux.items">#REF!</definedName>
    <definedName name="MAT_SALE_FAC">#REF!</definedName>
    <definedName name="CABLE_G">#REF!</definedName>
    <definedName name="___SC04">#REF!</definedName>
    <definedName name="ch_area1">#REF!</definedName>
    <definedName name="Excel_BuiltIn_Print_Area_5_1_4">#REF!</definedName>
    <definedName name="Excel_BuiltIn_Print_Area_9_1_3_4">#REF!</definedName>
    <definedName name="ss8_e_v">#REF!</definedName>
    <definedName name="temp1">#REF!</definedName>
    <definedName name="Excel_BuiltIn_Print_Area_9_1_17_16">#REF!</definedName>
    <definedName name="Inst.">#REF!</definedName>
    <definedName name="_rt1">#REF!</definedName>
    <definedName name="Excel_BuiltIn_Print_Area_13_1_9">#REF!</definedName>
    <definedName name="EM_015_7">#REF!</definedName>
    <definedName localSheetId="10" name="Excel_BuiltIn__FilterDatabase_5">#REF!</definedName>
    <definedName name="lmcsmsb.2">#REF!</definedName>
    <definedName name="LanguageComment">#REF!</definedName>
    <definedName name="EH_001_9">#REF!</definedName>
    <definedName name="JAHSGFRE">#REF!</definedName>
    <definedName name="XRefCopy48Row">#REF!</definedName>
    <definedName name="Pane2___0">#REF!</definedName>
    <definedName localSheetId="11" name="as">#REF!</definedName>
    <definedName name="ANNEX4">#REF!</definedName>
    <definedName name="___bhh2">#REF!</definedName>
    <definedName name="________mm2">#REF!</definedName>
    <definedName name="EM_029_7">#REF!</definedName>
    <definedName name="GrphActSales">#REF!</definedName>
    <definedName name="Excel_BuiltIn_Print_Area_7_1_1_8_16">#REF!</definedName>
    <definedName name="Excel_BuiltIn_Print_Area_17_1_1_8">#REF!</definedName>
    <definedName name="_________mm3">#REF!</definedName>
    <definedName name="___Wr3">#REF!</definedName>
    <definedName name="Excel_BuiltIn_Print_Area_12_1_1_9_16">#REF!</definedName>
    <definedName name="m8_bop_f">#REF!</definedName>
    <definedName name="______aoc3">#REF!</definedName>
    <definedName name="Excel_BuiltIn_Print_Area_16_1_1_17_16">#REF!</definedName>
    <definedName name="_P4">#REF!</definedName>
    <definedName name="Excel_BuiltIn_Print_Area_5_1">#REF!</definedName>
    <definedName name="__Hso3">#REF!</definedName>
    <definedName localSheetId="11" name="_____________________________________dol6">#REF!</definedName>
    <definedName name="__xlnm.Print_Area_3_1">#REF!</definedName>
    <definedName name="DaRWk2">#REF!</definedName>
    <definedName name="Excel_BuiltIn_Print_Area_9_1">#REF!</definedName>
    <definedName name="ACCESS220">#REF!</definedName>
    <definedName name="_HM12">#REF!</definedName>
    <definedName name="Epi">#REF!</definedName>
    <definedName name="________________________xlnm.Print_Titles_1">#REF!</definedName>
    <definedName localSheetId="11" name="Ta">#REF!</definedName>
    <definedName name="XRefCopy59">#REF!</definedName>
    <definedName name="_________IDA1">#REF!</definedName>
    <definedName name="Excel_BuiltIn_Print_Area_10_1_11_27">#REF!</definedName>
    <definedName name="QFC_FIMs">#REF!</definedName>
    <definedName name="Print_Range">#REF!</definedName>
    <definedName name="XRefCopy31Row">#REF!</definedName>
    <definedName name="_3__a">#REF!</definedName>
    <definedName name="EM_014_9">#REF!</definedName>
    <definedName name="rmcmltsb">#REF!</definedName>
    <definedName name="Excel_BuiltIn_Print_Area_5_1_1_13_27">#REF!</definedName>
    <definedName name="_____________mm1">#REF!</definedName>
    <definedName name="ServiceTax">#REF!</definedName>
    <definedName name="Excel_BuiltIn_Print_Area_18_1_4">#REF!</definedName>
    <definedName name="Excel_BuiltIn_Print_Area_14_1_15">#REF!</definedName>
    <definedName name="Fpi">#REF!</definedName>
    <definedName name="PIPE">#REF!</definedName>
    <definedName name="dgp">#REF!</definedName>
    <definedName name="CBR220CTL">#REF!</definedName>
    <definedName name="Excel_BuiltIn_Print_Area_15_1_1_4">#REF!</definedName>
    <definedName name="____________________xlnm.Print_Titles_1">#REF!</definedName>
    <definedName name="___HCO2">#REF!</definedName>
    <definedName name="EM_018_7">#REF!</definedName>
    <definedName name="INFUSD2">#REF!</definedName>
    <definedName name="Excel_BuiltIn_Print_Area_2_1_1_1_20">#REF!</definedName>
    <definedName name="_______________________________________xlnm.Print_Area_3">#REF!</definedName>
    <definedName name="Excel_BuiltIn_Print_Area_6_1_20_2">#REF!</definedName>
    <definedName name="Excel_BuiltIn_Print_Area_18_1">#REF!</definedName>
    <definedName name="Excel_BuiltIn_Print_Area_12_1_2_2">#REF!</definedName>
    <definedName name="Excel_BuiltIn_Print_Area_2_1_1_1_5">#REF!</definedName>
    <definedName name="Group_Mth">#REF!</definedName>
    <definedName name="Excel_BuiltIn_Print_Area_11_1_1_2">#REF!</definedName>
    <definedName name="Excel_BuiltIn_Print_Area_15_1_9_4">#REF!</definedName>
    <definedName name="_132">#REF!</definedName>
    <definedName name="_____aoc2">#REF!</definedName>
    <definedName name="IELYSALES">#REF!</definedName>
    <definedName name="Doz">#REF!</definedName>
    <definedName name="m8_e_v">#REF!</definedName>
    <definedName name="GROUND">#REF!</definedName>
    <definedName name="Anfang">#REF!</definedName>
    <definedName name="Excel_BuiltIn_Print_Area_8_1_1_15">#REF!</definedName>
    <definedName name="Excel_BuiltIn_Print_Area_7_1_16_27">#REF!</definedName>
    <definedName name="Excel_BuiltIn_Print_Area_17_1_1_11_4">#REF!</definedName>
    <definedName name="OSF">#REF!</definedName>
    <definedName name="A9____0">#REF!</definedName>
    <definedName name="_________________xlnm.Print_Area_3">#REF!</definedName>
    <definedName name="dumppr">#REF!</definedName>
    <definedName name="Excel_BuiltIn_Print_Area_8_1_1_3_2">#REF!</definedName>
    <definedName name="___xlnm.Print_Area_10">#REF!</definedName>
    <definedName localSheetId="11" name="________________dol12">#REF!</definedName>
    <definedName localSheetId="11" name="_3_______123Graph_CCHART_1">#REF!</definedName>
    <definedName name="XRefPaste7Row">#REF!</definedName>
    <definedName name="ThreeTn">#REF!</definedName>
    <definedName name="_2Excel_BuiltIn_Print_Area_12_1_1_1_1">#REF!</definedName>
    <definedName name="Excel_BuiltIn_Print_Area_13_1_8_2">#REF!</definedName>
    <definedName name="Excel_BuiltIn_Print_Area_16_1_1_17_4">#REF!</definedName>
    <definedName name="OTRY">#REF!</definedName>
    <definedName name="BD1Mu">#REF!</definedName>
    <definedName name="EM_023_7">#REF!</definedName>
    <definedName name="sffg">#REF!</definedName>
    <definedName name="LYReselects">#REF!</definedName>
    <definedName name="__col33">#REF!</definedName>
    <definedName name="DOC">#REF!</definedName>
    <definedName localSheetId="11" name="______________________________dol6">#REF!</definedName>
    <definedName name="_6Excel_BuiltIn_Print_Area_10_1">#REF!</definedName>
    <definedName name="Excel_BuiltIn__FilterDatabase_50_4">#REF!</definedName>
    <definedName name="Excel_BuiltIn_Print_Area_2_1_1_1_8_4">#REF!</definedName>
    <definedName name="Excel_BuiltIn_Print_Area_4_1_1_17_27">#REF!</definedName>
    <definedName name="empl_bwt1">#REF!</definedName>
    <definedName name="Sel_SiteInfra_Rail_OHE">#REF!</definedName>
    <definedName name="hhmm">#REF!</definedName>
    <definedName name="M_WellGradedGranularBaseMaterial_GradeA_53_265mm">#REF!</definedName>
    <definedName localSheetId="11" name="majororders">#REF!</definedName>
    <definedName localSheetId="11" name="_______dol12">#REF!</definedName>
    <definedName name="___ml3">#REF!</definedName>
    <definedName name="__tl1">#REF!</definedName>
    <definedName name="m2_bop_w">#REF!</definedName>
    <definedName localSheetId="11" name="Structure">#REF!</definedName>
    <definedName name="Excel_BuiltIn_Print_Area_8_1_1_12_2">#REF!</definedName>
    <definedName name="Excel_BuiltIn_Print_Area_15_1_14">#REF!</definedName>
    <definedName name="r_">#REF!</definedName>
    <definedName name="____________________________xlnm.Print_Area_2">#REF!</definedName>
    <definedName name="____________g1">#REF!</definedName>
    <definedName name="m2_civ_v">#REF!</definedName>
    <definedName name="Excel_BuiltIn_Print_Area_10_1_13">#REF!</definedName>
    <definedName name="Excel_BuiltIn_Print_Area_10_1_3_2">#REF!</definedName>
    <definedName name="m8_ic_w">#REF!</definedName>
    <definedName localSheetId="11" name="DG_Total">#REF!</definedName>
    <definedName name="Excel_BuiltIn_Print_Area_3_1_2_1">#REF!</definedName>
    <definedName name="EM_002_10">#REF!</definedName>
    <definedName name="Excel_BuiltIn_Print_Area_17_1_17_16">#REF!</definedName>
    <definedName localSheetId="11" name="______________IDA1">#REF!</definedName>
    <definedName name="A01MI">#REF!</definedName>
    <definedName name="Excel_BuiltIn_Print_Area_12_1_1_10">#REF!</definedName>
    <definedName name="_0___0">#REF!</definedName>
    <definedName localSheetId="10" name="A10_">#REF!</definedName>
    <definedName name="Excel_BuiltIn_Print_Area_2_1_1_6_16">#REF!</definedName>
    <definedName name="LUMEN___13">#REF!</definedName>
    <definedName name="Excel_BuiltIn_Print_Area_4_1_1_20_16">#REF!</definedName>
    <definedName localSheetId="11" name="COMP">#REF!</definedName>
    <definedName name="Staff_and_IDL_Ave">#REF!</definedName>
    <definedName name="Excel_BuiltIn_Print_Area_16_1_7_16">#REF!</definedName>
    <definedName localSheetId="11" name="______________VS2004">#REF!</definedName>
    <definedName name="BASE_PLATE">#REF!</definedName>
    <definedName localSheetId="11" name="_______2____123Graph_BCHART_1">#REF!</definedName>
    <definedName name="EM_002_14">#REF!</definedName>
    <definedName name="_33Excel_BuiltIn_Print_Area_5_1_1_1_1">#REF!</definedName>
    <definedName name="UNION">#REF!</definedName>
    <definedName name="EM_003_3">#REF!</definedName>
    <definedName name="EM_023_18">#REF!</definedName>
    <definedName name="EM_062_17">#REF!</definedName>
    <definedName name="p">#REF!</definedName>
    <definedName name="Excel_BuiltIn_Print_Area_2_1_1_16">#REF!</definedName>
    <definedName name="_____xlnm.Print_Titles_7">#REF!</definedName>
    <definedName name="Excel_BuiltIn_Print_Area_2_1_1_13">#REF!</definedName>
    <definedName name="EM_031_7">#REF!</definedName>
    <definedName name="b_dash">#REF!</definedName>
    <definedName localSheetId="11" name="_15____123Graph_CCHART_1">#REF!</definedName>
    <definedName name="_11Excel_BuiltIn_Print_Area_18_1">#REF!</definedName>
    <definedName name="dukhan">#REF!</definedName>
    <definedName name="Et___0">#REF!</definedName>
    <definedName name="BL2C">#REF!</definedName>
    <definedName name="Excel_BuiltIn_Print_Area_12_1_1_16_16">#REF!</definedName>
    <definedName name="Excel_BuiltIn_Print_Area_4_1_1_17_4">#REF!</definedName>
    <definedName name="_Tm2">#REF!</definedName>
    <definedName name="RECOUT">#REF!</definedName>
    <definedName name="EM_022_11">#REF!</definedName>
    <definedName name="RFP003B">#REF!</definedName>
    <definedName name="word">#REF!</definedName>
    <definedName localSheetId="11" name="CBISO245">#REF!</definedName>
    <definedName name="EM_026_1">#REF!</definedName>
    <definedName name="MPwr_Percent">#REF!</definedName>
    <definedName name="a____________">#REF!</definedName>
    <definedName name="_______________________________________xlnm.Print_Area_1">#REF!</definedName>
    <definedName name="Excel_BuiltIn_Print_Area_15_1_1_1_4">#REF!</definedName>
    <definedName name="ecs">#REF!</definedName>
    <definedName name="A5____0">#REF!</definedName>
    <definedName name="empl_ppp1">#REF!</definedName>
    <definedName name="empl_join_dt">#REF!</definedName>
    <definedName name="___________aoc2">#REF!</definedName>
    <definedName name="JGGJKGKGJK">#REF!</definedName>
    <definedName localSheetId="11" name="wqwqe">#REF!</definedName>
    <definedName name="Excel_BuiltIn_Print_Area_17_1_1_12_16">#REF!</definedName>
    <definedName name="____SC01">#REF!</definedName>
    <definedName localSheetId="11" name="Kwoe">#REF!</definedName>
    <definedName name="Excel_BuiltIn_Print_Area_5_7_27">#REF!</definedName>
    <definedName name="empl_wl">#REF!</definedName>
    <definedName name="CAPA444">#REF!</definedName>
    <definedName name="Value20">#REF!</definedName>
    <definedName name="Excel_BuiltIn_Print_Area_17_1_1_20_16">#REF!</definedName>
    <definedName name="______xlnm.Print_Area_3">#REF!</definedName>
    <definedName localSheetId="11" name="_____________________IDA1">#REF!</definedName>
    <definedName name="EM_015_10">#REF!</definedName>
    <definedName name="_T144400">#REF!</definedName>
    <definedName name="Excel_BuiltIn_Print_Area_13_1_10">#REF!</definedName>
    <definedName name="LUX___0">#REF!</definedName>
    <definedName name="ss8_geno_f">#REF!</definedName>
    <definedName localSheetId="11" name="______2____123Graph_BCHART_1">#REF!</definedName>
    <definedName localSheetId="11" name="CED_IDTOHW">#REF!</definedName>
    <definedName name="VIJAY">#REF!</definedName>
    <definedName name="cummeas_up_to_mar">#REF!</definedName>
    <definedName name="Excel_BuiltIn_Print_Area_12_1_1_11_16">#REF!</definedName>
    <definedName name="XRefPaste16">#REF!</definedName>
    <definedName name="a._Trimmer">#REF!</definedName>
    <definedName name="Excel_BuiltIn_Print_Area_17_1_1_7_4">#REF!</definedName>
    <definedName name="sfcon_idr">#REF!</definedName>
    <definedName name="Excel_BuiltIn_Print_Area_8_1_1_12_27">#REF!</definedName>
    <definedName name="A7____0">#REF!</definedName>
    <definedName name="_mhr4">#REF!</definedName>
    <definedName name="EM_019_12">#REF!</definedName>
    <definedName name="Excel_BuiltIn_Print_Area_3_1_20_2">#REF!</definedName>
    <definedName name="m2_e_f">#REF!</definedName>
    <definedName name="__tl2">#REF!</definedName>
    <definedName name="Excel_BuiltIn_Print_Area_12_1_1_13_27">#REF!</definedName>
    <definedName name="EM_070_18">#REF!</definedName>
    <definedName name="MC_SEKHW">#REF!</definedName>
    <definedName name="rmcsmsb.3">#REF!</definedName>
    <definedName name="EM_006_10">#REF!</definedName>
    <definedName name="Excel_BuiltIn_Print_Area_8_1_2_27">#REF!</definedName>
    <definedName name="__rt1">#REF!</definedName>
    <definedName localSheetId="11" name="MS_Royalty">#REF!</definedName>
    <definedName name="ecfact">#REF!</definedName>
    <definedName name="LPROT500">#REF!</definedName>
    <definedName name="EH_002_12">#REF!</definedName>
    <definedName name="lcabbic">#REF!</definedName>
    <definedName name="______________iv19000">#REF!</definedName>
    <definedName name="Excel_BuiltIn_Print_Area_6_1_9_27">#REF!</definedName>
    <definedName name="p1ssb2">#REF!</definedName>
    <definedName name="_13Excel_BuiltIn_Print_Area_2_1_1_1_1">#REF!</definedName>
    <definedName name="ConstEqt_Cost_002LC">#REF!</definedName>
    <definedName name="Excel_BuiltIn_Print_Area_11_1_15_4">#REF!</definedName>
    <definedName name="dtnps">#REF!</definedName>
    <definedName name="EM_031_12">#REF!</definedName>
    <definedName name="_________m35">#REF!</definedName>
    <definedName name="Excel_BuiltIn_Print_Area_28_8_4">#REF!</definedName>
    <definedName name="sfcon_usd">#REF!</definedName>
    <definedName name="_________aoc4">#REF!</definedName>
    <definedName name="_15Excel_BuiltIn_Print_Area_5_1_1_1_1_1_1">#REF!</definedName>
    <definedName name="INT_CHGS">#REF!</definedName>
    <definedName name="K_209_PGC_LM_PV_03">#REF!</definedName>
    <definedName name="Excel_BuiltIn_Print_Area_13_1_8">#REF!</definedName>
    <definedName name="EM_032_11">#REF!</definedName>
    <definedName name="HV">#REF!</definedName>
    <definedName name="Excel_BuiltIn_Print_Area_2_1_1_1_16_4">#REF!</definedName>
    <definedName name="PRINT_AREA1">#REF!</definedName>
    <definedName name="Excel_BuiltIn_Print_Area_4_1_3_27">#REF!</definedName>
    <definedName name="Kwfa">#REF!</definedName>
    <definedName name="CAPJUL">#REF!</definedName>
    <definedName name="DesignYears">#REF!</definedName>
    <definedName name="Excel_BuiltIn_Print_Area_2_1_17_27">#REF!</definedName>
    <definedName name="Pbx">#REF!</definedName>
    <definedName name="EM_024_13">#REF!</definedName>
    <definedName name="illgf">#REF!</definedName>
    <definedName name="Excel_BuiltIn_Print_Area_17_1_5_2">#REF!</definedName>
    <definedName name="PmtFreq_TL">#REF!</definedName>
    <definedName name="XYZ">#REF!</definedName>
    <definedName name="____________________________________________xlnm.Print_Area_2">#REF!</definedName>
    <definedName name="dual_plate_check">#REF!</definedName>
    <definedName name="Excel_BuiltIn_Print_Area_4_1_12_16">#REF!</definedName>
    <definedName name="Excel_BuiltIn_Print_Area_5_1_1_9_2">#REF!</definedName>
    <definedName name="____idc3">#REF!</definedName>
    <definedName localSheetId="11" name="____5___123Graph_BCHART_1">#REF!</definedName>
    <definedName name="Excel_BuiltIn_Print_Area_8_1_3_2">#REF!</definedName>
    <definedName name="TEST">#REF!</definedName>
    <definedName localSheetId="11" name="PRMIL_HW">#REF!</definedName>
    <definedName name="MKP">#REF!</definedName>
    <definedName name="BL5C">#REF!</definedName>
    <definedName name="XRefCopy15">#REF!</definedName>
    <definedName name="Excel_BuiltIn_Print_Area_16_1_1_9_2">#REF!</definedName>
    <definedName name="__xlnm._FilterDatabase_4">#REF!</definedName>
    <definedName name="_14Excel_BuiltIn_Print_Area_2_1_1_1_1_1">#REF!</definedName>
    <definedName name="_5__123Graph_BCHART_1">#REF!</definedName>
    <definedName name="Excel_BuiltIn_Print_Area_12_1_14_27">#REF!</definedName>
    <definedName name="Line_2">#REF!</definedName>
    <definedName name="LUMEN">#REF!</definedName>
    <definedName name="Excel_BuiltIn_Print_Area_5_1_11">#REF!</definedName>
    <definedName name="SCHEDULE_NO._5___Fixed_Assets">#REF!</definedName>
    <definedName name="TMBSCA">#REF!</definedName>
    <definedName name="Excel_BuiltIn_Print_Area_7_1_1_11_2">#REF!</definedName>
    <definedName name="Excel_BuiltIn_Print_Area_8_1_5">#REF!</definedName>
    <definedName name="Supplies">#REF!</definedName>
    <definedName name="_T144600">#REF!</definedName>
    <definedName name="_____________lb1">#REF!</definedName>
    <definedName name="Excel_BuiltIn_Print_Area_11_1_14">#REF!</definedName>
    <definedName name="_______________xlnm.Print_Titles_1">#REF!</definedName>
    <definedName name="DATA_18">#REF!</definedName>
    <definedName name="boq_type">#REF!</definedName>
    <definedName name="INFRP3">#REF!</definedName>
    <definedName name="ngl4tank">#REF!</definedName>
    <definedName name="ss8_geno_v">#REF!</definedName>
    <definedName name="QFC_SEKh">#REF!</definedName>
    <definedName name="Excel_BuiltIn_Print_Area_2_1_7_4">#REF!</definedName>
    <definedName name="Excel_BuiltIn_Print_Area_12_1_1_9_4">#REF!</definedName>
    <definedName name="L_Mate">#REF!</definedName>
    <definedName name="cltf">#REF!</definedName>
    <definedName name="PAGE10">#REF!</definedName>
    <definedName name="EM_072_16">#REF!</definedName>
    <definedName name="Excel_BuiltIn_Print_Area_16_1_1_17_27">#REF!</definedName>
    <definedName localSheetId="11" name="_2____________123Graph_BCHART_1">#REF!</definedName>
    <definedName name="Excel_BuiltIn_Print_Area_12_1_17_16">#REF!</definedName>
    <definedName name="Excel_BuiltIn_Print_Area_15_1_10">#REF!</definedName>
    <definedName name="Interior">#REF!</definedName>
    <definedName name="Hu___0">#REF!</definedName>
    <definedName name="REN">#REF!</definedName>
    <definedName name="FI_IDTOSW">#REF!</definedName>
    <definedName name="Attachment_C_3">#REF!</definedName>
    <definedName name="_ifa2">#REF!</definedName>
    <definedName name="____xlnm.Print_Area_13">#REF!</definedName>
    <definedName name="con">#REF!</definedName>
    <definedName name="XRefCopy12">#REF!</definedName>
    <definedName name="BD1StateLogic">#REF!</definedName>
    <definedName localSheetId="11" name="Rs">#REF!</definedName>
    <definedName localSheetId="10" name="PAGE1">#REF!</definedName>
    <definedName name="IDA">#REF!</definedName>
    <definedName name="EMATWKG">#REF!</definedName>
    <definedName name="________________m20">#REF!</definedName>
    <definedName name="april_qty">#REF!</definedName>
    <definedName name="_BUB2">#REF!</definedName>
    <definedName name="uuu">#REF!</definedName>
    <definedName name="Excel_BuiltIn_Print_Area_29_17">#REF!</definedName>
    <definedName name="Excel_BuiltIn_Print_Area_3_1_1_1_1_1_1">#REF!</definedName>
    <definedName name="Excel_BuiltIn_Print_Area_4_1_1_5_27">#REF!</definedName>
    <definedName name="Excel_BuiltIn_Print_Area_2_1_1_1_1_2">#REF!</definedName>
    <definedName name="fytyfhjyguky">#REF!</definedName>
    <definedName name="Et___13">#REF!</definedName>
    <definedName name="EM_011_11">#REF!</definedName>
    <definedName name="Excel_BuiltIn_Print_Area_14_1_5_4">#REF!</definedName>
    <definedName name="EM_039_8">#REF!</definedName>
    <definedName name="________________________________________________________iv19000">#REF!</definedName>
    <definedName name="___in18900">#REF!</definedName>
    <definedName name="m8_ic_f">#REF!</definedName>
    <definedName name="QFC_DEMs">#REF!</definedName>
    <definedName localSheetId="11" name="_________________________________IDA1">#REF!</definedName>
    <definedName name="Excel_BuiltIn_Print_Area_29_10_4">#REF!</definedName>
    <definedName name="Excel_BuiltIn_Print_Area_14">#REF!</definedName>
    <definedName name="______xlnm._FilterDatabase_2">#REF!</definedName>
    <definedName name="EM_023_1">#REF!</definedName>
    <definedName name="lel">#REF!</definedName>
    <definedName name="MS200202rev2">#REF!</definedName>
    <definedName name="Excel_BuiltIn_Print_Area_6_1_2_27">#REF!</definedName>
    <definedName name="_T142000">#REF!</definedName>
    <definedName name="INFRP2">#REF!</definedName>
    <definedName name="hhss">#REF!</definedName>
    <definedName name="Excel_BuiltIn_Print_Area_16_1_1_6_27">#REF!</definedName>
    <definedName name="A01AC">#REF!</definedName>
    <definedName name="sigmah">#REF!</definedName>
    <definedName name="TRAY_DATA">#REF!</definedName>
    <definedName name="____SC26">#REF!</definedName>
    <definedName name="EM_003_17">#REF!</definedName>
    <definedName localSheetId="11" name="________1____123Graph_ACHART_1">#REF!</definedName>
    <definedName name="EM_032_13">#REF!</definedName>
    <definedName name="STA2SCADA">#REF!</definedName>
    <definedName name="Excel_BuiltIn_Print_Area_16_1_1_5_1">#REF!</definedName>
    <definedName localSheetId="11" name="PA">#REF!</definedName>
    <definedName name="Excel_BuiltIn_Print_Area_20_1">#REF!</definedName>
    <definedName name="SPEC_14">#REF!</definedName>
    <definedName name="REACT500FIRE">#REF!</definedName>
    <definedName name="ss6_gt_v">#REF!</definedName>
    <definedName name="EH_001_6">#REF!</definedName>
    <definedName name="_rt2">#REF!</definedName>
    <definedName name="Excel_BuiltIn_Print_Area_4_1_16_4">#REF!</definedName>
    <definedName name="EM_031_6">#REF!</definedName>
    <definedName name="NPS">#REF!</definedName>
    <definedName name="Excel_BuiltIn_Print_Area_12_1_3_2">#REF!</definedName>
    <definedName name="region">#REF!</definedName>
    <definedName name="BL3B">#REF!</definedName>
    <definedName name="Excel_BuiltIn_Print_Area_13_1_1_2">#REF!</definedName>
    <definedName name="Excel_BuiltIn_Print_Area_2_1_1_1_12_4">#REF!</definedName>
    <definedName name="Excel_BuiltIn_Print_Area_8_1_1_8_2">#REF!</definedName>
    <definedName name="EM_013_16">#REF!</definedName>
    <definedName name="XRefCopy46">#REF!</definedName>
    <definedName name="EM_039_12">#REF!</definedName>
    <definedName localSheetId="11" name="p1apcc1">#REF!</definedName>
    <definedName localSheetId="17" name="C_">#REF!</definedName>
    <definedName name="Excel_BuiltIn_Print_Area_4_1_17">#REF!</definedName>
    <definedName localSheetId="11" name="_______1____123Graph_ACHART_1">#REF!</definedName>
    <definedName name="afit">#REF!</definedName>
    <definedName name="EM_007_3">#REF!</definedName>
    <definedName name="M2A_KPI">#REF!</definedName>
    <definedName localSheetId="11" name="FC">#REF!</definedName>
    <definedName name="EM_014_16">#REF!</definedName>
    <definedName name="Excel_BuiltIn_Print_Area_13_1_7_2">#REF!</definedName>
    <definedName name="_SC26">#REF!</definedName>
    <definedName name="Excel_BuiltIn_Print_Area_29_5_2">#REF!</definedName>
    <definedName name="Excel_BuiltIn_Print_Area_5_1_12_4">#REF!</definedName>
    <definedName name="___SC12">#REF!</definedName>
    <definedName localSheetId="11" name="_dol12">#REF!</definedName>
    <definedName name="EM_010_3">#REF!</definedName>
    <definedName name="Excel_BuiltIn_Print_Area_16_1_8_27">#REF!</definedName>
    <definedName name="Excel_BuiltIn_Print_Area_12_1_1_13">#REF!</definedName>
    <definedName name="REACT500CTL">#REF!</definedName>
    <definedName name="K___0">#REF!</definedName>
    <definedName name="Excel_BuiltIn_Print_Area_2_1_1_1_2_2_1">#REF!</definedName>
    <definedName name="dfsga">#REF!</definedName>
    <definedName name="empl_carr_comp">#REF!</definedName>
    <definedName name="_SC7042">#REF!</definedName>
    <definedName name="Excel_BuiltIn_Print_Area_29_5_16">#REF!</definedName>
    <definedName name="TOOL">#REF!</definedName>
    <definedName name="XRefPaste18Row">#REF!</definedName>
    <definedName name="EM_035_13">#REF!</definedName>
    <definedName name="EM_008_18">#REF!</definedName>
    <definedName localSheetId="11" name="P_1">#REF!</definedName>
    <definedName name="EM_009_6">#REF!</definedName>
    <definedName name="_Key2">#REF!</definedName>
    <definedName name="adj">#REF!</definedName>
    <definedName name="_____SC02">#REF!</definedName>
    <definedName name="__mm2">#REF!</definedName>
    <definedName localSheetId="11" name="_____9__123Graph_CCHART_1">#REF!</definedName>
    <definedName name="_8Excel_BuiltIn_Print_Area_4_1_1">#REF!</definedName>
    <definedName name="_____f1">#REF!</definedName>
    <definedName name="SAFAFSDF">#REF!</definedName>
    <definedName name="Excel_BuiltIn_Print_Area_2_1_1_1_1_1_1_27">#REF!</definedName>
    <definedName name="EM_074_16">#REF!</definedName>
    <definedName name="Excel_BuiltIn_Print_Titles_4_1_27">#REF!</definedName>
    <definedName name="Excel_BuiltIn_Print_Area_9_1_12_4">#REF!</definedName>
    <definedName name="ss9_geno_f">#REF!</definedName>
    <definedName name="_RE104">#REF!</definedName>
    <definedName name="____SC02">#REF!</definedName>
    <definedName name="Excel_BuiltIn_Print_Area_8_1_1_9">#REF!</definedName>
    <definedName name="EM_039_3">#REF!</definedName>
    <definedName name="Excel_BuiltIn_Print_Area_17_1_1_11">#REF!</definedName>
    <definedName name="Excel_BuiltIn_Print_Area_5_1_1_3_2">#REF!</definedName>
    <definedName name="___________________________________________iv19000">#REF!</definedName>
    <definedName name="HANDL">#REF!</definedName>
    <definedName name="BD1TransLogic1">#REF!</definedName>
    <definedName localSheetId="11" name="gg">#REF!</definedName>
    <definedName name="Excel_BuiltIn_Print_Area_29_8">#REF!</definedName>
    <definedName name="cst">#REF!</definedName>
    <definedName name="ss6_e_w">#REF!</definedName>
    <definedName name="___ifa1">#REF!</definedName>
    <definedName name="_7_a">#REF!</definedName>
    <definedName name="RTU2_AI">#REF!</definedName>
    <definedName name="aaaaa">#REF!</definedName>
    <definedName name="fwii">#REF!</definedName>
    <definedName name="DATA18">#REF!</definedName>
    <definedName localSheetId="17" name="KP">#REF!</definedName>
    <definedName name="Montagesatz">#REF!</definedName>
    <definedName name="EM_005_11">#REF!</definedName>
    <definedName name="XRefCopy63">#REF!</definedName>
    <definedName name="EM_015_6">#REF!</definedName>
    <definedName name="Excel_BuiltIn_Print_Area_14_1_6_2">#REF!</definedName>
    <definedName name="___Hso2">#REF!</definedName>
    <definedName name="XRefCopy23Row">#REF!</definedName>
    <definedName name="Excel_BuiltIn_Print_Area_3_1_1_1_1_4">#REF!</definedName>
    <definedName localSheetId="11" name="______1____123Graph_ACHART_1">#REF!</definedName>
    <definedName name="Excel_BuiltIn_Print_Area_16_1_1_7_4">#REF!</definedName>
    <definedName name="PAGE3">#REF!</definedName>
    <definedName name="BuiltIn_Print_Area___0___0___0___0___0___0___0___0">#REF!</definedName>
    <definedName name="civil">#REF!</definedName>
    <definedName name="_pep99">#REF!</definedName>
    <definedName name="Hu">#REF!</definedName>
    <definedName localSheetId="11" name="frierect">#REF!</definedName>
    <definedName name="EM_033_7">#REF!</definedName>
    <definedName name="Excel_BuiltIn_Print_Area_11_1_11_4">#REF!</definedName>
    <definedName name="Excel_BuiltIn_Print_Area_28_17_2">#REF!</definedName>
    <definedName name="Excel_BuiltIn_Print_Area_11_1_2">#REF!</definedName>
    <definedName name="_____m234">#REF!</definedName>
    <definedName name="EM_001_7">#REF!</definedName>
    <definedName name="Excel_BuiltIn_Print_Area_17_1_1_9_27">#REF!</definedName>
    <definedName name="__A81614">#REF!</definedName>
    <definedName name="ss6_bop_v">#REF!</definedName>
    <definedName localSheetId="11" name="cd">#REF!</definedName>
    <definedName name="Excel_BuiltIn_Print_Area_28_3_2">#REF!</definedName>
    <definedName name="EM_032_6">#REF!</definedName>
    <definedName name="Excel_BuiltIn_Print_Area_12_1_10">#REF!</definedName>
    <definedName name="itmax">#REF!</definedName>
    <definedName name="SC_percentage">#REF!</definedName>
    <definedName localSheetId="11" name="__123Graph_X">#REF!</definedName>
    <definedName name="Excel_BuiltIn_Print_Area_2_1_1_16_27">#REF!</definedName>
    <definedName name="Excel_BuiltIn_Print_Area_14_1_17">#REF!</definedName>
    <definedName localSheetId="11" name="__VS2004">#REF!</definedName>
    <definedName name="Excel_BuiltIn_Print_Area_1_1">#REF!</definedName>
    <definedName name="NOMDEVIS">#REF!</definedName>
    <definedName name="__run1">#REF!</definedName>
    <definedName name="XRefCopy35">#REF!</definedName>
    <definedName name="Excel_BuiltIn_Print_Area_2_1_17">#REF!</definedName>
    <definedName localSheetId="11" name="u">#REF!</definedName>
    <definedName name="ESC_BOHW">#REF!</definedName>
    <definedName name="Excel_BuiltIn_Print_Area_8_1_2_4">#REF!</definedName>
    <definedName name="ss9_gtax_w">#REF!</definedName>
    <definedName name="eeds">#REF!</definedName>
    <definedName name="CED_IDTOSW">#REF!</definedName>
    <definedName localSheetId="11" name="_10____123Graph_ACHART_1">#REF!</definedName>
    <definedName localSheetId="10" name="PRINT_AREA_MI">#REF!</definedName>
    <definedName name="RRstones">#REF!</definedName>
    <definedName name="기타">#REF!</definedName>
    <definedName name="BuiltIn_AutoFilter___19">#REF!</definedName>
    <definedName name="_A80000">#REF!</definedName>
    <definedName name="_15MACROS_IMPRESSION_.Choix">#REF!</definedName>
    <definedName name="_1___123Graph_ACHART_1">#REF!</definedName>
    <definedName name="m8_ic_v">#REF!</definedName>
    <definedName name="중기">#REF!</definedName>
    <definedName name="_Regression_Y">#REF!</definedName>
    <definedName name="Excel_BuiltIn__FilterDatabase_31_16">#REF!</definedName>
    <definedName name="EM_022_4">#REF!</definedName>
    <definedName name="Excel_BuiltIn_Print_Area_15_1_9_16">#REF!</definedName>
    <definedName name="Value25">#REF!</definedName>
    <definedName name="Excel_BuiltIn_Print_Titles_11">#REF!</definedName>
    <definedName name="Uo">#REF!</definedName>
    <definedName name="Excel_BuiltIn_Print_Area_14_1_10_16">#REF!</definedName>
    <definedName name="Excel_BuiltIn_Print_Area_17_1_1_4">#REF!</definedName>
    <definedName name="pIaccp">#REF!</definedName>
    <definedName name="_RE48">#REF!</definedName>
    <definedName name="mcl33b3">#REF!</definedName>
    <definedName name="vfourc">#REF!</definedName>
    <definedName name="PRA_DETAILSMAR01">#REF!</definedName>
    <definedName name="XRefPaste50Row">#REF!</definedName>
    <definedName name="Excel_BuiltIn_Print_Area_10_1_9_2">#REF!</definedName>
    <definedName name="ss8_geno_w">#REF!</definedName>
    <definedName name="EM_052_14">#REF!</definedName>
    <definedName localSheetId="17" name="August">#REF!</definedName>
    <definedName name="_________________________________iv19000">#REF!</definedName>
    <definedName name="SC_Mth">#REF!</definedName>
    <definedName name="Excel_BuiltIn_Print_Area_2_1_1_1_4_1">#REF!</definedName>
    <definedName name="Excel_BuiltIn__FilterDatabase_14_16_16">#REF!</definedName>
    <definedName name="Excel_BuiltIn_Print_Area_10_1_4_1">#REF!</definedName>
    <definedName name="Excel_BuiltIn_Print_Area_2_1_1_20">#REF!</definedName>
    <definedName name="Excel_BuiltIn_Print_Area_8_1_16_2">#REF!</definedName>
    <definedName name="sheet1___0">#REF!</definedName>
    <definedName name="MaxSNo">#REF!</definedName>
    <definedName name="______xlnm.Print_Area_6">#REF!</definedName>
    <definedName name="ss8_ec_v">#REF!</definedName>
    <definedName name="EM_036_17">#REF!</definedName>
    <definedName name="REC6RD">#REF!</definedName>
    <definedName name="Excel_BuiltIn_Print_Area_16_1_1_5_4">#REF!</definedName>
    <definedName name="MADHU">#REF!</definedName>
    <definedName name="____________tab2">#REF!</definedName>
    <definedName name="EM_070_15">#REF!</definedName>
    <definedName name="Excel_BuiltIn_Print_Area_4_1_1_1_4">#REF!</definedName>
    <definedName name="RaftD">#REF!</definedName>
    <definedName name="_T147000">#REF!</definedName>
    <definedName localSheetId="10" name="K_209_PGC_LM_PV_03">#REF!</definedName>
    <definedName name="design">#REF!</definedName>
    <definedName name="MC_DEMHW">#REF!</definedName>
    <definedName name="EM_034_16">#REF!</definedName>
    <definedName name="Excel_BuiltIn_Print_Area_7_1_1_5">#REF!</definedName>
    <definedName name="________A91614">#REF!</definedName>
    <definedName name="ITRY1">#REF!</definedName>
    <definedName name="p1mcc10">#REF!</definedName>
    <definedName name="BW">#REF!</definedName>
    <definedName name="d___0">#REF!</definedName>
    <definedName name="Excel_BuiltIn_Print_Area_11_1_10">#REF!</definedName>
    <definedName name="Excel_BuiltIn_Print_Area_2_1_10_2">#REF!</definedName>
    <definedName name="RPROT220">#REF!</definedName>
    <definedName name="Excel_BuiltIn_Print_Area_16_1_1_8">#REF!</definedName>
    <definedName name="Excel_BuiltIn_Print_Area_15_1_7_16">#REF!</definedName>
    <definedName name="원가">#REF!</definedName>
    <definedName name="EM_012_15">#REF!</definedName>
    <definedName name="EM_031_1">#REF!</definedName>
    <definedName name="BL2BB">#REF!</definedName>
    <definedName name="Excel_BuiltIn_Print_Area_9">#REF!</definedName>
    <definedName name="EM_002_16">#REF!</definedName>
    <definedName name="약수">#REF!</definedName>
    <definedName name="swt">#REF!</definedName>
    <definedName name="__________in18900">#REF!</definedName>
    <definedName name="ss9_civ_w">#REF!</definedName>
    <definedName name="XRefCopy42Row">#REF!</definedName>
    <definedName name="p1abbbc">#REF!</definedName>
    <definedName name="ADVIK">#REF!</definedName>
    <definedName name="DaRWk1">#REF!</definedName>
    <definedName name="XRefCopy13">#REF!</definedName>
    <definedName name="RAB_GI_Mranggen">#REF!</definedName>
    <definedName name="k2x">#REF!</definedName>
    <definedName name="Excel_BuiltIn_Print_Area_5_1_16">#REF!</definedName>
    <definedName name="ACTN">#REF!</definedName>
    <definedName localSheetId="10" name="we">#REF!</definedName>
    <definedName name="EM_039_9">#REF!</definedName>
    <definedName name="_4_b_iv_______">#REF!</definedName>
    <definedName name="DaRWk6">#REF!</definedName>
    <definedName name="___xlnm.Print_Titles">#REF!</definedName>
    <definedName name="____________________________________iv19000">#REF!</definedName>
    <definedName name="Fvl">#REF!</definedName>
    <definedName name="diff1">#REF!</definedName>
    <definedName name="ml33b2">#REF!</definedName>
    <definedName localSheetId="11" name="____VS2004">#REF!</definedName>
    <definedName name="PM_MotorGrader">#REF!</definedName>
    <definedName name="RCCpipe600">#REF!</definedName>
    <definedName name="Excel_BuiltIn__FilterDatabase_28">#REF!</definedName>
    <definedName name="Excel_BuiltIn_Print_Area_28_6">#REF!</definedName>
    <definedName name="Print_Area_3">#REF!</definedName>
    <definedName name="____IDC22">#REF!</definedName>
    <definedName name="Excel_BuiltIn_Print_Area_7_1_1_10_16">#REF!</definedName>
    <definedName name="EM_052_18">#REF!</definedName>
    <definedName name="werw">#REF!</definedName>
    <definedName name="Excel_BuiltIn_Print_Area_15_1_20_4">#REF!</definedName>
    <definedName name="Excel_BuiltIn_Print_Area_29_20_27">#REF!</definedName>
    <definedName name="Value14">#REF!</definedName>
    <definedName name="Me_v">#REF!</definedName>
    <definedName name="TEs___13">#REF!</definedName>
    <definedName name="Excel_BuiltIn_Print_Area_15_1_6_4">#REF!</definedName>
    <definedName localSheetId="11" name="_______________________________dol12">#REF!</definedName>
    <definedName name="_HV1">#REF!</definedName>
    <definedName name="EM_004_2">#REF!</definedName>
    <definedName name="_SS403">#REF!</definedName>
    <definedName name="vij">#REF!</definedName>
    <definedName localSheetId="11" name="_________________dol6">#REF!</definedName>
    <definedName name="XRefCopy70Row">#REF!</definedName>
    <definedName name="TEST4">#REF!</definedName>
    <definedName name="DL_Mobi_Mth">#REF!</definedName>
    <definedName name="Excel_BuiltIn_Print_Area_29_8_2">#REF!</definedName>
    <definedName name="EM_019_10">#REF!</definedName>
    <definedName name="EEpi">#REF!</definedName>
    <definedName name="Excel_BuiltIn_Print_Area_15_1_16_27">#REF!</definedName>
    <definedName localSheetId="11" name="___________________IDA1">#REF!</definedName>
    <definedName name="wallthk">#REF!</definedName>
    <definedName name="Excel_BuiltIn_Print_Area_5_1_1_6_16">#REF!</definedName>
    <definedName localSheetId="17" name="d">#REF!</definedName>
    <definedName name="_HE02">#REF!</definedName>
    <definedName name="Excel_BuiltIn_Print_Area_28_12">#REF!</definedName>
    <definedName name="P_3">#REF!</definedName>
    <definedName name="pImcc.1">#REF!</definedName>
    <definedName name="ERV">#REF!</definedName>
    <definedName name="___sdf1">#REF!</definedName>
    <definedName name="Z2eq138">#REF!</definedName>
    <definedName name="EM_001_18">#REF!</definedName>
    <definedName name="XRefPaste27Row">#REF!</definedName>
    <definedName name="ipc">#REF!</definedName>
    <definedName name="Excel_BuiltIn_Print_Area_17_1_1_3_4">#REF!</definedName>
    <definedName name="cust">#REF!</definedName>
    <definedName name="Excel_BuiltIn_Print_Area_4_1_1_8_2">#REF!</definedName>
    <definedName name="SCHEDULE_NO._11a___Current_Liabilities">#REF!</definedName>
    <definedName name="___________________xlnm.Print_Titles_1">#REF!</definedName>
    <definedName name="Cont.Amt.">#REF!</definedName>
    <definedName localSheetId="11" name="_________________________IDA1">#REF!</definedName>
    <definedName name="Excel_BuiltIn_Print_Area_14_1_5_16">#REF!</definedName>
    <definedName name="A2_">#REF!</definedName>
    <definedName name="Excel_BuiltIn_Print_Area_5_1_1_2_2">#REF!</definedName>
    <definedName name="__xlnm._FilterDatabase_1">#REF!</definedName>
    <definedName name="PATHLA2">#REF!</definedName>
    <definedName name="Excel_BuiltIn_Print_Area_11_1_16_1">#REF!</definedName>
    <definedName name="_____________g1">#REF!</definedName>
    <definedName name="Excel_BuiltIn_Print_Titles_4_1_1_4">#REF!</definedName>
    <definedName localSheetId="11" name="p1mpdp">#REF!</definedName>
    <definedName name="Excel_BuiltIn_Print_Area_17_1_1_12_27">#REF!</definedName>
    <definedName name="Excel_BuiltIn_Print_Area_29_1_1">#REF!</definedName>
    <definedName name="EQUIPCOM">#REF!</definedName>
    <definedName name="XRefPaste6">#REF!</definedName>
    <definedName localSheetId="11" name="SG">#REF!</definedName>
    <definedName name="MF_AIC_local">#REF!</definedName>
    <definedName name="LBA">#REF!</definedName>
    <definedName name="CBISO245">#REF!</definedName>
    <definedName name="Location___11">#REF!</definedName>
    <definedName localSheetId="11" name="_3__123Graph_ACHART_1">#REF!</definedName>
    <definedName name="EM_036_12">#REF!</definedName>
    <definedName name="_____xlnm.Print_Titles_1">#REF!</definedName>
    <definedName name="____m20">#REF!</definedName>
    <definedName localSheetId="11" name="mcmc5002i1bc8f">#REF!</definedName>
    <definedName name="Excel_BuiltIn_Print_Area_12_1_5_2">#REF!</definedName>
    <definedName localSheetId="11" name="CED_BOSW">#REF!</definedName>
    <definedName name="FIT___0">#REF!</definedName>
    <definedName name="Excel_BuiltIn_Print_Area_9_1_15_27">#REF!</definedName>
    <definedName name="_SAP3">#REF!</definedName>
    <definedName name="Excel_BuiltIn_Print_Area_28_9_27">#REF!</definedName>
    <definedName name="__LAR500">#REF!</definedName>
    <definedName name="_______xlnm._FilterDatabase_4">#REF!</definedName>
    <definedName name="NHJK">#REF!</definedName>
    <definedName name="DL_Total_Cost_002FC">#REF!</definedName>
    <definedName name="__rcu2">#REF!</definedName>
    <definedName localSheetId="10" name="K">#REF!</definedName>
    <definedName name="Excel_BuiltIn_Print_Area_9_1_9">#REF!</definedName>
    <definedName name="Excel_BuiltIn_Print_Area_8_1_7_16">#REF!</definedName>
    <definedName name="_____________iv19000">#REF!</definedName>
    <definedName name="QTY">#REF!</definedName>
    <definedName localSheetId="17" name="KKK">#REF!</definedName>
    <definedName name="Excel_BuiltIn_Print_Area_8_1_1_1_1">#REF!</definedName>
    <definedName name="p1350mcic">#REF!</definedName>
    <definedName name="__tab1">#REF!</definedName>
    <definedName name="EM_026_18">#REF!</definedName>
    <definedName name="Excel_BuiltIn_Print_Area_28_20_16">#REF!</definedName>
    <definedName name="Excel_BuiltIn_Print_Area_5_1_20_27">#REF!</definedName>
    <definedName name="Excel_BuiltIn_Print_Titles_9">#REF!</definedName>
    <definedName name="sftest_idr">#REF!</definedName>
    <definedName name="________iv19000">#REF!</definedName>
    <definedName name="XRefPaste10Row">#REF!</definedName>
    <definedName name="EM_031_14">#REF!</definedName>
    <definedName name="Excel_BuiltIn_Print_Area_5_1_1_1_1_27">#REF!</definedName>
    <definedName name="sfearthing_usd">#REF!</definedName>
    <definedName localSheetId="17" name="Excel_BuiltIn__FilterDatabase_6">#REF!</definedName>
    <definedName localSheetId="11" name="__________________________________________IDA1">#REF!</definedName>
    <definedName name="EM_026_13">#REF!</definedName>
    <definedName name="resistivite">#REF!</definedName>
    <definedName name="Excel_BuiltIn_Print_Area_28_17">#REF!</definedName>
    <definedName name="Site_office_rev_24.05.2005">#REF!</definedName>
    <definedName name="AC_DESIGN">#REF!</definedName>
    <definedName name="gn">#REF!</definedName>
    <definedName name="Excel_BuiltIn_Print_Area_6_1_10_4">#REF!</definedName>
    <definedName name="___xlnm.Print_Area_8">#REF!</definedName>
    <definedName localSheetId="11" name="CONTRACT_NO">#REF!</definedName>
    <definedName name="Excel_BuiltIn_Print_Area_2_1_12_16">#REF!</definedName>
    <definedName name="XRefCopy27Row">#REF!</definedName>
    <definedName name="EM_038_6">#REF!</definedName>
    <definedName name="k1y">#REF!</definedName>
    <definedName name="EM_039_17">#REF!</definedName>
    <definedName name="Excel_BuiltIn_Print_Area_16_1_1_20_16">#REF!</definedName>
    <definedName name="___________________xlnm.Print_Area_3">#REF!</definedName>
    <definedName name="d___13">#REF!</definedName>
    <definedName name="EM_032_17">#REF!</definedName>
    <definedName name="Fmr">#REF!</definedName>
    <definedName name="Excel_BuiltIn_Print_Area_2_1_1_2_27">#REF!</definedName>
    <definedName name="Excel_BuiltIn_Print_Area_6_1_20">#REF!</definedName>
    <definedName name="EH_002_16">#REF!</definedName>
    <definedName name="Excel_BuiltIn_Print_Area_8_1_1_20_16">#REF!</definedName>
    <definedName name="______________________________________xlnm.Print_Area_2">#REF!</definedName>
    <definedName name="MinSNo">#REF!</definedName>
    <definedName localSheetId="11" name="_____________________________________________________dol6">#REF!</definedName>
    <definedName name="Bilu3">#REF!</definedName>
    <definedName name="HINDI">#REF!</definedName>
    <definedName name="Excel_BuiltIn_Print_Area_5_1_1_15_16">#REF!</definedName>
    <definedName name="Excel_BuiltIn_Print_Area_6_1_13">#REF!</definedName>
    <definedName name="Excel_BuiltIn_Print_Area_7_1_1_13">#REF!</definedName>
    <definedName name="EM_029_12">#REF!</definedName>
    <definedName name="Excel_BuiltIn_Print_Area_8_1_1_9_2">#REF!</definedName>
    <definedName name="_____SC25">#REF!</definedName>
    <definedName name="XRefCopy44">#REF!</definedName>
    <definedName name="Excel_BuiltIn_Print_Area_4_1_1_13_2">#REF!</definedName>
    <definedName name="_______________________________________xlnm.Print_Area_2">#REF!</definedName>
    <definedName name="EM_026_17">#REF!</definedName>
    <definedName name="autofill_data">#REF!</definedName>
    <definedName name="Excel_BuiltIn_Print_Area_5_1_15_16">#REF!</definedName>
    <definedName name="Excel_BuiltIn_Print_Area_12_1_7">#REF!</definedName>
    <definedName name="____________________xlnm.Print_Area_3">#REF!</definedName>
    <definedName name="XRefCopy28Row">#REF!</definedName>
    <definedName name="exist">#REF!</definedName>
    <definedName name="XREF_COLUMN_22">#REF!</definedName>
    <definedName name="Excel_BuiltIn_Print_Area_5_1_1_6_4">#REF!</definedName>
    <definedName name="Econd">#REF!</definedName>
    <definedName name="______________A91614">#REF!</definedName>
    <definedName localSheetId="11" name="CBISO145">#REF!</definedName>
    <definedName name="manday1___12">#REF!</definedName>
    <definedName name="Excel_BuiltIn_Print_Area_8_1_1_6_27">#REF!</definedName>
    <definedName name="mcmc1i5f">#REF!</definedName>
    <definedName name="XRefPaste14">#REF!</definedName>
    <definedName name="전기계장">#REF!</definedName>
    <definedName name="uu">#REF!</definedName>
    <definedName name="EM_017_14">#REF!</definedName>
    <definedName name="Eta">#REF!</definedName>
    <definedName name="kweys">#REF!</definedName>
    <definedName name="____CVT500">#REF!</definedName>
    <definedName name="Excel_BuiltIn_Print_Area_16_1_2_27">#REF!</definedName>
    <definedName name="PRINT_AREA_MI___0">#REF!</definedName>
    <definedName name="_________________________________________________iv19000">#REF!</definedName>
    <definedName name="Excel_BuiltIn_Print_Area_2_1_1_16_2">#REF!</definedName>
    <definedName name="BuiltIn_Print_Titles___0___0___0___0___0___0___0___0___0___0___0">#REF!</definedName>
    <definedName name="Excel_BuiltIn_Print_Area_12_1_8_27">#REF!</definedName>
    <definedName name="BG_RATE">#REF!</definedName>
    <definedName name="Ten">#REF!</definedName>
    <definedName name="Item">#REF!</definedName>
    <definedName localSheetId="11" name="___3____123Graph_CCHART_1">#REF!</definedName>
    <definedName name="TEST5">#REF!</definedName>
    <definedName name="Excel_BuiltIn_Print_Area_4_1_1_2_2">#REF!</definedName>
    <definedName name="Excel_BuiltIn_Print_Area_7_1_11">#REF!</definedName>
    <definedName name="Excel_BuiltIn_Print_Area_4_1_1">#REF!</definedName>
    <definedName name="Z1y">#REF!</definedName>
    <definedName name="Excel_BuiltIn_Print_Area_1_1_1_27">#REF!</definedName>
    <definedName name="______________lb2">#REF!</definedName>
    <definedName name="Viual_chart">#REF!</definedName>
    <definedName name="__Rl1">#REF!</definedName>
    <definedName name="Excel_BuiltIn_Print_Area_5_9_16">#REF!</definedName>
    <definedName localSheetId="11" name="__xlnm.Print_Area_2">#REF!</definedName>
    <definedName name="Excel_BuiltIn_Print_Area_8_1_1_15_27">#REF!</definedName>
    <definedName name="Excel_BuiltIn_Print_Area_7_1_1_17">#REF!</definedName>
    <definedName name="Excel_BuiltIn_Print_Area_28_3_16">#REF!</definedName>
    <definedName name="SWH_">#REF!</definedName>
    <definedName name="______________________________________xlnm.Print_Titles_1">#REF!</definedName>
    <definedName name="Excel_BuiltIn_Print_Area_4_1_14">#REF!</definedName>
    <definedName name="_______xlnm.Print_Titles_1">#REF!</definedName>
    <definedName name="lef">#REF!</definedName>
    <definedName name="__________________________________________xlnm.Print_Area_2">#REF!</definedName>
    <definedName name="Excel_BuiltIn_Print_Area_5_1_1_8_16">#REF!</definedName>
    <definedName name="EM_031_5">#REF!</definedName>
    <definedName name="AS_disc">#REF!</definedName>
    <definedName name="CRP_Barelliey">#REF!</definedName>
    <definedName name="_4MACRO_SOMMAIRE_.Bouton11_QuandClic">#REF!</definedName>
    <definedName name="Excel_BuiltIn_Print_Area_13_1_7_4">#REF!</definedName>
    <definedName name="SIZEC">#REF!</definedName>
    <definedName name="Excel_BuiltIn_Print_Area_5_20_16">#REF!</definedName>
    <definedName name="Excel_BuiltIn_Print_Area_2_1_1_13_2">#REF!</definedName>
    <definedName name="Excel_BuiltIn_Print_Area_5_1_11_16">#REF!</definedName>
    <definedName name="Excel_BuiltIn_Print_Area_11_1_12_4">#REF!</definedName>
    <definedName name="DelDC">#REF!</definedName>
    <definedName name="_3______________b">#REF!</definedName>
    <definedName name="mcl33b2">#REF!</definedName>
    <definedName name="m8_civ_v">#REF!</definedName>
    <definedName name="Excel_BuiltIn_Print_Area_2_1_1_3_16">#REF!</definedName>
    <definedName name="Sim1_Seeds">#REF!</definedName>
    <definedName name="間接費">#REF!</definedName>
    <definedName name="XRefCopy12Row">#REF!</definedName>
    <definedName name="Excel_BuiltIn_Print_Area_12_1_1_10_16">#REF!</definedName>
    <definedName name="QFC_NOKs">#REF!</definedName>
    <definedName name="MPMOB">#REF!</definedName>
    <definedName name="Excel_BuiltIn_Print_Area_4_1_1_1_1_1_1_1">#REF!</definedName>
    <definedName name="SHS">#REF!</definedName>
    <definedName name="empl_imp4">#REF!</definedName>
    <definedName name="__1__123Graph_ACHART_1">#REF!</definedName>
    <definedName name="_18Excel_BuiltIn_Print_Titles_5_1_1">#REF!</definedName>
    <definedName name="Excel_BuiltIn_Print_Area_14_1_8_16">#REF!</definedName>
    <definedName name="LAMP">#REF!</definedName>
    <definedName name="TNEBJSR">#REF!</definedName>
    <definedName name="Excel_BuiltIn_Print_Area_17_1_1_20_2">#REF!</definedName>
    <definedName name="Excel_BuiltIn_Print_Area_15_1_1_16">#REF!</definedName>
    <definedName name="Excel_BuiltIn_Print_Titles_4_1">#REF!</definedName>
    <definedName name="Excel_BuiltIn_Print_Area_10_1_2_4">#REF!</definedName>
    <definedName name="EMET">#REF!</definedName>
    <definedName name="견적비교">#REF!</definedName>
    <definedName name="nikhil">#REF!</definedName>
    <definedName name="__________xlnm.Print_Area_4">#REF!</definedName>
    <definedName name="__________________mm2">#REF!</definedName>
    <definedName name="Excel_BuiltIn_Print_Area_2_1_1_1_13_2">#REF!</definedName>
    <definedName name="RODS">#REF!</definedName>
    <definedName name="StartLine">#REF!</definedName>
    <definedName name="PATHJV11">#REF!</definedName>
    <definedName localSheetId="11" name="ts">#REF!</definedName>
    <definedName name="_5Excel_BuiltIn_Print_Area_18_1">#REF!</definedName>
    <definedName name="cee">#REF!</definedName>
    <definedName name="DATA_20">#REF!</definedName>
    <definedName name="__________________in18900">#REF!</definedName>
    <definedName name="Excel_BuiltIn_Print_Area_29_14_27">#REF!</definedName>
    <definedName name="Excel_BuiltIn_Print_Area_8_1_1_16">#REF!</definedName>
    <definedName name="EM_009_16">#REF!</definedName>
    <definedName name="______________lb1">#REF!</definedName>
    <definedName name="Zps">#REF!</definedName>
    <definedName name="___acs2">#REF!</definedName>
    <definedName name="Excel_BuiltIn_Print_Area_5_8_16">#REF!</definedName>
    <definedName name="EM_017_13">#REF!</definedName>
    <definedName localSheetId="11" name="_______________________dol12">#REF!</definedName>
    <definedName name="_AXX1">#REF!</definedName>
    <definedName name="M15cement">#REF!</definedName>
    <definedName name="_1Excel_BuiltIn_Print_Area_1_1">#REF!</definedName>
    <definedName name="Excel_BuiltIn_Print_Titles_2_1_1">#REF!</definedName>
    <definedName name="Excel_BuiltIn_Print_Area_5_1_5_2">#REF!</definedName>
    <definedName name="A7_">#REF!</definedName>
    <definedName name="H0___0">#REF!</definedName>
    <definedName name="EM_019_1">#REF!</definedName>
    <definedName name="_CFB1">#REF!</definedName>
    <definedName name="Excel_BuiltIn_Print_Area_15_1_14_4">#REF!</definedName>
    <definedName name="Excel_BuiltIn_Print_Area_4_1_2_4">#REF!</definedName>
    <definedName name="zz">#REF!</definedName>
    <definedName name="EM_066_16">#REF!</definedName>
    <definedName name="Excel_BuiltIn_Print_Area_5_1_1_8_27">#REF!</definedName>
    <definedName name="Excel_BuiltIn_Print_Area_8_1_1_3_27">#REF!</definedName>
    <definedName name="EM_019_13">#REF!</definedName>
    <definedName name="PRICE">#REF!</definedName>
    <definedName name="_4_a___iv">#REF!</definedName>
    <definedName name="Excel_BuiltIn_Print_Area_5_1_7_4">#REF!</definedName>
    <definedName name="Excel_BuiltIn_Print_Area_17_1_1_6">#REF!</definedName>
    <definedName name="Excel_BuiltIn_Print_Area_16_1_15_4">#REF!</definedName>
    <definedName name="Excel_BuiltIn_Print_Area_11_1_8_2">#REF!</definedName>
    <definedName name="Excel_BuiltIn_Print_Area_5_27">#REF!</definedName>
    <definedName name="EM_027_12">#REF!</definedName>
    <definedName name="_______________________xlnm.Print_Area_3">#REF!</definedName>
    <definedName name="Excel_BuiltIn_Print_Area_15_1_1_1">#REF!</definedName>
    <definedName name="ric">#REF!</definedName>
    <definedName name="Excel_BuiltIn_Print_Area_5_1_9">#REF!</definedName>
    <definedName name="man___12">#REF!</definedName>
    <definedName name="COO">#REF!</definedName>
    <definedName name="SC_Mobi_Mth">#REF!</definedName>
    <definedName name="Excel_BuiltIn_Print_Area_17_1_1_1_4">#REF!</definedName>
    <definedName name="EM_025_14">#REF!</definedName>
    <definedName name="_HE5">#REF!</definedName>
    <definedName name="col">#REF!</definedName>
    <definedName name="EM_025_12">#REF!</definedName>
    <definedName name="pcc">#REF!</definedName>
    <definedName name="__________________xlnm.Print_Area_13">#REF!</definedName>
    <definedName name="________4_____a">#REF!</definedName>
    <definedName name="Excel_BuiltIn_Print_Area_17_1_1_1_1_2">#REF!</definedName>
    <definedName name="Excel_BuiltIn_Print_Area_5_1_1_2_4">#REF!</definedName>
    <definedName name="Print_Area_2">#REF!</definedName>
    <definedName name="Excel_BuiltIn_Print_Area_4_1_1_1_2">#REF!</definedName>
    <definedName name="BL3A">#REF!</definedName>
    <definedName name="empl_pwt1">#REF!</definedName>
    <definedName name="EM_072_18">#REF!</definedName>
    <definedName name="Excel_BuiltIn_Print_Area_6_1_9_4">#REF!</definedName>
    <definedName localSheetId="11" name="_____________dol12">#REF!</definedName>
    <definedName name="Excel_BuiltIn_Print_Area_16_1_9_4">#REF!</definedName>
    <definedName name="RECAPITUL">#REF!</definedName>
    <definedName name="vvv">#REF!</definedName>
    <definedName name="XREF_COLUMN_18">#REF!</definedName>
    <definedName name="Excel_BuiltIn_Print_Area_8_1_5_27">#REF!</definedName>
    <definedName name="______________________________xlnm.Print_Area_3">#REF!</definedName>
    <definedName name="EM_033_2">#REF!</definedName>
    <definedName name="PLMON">#REF!</definedName>
    <definedName name="_DAT8">#REF!</definedName>
    <definedName name="XRefCopy47Row">#REF!</definedName>
    <definedName name="Excel_BuiltIn_Print_Area_3_1_12_4">#REF!</definedName>
    <definedName name="EM_007_5">#REF!</definedName>
    <definedName name="Excel_BuiltIn_Print_Area_2_1_8_2">#REF!</definedName>
    <definedName name="frierect">#REF!</definedName>
    <definedName name="Excel_BuiltIn_Print_Area_15_1_11">#REF!</definedName>
    <definedName name="ESCPRD_IDTOHW">#REF!</definedName>
    <definedName name="_DAT11">#REF!</definedName>
    <definedName name="Excel_BuiltIn_Print_Area_17_1">#REF!</definedName>
    <definedName name="CBR500CTL">#REF!</definedName>
    <definedName name="Excel_BuiltIn_Print_Area_5_8">#REF!</definedName>
    <definedName name="Excel_BuiltIn_Print_Area_5_2_27">#REF!</definedName>
    <definedName name="h_bf">#REF!</definedName>
    <definedName name="Excel_BuiltIn_Print_Area_12_1_1_2_2">#REF!</definedName>
    <definedName name="_11_3_0Crite">#REF!</definedName>
    <definedName name="EM_013_6">#REF!</definedName>
    <definedName name="_11Excel_BuiltIn_Print_Area_4_1_1_1_1_1_1_1_1_1_1">#REF!</definedName>
    <definedName name="SSSSSSSSSSSS">#REF!</definedName>
    <definedName name="Reselects">#REF!</definedName>
    <definedName name="______________in18900">#REF!</definedName>
    <definedName name="_Fill_1">#REF!</definedName>
    <definedName name="ND1VisualChart">#REF!</definedName>
    <definedName name="Excel_BuiltIn_Print_Area_15_1_5_4">#REF!</definedName>
    <definedName name="Excel_BuiltIn_Print_Area_3_1_16_4">#REF!</definedName>
    <definedName name="REVISION">#REF!</definedName>
    <definedName name="Excel_BuiltIn_Print_Area_13_1_10_27">#REF!</definedName>
    <definedName name="EM_022_7">#REF!</definedName>
    <definedName localSheetId="11" name="jj">#REF!</definedName>
    <definedName name="Excel_BuiltIn_Print_Area_11_1_15_27">#REF!</definedName>
    <definedName name="EM_005_3">#REF!</definedName>
    <definedName name="Excel_BuiltIn_Print_Area_16_1_1_20">#REF!</definedName>
    <definedName name="Excel_BuiltIn_Print_Area_2_1_3_16">#REF!</definedName>
    <definedName name="Excel_BuiltIn_Print_Titles_3_1">#REF!</definedName>
    <definedName name="Excel_BuiltIn_Print_Area_5_1_1_16_1">#REF!</definedName>
    <definedName name="vthree">#REF!</definedName>
    <definedName name="Excel_BuiltIn_Print_Area_5_2_16">#REF!</definedName>
    <definedName name="v">#REF!</definedName>
    <definedName name="SWGR345">#REF!</definedName>
    <definedName name="Excel_BuiltIn_Print_Area_16_1_1_3_4">#REF!</definedName>
    <definedName name="Excel_BuiltIn_Print_Area_12_1_1_4">#REF!</definedName>
    <definedName name="XRefCopy56">#REF!</definedName>
    <definedName name="Excel_BuiltIn_Print_Area_8_1_17_4">#REF!</definedName>
    <definedName name="Excel_BuiltIn_Print_Area_7_1_1_5_27">#REF!</definedName>
    <definedName name="Excel_BuiltIn_Print_Area_8_1_11_27">#REF!</definedName>
    <definedName name="mcpc1i4f">#REF!</definedName>
    <definedName name="________in18900">#REF!</definedName>
    <definedName name="_CTR500">#REF!</definedName>
    <definedName localSheetId="11" name="_________________dol12">#REF!</definedName>
    <definedName name="m___0">#REF!</definedName>
    <definedName name="EM_008_5">#REF!</definedName>
    <definedName name="_Tkl1">#REF!</definedName>
    <definedName name="Excel_BuiltIn_Print_Area_10_1_1_16">#REF!</definedName>
    <definedName name="__xlnm.Print_Area_13">#REF!</definedName>
    <definedName name="BuiltIn_Print_Area___0___0___0">#REF!</definedName>
    <definedName name="_DAT15">#REF!</definedName>
    <definedName name="Excel_BuiltIn_Print_Area_13_1_5">#REF!</definedName>
    <definedName name="rtfr">#REF!</definedName>
    <definedName localSheetId="10" name="SSS">#REF!</definedName>
    <definedName name="revstatuspage2">#REF!</definedName>
    <definedName name="EM_009_5">#REF!</definedName>
    <definedName name="Nx">#REF!</definedName>
    <definedName name="Excel_BuiltIn_Print_Area_28_4">#REF!</definedName>
    <definedName name="TransportCharge">#REF!</definedName>
    <definedName name="直接経費">#REF!</definedName>
    <definedName name="ko">#REF!</definedName>
    <definedName name="FI_SITEHW">#REF!</definedName>
    <definedName name="CAPA2">#REF!</definedName>
    <definedName localSheetId="11" name="p11i4f">#REF!</definedName>
    <definedName name="_________________A91614">#REF!</definedName>
    <definedName name="Vtwo1">#REF!</definedName>
    <definedName name="Excel_BuiltIn_Print_Area_13_1_16_16">#REF!</definedName>
    <definedName name="Excel_BuiltIn_Print_Area_5_1_1_5_2">#REF!</definedName>
    <definedName name="___xlnm.Print_Area_4">#REF!</definedName>
    <definedName name="_RE56">#REF!</definedName>
    <definedName name="_______xlnm.Print_Area_13">#REF!</definedName>
    <definedName name="EM_018_18">#REF!</definedName>
    <definedName name="Excel_BuiltIn_Print_Area_29_13_16">#REF!</definedName>
    <definedName name="ss6_civ_v">#REF!</definedName>
    <definedName name="m2_geno_v">#REF!</definedName>
    <definedName name="Excel_BuiltIn_Print_Area_16_1_1">#REF!</definedName>
    <definedName name="EH_001_17">#REF!</definedName>
    <definedName name="Excel_BuiltIn_Print_Area_7_1_1_8">#REF!</definedName>
    <definedName name="EM_037_9">#REF!</definedName>
    <definedName name="EM_025_10">#REF!</definedName>
    <definedName localSheetId="11" name="___________________________________________________dol12">#REF!</definedName>
    <definedName name="Excel_BuiltIn_Print_Area_13_1_3_16">#REF!</definedName>
    <definedName name="pcct">#REF!</definedName>
    <definedName localSheetId="11" name="________________________________dol6">#REF!</definedName>
    <definedName name="Excel_BuiltIn_Print_Area_4_1_1_1_1_1_1_1_1_1_1_1">#REF!</definedName>
    <definedName name="__ifa1">#REF!</definedName>
    <definedName name="EM_019_15">#REF!</definedName>
    <definedName localSheetId="11" name="Ba">#REF!</definedName>
    <definedName name="Excel_BuiltIn_Print_Area_5_1_20_4">#REF!</definedName>
    <definedName name="KISHOR">#REF!</definedName>
    <definedName name="pb___12">#REF!</definedName>
    <definedName name="Excel_BuiltIn_Print_Area_4_1_8">#REF!</definedName>
    <definedName name="NJPE">#REF!</definedName>
    <definedName name="Excel_BuiltIn_Print_Area_6_1_15">#REF!</definedName>
    <definedName name="CAPMAY">#REF!</definedName>
    <definedName name="___run1">#REF!</definedName>
    <definedName name="Excel_BuiltIn_Print_Area_11_1_12_27">#REF!</definedName>
    <definedName name="current4">#REF!</definedName>
    <definedName name="EM_007_17">#REF!</definedName>
    <definedName name="Vone">#REF!</definedName>
    <definedName name="Excel_BuiltIn_Print_Area_4_1_1_1_1_4">#REF!</definedName>
    <definedName name="Excel_BuiltIn_Print_Area_8_1_10_2">#REF!</definedName>
    <definedName name="XRefPaste15">#REF!</definedName>
    <definedName name="LMO">#REF!</definedName>
    <definedName name="CalcAgencyPrice">#REF!</definedName>
    <definedName name="Excel_BuiltIn_Print_Area_2_1_1_1_16">#REF!</definedName>
    <definedName name="Excel_BuiltIn_Print_Area_5_1_1_7_16">#REF!</definedName>
    <definedName name="_5MACRO_SOMMAIRE_.Bouton12_QuandClic">#REF!</definedName>
    <definedName name="_HE06">#REF!</definedName>
    <definedName name="XRefPaste31">#REF!</definedName>
    <definedName name="HN">#REF!</definedName>
    <definedName name="Excel_BuiltIn_Print_Area_7_1_1_5_2">#REF!</definedName>
    <definedName name="I00.48">#REF!</definedName>
    <definedName name="EM_026_5">#REF!</definedName>
    <definedName name="Excel_BuiltIn_Print_Area_16_1_1_17_2">#REF!</definedName>
    <definedName name="EM_039_2">#REF!</definedName>
    <definedName name="Excel_BuiltIn_Print_Area_7_1_1_12">#REF!</definedName>
    <definedName name="zl">#REF!</definedName>
    <definedName name="optio_22">#REF!</definedName>
    <definedName name="Excel_BuiltIn_Print_Area_3_1_3_4">#REF!</definedName>
    <definedName name="HTd">#REF!</definedName>
    <definedName name="___mm1">#REF!</definedName>
    <definedName localSheetId="11" name="_____6___123Graph_CCHART_1">#REF!</definedName>
    <definedName name="M30cement">#REF!</definedName>
    <definedName name="Excel_BuiltIn_Print_Area_13_1_4">#REF!</definedName>
    <definedName name="Excel_BuiltIn_Print_Area_4_1_1_12">#REF!</definedName>
    <definedName name="__hfi8">#REF!</definedName>
    <definedName name="Excel_BuiltIn_Print_Titles_9_16">#REF!</definedName>
    <definedName name="EH_001_13">#REF!</definedName>
    <definedName name="Excel_BuiltIn_Print_Area_17_1_1_15_4">#REF!</definedName>
    <definedName name="Excel_BuiltIn_Print_Area_16_1_5_16">#REF!</definedName>
    <definedName name="_T145000">#REF!</definedName>
    <definedName name="Excel_BuiltIn_Print_Area_15_1_17_4">#REF!</definedName>
    <definedName name="EM_007_1">#REF!</definedName>
    <definedName name="EM_020_17">#REF!</definedName>
    <definedName name="________xlnm.Print_Area_8">#REF!</definedName>
    <definedName name="___xlnm.Print_Area_3">#REF!</definedName>
    <definedName name="dl___13">#REF!</definedName>
    <definedName name="JHKDJRFIA">#REF!</definedName>
    <definedName name="Excel_BuiltIn_Print_Area_2_1_10">#REF!</definedName>
    <definedName name="Forecast_Receivables">#REF!</definedName>
    <definedName name="Excel_BuiltIn_Print_Area_17_1_1_2_2">#REF!</definedName>
    <definedName name="Excel_BuiltIn_Print_Area_14_1_10_27">#REF!</definedName>
    <definedName name="________xlnm.Print_Titles_7">#REF!</definedName>
    <definedName name="MANU55">#REF!</definedName>
    <definedName name="Excel_BuiltIn__FilterDatabase_7_8_5">#REF!</definedName>
    <definedName name="SPEC_22">#REF!</definedName>
    <definedName name="EM_039_14">#REF!</definedName>
    <definedName name="Excel_BuiltIn_Print_Area_10_1_9_16">#REF!</definedName>
    <definedName name="Excel_BuiltIn_Print_Area_6_1_6">#REF!</definedName>
    <definedName name="EM_038_16">#REF!</definedName>
    <definedName name="______________________________________xlnm.Print_Area_3">#REF!</definedName>
    <definedName name="M25PCCcement">#REF!</definedName>
    <definedName name="ESCPRD_TRHW">#REF!</definedName>
    <definedName name="air_trap">#REF!</definedName>
    <definedName name="EM_067_18">#REF!</definedName>
    <definedName name="zspu___0">#REF!</definedName>
    <definedName name="EM_004_13">#REF!</definedName>
    <definedName name="LYTotal">#REF!</definedName>
    <definedName name="Excel_BuiltIn_Print_Area_13_1_13">#REF!</definedName>
    <definedName name="Excel_BuiltIn_Print_Area_5_7_16">#REF!</definedName>
    <definedName localSheetId="11" name="________9__123Graph_CCHART_1">#REF!</definedName>
    <definedName name="Excel_BuiltIn_Print_Titles_7_1_1">#REF!</definedName>
    <definedName name="Excel_BuiltIn_Print_Area_12_1_1_17_4">#REF!</definedName>
    <definedName name="Excel_BuiltIn_Print_Area_7_1_1_4">#REF!</definedName>
    <definedName name="Excel_BuiltIn_Print_Area_14_1_6_16">#REF!</definedName>
    <definedName name="XRefCopy15Row">#REF!</definedName>
    <definedName name="________________________________xlnm.Print_Area_3">#REF!</definedName>
    <definedName name="Category_All">#REF!</definedName>
    <definedName name="EM_011_16">#REF!</definedName>
    <definedName name="_F1">#REF!</definedName>
    <definedName localSheetId="11" name="__xlnm.Print_Area_4">#REF!</definedName>
    <definedName name="expense">#REF!</definedName>
    <definedName name="_ngl3">#REF!</definedName>
    <definedName name="XRefPaste38Row">#REF!</definedName>
    <definedName name="Excel_BuiltIn__FilterDatabase_1_18_27">#REF!</definedName>
    <definedName name="___IDA1">#REF!</definedName>
    <definedName name="Excel_BuiltIn_Print_Area_7_1_1_12_27">#REF!</definedName>
    <definedName name="Bidder_Quote_Ref_No">#REF!</definedName>
    <definedName name="Excel_BuiltIn_Print_Area_28_1_4">#REF!</definedName>
    <definedName name="___________xlnm._FilterDatabase_2">#REF!</definedName>
    <definedName name="p1mlp">#REF!</definedName>
    <definedName name="Excel_BuiltIn_Print_Area_5_1_6_16">#REF!</definedName>
    <definedName name="Excel_BuiltIn_Print_Area_4_1_14_27">#REF!</definedName>
    <definedName name="MaxLegShear">#REF!</definedName>
    <definedName name="合計">#REF!</definedName>
    <definedName name="Excel_BuiltIn_Print_Area_11_1_20_16">#REF!</definedName>
    <definedName name="Excel_BuiltIn_Print_Area_17_1_14_16">#REF!</definedName>
    <definedName name="dol">#REF!</definedName>
    <definedName name="empl_no">#REF!</definedName>
    <definedName name="de_cost">#REF!</definedName>
    <definedName name="psi">#REF!</definedName>
    <definedName name="_F3">#REF!</definedName>
    <definedName name="Excel_BuiltIn_Print_Area_2_1_1_17_2">#REF!</definedName>
    <definedName name="Int_CFsheet">#REF!</definedName>
    <definedName name="____g1">#REF!</definedName>
    <definedName name="Excel_BuiltIn_Print_Area_2_1_1_3">#REF!</definedName>
    <definedName name="_______________________________in18900">#REF!</definedName>
    <definedName name="Excel_BuiltIn_Print_Area_8_1_14_4">#REF!</definedName>
    <definedName name="Excel_BuiltIn_Print_Area_7_1_1_1_4">#REF!</definedName>
    <definedName name="Excel_BuiltIn_Print_Area_7_1_12_2">#REF!</definedName>
    <definedName name="REVSTATUS">#REF!</definedName>
    <definedName name="Group2">#REF!</definedName>
    <definedName name="__hfi5">#REF!</definedName>
    <definedName name="FI_BOHW">#REF!</definedName>
    <definedName name="Excel_BuiltIn_Print_Area_5">#REF!</definedName>
    <definedName name="Excel_BuiltIn_Print_Area_15_1_5_27">#REF!</definedName>
    <definedName name="currency_name">#REF!</definedName>
    <definedName localSheetId="11" name="kjh">#REF!</definedName>
    <definedName name="pb___0">#REF!</definedName>
    <definedName name="ESC_TRHW">#REF!</definedName>
    <definedName name="KHALILO">#REF!</definedName>
    <definedName name="Description">#REF!</definedName>
    <definedName name="Xl___13">#REF!</definedName>
    <definedName name="USDproEUR">#REF!</definedName>
    <definedName name="EM_025_16">#REF!</definedName>
    <definedName name="XRefCopy8">#REF!</definedName>
    <definedName name="Excel_BuiltIn_Print_Area_2_1_13_27">#REF!</definedName>
    <definedName name="_HM10">#REF!</definedName>
    <definedName name="Excel_BuiltIn_Print_Area_5_1_1_1_1_1_1_1_1">#REF!</definedName>
    <definedName name="Mcws">#REF!</definedName>
    <definedName name="pIecp">#REF!</definedName>
    <definedName name="Excel_BuiltIn_Print_Area_29_13_4">#REF!</definedName>
    <definedName name="____Ism3">#REF!</definedName>
    <definedName name="M20RCCcement">#REF!</definedName>
    <definedName name="______________m234">#REF!</definedName>
    <definedName name="FI_IDTOHW">#REF!</definedName>
    <definedName name="EM_002_5">#REF!</definedName>
    <definedName name="hyio">#REF!</definedName>
    <definedName name="ss8_st_f">#REF!</definedName>
    <definedName name="raja">#REF!</definedName>
    <definedName name="Wg">#REF!</definedName>
    <definedName name="Transport">#REF!</definedName>
    <definedName name="cp">#REF!</definedName>
    <definedName localSheetId="11" name="_SAP11">#REF!</definedName>
    <definedName name="___TR500">#REF!</definedName>
    <definedName name="EM_014_2">#REF!</definedName>
    <definedName name="EM_024_15">#REF!</definedName>
    <definedName name="Excel_BuiltIn_Print_Area_5_1_1_15_27">#REF!</definedName>
    <definedName name="Value37">#REF!</definedName>
    <definedName name="KECStaff">#REF!</definedName>
    <definedName name="RTU1_DO">#REF!</definedName>
    <definedName name="_U">#REF!</definedName>
    <definedName name="Excel_BuiltIn_Print_Area_12_1_20_2">#REF!</definedName>
    <definedName localSheetId="11" name="____________________________________IDA1">#REF!</definedName>
    <definedName name="EM_002_6">#REF!</definedName>
    <definedName name="Excel_BuiltIn_Print_Area_10_1_11_2">#REF!</definedName>
    <definedName name="Excel_BuiltIn_Print_Area_5_1_1_9">#REF!</definedName>
    <definedName name="___aoc4">#REF!</definedName>
    <definedName name="Excel_BuiltIn_Print_Area_10_1_17">#REF!</definedName>
    <definedName name="EM_019_14">#REF!</definedName>
    <definedName name="dbrwk12">#REF!</definedName>
    <definedName name="Excel_BuiltIn_Print_Area_8_1_12_16">#REF!</definedName>
    <definedName name="_____SC05">#REF!</definedName>
    <definedName name="EM_024_12">#REF!</definedName>
    <definedName localSheetId="11" name="__________________________dol7">#REF!</definedName>
    <definedName name="______m35">#REF!</definedName>
    <definedName name="ir">#REF!</definedName>
    <definedName name="____________________________________________________in18900">#REF!</definedName>
    <definedName name="UBAI">#REF!</definedName>
    <definedName name="Excel_BuiltIn_Print_Area_8_1_16_16">#REF!</definedName>
    <definedName name="_______b111121">#REF!</definedName>
    <definedName name="dsgtgx">#REF!</definedName>
    <definedName name="Excel_BuiltIn_Print_Area_17_1_1_13">#REF!</definedName>
    <definedName name="_______xlnm.Print_Area_1">#REF!</definedName>
    <definedName localSheetId="11" name="A13_">#REF!</definedName>
    <definedName name="토목1">#REF!</definedName>
    <definedName name="EM_038_12">#REF!</definedName>
    <definedName name="Excel_BuiltIn_Print_Area_15_1_13_4">#REF!</definedName>
    <definedName name="Excel_BuiltIn_Print_Area_1_2">#REF!</definedName>
    <definedName name="Excel_BuiltIn_Print_Area_8_1_1_5">#REF!</definedName>
    <definedName name="sfsurvey_idr">#REF!</definedName>
    <definedName name="_13Excel_BuiltIn_Print_Area_3_1_1_1_1">#REF!</definedName>
    <definedName name="___________________in18900">#REF!</definedName>
    <definedName name="Excel_BuiltIn_Print_Area_5_1_7">#REF!</definedName>
    <definedName name="ss6_cond_v">#REF!</definedName>
    <definedName name="EM_004_17">#REF!</definedName>
    <definedName name="Excel_BuiltIn_Print_Area_29_16_1">#REF!</definedName>
    <definedName name="Excel_BuiltIn_Print_Area_3_1_7_27">#REF!</definedName>
    <definedName name="Rt">#REF!</definedName>
    <definedName name="EM_027_5">#REF!</definedName>
    <definedName name="EM_039_13">#REF!</definedName>
    <definedName name="hleft">#REF!</definedName>
    <definedName name="____Tk2">#REF!</definedName>
    <definedName name="__xlnm.Print_Titles_2">#REF!</definedName>
    <definedName name="EM_024_10">#REF!</definedName>
    <definedName name="sal">#REF!</definedName>
    <definedName name="Excel_BuiltIn_Print_Area_4_1_1_1_1">#REF!</definedName>
    <definedName name="____________________xlnm.Print_Area_2">#REF!</definedName>
    <definedName localSheetId="10" name="RARA">#REF!</definedName>
    <definedName name="__________________g1">#REF!</definedName>
    <definedName name="EM_035_7">#REF!</definedName>
    <definedName name="EM_021_11">#REF!</definedName>
    <definedName name="Excel_BuiltIn_Print_Area_17_1_1_6_16">#REF!</definedName>
    <definedName name="Excel_BuiltIn_Print_Area_8_1_1_9_16">#REF!</definedName>
    <definedName name="Excel_BuiltIn_Print_Area_29_6_16">#REF!</definedName>
    <definedName name="Excel_BuiltIn_Print_Area_7_1_7_27">#REF!</definedName>
    <definedName localSheetId="11" name="kst_4.20">#REF!</definedName>
    <definedName name="A10_">#REF!</definedName>
    <definedName localSheetId="17" name="sd">#REF!</definedName>
    <definedName name="_________xlnm._FilterDatabase_2">#REF!</definedName>
    <definedName name="_15Excel_BuiltIn_Print_Area_4_1_1_1_1_1_1_1_1_1_1_1_1">#REF!</definedName>
    <definedName name="____xlnm.Print_Area_11">#REF!</definedName>
    <definedName name="su">#REF!</definedName>
    <definedName name="MyList">#REF!</definedName>
    <definedName name="nuclisopgw">#REF!</definedName>
    <definedName name="XREF_COLUMN_12">#REF!</definedName>
    <definedName name="EM_014_11">#REF!</definedName>
    <definedName name="EH_001_7">#REF!</definedName>
    <definedName name="Excel_BuiltIn_Print_Area_28_2_1">#REF!</definedName>
    <definedName name="Excel_BuiltIn_Print_Area_12_1_3">#REF!</definedName>
    <definedName name="Excel_BuiltIn_Print_Area_29_16_2">#REF!</definedName>
    <definedName name="scbwo">#REF!</definedName>
    <definedName name="IRUSD">#REF!</definedName>
    <definedName name="PDP">#REF!</definedName>
    <definedName name="Excel_BuiltIn_Print_Area_2_1_1_7_2">#REF!</definedName>
    <definedName name="EM_012_18">#REF!</definedName>
    <definedName name="Value35">#REF!</definedName>
    <definedName name="_________xlnm.Print_Area_6">#REF!</definedName>
    <definedName name="vaib">#REF!</definedName>
    <definedName name="Excel_BuiltIn_Print_Area_15_1_8_27">#REF!</definedName>
    <definedName name="AED">#REF!</definedName>
    <definedName name="_RE220">#REF!</definedName>
    <definedName name="PREHE">#REF!</definedName>
    <definedName name="DATA17">#REF!</definedName>
    <definedName name="Excel_BuiltIn_Print_Area_7_1_1_17_2">#REF!</definedName>
    <definedName name="Excel_BuiltIn_Print_Area_7_1_1_14_2">#REF!</definedName>
    <definedName name="_39Excel_BuiltIn_Print_Area_9_1">#REF!</definedName>
    <definedName name="Excel_BuiltIn_Print_Area_5_5_16">#REF!</definedName>
    <definedName name="COU___0">#REF!</definedName>
    <definedName name="DOLLARS2">#REF!</definedName>
    <definedName name="Excel_BuiltIn_Print_Area_14_1_10_4">#REF!</definedName>
    <definedName name="Excel_BuiltIn_Print_Area_9_1_16_4">#REF!</definedName>
    <definedName name="Excel_BuiltIn_Print_Area_7_1_2_1">#REF!</definedName>
    <definedName name="XRefCopy51">#REF!</definedName>
    <definedName name="Excised">#REF!</definedName>
    <definedName name="Excel_BuiltIn_Print_Area_17_1_15">#REF!</definedName>
    <definedName localSheetId="17" name="A9_">#REF!</definedName>
    <definedName name="LYNet">#REF!</definedName>
    <definedName name="empl_area5">#REF!</definedName>
    <definedName name="Excel_BuiltIn_Print_Area_4_1_1_8_4">#REF!</definedName>
    <definedName name="pp">#REF!</definedName>
    <definedName name="JEERATE">#REF!</definedName>
    <definedName name="CD_SPLADL">#REF!</definedName>
    <definedName name="ANNEX4A">#REF!</definedName>
    <definedName name="Excel_BuiltIn_Print_Area_2_1_15_16">#REF!</definedName>
    <definedName name="BD1TransName2">#REF!</definedName>
    <definedName name="Value38">#REF!</definedName>
    <definedName name="Excel_BuiltIn_Print_Area_10_1_1_4_1">#REF!</definedName>
    <definedName name="ABACUS">#REF!</definedName>
    <definedName name="_______aoc1">#REF!</definedName>
    <definedName name="EM_030_9">#REF!</definedName>
    <definedName name="__________________________________________iv19000">#REF!</definedName>
    <definedName name="___________A81614">#REF!</definedName>
    <definedName name="____mm2">#REF!</definedName>
    <definedName name="Excel_BuiltIn_Print_Area_3_1_2_27">#REF!</definedName>
    <definedName name="Excel_BuiltIn_Print_Area_8_1_1_5_4">#REF!</definedName>
    <definedName name="Excel_BuiltIn_Print_Area_14_1_1_27">#REF!</definedName>
    <definedName name="BD1DeltaT">#REF!</definedName>
    <definedName name="________xlnm._FilterDatabase_2">#REF!</definedName>
    <definedName name="Excel_BuiltIn_Print_Area_5_20_27">#REF!</definedName>
    <definedName name="cookie">#REF!</definedName>
    <definedName name="__________________________________xlnm.Print_Area_2">#REF!</definedName>
    <definedName name="Excel_BuiltIn_Print_Area_5_17_2">#REF!</definedName>
    <definedName name="Excel_BuiltIn_Print_Area_14_1_16">#REF!</definedName>
    <definedName name="KST">#REF!</definedName>
    <definedName name="Excel_BuiltIn_Print_Area_17_1_1_5_27">#REF!</definedName>
    <definedName name="Excel_BuiltIn_Print_Area_13_1_15_16">#REF!</definedName>
    <definedName name="p1acdb3">#REF!</definedName>
    <definedName name="XREF_COLUMN_17">#REF!</definedName>
    <definedName name="Excel_BuiltIn_Print_Area_5_1_5">#REF!</definedName>
    <definedName name="Excel_BuiltIn_Print_Area_4_1_9_16">#REF!</definedName>
    <definedName name="전계장금액">#REF!</definedName>
    <definedName name="Z2ps">#REF!</definedName>
    <definedName name="p1mcc6">#REF!</definedName>
    <definedName name="Excel_BuiltIn_Print_Area_3_1_17_16">#REF!</definedName>
    <definedName name="EM_005_10">#REF!</definedName>
    <definedName name="Qi___0">#REF!</definedName>
    <definedName name="Excel_BuiltIn_Print_Area_6_1_12">#REF!</definedName>
    <definedName name="______mm2">#REF!</definedName>
    <definedName name="ISo">#REF!</definedName>
    <definedName name="Excel_BuiltIn_Print_Area_29_1_27">#REF!</definedName>
    <definedName name="Excel_BuiltIn_Print_Area_14_1_16_27">#REF!</definedName>
    <definedName name="Stretch">#REF!</definedName>
    <definedName name="m8_bop_v">#REF!</definedName>
    <definedName localSheetId="11" name="______________________________________________dol6">#REF!</definedName>
    <definedName name="crush_s">#REF!</definedName>
    <definedName name="EM_034_14">#REF!</definedName>
    <definedName name="for_item">#REF!</definedName>
    <definedName localSheetId="11" name="____3____123Graph_CCHART_1">#REF!</definedName>
    <definedName name="_8Excel_BuiltIn_Print_Area_2_1_1_1_1">#REF!</definedName>
    <definedName name="EM_057_18">#REF!</definedName>
    <definedName localSheetId="11" name="Sd">#REF!</definedName>
    <definedName name="_am2">#REF!</definedName>
    <definedName name="delm2">#REF!</definedName>
    <definedName name="BL5BB">#REF!</definedName>
    <definedName name="____ZS1">#REF!</definedName>
    <definedName name="Excel_BuiltIn_Print_Area_18_16">#REF!</definedName>
    <definedName name="REP">#REF!</definedName>
    <definedName name="Excel_BuiltIn_Print_Area_7_1_6_27">#REF!</definedName>
    <definedName name="Excel_BuiltIn_Print_Area_6_1_10_2">#REF!</definedName>
    <definedName name="MC_SFRSW">#REF!</definedName>
    <definedName name="cummeas_may1006">#REF!</definedName>
    <definedName name="_______aoc2">#REF!</definedName>
    <definedName name="Excel_BuiltIn__FilterDatabase_14_16_4">#REF!</definedName>
    <definedName name="Excel_BuiltIn_Print_Area_11_1_5_1">#REF!</definedName>
    <definedName name="TestTest">#REF!</definedName>
    <definedName localSheetId="11" name="______________________________________________________dol12">#REF!</definedName>
    <definedName name="Excel_BuiltIn_Print_Area_4_1_7_16">#REF!</definedName>
    <definedName name="Excel_BuiltIn_Print_Titles_8">#REF!</definedName>
    <definedName name="NN___0">#REF!</definedName>
    <definedName name="Excel_BuiltIn_Print_Area_4_1_1_15_16">#REF!</definedName>
    <definedName name="EM_001_10">#REF!</definedName>
    <definedName name="EM_003_12">#REF!</definedName>
    <definedName name="Excel_BuiltIn_Print_Area_8_1_8_27">#REF!</definedName>
    <definedName name="skilled">#REF!</definedName>
    <definedName localSheetId="11" name="MDVT_ABSP">#REF!</definedName>
    <definedName name="_CTR220">#REF!</definedName>
    <definedName name="Excel_BuiltIn_Print_Area_17_1_4">#REF!</definedName>
    <definedName name="____iv19000">#REF!</definedName>
    <definedName name="Valn_File">#REF!</definedName>
    <definedName name="Excel_BuiltIn_Print_Area_17_1_20">#REF!</definedName>
    <definedName name="Excel_BuiltIn_Print_Area_3_1_1_27">#REF!</definedName>
    <definedName name="Excel_BuiltIn_Print_Area_6_1_15_4">#REF!</definedName>
    <definedName name="Excel_BuiltIn_Print_Area_12_1_12">#REF!</definedName>
    <definedName name="empl_pwt4">#REF!</definedName>
    <definedName name="Excel_BuiltIn_Print_Area_29_2">#REF!</definedName>
    <definedName name="K_183_PKTCL_LM_15">#REF!</definedName>
    <definedName name="exp_ch">#REF!</definedName>
    <definedName name="VELOKAL">#REF!</definedName>
    <definedName name="Excel_BuiltIn_Print_Area_6_1_13_4">#REF!</definedName>
    <definedName name="Excel_BuiltIn_Print_Area_2_1_1_1_1_1_1_2">#REF!</definedName>
    <definedName name="pti">#REF!</definedName>
    <definedName name="EM_022_5">#REF!</definedName>
    <definedName name="tables">#REF!</definedName>
    <definedName name="Excel_BuiltIn_Print_Area_2_1">#REF!</definedName>
    <definedName name="___xlnm.Print_Area_7">#REF!</definedName>
    <definedName name="Excel_BuiltIn_Print_Area_12_1_1_1_1_1">#REF!</definedName>
    <definedName name="EM_023_3">#REF!</definedName>
    <definedName name="orderbooked98">#REF!</definedName>
    <definedName name="LTR_1">#REF!</definedName>
    <definedName name="Excel_BuiltIn_Print_Area_28_6_2">#REF!</definedName>
    <definedName name="Excel_BuiltIn_Print_Area_6_1_16">#REF!</definedName>
    <definedName name="EM_025_8">#REF!</definedName>
    <definedName name="yhh">#REF!</definedName>
    <definedName name="Excel_BuiltIn_Print_Area_5_1_1_2_27">#REF!</definedName>
    <definedName name="Excel_BuiltIn_Print_Area_11_1_3_4">#REF!</definedName>
    <definedName name="______________________________in18900">#REF!</definedName>
    <definedName name="_21G_0Extract">#REF!</definedName>
    <definedName name="Excel_BuiltIn_Print_Area_28_12_4">#REF!</definedName>
    <definedName name="Excel_BuiltIn_Print_Area_2_1_1_1_17_27">#REF!</definedName>
    <definedName name="Excel_BuiltIn_Print_Titles_4_1_1">#REF!</definedName>
    <definedName name="Excel_BuiltIn_Print_Area_2_1_13_16">#REF!</definedName>
    <definedName name="Excel_BuiltIn_Print_Titles_9_27">#REF!</definedName>
    <definedName name="__Vf2">#REF!</definedName>
    <definedName name="E_T">#REF!</definedName>
    <definedName name="lx">#REF!</definedName>
    <definedName name="EM_021_7">#REF!</definedName>
    <definedName name="EM_019_8">#REF!</definedName>
    <definedName name="___cdd2">#REF!</definedName>
    <definedName name="Excel_BuiltIn_Print_Area_8_1_1_9_27">#REF!</definedName>
    <definedName name="Excel_BuiltIn_Print_Area_16_1_1_1_2">#REF!</definedName>
    <definedName name="STA22SCADA">#REF!</definedName>
    <definedName localSheetId="10" name="DATA">#REF!</definedName>
    <definedName name="_____________xlnm.Print_Area_2">#REF!</definedName>
    <definedName name="Excel_BuiltIn_Print_Area_13_1_14_16">#REF!</definedName>
    <definedName localSheetId="11" name="_9__________123Graph_CCHART_1">#REF!</definedName>
    <definedName name="Excel_BuiltIn_Print_Area_11_1_14_27">#REF!</definedName>
    <definedName name="Excel_BuiltIn_Print_Area_3_1_11_4">#REF!</definedName>
    <definedName name="Excel_BuiltIn_Print_Area_10_1_6_27">#REF!</definedName>
    <definedName name="Excel_BuiltIn_Print_Area_6_1_2">#REF!</definedName>
    <definedName name="Excel_BuiltIn_Print_Area_5_1_1_3_27">#REF!</definedName>
    <definedName name="Excel_BuiltIn_Print_Area_13_1_9_2">#REF!</definedName>
    <definedName name="Value51">#REF!</definedName>
    <definedName name="steam_props">#REF!</definedName>
    <definedName name="EM_015_13">#REF!</definedName>
    <definedName name="EM_018_15">#REF!</definedName>
    <definedName name="I___0">#REF!</definedName>
    <definedName name="Rango_a_imprimir">#REF!</definedName>
    <definedName name="Excel_BuiltIn_Print_Area_13_1_12_27">#REF!</definedName>
    <definedName name="Excel_BuiltIn_Print_Area_4_1_1_1_27">#REF!</definedName>
    <definedName localSheetId="11" name="ESC_BOHW">#REF!</definedName>
    <definedName name="Excel_BuiltIn_Print_Area_15_1_14_16">#REF!</definedName>
    <definedName name="EURO">#REF!</definedName>
    <definedName localSheetId="17" name="SSS">#REF!</definedName>
    <definedName name="Excel_BuiltIn_Print_Area_2_1_1_1_9">#REF!</definedName>
    <definedName localSheetId="11" name="_________dol12">#REF!</definedName>
    <definedName name="_________xlnm.Print_Area_13">#REF!</definedName>
    <definedName name="SPEC_25">#REF!</definedName>
    <definedName name="DATA19">#REF!</definedName>
    <definedName name="ㅇ191">#REF!</definedName>
    <definedName name="req">#REF!</definedName>
    <definedName name="sd">#REF!</definedName>
    <definedName name="p1upsip">#REF!</definedName>
    <definedName name="Excel_BuiltIn_Print_Area_12_1_7_2">#REF!</definedName>
    <definedName name="Excel_BuiltIn_Print_Area_9_1_14_2">#REF!</definedName>
    <definedName name="__CTR220">#REF!</definedName>
    <definedName name="Excel_BuiltIn_Print_Area_17_1_3_4">#REF!</definedName>
    <definedName name="m2_e_v">#REF!</definedName>
    <definedName name="_SV7048">#REF!</definedName>
    <definedName name="Excel_BuiltIn_Print_Area_15_1_5_16">#REF!</definedName>
    <definedName name="Excel_BuiltIn_Print_Area_9_1_2_2_1">#REF!</definedName>
    <definedName name="Excel_BuiltIn_Print_Area_6_1_17">#REF!</definedName>
    <definedName localSheetId="11" name="_____________VS2004">#REF!</definedName>
    <definedName name="Excel_BuiltIn_Print_Area_2_1_9_4">#REF!</definedName>
    <definedName name="GGGG">#REF!</definedName>
    <definedName name="va___13">#REF!</definedName>
    <definedName name="Z1s">#REF!</definedName>
    <definedName name="EM_006_4">#REF!</definedName>
    <definedName name="XRefCopy2">#REF!</definedName>
    <definedName name="Excel_BuiltIn_Print_Area_5_1_1_3">#REF!</definedName>
    <definedName name="M1_">#REF!</definedName>
    <definedName name="CIF_ABB_local">#REF!</definedName>
    <definedName localSheetId="17" name="PAGE1">#REF!</definedName>
    <definedName localSheetId="11" name="_15__123Graph_CCHART_1">#REF!</definedName>
    <definedName name="STATEMENT_4">#REF!</definedName>
    <definedName name="_____________________________________________________iv19000">#REF!</definedName>
    <definedName name="Excel_BuiltIn_Print_Area_8_1_1_6_16">#REF!</definedName>
    <definedName name="DEED">#REF!</definedName>
    <definedName name="EM_039_7">#REF!</definedName>
    <definedName name="vv">#REF!</definedName>
    <definedName name="EM_010_16">#REF!</definedName>
    <definedName name="BD1TransStateLogic2">#REF!</definedName>
    <definedName name="M2_">#REF!</definedName>
    <definedName name="Excel_BuiltIn_Print_Area_16_1_1_14_16">#REF!</definedName>
    <definedName name="Excel_BuiltIn_Print_Area_5_1_1_6_2">#REF!</definedName>
    <definedName name="pImsb.ups">#REF!</definedName>
    <definedName name="nlg_fi">#REF!</definedName>
    <definedName name="Excel_BuiltIn_Print_Area_28_10_27">#REF!</definedName>
    <definedName name="Excel_BuiltIn_Print_Area_3_1_5">#REF!</definedName>
    <definedName name="EM_052_15">#REF!</definedName>
    <definedName name="EM_057_14">#REF!</definedName>
    <definedName name="Excel_BuiltIn_Print_Area_11_1_6_16">#REF!</definedName>
    <definedName name="_SAP5">#REF!</definedName>
    <definedName name="EM_038_5">#REF!</definedName>
    <definedName name="기계">#REF!</definedName>
    <definedName name="EM_004_3">#REF!</definedName>
    <definedName localSheetId="11" name="______________dol6">#REF!</definedName>
    <definedName name="Excel_BuiltIn_Print_Area_2_1_1_1_15_4">#REF!</definedName>
    <definedName name="EM_024_1">#REF!</definedName>
    <definedName name="k2y">#REF!</definedName>
    <definedName name="Excel_BuiltIn_Print_Area_15_1_20">#REF!</definedName>
    <definedName name="botn">#REF!</definedName>
    <definedName name="Excel_BuiltIn_Print_Area_5_1_1_2_16">#REF!</definedName>
    <definedName name="CoeftMatIDR">#REF!</definedName>
    <definedName name="EM_027_3">#REF!</definedName>
    <definedName name="XRefPaste4Row">#REF!</definedName>
    <definedName name="Ki___13">#REF!</definedName>
    <definedName name="hxd">#REF!</definedName>
    <definedName localSheetId="11" name="_______6___123Graph_CCHART_1">#REF!</definedName>
    <definedName name="_RE30">#REF!</definedName>
    <definedName name="EM_005_2">#REF!</definedName>
    <definedName name="Excel_BuiltIn_Print_Area_2_1_10_16">#REF!</definedName>
    <definedName name="nameofbags">#REF!</definedName>
    <definedName name="______iv19000">#REF!</definedName>
    <definedName name="Excel_BuiltIn_Print_Area_17_1_13_4">#REF!</definedName>
    <definedName localSheetId="17" name="M_s.MAMTHA_CONTRACTORS">#REF!</definedName>
    <definedName name="Excel_BuiltIn_Print_Area_11_1_5_27">#REF!</definedName>
    <definedName name="PATHAR1">#REF!</definedName>
    <definedName name="_A71614">#REF!</definedName>
    <definedName name="GFJR">#REF!</definedName>
    <definedName name="Excel_BuiltIn_Print_Area_29_9_27">#REF!</definedName>
    <definedName name="EM_034_8">#REF!</definedName>
    <definedName name="Nst">#REF!</definedName>
    <definedName name="Excel_BuiltIn_Print_Area_17_1_12">#REF!</definedName>
    <definedName name="Excel_BuiltIn_Print_Area_29_11_4">#REF!</definedName>
    <definedName name="____hfi6">#REF!</definedName>
    <definedName name="EM_036_10">#REF!</definedName>
    <definedName name="ipu___13">#REF!</definedName>
    <definedName name="Excel_BuiltIn_Print_Area_8_1_11_4">#REF!</definedName>
    <definedName name="cant">#REF!</definedName>
    <definedName name="Excel_BuiltIn_Print_Area_16_1_12_4">#REF!</definedName>
    <definedName name="MANU2">#REF!</definedName>
    <definedName localSheetId="10" name="M_s.MAMTHA_CONTRACTORS">#REF!</definedName>
    <definedName name="Excel_BuiltIn_Print_Area_17_1_1_6_2">#REF!</definedName>
    <definedName name="Excel_BuiltIn_Print_Area_5_1_10_16">#REF!</definedName>
    <definedName name="Excel_BuiltIn_Print_Area_16_1_10">#REF!</definedName>
    <definedName localSheetId="11" name="monomode">#REF!</definedName>
    <definedName name="A6_">#REF!</definedName>
    <definedName localSheetId="11" name="_________________IDA1">#REF!</definedName>
    <definedName name="DATA16">#REF!</definedName>
    <definedName name="________________in18900">#REF!</definedName>
    <definedName localSheetId="11" name="DEM">#REF!</definedName>
    <definedName name="MC_YENHW">#REF!</definedName>
    <definedName name="Excel_BuiltIn_Print_Area_5_1_1_7_4">#REF!</definedName>
    <definedName name="Excel_BuiltIn_Print_Area_2_1_1_1_6_4">#REF!</definedName>
    <definedName name="Excel_BuiltIn_Print_Area_12_1_1_8">#REF!</definedName>
    <definedName name="Print_Titles_2">#REF!</definedName>
    <definedName name="m8_ec_f">#REF!</definedName>
    <definedName name="Excel_BuiltIn_Print_Area_9_1_10_2">#REF!</definedName>
    <definedName name="EM_004_15">#REF!</definedName>
    <definedName name="P_5">#REF!</definedName>
    <definedName name="cash">#REF!</definedName>
    <definedName name="_RE28">#REF!</definedName>
    <definedName name="Excel_BuiltIn_Print_Area_10_1_15_16">#REF!</definedName>
    <definedName name="ANNEXURE_FOR_BILL_NO.EUS_632_FDN_002">#REF!</definedName>
    <definedName name="diameter">#REF!</definedName>
    <definedName name="___________________________xlnm.Print_Area_1">#REF!</definedName>
    <definedName name="alpha_ed">#REF!</definedName>
    <definedName name="Excel_BuiltIn_Print_Area_2_1_1_14">#REF!</definedName>
    <definedName name="Excel_BuiltIn_Print_Area_2_1_1_20_27">#REF!</definedName>
    <definedName name="_________________________xlnm.Print_Area_3">#REF!</definedName>
    <definedName localSheetId="11" name="_____8__123Graph_BCHART_1">#REF!</definedName>
    <definedName name="Excel_BuiltIn_Print_Area_7_1_1_15_2">#REF!</definedName>
    <definedName name="n2xx">#REF!</definedName>
    <definedName name="Excel_BuiltIn_Print_Area_2_1_12">#REF!</definedName>
    <definedName name="M2A_KPI2">#REF!</definedName>
    <definedName name="IGP_M">#REF!</definedName>
    <definedName name="DATA_24">#REF!</definedName>
    <definedName name="DAY_TCHN">#REF!</definedName>
    <definedName name="XRefCopy56Row">#REF!</definedName>
    <definedName name="tel">#REF!</definedName>
    <definedName name="_RE64">#REF!</definedName>
    <definedName name="lcabbfdr">#REF!</definedName>
    <definedName name="part">#REF!</definedName>
    <definedName name="_____tab1">#REF!</definedName>
    <definedName name="XRefPaste27">#REF!</definedName>
    <definedName name="EM_025_17">#REF!</definedName>
    <definedName name="Excel_BuiltIn_Print_Area_15_1_17_27">#REF!</definedName>
    <definedName name="Excel_BuiltIn_Print_Area_18_4">#REF!</definedName>
    <definedName name="EM_029_3">#REF!</definedName>
    <definedName name="lte">#REF!</definedName>
    <definedName name="COND">#REF!</definedName>
    <definedName name="Do">#REF!</definedName>
    <definedName name="EM_064_16">#REF!</definedName>
    <definedName name="EM_053_18">#REF!</definedName>
    <definedName name="CED_OWNHW">#REF!</definedName>
    <definedName name="LIK">#REF!</definedName>
    <definedName name="Excel_BuiltIn_Print_Area_4_1_1_1_1_2">#REF!</definedName>
    <definedName name="____kd2">#REF!</definedName>
    <definedName name="Excel_BuiltIn_Print_Area_12_1_16_2">#REF!</definedName>
    <definedName name="tnr">#REF!</definedName>
    <definedName name="Hire_Amortize">#REF!</definedName>
    <definedName name="EM_062_16">#REF!</definedName>
    <definedName name="EM_011_15">#REF!</definedName>
    <definedName name="w1_w2">#REF!</definedName>
    <definedName localSheetId="11" name="_____________________________________IDA1">#REF!</definedName>
    <definedName name="Excel_BuiltIn_Print_Area_4_1_5">#REF!</definedName>
    <definedName name="XRefPaste7">#REF!</definedName>
    <definedName name="Excel_BuiltIn_Print_Area_2_1_1_1_16_16">#REF!</definedName>
    <definedName name="mlc33b3">#REF!</definedName>
    <definedName name="Excel_BuiltIn_Print_Area_6_1_7_27">#REF!</definedName>
    <definedName name="BL2B">#REF!</definedName>
    <definedName name="BL4BBB">#REF!</definedName>
    <definedName name="PATHJV33">#REF!</definedName>
    <definedName name="aiv">#REF!</definedName>
    <definedName name="______xlnm.Print_Titles_7">#REF!</definedName>
    <definedName localSheetId="11" name="_______________dol6">#REF!</definedName>
    <definedName name="Excel_BuiltIn_Print_Area_2_1_1_1_12">#REF!</definedName>
    <definedName name="Excel_BuiltIn_Print_Area_13_1_2_4">#REF!</definedName>
    <definedName name="Xl">#REF!</definedName>
    <definedName name="Benefits">#REF!</definedName>
    <definedName name="ss9_ct_w">#REF!</definedName>
    <definedName name="_1MACRO_3___Roof_Plate_.resolution">#REF!</definedName>
    <definedName name="Excel_BuiltIn_Print_Area_12_1_1_10_27">#REF!</definedName>
    <definedName name="Individual_PY">#REF!</definedName>
    <definedName name="cashflow">#REF!</definedName>
    <definedName name="SITE">#REF!</definedName>
    <definedName name="Es___13">#REF!</definedName>
    <definedName name="Excel_BuiltIn_Print_Area_28_16_16">#REF!</definedName>
    <definedName name="ss9_hrsg_f">#REF!</definedName>
    <definedName name="BD1EventNames">#REF!</definedName>
    <definedName localSheetId="11" name="TF">#REF!</definedName>
    <definedName name="sfinsul_idr">#REF!</definedName>
    <definedName name="Excel_BuiltIn_Print_Area_14_1_12_4">#REF!</definedName>
    <definedName name="Excel_BuiltIn_Print_Area_12_1_5_1">#REF!</definedName>
    <definedName name="MARGINPLAN">#REF!</definedName>
    <definedName name="PRDump">#REF!</definedName>
    <definedName name="MC_UKPHW">#REF!</definedName>
    <definedName localSheetId="11" name="oh">#REF!</definedName>
    <definedName name="Excel_BuiltIn_Print_Area_5_1_1_20_27">#REF!</definedName>
    <definedName localSheetId="10" name="ab">#REF!</definedName>
    <definedName name="Excel_BuiltIn_Print_Area_28_6_16">#REF!</definedName>
    <definedName localSheetId="11" name="______9__123Graph_CCHART_1">#REF!</definedName>
    <definedName name="_T144500">#REF!</definedName>
    <definedName name="BuiltIn_Print_Area___0___0___0___0___0___0___0">#REF!</definedName>
    <definedName name="l_20">#REF!</definedName>
    <definedName name="Excel_BuiltIn_Print_Area_12_1_11">#REF!</definedName>
    <definedName name="_PB1">#REF!</definedName>
    <definedName name="Excel_BuiltIn_Print_Area_8_1_1_12_4">#REF!</definedName>
    <definedName name="Excel_BuiltIn__FilterDatabase_26_2">#REF!</definedName>
    <definedName name="EM_004_6">#REF!</definedName>
    <definedName name="Excel_BuiltIn_Print_Area_8_1_14_27">#REF!</definedName>
    <definedName name="_AUX3">#REF!</definedName>
    <definedName name="Excel_BuiltIn_Print_Titles_9_1">#REF!</definedName>
    <definedName name="Stg_Sub">#REF!</definedName>
    <definedName name="p1mcc11">#REF!</definedName>
    <definedName localSheetId="11" name="______dol6">#REF!</definedName>
    <definedName name="_11Excel_BuiltIn_Print_Area_2_1">#REF!</definedName>
    <definedName name="empl_imp5">#REF!</definedName>
    <definedName name="QFC_FIMspa">#REF!</definedName>
    <definedName name="EM_037_17">#REF!</definedName>
    <definedName name="CAPA4">#REF!</definedName>
    <definedName name="EM_060_16">#REF!</definedName>
    <definedName name="Excel_BuiltIn_Print_Area_8">#REF!</definedName>
    <definedName name="___run2">#REF!</definedName>
    <definedName name="Excel_BuiltIn_Print_Area_12_1_1_14">#REF!</definedName>
    <definedName name="Excel_BuiltIn_Print_Area_7_1_2">#REF!</definedName>
    <definedName name="VESWH">#REF!</definedName>
    <definedName name="Excel_BuiltIn__FilterDatabase_14_16_27">#REF!</definedName>
    <definedName name="Excel_BuiltIn_Print_Area_18_1_16">#REF!</definedName>
    <definedName name="Excel_BuiltIn_Print_Area_15_1_8_16">#REF!</definedName>
    <definedName name="EM_017_15">#REF!</definedName>
    <definedName localSheetId="17" name="fasf">#REF!</definedName>
    <definedName name="Excel_BuiltIn_Print_Area_18_2">#REF!</definedName>
    <definedName name="hS___0">#REF!</definedName>
    <definedName name="____xlnm.Print_Area_6">#REF!</definedName>
    <definedName name="_14Excel_BuiltIn_Print_Area_5_1_1_1_1">#REF!</definedName>
    <definedName name="Excel_BuiltIn_Print_Area_5_1_1_12_2">#REF!</definedName>
    <definedName name="SS421_422">#REF!</definedName>
    <definedName name="Excel_BuiltIn_Print_Area_8_1_1_8_27">#REF!</definedName>
    <definedName name="Excel_BuiltIn_Print_Area_12_1_15_27">#REF!</definedName>
    <definedName name="EM_014_14">#REF!</definedName>
    <definedName name="Excel_BuiltIn_Print_Area_8_1_1_11_2">#REF!</definedName>
    <definedName name="EM_004_18">#REF!</definedName>
    <definedName name="march_qty">#REF!</definedName>
    <definedName name="p1mpcc">#REF!</definedName>
    <definedName name="Excel_BuiltIn_Print_Area_8_1_1_16_4">#REF!</definedName>
    <definedName localSheetId="10" name="d">#REF!</definedName>
    <definedName localSheetId="11" name="____9__123Graph_CCHART_1">#REF!</definedName>
    <definedName name="rho">#REF!</definedName>
    <definedName name="EM_037_11">#REF!</definedName>
    <definedName name="Excel_BuiltIn_Print_Area_5_1_1_13_2">#REF!</definedName>
    <definedName name="EM_004_14">#REF!</definedName>
    <definedName name="m2_cond_f">#REF!</definedName>
    <definedName name="Excel_BuiltIn_Print_Area_2_1_11_2">#REF!</definedName>
    <definedName name="EH_001_8">#REF!</definedName>
    <definedName name="Tax">#REF!</definedName>
    <definedName name="Excel_BuiltIn_Print_Area_8_1_17_16">#REF!</definedName>
    <definedName name="Excel_BuiltIn_Print_Area_3_1_14_4">#REF!</definedName>
    <definedName name="gamah">#REF!</definedName>
    <definedName name="Excel_BuiltIn_Print_Area_2_1_1_14_16">#REF!</definedName>
    <definedName name="Excel_BuiltIn_Print_Titles_7">#REF!</definedName>
    <definedName name="ETUDEBT">#REF!</definedName>
    <definedName name="____CVT220">#REF!</definedName>
    <definedName name="Kii">#REF!</definedName>
    <definedName name="lc350mcbc">#REF!</definedName>
    <definedName name="Excel_BuiltIn_Print_Area_4_1_1_13_27">#REF!</definedName>
    <definedName name="Excel_BuiltIn_Print_Area_8_1_1_7_2">#REF!</definedName>
    <definedName name="MAZI">#REF!</definedName>
    <definedName name="__kd3">#REF!</definedName>
    <definedName name="___SC21">#REF!</definedName>
    <definedName name="EM_009_14">#REF!</definedName>
    <definedName name="Excel_BuiltIn_Print_Area_13_1_17_27">#REF!</definedName>
    <definedName name="Excel_BuiltIn_Print_Area_11_1_3_16">#REF!</definedName>
    <definedName name="XRefCopy47">#REF!</definedName>
    <definedName name="_______tab2">#REF!</definedName>
    <definedName name="GRLvl">#REF!</definedName>
    <definedName localSheetId="11" name="_________4___123Graph_ACHART_1">#REF!</definedName>
    <definedName name="EM_002_8">#REF!</definedName>
    <definedName name="Excel_BuiltIn_Print_Area_13_1_15">#REF!</definedName>
    <definedName name="___mcl132">#REF!</definedName>
    <definedName name="Excel_BuiltIn_Print_Area_11_1_3_27">#REF!</definedName>
    <definedName name="Excel_BuiltIn_Print_Area_12_1_1">#REF!</definedName>
    <definedName name="XREF_COLUMN_3">#REF!</definedName>
    <definedName name="Excel_BuiltIn_Print_Area_5_14_4">#REF!</definedName>
    <definedName localSheetId="11" name="TB">#REF!</definedName>
    <definedName name="Excel_BuiltIn_Print_Area_17_1_1_13_2">#REF!</definedName>
    <definedName name="Excel_BuiltIn_Print_Area_4_1_9_27">#REF!</definedName>
    <definedName localSheetId="11" name="________________________________________IDA1">#REF!</definedName>
    <definedName name="ueber">#REF!</definedName>
    <definedName name="FOS.SCF">#REF!</definedName>
    <definedName localSheetId="17" name="MAACONSTN">#REF!</definedName>
    <definedName name="_SC11">#REF!</definedName>
    <definedName name="hoo">#REF!</definedName>
    <definedName name="Excel_BuiltIn_Print_Area_14_1_10_2">#REF!</definedName>
    <definedName localSheetId="11" name="dsgtgx">#REF!</definedName>
    <definedName name="Excel_BuiltIn_Print_Area_17_1_12_27">#REF!</definedName>
    <definedName name="EM_019_9">#REF!</definedName>
    <definedName name="_________________________________xlnm.Print_Area_3">#REF!</definedName>
    <definedName name="XREF_COLUMN_5">#REF!</definedName>
    <definedName localSheetId="10" name="SAME">#REF!</definedName>
    <definedName name="Excel_BuiltIn_Print_Area_8_1_1_6_4">#REF!</definedName>
    <definedName name="Sim1_TopRow">#REF!</definedName>
    <definedName name="___SDF2">#REF!</definedName>
    <definedName name="Excel_BuiltIn_Print_Area_7_1_1_12_16">#REF!</definedName>
    <definedName name="__xlnm.Print_Area_11">#REF!</definedName>
    <definedName name="___ifa2">#REF!</definedName>
    <definedName name="___ml33">#REF!</definedName>
    <definedName name="EM_028_17">#REF!</definedName>
    <definedName name="_______xlnm.Print_Area_5">#REF!</definedName>
    <definedName name="______IDA1">#REF!</definedName>
    <definedName name="_HM5">#REF!</definedName>
    <definedName name="CED_IDTOHW">#REF!</definedName>
    <definedName localSheetId="17" name="AA">#REF!</definedName>
    <definedName name="____SC21">#REF!</definedName>
    <definedName name="Excel_BuiltIn_Print_Area_12_1_14">#REF!</definedName>
    <definedName name="Excel_BuiltIn_Print_Area_16_1_1_12_16">#REF!</definedName>
    <definedName name="Fv">#REF!</definedName>
    <definedName name="Excel_BuiltIn_Print_Area_12_1_1_1_1_27">#REF!</definedName>
    <definedName name="Excel_BuiltIn_Print_Area_4_1_1_1_16">#REF!</definedName>
    <definedName name="TEST0">#REF!</definedName>
    <definedName name="Excel_BuiltIn_Print_Area_7_1_1_20_27">#REF!</definedName>
    <definedName localSheetId="11" name="_____________________________________________dol6">#REF!</definedName>
    <definedName name="Excel_BuiltIn_Print_Area_5_17_27">#REF!</definedName>
    <definedName name="Excel_BuiltIn_Print_Area_8_1_20_16">#REF!</definedName>
    <definedName name="Excel_BuiltIn_Print_Area_16_1_1_7_16">#REF!</definedName>
    <definedName name="Excel_BuiltIn_Print_Area_14_1_3_4">#REF!</definedName>
    <definedName name="Excel_BuiltIn_Print_Area_6_1_8_16">#REF!</definedName>
    <definedName name="ZSS___13">#REF!</definedName>
    <definedName name="_SV7025">#REF!</definedName>
    <definedName name="CAPA777">#REF!</definedName>
    <definedName name="Value41">#REF!</definedName>
    <definedName name="Excel_BuiltIn_Print_Area_4_1_1_4">#REF!</definedName>
    <definedName name="IG138.0">#REF!</definedName>
    <definedName name="csd">#REF!</definedName>
    <definedName name="Excel_BuiltIn_Print_Area_4_1_11_16">#REF!</definedName>
    <definedName name="Excel_BuiltIn_Print_Area_3_1_1_1_1_4_1">#REF!</definedName>
    <definedName name="Excel_BuiltIn_Print_Area_4_1_15_2">#REF!</definedName>
    <definedName name="Excel_BuiltIn_Print_Area_2_1_1_1_11_2">#REF!</definedName>
    <definedName name="b2xx">#REF!</definedName>
    <definedName name="Vref">#REF!</definedName>
    <definedName name="BuiltIn_Print_Titles___0___0___0___0">#REF!</definedName>
    <definedName name="Excel_BuiltIn_Print_Area_17_1_1_16_4">#REF!</definedName>
    <definedName localSheetId="11" name="diff1">#REF!</definedName>
    <definedName name="Excel_BuiltIn_Print_Area_18_1_2">#REF!</definedName>
    <definedName name="Excel_BuiltIn_Print_Area_17_1_13_2">#REF!</definedName>
    <definedName name="XREF_COLUMN_14">#REF!</definedName>
    <definedName name="_________xlnm.Print_Area_1">#REF!</definedName>
    <definedName name="Excel_BuiltIn_Print_Area_4_1_1_12_4">#REF!</definedName>
    <definedName name="_______________xlnm.Print_Area_2">#REF!</definedName>
    <definedName name="XRefCopy7Row">#REF!</definedName>
    <definedName name="Excel_BuiltIn_Print_Area_11_1_9_16">#REF!</definedName>
    <definedName name="Excel_BuiltIn_Print_Area_8_1_3_27">#REF!</definedName>
    <definedName name="Excel_BuiltIn_Print_Area_12_1_1_12_16">#REF!</definedName>
    <definedName name="Excel_BuiltIn_Print_Area_29_9_16">#REF!</definedName>
    <definedName name="INSTR">#REF!</definedName>
    <definedName name="_____________________xlnm.Print_Area_1">#REF!</definedName>
    <definedName name="hxc">#REF!</definedName>
    <definedName localSheetId="11" name="p1upsop">#REF!</definedName>
    <definedName localSheetId="17" name="aaaa">#REF!</definedName>
    <definedName name="PATH44">#REF!</definedName>
    <definedName name="Excel_BuiltIn_Print_Area_3_1_1_16">#REF!</definedName>
    <definedName name="m2_civ_f">#REF!</definedName>
    <definedName name="_RE40">#REF!</definedName>
    <definedName name="ps">#REF!</definedName>
    <definedName name="Vfour">#REF!</definedName>
    <definedName name="Excel_BuiltIn_Print_Area_12_1_1_16_27">#REF!</definedName>
    <definedName name="Excel_BuiltIn_Print_Area_3_1_1_1_1_16_1">#REF!</definedName>
    <definedName name="_________________A81614">#REF!</definedName>
    <definedName name="BL4A">#REF!</definedName>
    <definedName name="DATA_22">#REF!</definedName>
    <definedName name="XRefCopy1">#REF!</definedName>
    <definedName name="_MatInverse_In">#REF!</definedName>
    <definedName name="Excel_BuiltIn_Print_Area_7_1_1_9_16">#REF!</definedName>
    <definedName name="BD1ParamStore">#REF!</definedName>
    <definedName name="XRefPaste20">#REF!</definedName>
    <definedName name="Excel_BuiltIn_Print_Area_3_1_5_2">#REF!</definedName>
    <definedName name="Excel_BuiltIn_Print_Area_10_8_16">#REF!</definedName>
    <definedName name="_SAP4">#REF!</definedName>
    <definedName name="ROLLFCCASHFLOW">#REF!</definedName>
    <definedName localSheetId="11" name="re">#REF!</definedName>
    <definedName name="Excel_BuiltIn_Print_Area_29_15_27">#REF!</definedName>
    <definedName name="Excel_BuiltIn_Print_Area_29_12">#REF!</definedName>
    <definedName name="Excel_BuiltIn_Print_Area_9_1_10_27">#REF!</definedName>
    <definedName name="m2_ct_f">#REF!</definedName>
    <definedName name="Excel_BuiltIn_Print_Area_17_1_1_13_27">#REF!</definedName>
    <definedName name="EM_037_3">#REF!</definedName>
    <definedName name="EM_026_4">#REF!</definedName>
    <definedName name="Value44">#REF!</definedName>
    <definedName name="RATE">#REF!</definedName>
    <definedName name="Excel_BuiltIn_Print_Area_10_1_3_4">#REF!</definedName>
    <definedName name="DMUSD">#REF!</definedName>
    <definedName name="Excel_BuiltIn_Print_Area_14_1_12_2">#REF!</definedName>
    <definedName name="_RBS1">#REF!</definedName>
    <definedName name="OTHERS">#REF!</definedName>
    <definedName name="OCTROI_SW">#REF!</definedName>
    <definedName name="_Vf2">#REF!</definedName>
    <definedName name="___rt2">#REF!</definedName>
    <definedName name="Z2A">#REF!</definedName>
    <definedName name="Excel_BuiltIn_Print_Area_3_1_17_4">#REF!</definedName>
    <definedName name="Excel_BuiltIn_Print_Area_16_1_7_2">#REF!</definedName>
    <definedName name="zpsb">#REF!</definedName>
    <definedName name="CST_OWN">#REF!</definedName>
    <definedName name="Subject">#REF!</definedName>
    <definedName name="Excel_BuiltIn_Print_Area_4_1_6_4">#REF!</definedName>
    <definedName name="ss6_e_v">#REF!</definedName>
    <definedName name="Excel_BuiltIn_Print_Area_7_1_16_1">#REF!</definedName>
    <definedName name="Excel_BuiltIn_Print_Area_4_1_12_27">#REF!</definedName>
    <definedName name="dbrwk7">#REF!</definedName>
    <definedName name="EM_010_8">#REF!</definedName>
    <definedName name="Excel_BuiltIn_Print_Area_2_1_1_1_6">#REF!</definedName>
    <definedName name="EM_010_4">#REF!</definedName>
    <definedName localSheetId="11" name="KET">#REF!</definedName>
    <definedName name="ينتثيمنثي">#REF!</definedName>
    <definedName name="XRefPaste8">#REF!</definedName>
    <definedName name="Value11">#REF!</definedName>
    <definedName name="Yen">#REF!</definedName>
    <definedName name="EM_010_5">#REF!</definedName>
    <definedName name="Excel_BuiltIn_Print_Area_16_1_1_11_27">#REF!</definedName>
    <definedName name="Excel_BuiltIn_Print_Area_1_18">#REF!</definedName>
    <definedName name="____________mm1">#REF!</definedName>
    <definedName name="_______g1">#REF!</definedName>
    <definedName name="Excel_BuiltIn_Print_Area_7_1_10_16">#REF!</definedName>
    <definedName name="fmw">#REF!</definedName>
    <definedName name="Excel_BuiltIn_Print_Area_17_1_13_27">#REF!</definedName>
    <definedName name="EM_004_8">#REF!</definedName>
    <definedName name="sii">#REF!</definedName>
    <definedName name="Group_PY1">#REF!</definedName>
    <definedName name="Excel_BuiltIn_Print_Area_2_1_1_1_1_1_2_1">#REF!</definedName>
    <definedName name="__________________________________________xlnm.Print_Area_1">#REF!</definedName>
    <definedName name="anchor">#REF!</definedName>
    <definedName name="Excel_BuiltIn_Print_Area_2_1_3_4">#REF!</definedName>
    <definedName name="_15_3__Crite">#REF!</definedName>
    <definedName name="L___13">#REF!</definedName>
    <definedName name="Excel_BuiltIn_Print_Area_7_1_7">#REF!</definedName>
    <definedName name="Kone">#REF!</definedName>
    <definedName name="Excel_BuiltIn_Print_Area_16_1_6">#REF!</definedName>
    <definedName name="__________________lb2">#REF!</definedName>
    <definedName name="___________in18900">#REF!</definedName>
    <definedName name="Excel_BuiltIn_Print_Area_3_1_1_1_2_1">#REF!</definedName>
    <definedName name="X2G">#REF!</definedName>
    <definedName name="Ks">#REF!</definedName>
    <definedName name="Excel_BuiltIn_Print_Area_5_1_1_9_27">#REF!</definedName>
    <definedName name="CAPOCT">#REF!</definedName>
    <definedName name="XRefCopy22">#REF!</definedName>
    <definedName name="XRefCopy54">#REF!</definedName>
    <definedName name="_SAP8">#REF!</definedName>
    <definedName name="wind.m">#REF!</definedName>
    <definedName name="JobID">#REF!</definedName>
    <definedName name="Excel_BuiltIn_Print_Area_13_1_15_2">#REF!</definedName>
    <definedName name="TEST6">#REF!</definedName>
    <definedName name="Monthly">#REF!</definedName>
    <definedName name="PRINT_TITLES_MI">#REF!</definedName>
    <definedName name="Excel_BuiltIn_Print_Area_8_1_20">#REF!</definedName>
    <definedName localSheetId="11" name="_ps1">#REF!</definedName>
    <definedName name="_4_b___ii">#REF!</definedName>
    <definedName name="CED_BOHW">#REF!</definedName>
    <definedName name="lc2i1bc8f">#REF!</definedName>
    <definedName name="Ds___13">#REF!</definedName>
    <definedName name="Excel_BuiltIn_Print_Area_28_14">#REF!</definedName>
    <definedName name="Excel_BuiltIn_Print_Area_10_1_3_16">#REF!</definedName>
    <definedName name="ss6_hrsg_v">#REF!</definedName>
    <definedName name="EM_002_9">#REF!</definedName>
    <definedName name="Excel_BuiltIn_Print_Area_12_1_15_2">#REF!</definedName>
    <definedName name="Detailed">#REF!</definedName>
    <definedName name="AA">#REF!</definedName>
    <definedName name="________________A81614">#REF!</definedName>
    <definedName name="___CVT220">#REF!</definedName>
    <definedName name="____________________________in18900">#REF!</definedName>
    <definedName name="Ut">#REF!</definedName>
    <definedName localSheetId="11" name="__14___123Graph_BCHART_1">#REF!</definedName>
    <definedName name="Twr">#REF!</definedName>
    <definedName name="Excel_BuiltIn_Print_Area_2_1_1_17_16">#REF!</definedName>
    <definedName name="SCHEDULE_NO._4___UnSecured_Loans">#REF!</definedName>
    <definedName name="Excel_BuiltIn_Print_Area_10_1_2">#REF!</definedName>
    <definedName name="k1x">#REF!</definedName>
    <definedName name="EM_039_10">#REF!</definedName>
    <definedName name="EM_021_3">#REF!</definedName>
    <definedName name="_2__123Graph_BCHART_1">#REF!</definedName>
    <definedName name="Excel_BuiltIn_Print_Area_5_1_17_16">#REF!</definedName>
    <definedName name="EM_011_12">#REF!</definedName>
    <definedName name="_______________________iv19000">#REF!</definedName>
    <definedName name="Location___20">#REF!</definedName>
    <definedName name="Excel_BuiltIn_Print_Area_2_1_9_2">#REF!</definedName>
    <definedName name="Typerate">#REF!</definedName>
    <definedName name="_________iv19000">#REF!</definedName>
    <definedName name="qfc_s00">#REF!</definedName>
    <definedName name="____________tab1">#REF!</definedName>
    <definedName name="________________A71614">#REF!</definedName>
    <definedName name="EM_010_17">#REF!</definedName>
    <definedName name="feb_rev4_qty">#REF!</definedName>
    <definedName name="_4_b___i">#REF!</definedName>
    <definedName name="EM_020_9">#REF!</definedName>
    <definedName localSheetId="11" name="STD">#REF!</definedName>
    <definedName name="Excel_BuiltIn_Print_Area_3_1_11_2">#REF!</definedName>
    <definedName name="Excel_BuiltIn_Print_Area_13_1_1_4">#REF!</definedName>
    <definedName name="Excel_BuiltIn_Print_Area_14_1_20">#REF!</definedName>
    <definedName name="ss6_geno_w">#REF!</definedName>
    <definedName name="___xlnm.Print_Titles_1">#REF!</definedName>
    <definedName name="Excel_BuiltIn_Print_Area_5_1_1_10_16">#REF!</definedName>
    <definedName name="MaxLegDownWard">#REF!</definedName>
    <definedName name="Excel_BuiltIn_Print_Area_5_8_4">#REF!</definedName>
    <definedName name="EM_051_17">#REF!</definedName>
    <definedName name="Excel_BuiltIn_Print_Area_10_1_5_16">#REF!</definedName>
    <definedName name="____run1">#REF!</definedName>
    <definedName name="Excel_BuiltIn_Print_Area_2_1_1_1_2_2">#REF!</definedName>
    <definedName name="_____SC21">#REF!</definedName>
    <definedName localSheetId="11" name="______________________________________IDA1">#REF!</definedName>
    <definedName name="Mg_v">#REF!</definedName>
    <definedName name="EM_028_13">#REF!</definedName>
    <definedName name="EM_003_5">#REF!</definedName>
    <definedName name="Excel_BuiltIn_Print_Area_13_1_2_27">#REF!</definedName>
    <definedName name="drain_trap">#REF!</definedName>
    <definedName name="Excel_BuiltIn_Print_Area_4_1_1_10">#REF!</definedName>
    <definedName name="RFP003E">#REF!</definedName>
    <definedName localSheetId="11" name="q">#REF!</definedName>
    <definedName name="Excel_BuiltIn_Print_Area_8_1_1_1_2">#REF!</definedName>
    <definedName name="_________________________________xlnm.Print_Area_1">#REF!</definedName>
    <definedName localSheetId="11" name="Cl">#REF!</definedName>
    <definedName name="z2y">#REF!</definedName>
    <definedName localSheetId="11" name="____7__123Graph_ACHART_1">#REF!</definedName>
    <definedName name="Excel_BuiltIn_Print_Area_7_1">#REF!</definedName>
    <definedName name="Excel_BuiltIn_Print_Area_12_1_1_9_27">#REF!</definedName>
    <definedName name="p1amf">#REF!</definedName>
    <definedName name="Excel_BuiltIn_Print_Area_12_1_2">#REF!</definedName>
    <definedName name="M2x">#REF!</definedName>
    <definedName name="Excel_BuiltIn_Print_Area_16_1_2">#REF!</definedName>
    <definedName name="Index_Sheet_Kutools">#REF!</definedName>
    <definedName name="A13_">#REF!</definedName>
    <definedName name="m2_gtax_w">#REF!</definedName>
    <definedName name="Excel_BuiltIn_Print_Area_14_1_11_27">#REF!</definedName>
    <definedName name="Excel_BuiltIn_Print_Area_14_1_1_2">#REF!</definedName>
    <definedName name="Excel_BuiltIn_Print_Area_2_1_1_15_2">#REF!</definedName>
    <definedName name="Excel_BuiltIn_Print_Area_3_1_15_2">#REF!</definedName>
    <definedName name="EM_024_7">#REF!</definedName>
    <definedName name="Value9">#REF!</definedName>
    <definedName name="Meat">#REF!</definedName>
    <definedName name="____TR220">#REF!</definedName>
    <definedName name="EM_018_12">#REF!</definedName>
    <definedName name="m2_st_f">#REF!</definedName>
    <definedName name="Metal40mm">#REF!</definedName>
    <definedName name="_pdp1">#REF!</definedName>
    <definedName name="M10cement">#REF!</definedName>
    <definedName name="Excel_BuiltIn_Print_Area_7_1_1_9_2">#REF!</definedName>
    <definedName name="XRefCopy11Row">#REF!</definedName>
    <definedName name="delk">#REF!</definedName>
    <definedName name="Excel_BuiltIn_Print_Area_28_14_2">#REF!</definedName>
    <definedName name="_HE91">#REF!</definedName>
    <definedName name="ED_RTU">#REF!</definedName>
    <definedName name="lmcsmsb.ups">#REF!</definedName>
    <definedName name="DR.56">#REF!</definedName>
    <definedName name="Excel_BuiltIn_Print_Area_9_1_1_2">#REF!</definedName>
    <definedName name="KSK">#REF!</definedName>
    <definedName localSheetId="11" name="diff">#REF!</definedName>
    <definedName name="Lx___13">#REF!</definedName>
    <definedName name="___SC01">#REF!</definedName>
    <definedName name="EM_024_9">#REF!</definedName>
    <definedName name="__m35">#REF!</definedName>
    <definedName name="XRefCopy32Row">#REF!</definedName>
    <definedName localSheetId="17" name="A13_">#REF!</definedName>
    <definedName name="Excel_BuiltIn_Print_Area_16_1_20">#REF!</definedName>
    <definedName name="EM_033_3">#REF!</definedName>
    <definedName name="_3___123Graph_CCHART_1">#REF!</definedName>
    <definedName name="Excel_BuiltIn_Print_Area_10_1_9_4">#REF!</definedName>
    <definedName name="Excel_BuiltIn_Print_Area_12_1_1_5_2">#REF!</definedName>
    <definedName name="Excel_BuiltIn_Print_Area_8_1_15_27">#REF!</definedName>
    <definedName name="BS_9A">#REF!</definedName>
    <definedName name="Excel_BuiltIn_Print_Area_16_1_1_1_1_27">#REF!</definedName>
    <definedName name="Excel_BuiltIn_Print_Area_17_1_1_15">#REF!</definedName>
    <definedName name="Excel_BuiltIn_Print_Area_5_1_1_1_4">#REF!</definedName>
    <definedName name="Pancham">#REF!</definedName>
    <definedName name="SCHEDULE_NO_13">#REF!</definedName>
    <definedName name="EQMOB">#REF!</definedName>
    <definedName name="Excel_BuiltIn_Print_Area_5_4">#REF!</definedName>
    <definedName name="Excel_BuiltIn_Print_Area_28_11_4">#REF!</definedName>
    <definedName name="ZY___13">#REF!</definedName>
    <definedName name="p1ltsba2">#REF!</definedName>
    <definedName name="GrphTgtStk">#REF!</definedName>
    <definedName name="Excel_BuiltIn_Print_Area_16_1_1_16_1">#REF!</definedName>
    <definedName name="Excel_BuiltIn_Print_Area_7_1_6">#REF!</definedName>
    <definedName name="EM_016_13">#REF!</definedName>
    <definedName name="___f1">#REF!</definedName>
    <definedName name="BuiltIn_Print_Titles___0___0___0___0___0">#REF!</definedName>
    <definedName name="USD">#REF!</definedName>
    <definedName name="___________f1">#REF!</definedName>
    <definedName name="EM_051_15">#REF!</definedName>
    <definedName name="Excel_BuiltIn_Print_Area_15_1_9_27">#REF!</definedName>
    <definedName name="Excel_BuiltIn_Print_Area_7_1_3_27">#REF!</definedName>
    <definedName name="ACTIVITY_6">#REF!</definedName>
    <definedName localSheetId="10" name="A8_">#REF!</definedName>
    <definedName name="XREF_COLUMN_9">#REF!</definedName>
    <definedName name="Excel_BuiltIn_Print_Area_6_1_20_27">#REF!</definedName>
    <definedName name="_2____123Graph_BCHART_1">#REF!</definedName>
    <definedName name="___________xlnm.Print_Titles">#REF!</definedName>
    <definedName name="EM_011_8">#REF!</definedName>
    <definedName name="Puz">#REF!</definedName>
    <definedName name="Number">#REF!</definedName>
    <definedName name="_2Excel_BuiltIn_Print_Area_2_1_1_1">#REF!</definedName>
    <definedName name="Excel_BuiltIn_Print_Area_12_1_6_27">#REF!</definedName>
    <definedName name="_SCH11">#REF!</definedName>
    <definedName localSheetId="11" name="_1____________123Graph_ACHART_1">#REF!</definedName>
    <definedName name="Excel_BuiltIn_Print_Area_6_1_2_1">#REF!</definedName>
    <definedName name="Excel_BuiltIn_Print_Area_7_1_1_5_4">#REF!</definedName>
    <definedName name="EM_001_3">#REF!</definedName>
    <definedName name="XRefPaste43Row">#REF!</definedName>
    <definedName localSheetId="11" name="qfc">#REF!</definedName>
    <definedName name="RARA">#REF!</definedName>
    <definedName name="_______f1">#REF!</definedName>
    <definedName name="BD1TransProb1">#REF!</definedName>
    <definedName name="FIT___13">#REF!</definedName>
    <definedName name="XRefCopy51Row">#REF!</definedName>
    <definedName name="DG_Total">#REF!</definedName>
    <definedName name="Excel_BuiltIn_Print_Area_5_1_16_27">#REF!</definedName>
    <definedName name="Excel_BuiltIn_Print_Area_29_2_1">#REF!</definedName>
    <definedName name="CONDUIT">#REF!</definedName>
    <definedName name="eehrw">#REF!</definedName>
    <definedName name="BL2A">#REF!</definedName>
    <definedName name="Excel_BuiltIn_Print_Area_17_1_6_2">#REF!</definedName>
    <definedName name="TR500FIRE">#REF!</definedName>
    <definedName localSheetId="11" name="_11____123Graph_BCHART_1">#REF!</definedName>
    <definedName localSheetId="11" name="______________________IDA1">#REF!</definedName>
    <definedName name="Excel_BuiltIn_Print_Area_12_1_1_13_4">#REF!</definedName>
    <definedName name="Excel_BuiltIn_Print_Area_17_1_14_4">#REF!</definedName>
    <definedName name="Excel_BuiltIn_Print_Area_10_1_2_1">#REF!</definedName>
    <definedName name="Excel_BuiltIn_Print_Area_7_1_1_2_1">#REF!</definedName>
    <definedName name="COE">#REF!</definedName>
    <definedName name="DATA_25">#REF!</definedName>
    <definedName name="EH_002_7">#REF!</definedName>
    <definedName name="Excel_BuiltIn_Print_Area_17_1_1_14_2">#REF!</definedName>
    <definedName name="QFC_AUDs">#REF!</definedName>
    <definedName name="_ZS2">#REF!</definedName>
    <definedName name="_________________________________________xlnm.Print_Area_3">#REF!</definedName>
    <definedName name="_____xlnm._FilterDatabase">#REF!</definedName>
    <definedName name="TITL">#REF!</definedName>
    <definedName name="Excel_BuiltIn_Print_Area_3_1_3_16">#REF!</definedName>
    <definedName localSheetId="10" name="A">#REF!</definedName>
    <definedName name="Excel_BuiltIn_Print_Area_11_1_15_2">#REF!</definedName>
    <definedName name="________________xlnm.Print_Titles_1">#REF!</definedName>
    <definedName name="Excel_BuiltIn_Print_Area_5_1_1_5">#REF!</definedName>
    <definedName name="PATHJVPR1">#REF!</definedName>
    <definedName name="ISO1E220">#REF!</definedName>
    <definedName name="Excel_BuiltIn_Print_Area_12_1_1_15_16">#REF!</definedName>
    <definedName name="ㄷ1">#REF!</definedName>
    <definedName name="Excel_BuiltIn_Print_Area_29_1_2">#REF!</definedName>
    <definedName name="___xlnm.Print_Titles_4">#REF!</definedName>
    <definedName name="Line_1">#REF!</definedName>
    <definedName localSheetId="11" name="________________dol6">#REF!</definedName>
    <definedName name="PROVISIONS">#REF!</definedName>
    <definedName name="Excel_BuiltIn_Print_Area_5_1_5_1">#REF!</definedName>
    <definedName name="_23G__Extr">#REF!</definedName>
    <definedName name="raghu">#REF!</definedName>
    <definedName name="EM_037_15">#REF!</definedName>
    <definedName name="Z1eq4.16">#REF!</definedName>
    <definedName name="____f1">#REF!</definedName>
    <definedName name="VD">#REF!</definedName>
    <definedName name="Excel_BuiltIn_Print_Area_17_1_1_10_4">#REF!</definedName>
    <definedName name="Excel_BuiltIn_Print_Titles_2">#REF!</definedName>
    <definedName name="_3__123Graph_CCHART_1">#REF!</definedName>
    <definedName name="Excel_BuiltIn_Print_Area_6_1_5_16">#REF!</definedName>
    <definedName name="Excel_BuiltIn_Print_Area_11_1_11_2">#REF!</definedName>
    <definedName localSheetId="11" name="__9_____123Graph_CCHART_1">#REF!</definedName>
    <definedName name="rmcsmsb.1">#REF!</definedName>
    <definedName name="_IPB1">#REF!</definedName>
    <definedName name="Excel_BuiltIn_Print_Area_17_1_1_6_27">#REF!</definedName>
    <definedName name="Excel_BuiltIn_Print_Area_3_1_1_4">#REF!</definedName>
    <definedName name="Excel_BuiltIn_Print_Area_8_1_1_8_16">#REF!</definedName>
    <definedName name="Excel_BuiltIn_Print_Area_18">#REF!</definedName>
    <definedName name="EM_014_6">#REF!</definedName>
    <definedName name="DATTA">#REF!</definedName>
    <definedName name="dbrwk8">#REF!</definedName>
    <definedName localSheetId="11" name="____________________________dol6">#REF!</definedName>
    <definedName name="ts">#REF!</definedName>
    <definedName name="EM_067_14">#REF!</definedName>
    <definedName name="_________________________xlnm.Print_Area_2">#REF!</definedName>
    <definedName name="EM_034_17">#REF!</definedName>
    <definedName name="Rev">#REF!</definedName>
    <definedName name="XRefCopy62">#REF!</definedName>
    <definedName name="Excel_BuiltIn_Print_Area_6_1_27">#REF!</definedName>
    <definedName name="XREF_COLUMN_21">#REF!</definedName>
    <definedName name="jjj">#REF!</definedName>
    <definedName name="Excel_BuiltIn__FilterDatabase_31_4">#REF!</definedName>
    <definedName name="EM_034_4">#REF!</definedName>
    <definedName name="PLUG">#REF!</definedName>
    <definedName name="RFP004Materiall_Total_FC">#REF!</definedName>
    <definedName name="Excel_BuiltIn_Print_Area_11_1_17_16">#REF!</definedName>
    <definedName name="Excel_BuiltIn_Print_Area_2_1_12_2">#REF!</definedName>
    <definedName name="UÀ1576">#REF!</definedName>
    <definedName name="Excel_BuiltIn_Print_Area_12_1_1_16_4">#REF!</definedName>
    <definedName localSheetId="17" name="SESHA_SAI_CONSTRUCTION">#REF!</definedName>
    <definedName localSheetId="10" name="Excel_BuiltIn__FilterDatabase_6">#REF!</definedName>
    <definedName name="Excel_BuiltIn_Print_Area_8_1_1_2">#REF!</definedName>
    <definedName name="XREF_COLUMN_10">#REF!</definedName>
    <definedName name="Excel_BuiltIn_Print_Area_5_1_1_11">#REF!</definedName>
    <definedName name="________________________________________xlnm.Print_Area_2">#REF!</definedName>
    <definedName name="___SC25">#REF!</definedName>
    <definedName name="XRefPaste5">#REF!</definedName>
    <definedName name="EM_022_6">#REF!</definedName>
    <definedName name="cccc">#REF!</definedName>
    <definedName name="______aoc4">#REF!</definedName>
    <definedName name="Enot">#REF!</definedName>
    <definedName name="Excel_BuiltIn_Print_Area_5_1_1_12_16">#REF!</definedName>
    <definedName name="IDLandS_Peak_MP">#REF!</definedName>
    <definedName name="__________________________________xlnm.Print_Titles_1">#REF!</definedName>
    <definedName name="ced_own">#REF!</definedName>
    <definedName name="________xlnm._FilterDatabase_3">#REF!</definedName>
    <definedName name="Excel_BuiltIn_Print_Area_7_1_1_16_4">#REF!</definedName>
    <definedName name="Excel_BuiltIn_Print_Area_5_1_1_2">#REF!</definedName>
    <definedName name="btb_musd">#REF!</definedName>
    <definedName name="cord">#REF!</definedName>
    <definedName name="D65536A1">#REF!</definedName>
    <definedName name="SQRT__1___0.6___1.0">#REF!</definedName>
    <definedName name="Excel_BuiltIn_Print_Area_12_1_16_4">#REF!</definedName>
    <definedName name="Excel_BuiltIn_Print_Area_15_1_12_4">#REF!</definedName>
    <definedName name="Excel_BuiltIn_Print_Area_15_1_14_2">#REF!</definedName>
    <definedName name="EM_058_14">#REF!</definedName>
    <definedName name="__Tk1">#REF!</definedName>
    <definedName name="col_I">#REF!</definedName>
    <definedName name="_____________xlnm.Print_Area_3">#REF!</definedName>
    <definedName localSheetId="17" name="bb">#REF!</definedName>
    <definedName name="EM_027_17">#REF!</definedName>
    <definedName name="Excel_BuiltIn_Print_Area_7_1_5_16">#REF!</definedName>
    <definedName name="Rel.perm">#REF!</definedName>
    <definedName name="Excel_BuiltIn_Print_Area_4_1_15_27">#REF!</definedName>
    <definedName name="INCOME_BGT2">#REF!</definedName>
    <definedName name="BD1StateMax">#REF!</definedName>
    <definedName name="Sim1_Param2">#REF!</definedName>
    <definedName name="EM_016_8">#REF!</definedName>
    <definedName name="Excel_BuiltIn_Print_Area_2_1_1_1_11_16">#REF!</definedName>
    <definedName name="Excel_BuiltIn_Print_Area_4_1_15_16">#REF!</definedName>
    <definedName name="버티">#REF!</definedName>
    <definedName name="Excel_BuiltIn_Print_Area_2_1_14_27">#REF!</definedName>
    <definedName name="EM_024_5">#REF!</definedName>
    <definedName name="x1byr1">#REF!</definedName>
    <definedName name="Excel_BuiltIn_Print_Area_5_1_1_8">#REF!</definedName>
    <definedName name="_____________xlnm.Print_Area_5">#REF!</definedName>
    <definedName name="_______xlnm.Print_Area_7">#REF!</definedName>
    <definedName name="Excel_BuiltIn_Print_Area_28_13_27">#REF!</definedName>
    <definedName name="carpet">#REF!</definedName>
    <definedName name="Excel_BuiltIn_Print_Area_28_16_2">#REF!</definedName>
    <definedName localSheetId="11" name="te">#REF!</definedName>
    <definedName name="Excel_BuiltIn_Print_Area_13_1_5_4">#REF!</definedName>
    <definedName name="SEAL">#REF!</definedName>
    <definedName name="p1ksk">#REF!</definedName>
    <definedName name="XRefPaste12">#REF!</definedName>
    <definedName name="___xlnm._FilterDatabase_5">#REF!</definedName>
    <definedName name="_17Excel_BuiltIn_Print_Area_2_1_1_1_1">#REF!</definedName>
    <definedName name="_14Excel_BuiltIn_Print_Area_4_1_1_1_1_1_1_1_1_1_1_1">#REF!</definedName>
    <definedName localSheetId="11" name="PD">#REF!</definedName>
    <definedName name="EM_003_9">#REF!</definedName>
    <definedName name="Excel_BuiltIn_Print_Area_15_1_1_2">#REF!</definedName>
    <definedName name="____SC04">#REF!</definedName>
    <definedName name="Excel_BuiltIn_Print_Area_9_1_16_1">#REF!</definedName>
    <definedName name="ACTIVITY_5">#REF!</definedName>
    <definedName name="PAGE6">#REF!</definedName>
    <definedName name="AF_01">#REF!</definedName>
    <definedName name="EM_022_14">#REF!</definedName>
    <definedName name="___xlnm.Print_Titles_7">#REF!</definedName>
    <definedName name="Excel_BuiltIn_Print_Area_9_1_10_16">#REF!</definedName>
    <definedName name="Value29">#REF!</definedName>
    <definedName name="Excel_BuiltIn_Print_Area_9_1_10_4">#REF!</definedName>
    <definedName name="Excel_BuiltIn_Print_Area_7_1_9">#REF!</definedName>
    <definedName name="EM_052_17">#REF!</definedName>
    <definedName name="_mhr3">#REF!</definedName>
    <definedName name="EM_015_1">#REF!</definedName>
    <definedName localSheetId="11" name="_9_____123Graph_CCHART_1">#REF!</definedName>
    <definedName name="Excel_BuiltIn_Print_Area_5_1_1_5_4">#REF!</definedName>
    <definedName name="Excel_BuiltIn_Print_Area_5_1_1_1_27">#REF!</definedName>
    <definedName name="DEPTH">#REF!</definedName>
    <definedName name="Excel_BuiltIn_Print_Area_6_1_3">#REF!</definedName>
    <definedName name="Excel_BuiltIn_Print_Area_12_1_13_27">#REF!</definedName>
    <definedName name="Excel_BuiltIn_Print_Area_10_1_16_16">#REF!</definedName>
    <definedName name="_4_a___v">#REF!</definedName>
    <definedName name="cprp_lucknow">#REF!</definedName>
    <definedName name="feb_qty_rev_3">#REF!</definedName>
    <definedName name="EM_035_17">#REF!</definedName>
    <definedName name="___Tkl1">#REF!</definedName>
    <definedName name="xd">#REF!</definedName>
    <definedName name="ss6_gtax_f">#REF!</definedName>
    <definedName name="Excel_BuiltIn_Print_Area_12_1_1_16">#REF!</definedName>
    <definedName name="TOP_SUP">#REF!</definedName>
    <definedName name="____xlnm.Print_Area">#REF!</definedName>
    <definedName name="Excel_BuiltIn_Print_Area_5_1_1_1_1_16">#REF!</definedName>
    <definedName name="Excel_BuiltIn_Print_Area_29_6_27">#REF!</definedName>
    <definedName name="Cost__Ex_Works">#REF!</definedName>
    <definedName name="BuiltIn_Print_Titles___0___0___0___0___0___0___0___0___0___0___0___0">#REF!</definedName>
    <definedName name="XRefPaste4">#REF!</definedName>
    <definedName localSheetId="11" name="________________________________________________________dol6">#REF!</definedName>
    <definedName name="Excel_BuiltIn_Print_Area_7_1_12_27">#REF!</definedName>
    <definedName name="RCArea">#REF!</definedName>
    <definedName name="col___0">#REF!</definedName>
    <definedName name="Excel_BuiltIn_Print_Area_6_20_4">#REF!</definedName>
    <definedName name="Excel_BuiltIn_Print_Area_7_1_20_4">#REF!</definedName>
    <definedName localSheetId="11" name="__123Graph_A">#REF!</definedName>
    <definedName name="Name_Project">#REF!</definedName>
    <definedName name="wid">#REF!</definedName>
    <definedName name="ss8_ct_v">#REF!</definedName>
    <definedName name="__________________________________________xlnm.Print_Titles_1">#REF!</definedName>
    <definedName name="_______iv19000">#REF!</definedName>
    <definedName name="______b111121">#REF!</definedName>
    <definedName localSheetId="11" name="_____________________________________________________dol12">#REF!</definedName>
    <definedName name="XRefPaste51Row">#REF!</definedName>
    <definedName name="KPI_BGT3">#REF!</definedName>
    <definedName name="gngn">#REF!</definedName>
    <definedName name="Excel_BuiltIn_Print_Area_12_1_12_16">#REF!</definedName>
    <definedName name="ESC_SER">#REF!</definedName>
    <definedName name="Excel_BuiltIn_Print_Area_12_1_1_5_16">#REF!</definedName>
    <definedName name="_C">#REF!</definedName>
    <definedName localSheetId="11" name="__17__123Graph_BCHART_1">#REF!</definedName>
    <definedName name="EM_013_18">#REF!</definedName>
    <definedName name="EM_023_15">#REF!</definedName>
    <definedName name="rmcmcc.3">#REF!</definedName>
    <definedName name="other_boq">#REF!</definedName>
    <definedName name="Excel_BuiltIn_Print_Area_7_1_15">#REF!</definedName>
    <definedName name="EARTH1">#REF!</definedName>
    <definedName name="Excel_BuiltIn_Print_Area_5_1_12">#REF!</definedName>
    <definedName name="____IDC2">#REF!</definedName>
    <definedName name="CBISO">#REF!</definedName>
    <definedName name="ss8_fuel_w">#REF!</definedName>
    <definedName name="PATHJV111">#REF!</definedName>
    <definedName name="______________mm3">#REF!</definedName>
    <definedName localSheetId="11" name="s">#REF!</definedName>
    <definedName name="EARTH">#REF!</definedName>
    <definedName name="Excel_BuiltIn_Print_Area_15_1_6_2">#REF!</definedName>
    <definedName name="____lb1">#REF!</definedName>
    <definedName name="EM_015_3">#REF!</definedName>
    <definedName name="Excel_BuiltIn_Print_Area_8_1_17">#REF!</definedName>
    <definedName name="JEJS___4">#REF!</definedName>
    <definedName name="간노1">#REF!</definedName>
    <definedName name="_T143300">#REF!</definedName>
    <definedName name="Excel_BuiltIn_Print_Area_15_1_10_2">#REF!</definedName>
    <definedName name="____CBR220">#REF!</definedName>
    <definedName name="Excel_BuiltIn_Print_Area_12_1_6">#REF!</definedName>
    <definedName name="EM_012_3">#REF!</definedName>
    <definedName name="_6MACRO_SOMMAIRE_.Bouton13_QuandClic">#REF!</definedName>
    <definedName name="GTTB">#REF!</definedName>
    <definedName name="mllf">#REF!</definedName>
    <definedName localSheetId="11" name="P_3">#REF!</definedName>
    <definedName name="lcs">#REF!</definedName>
    <definedName name="EM_069_14">#REF!</definedName>
    <definedName name="Excel_BuiltIn_Print_Area_2_1_1_1_1_5">#REF!</definedName>
    <definedName name="fsg">#REF!</definedName>
    <definedName name="lamda">#REF!</definedName>
    <definedName name="Excel_BuiltIn_Print_Area_17_1_1_1_1_16">#REF!</definedName>
    <definedName name="___________________A91614">#REF!</definedName>
    <definedName name="agedump">#REF!</definedName>
    <definedName name="AF_99">#REF!</definedName>
    <definedName localSheetId="11" name="p11i5f">#REF!</definedName>
    <definedName name="Excel_BuiltIn_Print_Area_9_1_6">#REF!</definedName>
    <definedName name="_3__e">#REF!</definedName>
    <definedName name="asdsad">#REF!</definedName>
    <definedName name="PAGE7">#REF!</definedName>
    <definedName name="_V">#REF!</definedName>
    <definedName name="EM_068_16">#REF!</definedName>
    <definedName name="_SC21">#REF!</definedName>
    <definedName name="EM_009_15">#REF!</definedName>
    <definedName localSheetId="11" name="chk">#REF!</definedName>
    <definedName name="pImcc.3">#REF!</definedName>
    <definedName name="ss9_ec_f">#REF!</definedName>
    <definedName name="Excel_BuiltIn_Print_Area_7_1_1_12_2">#REF!</definedName>
    <definedName name="Excel_BuiltIn_Print_Area_4_1_1_5_4">#REF!</definedName>
    <definedName name="p1mltp">#REF!</definedName>
    <definedName name="IntroParagraph">#REF!</definedName>
    <definedName name="PATHJVPR222">#REF!</definedName>
    <definedName name="Excel_BuiltIn_Print_Titles_16">#REF!</definedName>
    <definedName name="ssf">#REF!</definedName>
    <definedName name="swi">#REF!</definedName>
    <definedName name="EM_028_15">#REF!</definedName>
    <definedName name="TEST10">#REF!</definedName>
    <definedName name="MARGINPROJ">#REF!</definedName>
    <definedName name="_20Excel_BuiltIn_Print_Area_5_1_1_1">#REF!</definedName>
    <definedName name="BL3CC">#REF!</definedName>
    <definedName name="Excel_BuiltIn_Print_Area_1_1_1_16">#REF!</definedName>
    <definedName name="Excel_BuiltIn_Print_Area_17_1_8_2">#REF!</definedName>
    <definedName name="Fdl">#REF!</definedName>
    <definedName name="Excel_BuiltIn_Print_Area_12_1_1_1_1">#REF!</definedName>
    <definedName name="EM_024_17">#REF!</definedName>
    <definedName name="_18Excel_BuiltIn_Print_Area_3_1_1_1_1">#REF!</definedName>
    <definedName name="______________A71614">#REF!</definedName>
    <definedName localSheetId="10" name="A1_">#REF!</definedName>
    <definedName name="Excel_BuiltIn_Print_Area_4_1_2_27">#REF!</definedName>
    <definedName localSheetId="11" name="DATA18">#REF!</definedName>
    <definedName name="Excel_BuiltIn_Print_Area_11_1_4">#REF!</definedName>
    <definedName name="P_6DSO">#REF!</definedName>
    <definedName name="PLC">#REF!</definedName>
    <definedName name="Excel_BuiltIn_Print_Area_16_1_1_16_27">#REF!</definedName>
    <definedName name="XRefPaste30Row">#REF!</definedName>
    <definedName localSheetId="11" name="sfjk">#REF!</definedName>
    <definedName name="Excel_BuiltIn_Print_Area_3_1_11_16">#REF!</definedName>
    <definedName name="Excel_BuiltIn_Print_Area_15_1_15_4">#REF!</definedName>
    <definedName name="XRefCopy6Row">#REF!</definedName>
    <definedName name="Excel_BuiltIn_Print_Area_5_1_1_15_4">#REF!</definedName>
    <definedName name="Excel_BuiltIn_Print_Area_4_1_8_16">#REF!</definedName>
    <definedName name="FIN_MAN">#REF!</definedName>
    <definedName name="Excel_BuiltIn_Print_Area_7_1_7_4">#REF!</definedName>
    <definedName name="BD1TimeMeasure">#REF!</definedName>
    <definedName name="Excel_BuiltIn_Print_Area_5_1_17_2">#REF!</definedName>
    <definedName name="top">#REF!</definedName>
    <definedName name="Excel_BuiltIn_Print_Area_6_1_11_16">#REF!</definedName>
    <definedName name="Excel_BuiltIn_Print_Area_12_1_11_2">#REF!</definedName>
    <definedName name="I04.16">#REF!</definedName>
    <definedName name="_">#REF!</definedName>
    <definedName name="____________in18900">#REF!</definedName>
    <definedName name="CONT1">#REF!</definedName>
    <definedName name="A8____13">#REF!</definedName>
    <definedName name="LTR">#REF!</definedName>
    <definedName name="O.">#REF!</definedName>
    <definedName name="Excel_BuiltIn_Print_Area_4_1_13_4">#REF!</definedName>
    <definedName name="QFC_NOKh">#REF!</definedName>
    <definedName name="Print_Area_MI_17">#REF!</definedName>
    <definedName name="Z0G">#REF!</definedName>
    <definedName name="Excel_BuiltIn_Print_Area_14_1_7">#REF!</definedName>
    <definedName localSheetId="11" name="CIF_ABB_local">#REF!</definedName>
    <definedName name="Excel_BuiltIn_Print_Area_28_2_16">#REF!</definedName>
    <definedName name="Excel_BuiltIn_Print_Area_17_1_1_8_16">#REF!</definedName>
    <definedName name="Excel_BuiltIn_Print_Area_3_1_9_27">#REF!</definedName>
    <definedName name="__axx5">#REF!</definedName>
    <definedName name="EH_002_13">#REF!</definedName>
    <definedName name="ss8_ec_f">#REF!</definedName>
    <definedName name="RTU1_AI">#REF!</definedName>
    <definedName name="Excel_BuiltIn_Print_Area_7_1_1_1_16">#REF!</definedName>
    <definedName name="Excel_BuiltIn_Print_Area_16_1_8_4">#REF!</definedName>
    <definedName name="Excel_BuiltIn_Print_Area_14_1_14_16">#REF!</definedName>
    <definedName name="Excel_BuiltIn_Print_Area_3_1_1_1_1_1_1_1">#REF!</definedName>
    <definedName name="LAMP___13">#REF!</definedName>
    <definedName name="Excel_BuiltIn_Print_Area_4_1_1_12_27">#REF!</definedName>
    <definedName name="hh___0">#REF!</definedName>
    <definedName name="empl_revw_id">#REF!</definedName>
    <definedName name="XRefPaste26Row">#REF!</definedName>
    <definedName name="empl_imp3">#REF!</definedName>
    <definedName name="root2">#REF!</definedName>
    <definedName name="m2_ic_v">#REF!</definedName>
    <definedName name="fwi">#REF!</definedName>
    <definedName name="Value42">#REF!</definedName>
    <definedName name="Excel_BuiltIn_Print_Area_17_1_1_3">#REF!</definedName>
    <definedName name="EM_002_18">#REF!</definedName>
    <definedName name="ss8_fuel_f">#REF!</definedName>
    <definedName name="idto">#REF!</definedName>
    <definedName name="Excel_BuiltIn_Print_Area_28_20_27">#REF!</definedName>
    <definedName name="HX">#REF!</definedName>
    <definedName name="EM_074_15">#REF!</definedName>
    <definedName name="m8_geno_w">#REF!</definedName>
    <definedName name="EM_008_12">#REF!</definedName>
    <definedName name="XRefCopy10">#REF!</definedName>
    <definedName name="Excel_BuiltIn_Print_Area_8_1_1_7_4">#REF!</definedName>
    <definedName name="_____SC13">#REF!</definedName>
    <definedName localSheetId="17" name="K">#REF!</definedName>
    <definedName name="__iv19000">#REF!</definedName>
    <definedName name="_RE100">#REF!</definedName>
    <definedName name="XRefCopy65">#REF!</definedName>
    <definedName name="Excel_BuiltIn_Print_Area_8_1_1_14_2">#REF!</definedName>
    <definedName name="Excel_BuiltIn_Print_Area_2_1_1_1_1_4_1">#REF!</definedName>
    <definedName name="CD_SW">#REF!</definedName>
    <definedName localSheetId="11" name="___________________dol6">#REF!</definedName>
    <definedName name="Excel_BuiltIn_Print_Area_3_1_1_1_1_1">#REF!</definedName>
    <definedName name="____________m234">#REF!</definedName>
    <definedName name="_in18900">#REF!</definedName>
    <definedName name="DaRWk8">#REF!</definedName>
    <definedName name="Excel_BuiltIn_Print_Area_4_1_1_2_27">#REF!</definedName>
    <definedName name="XRefCopy18">#REF!</definedName>
    <definedName name="Excel_BuiltIn_Print_Area_7_1_1_17_16">#REF!</definedName>
    <definedName name="Excel_BuiltIn_Print_Titles_1">#REF!</definedName>
    <definedName name="XRefPaste50">#REF!</definedName>
    <definedName name="Excel_BuiltIn_Print_Area_13_1_3_4">#REF!</definedName>
    <definedName name="Excel_BuiltIn_Print_Area_8_1_12_4">#REF!</definedName>
    <definedName name="___________xlnm.Print_Area_1">#REF!</definedName>
    <definedName name="Excel_BuiltIn_Print_Area_9_1_9_27">#REF!</definedName>
    <definedName name="Excel_BuiltIn_Print_Area_17_1_1_1_1_1">#REF!</definedName>
    <definedName localSheetId="11" name="SALEFACT">#REF!</definedName>
    <definedName name="_______aoc3">#REF!</definedName>
    <definedName name="ar">#REF!</definedName>
    <definedName name="Excel_BuiltIn_Print_Area_4_1_9_2">#REF!</definedName>
    <definedName name="Excel_BuiltIn_Print_Area_4_1_1_14_27">#REF!</definedName>
    <definedName name="Excel_BuiltIn_Print_Area_7_1_1_1_1">#REF!</definedName>
    <definedName name="___SC23">#REF!</definedName>
    <definedName name="EM_038_1">#REF!</definedName>
    <definedName name="Excel_BuiltIn_Print_Area_9_1_17_4">#REF!</definedName>
    <definedName name="Excel_BuiltIn_Print_Area_9_1_13_16">#REF!</definedName>
    <definedName name="Excel_BuiltIn__FilterDatabase_7_8">#REF!</definedName>
    <definedName name="OPEX_BGT7">#REF!</definedName>
    <definedName name="PATHJV1">#REF!</definedName>
    <definedName name="Excel_BuiltIn_Print_Area_17_1_1_2">#REF!</definedName>
    <definedName name="Excel_BuiltIn_Print_Area_5_12_16">#REF!</definedName>
    <definedName localSheetId="11" name="__________________________________________________dol12">#REF!</definedName>
    <definedName name="EM_003_2">#REF!</definedName>
    <definedName name="annex6_9">#REF!</definedName>
    <definedName name="_4__a____ii">#REF!</definedName>
    <definedName name="STATEMENT_3">#REF!</definedName>
    <definedName name="Excel_BuiltIn_Print_Area_7_1_1_11">#REF!</definedName>
    <definedName name="_________m20">#REF!</definedName>
    <definedName name="Excel_BuiltIn_Print_Area_16_1_1_11_4">#REF!</definedName>
    <definedName localSheetId="11" name="____________________________IDA1">#REF!</definedName>
    <definedName name="bhaska1">#REF!</definedName>
    <definedName localSheetId="11" name="___________________________IDA1">#REF!</definedName>
    <definedName name="___axx6">#REF!</definedName>
    <definedName localSheetId="11" name="dc">#REF!</definedName>
    <definedName name="_SS407">#REF!</definedName>
    <definedName name="Excel_BuiltIn_Print_Area_10_1_11">#REF!</definedName>
    <definedName name="Excel_BuiltIn_Print_Area_10_8_2">#REF!</definedName>
    <definedName name="INFSPL">#REF!</definedName>
    <definedName name="Excel_BuiltIn_Print_Area_17_1_16">#REF!</definedName>
    <definedName name="Excel_BuiltIn_Print_Area_13_1_20_16">#REF!</definedName>
    <definedName name="Excel_BuiltIn_Print_Area_8_1_1_3_4">#REF!</definedName>
    <definedName name="CRP_Unnao">#REF!</definedName>
    <definedName name="UNITS">#REF!</definedName>
    <definedName name="Excel_BuiltIn_Print_Area_2_1_1_1_1_1_4">#REF!</definedName>
    <definedName name="_______________f1">#REF!</definedName>
    <definedName name="XRefCopy14">#REF!</definedName>
    <definedName name="_________m234">#REF!</definedName>
    <definedName name="Excel_BuiltIn_Print_Area_12_1_1_9_2">#REF!</definedName>
    <definedName name="pt">#REF!</definedName>
    <definedName name="EM_059_14">#REF!</definedName>
    <definedName name="Excel_BuiltIn__FilterDatabase_3">#REF!</definedName>
    <definedName name="EM_030_17">#REF!</definedName>
    <definedName name="_dol11">#REF!</definedName>
    <definedName name="Excel_BuiltIn_Print_Area_3_1_1_1_1_1_1_1_1_1">#REF!</definedName>
    <definedName localSheetId="11" name="_________6___123Graph_CCHART_1">#REF!</definedName>
    <definedName name="empl_period">#REF!</definedName>
    <definedName name="DLF">#REF!</definedName>
    <definedName name="Excel_BuiltIn_Print_Area_2_1_1_1_1_1_16_1">#REF!</definedName>
    <definedName name="Excel_BuiltIn_Print_Area_12_1_1_5_4">#REF!</definedName>
    <definedName name="TTMT">#REF!</definedName>
    <definedName name="EM_037_4">#REF!</definedName>
    <definedName name="bol">#REF!</definedName>
    <definedName name="표지1">#REF!</definedName>
    <definedName name="________xlnm.Print_Area_1">#REF!</definedName>
    <definedName name="________xlnm.Print_Titles_4">#REF!</definedName>
    <definedName name="MoreItems">#REF!</definedName>
    <definedName name="EM_030_14">#REF!</definedName>
    <definedName name="EM_023_17">#REF!</definedName>
    <definedName name="Excel_BuiltIn_Print_Area_6_1_6_27">#REF!</definedName>
    <definedName name="Excel_BuiltIn_Print_Area_4">#REF!</definedName>
    <definedName name="Excel_BuiltIn_Print_Area_17_1_1_6_4">#REF!</definedName>
    <definedName localSheetId="11" name="KE">#REF!</definedName>
    <definedName name="_qty4">#REF!</definedName>
    <definedName localSheetId="11" name="________________VS2004">#REF!</definedName>
    <definedName name="Excel_BuiltIn_Print_Area_4_1_1_10_16">#REF!</definedName>
    <definedName name="GW">#REF!</definedName>
    <definedName name="FFR">#REF!</definedName>
    <definedName name="_3__b">#REF!</definedName>
    <definedName name="직노">#REF!</definedName>
    <definedName name="empl_ptgt3">#REF!</definedName>
    <definedName name="Km___13">#REF!</definedName>
    <definedName name="Excel_BuiltIn_Print_Titles_18">#REF!</definedName>
    <definedName name="XRefPaste9">#REF!</definedName>
    <definedName name="Excel_BuiltIn_Print_Area_4_1_1_13_16">#REF!</definedName>
    <definedName name="Excel_BuiltIn_Print_Area_5_1_1_20_4">#REF!</definedName>
    <definedName name="_10Excel_BuiltIn_Print_Area_4_1_1_1_1">#REF!</definedName>
    <definedName name="IPB">#REF!</definedName>
    <definedName name="EVA">#REF!</definedName>
    <definedName name="Z0eq4.16">#REF!</definedName>
    <definedName name="Excel_BuiltIn_Print_Area_2_1_11_4">#REF!</definedName>
    <definedName name="XRefPaste10">#REF!</definedName>
    <definedName name="boml">#REF!</definedName>
    <definedName name="BL2BBB">#REF!</definedName>
    <definedName name="zlpu">#REF!</definedName>
    <definedName name="phi">#REF!</definedName>
    <definedName name="Excel_BuiltIn_Print_Area_17_1_1_11_2">#REF!</definedName>
    <definedName name="_ps1">#REF!</definedName>
    <definedName name="Excel_BuiltIn_Print_Area_2_1_1_1_14_4">#REF!</definedName>
    <definedName name="EM_013_10">#REF!</definedName>
    <definedName name="________________________________________________________in18900">#REF!</definedName>
    <definedName name="EM_012_1">#REF!</definedName>
    <definedName name="EM_001_9">#REF!</definedName>
    <definedName name="Excel_BuiltIn_Print_Area_2_1_1_37">#REF!</definedName>
    <definedName name="Excel_BuiltIn_Print_Area_10_1_20_16">#REF!</definedName>
    <definedName name="_BAA1">#REF!</definedName>
    <definedName name="Stg_Super">#REF!</definedName>
    <definedName name="Excel_BuiltIn_Print_Area_4_1_1_13">#REF!</definedName>
    <definedName name="_7__123Graph_ACHART_1">#REF!</definedName>
    <definedName name="PLCUM">#REF!</definedName>
    <definedName name="priced_end">#REF!</definedName>
    <definedName name="Excel_BuiltIn_Print_Area_5_1_1_15">#REF!</definedName>
    <definedName localSheetId="11" name="Tm">#REF!</definedName>
    <definedName name="Excel_BuiltIn_Print_Area_10_1_1_1_2">#REF!</definedName>
    <definedName name="ESCPRD_IDTOSW">#REF!</definedName>
    <definedName name="SortAREA">#REF!</definedName>
    <definedName name="_______xlnm.Print_Titles_7">#REF!</definedName>
    <definedName name="Excel_BuiltIn_Print_Area_5_1_1_12_27">#REF!</definedName>
    <definedName name="T1_">#REF!</definedName>
    <definedName name="Excel_BuiltIn_Print_Area_5_7">#REF!</definedName>
    <definedName name="m2_gt_v">#REF!</definedName>
    <definedName name="EM_023_10">#REF!</definedName>
    <definedName name="EM_026_7">#REF!</definedName>
    <definedName name="__vr1">#REF!</definedName>
    <definedName name="부대공사">#REF!</definedName>
    <definedName name="_____________________________xlnm.Print_Titles_1">#REF!</definedName>
    <definedName name="__123Graph_E">#REF!</definedName>
    <definedName name="pIsmsb.1">#REF!</definedName>
    <definedName name="config">#REF!</definedName>
    <definedName name="Excel_BuiltIn_Print_Area_5_1_1">#REF!</definedName>
    <definedName name="Excel_BuiltIn_Print_Area_16_1_2_2">#REF!</definedName>
    <definedName name="__Tk11">#REF!</definedName>
    <definedName localSheetId="11" name="btb_musd">#REF!</definedName>
    <definedName name="Excel_BuiltIn_Print_Area_13_1_10_2">#REF!</definedName>
    <definedName name="fullview">#REF!</definedName>
    <definedName name="Excel_BuiltIn_Print_Area_16_1_1_8_27">#REF!</definedName>
    <definedName localSheetId="11" name="ae">#REF!</definedName>
    <definedName name="Excel_BuiltIn_Print_Area_6_1_1_16">#REF!</definedName>
    <definedName name="Excel_BuiltIn_Print_Area_12_1_4">#REF!</definedName>
    <definedName name="Excel_BuiltIn_Print_Area_11_1_13_27">#REF!</definedName>
    <definedName name="SelectLessOrExcess">#REF!</definedName>
    <definedName localSheetId="11" name="____2____123Graph_BCHART_1">#REF!</definedName>
    <definedName name="ge_1">#REF!</definedName>
    <definedName name="Excel_BuiltIn_Print_Area_13_1_20_27">#REF!</definedName>
    <definedName name="Excel_BuiltIn_Print_Area_3_1_16_16">#REF!</definedName>
    <definedName name="EM_004_4">#REF!</definedName>
    <definedName name="Excel_BuiltIn_Print_Area_6_1_15_16">#REF!</definedName>
    <definedName name="___xlnm.Print_Area_6">#REF!</definedName>
    <definedName name="EM_034_11">#REF!</definedName>
    <definedName name="Excel_BuiltIn_Print_Area_15_1_12">#REF!</definedName>
    <definedName name="Excel_BuiltIn_Print_Area_14_1_11">#REF!</definedName>
    <definedName localSheetId="11" name="_________________________________dol6">#REF!</definedName>
    <definedName name="EM_033_18">#REF!</definedName>
    <definedName name="__TR220">#REF!</definedName>
    <definedName name="Excel_BuiltIn_Print_Area_2_1_3_2">#REF!</definedName>
    <definedName name="__xlnm.Print_Titles_3">#REF!</definedName>
    <definedName name="_____aoc4">#REF!</definedName>
    <definedName name="_____________________in18900">#REF!</definedName>
    <definedName name="EM_016_6">#REF!</definedName>
    <definedName name="محكنج">#REF!</definedName>
    <definedName name="Aic_Instrumentation_List">#REF!</definedName>
    <definedName name="___Hra2">#REF!</definedName>
    <definedName name="Excel_BuiltIn_Print_Area_13_1_8_16">#REF!</definedName>
    <definedName name="EM_026_8">#REF!</definedName>
    <definedName name="Excel_BuiltIn_Print_Area_11_1_12_16">#REF!</definedName>
    <definedName name="SINC2">#REF!</definedName>
    <definedName name="Excel_BuiltIn_Print_Area_15_1_2_2">#REF!</definedName>
    <definedName name="___SC03">#REF!</definedName>
    <definedName localSheetId="17" name="전체">#REF!</definedName>
    <definedName name="ss8_bop_w">#REF!</definedName>
    <definedName localSheetId="11" name="_11________123Graph_BCHART_1">#REF!</definedName>
    <definedName name="Excel_BuiltIn_Print_Area_13_1_16_27">#REF!</definedName>
    <definedName name="RevTable">#REF!</definedName>
    <definedName localSheetId="11" name="ICS_DISCUSSION_C_ISSUES_List">#REF!</definedName>
    <definedName name="n2x">#REF!</definedName>
    <definedName name="Excel_BuiltIn_Print_Area_7_1_1_11_4">#REF!</definedName>
    <definedName name="Excel_BuiltIn_Print_Area_16_1_20_2">#REF!</definedName>
    <definedName name="EM_010_6">#REF!</definedName>
    <definedName name="____xlnm.Print_Area_7">#REF!</definedName>
    <definedName name="eehr">#REF!</definedName>
    <definedName name="___________iv19000">#REF!</definedName>
    <definedName name="_TR500">#REF!</definedName>
    <definedName name="_______________________________________________________iv19000">#REF!</definedName>
    <definedName localSheetId="11" name="________________________________________dol12">#REF!</definedName>
    <definedName localSheetId="10" name="LLL">#REF!</definedName>
    <definedName name="EM_019_17">#REF!</definedName>
    <definedName name="Excel_BuiltIn_Print_Area_29_5">#REF!</definedName>
    <definedName name="typeofbidder">#REF!</definedName>
    <definedName name="Location___17">#REF!</definedName>
    <definedName name="spfactor">#REF!</definedName>
    <definedName name="ALPTOI">#REF!</definedName>
    <definedName name="ys">#REF!</definedName>
    <definedName name="Excel_BuiltIn_Print_Area_17_1_17_2">#REF!</definedName>
    <definedName name="Excel_BuiltIn_Print_Area_17_1_1_1_27">#REF!</definedName>
    <definedName name="Excel_BuiltIn_Print_Area_5_1_1_8_2">#REF!</definedName>
    <definedName name="__m20">#REF!</definedName>
    <definedName name="Excel_BuiltIn_Print_Area_2_1_1_1_7_2">#REF!</definedName>
    <definedName name="_mhr2">#REF!</definedName>
    <definedName name="XRefCopy16">#REF!</definedName>
    <definedName name="RLPS">#REF!</definedName>
    <definedName hidden="1" localSheetId="1" name="_xlnm._FilterDatabase">'Supply Status'!$A$5:$L$106</definedName>
    <definedName hidden="1" localSheetId="6" name="_xlnm._FilterDatabase">'Hindrance Record'!$A$3:$T$322</definedName>
    <definedName hidden="1" localSheetId="7" name="_xlnm._FilterDatabase">Earthing!$A$4:$L$319</definedName>
    <definedName hidden="1" localSheetId="8" name="_xlnm._FilterDatabase">Foundation!$A$4:$T$358</definedName>
    <definedName hidden="1" localSheetId="9" name="_xlnm._FilterDatabase">'Erection Compiled'!$A$4:$U$378</definedName>
    <definedName hidden="1" localSheetId="10" name="_xlnm._FilterDatabase">'Tack Welding'!$A$4:$I$223</definedName>
    <definedName hidden="1" localSheetId="14" name="_xlnm._FilterDatabase">Stringing!$A$5:$N$81</definedName>
    <definedName hidden="1" localSheetId="16" name="_xlnm._FilterDatabase">Accessories!$A$4:$N$51</definedName>
    <definedName hidden="1" localSheetId="17" name="_xlnm._FilterDatabase">'Shield Wire Earthing'!$C$1:$C$17</definedName>
    <definedName hidden="1" localSheetId="18" name="_xlnm._FilterDatabase">'TS Gantry - AP47'!$A$7:$AA$647</definedName>
    <definedName hidden="1" localSheetId="21" name="_xlnm._FilterDatabase">'L3 Plan'!$A$5:$W$5</definedName>
  </definedNames>
  <calcPr/>
  <extLst>
    <ext uri="GoogleSheetsCustomDataVersion2">
      <go:sheetsCustomData xmlns:go="http://customooxmlschemas.google.com/" r:id="rId29" roundtripDataChecksum="rgfYQJkkBCF3Xe+ZYbl5wB6osiAvJC1edCDTYX7bsJs="/>
    </ext>
  </extLst>
</workbook>
</file>

<file path=xl/sharedStrings.xml><?xml version="1.0" encoding="utf-8"?>
<sst xmlns="http://schemas.openxmlformats.org/spreadsheetml/2006/main" count="12337" uniqueCount="1811">
  <si>
    <t>KEC International Limited</t>
  </si>
  <si>
    <t xml:space="preserve">Supply Status </t>
  </si>
  <si>
    <t>Name of Line _ 765 kV Bikaner-IV PS – Siwani (2nd) line - Part-I</t>
  </si>
  <si>
    <t>Sr. No.</t>
  </si>
  <si>
    <t>Item Description</t>
  </si>
  <si>
    <t>Finalized Vendor</t>
  </si>
  <si>
    <t>Unit</t>
  </si>
  <si>
    <t>Start Date as per Approved L2 Schedule</t>
  </si>
  <si>
    <t>FInish Date as per Approved L2 Schedule</t>
  </si>
  <si>
    <t>Total Qty as per LOA</t>
  </si>
  <si>
    <t>Received Till Date</t>
  </si>
  <si>
    <t>Balance</t>
  </si>
  <si>
    <t>Remarks</t>
  </si>
  <si>
    <t>Tower Stub</t>
  </si>
  <si>
    <t>KEC</t>
  </si>
  <si>
    <t>Nos.</t>
  </si>
  <si>
    <t>Tower Earthing</t>
  </si>
  <si>
    <t>Tower Structure</t>
  </si>
  <si>
    <r>
      <rPr>
        <rFont val="Calibri"/>
        <color theme="1"/>
        <sz val="11.0"/>
      </rPr>
      <t xml:space="preserve">DA+0/+3/+6/+9/-1.5/-3 Extn - 54/71/55/44/18/13 Nos.
DB1+0/+3/+6/+9 Extn - 9/3/1/5 Nos.
DB2+0/+3/+6/+9 Extn - 7/3/1/1 Nos.
DC1+0/+3/+6/+9 Extn - 5/1/1/1Nos.
DC2+0/+3/+9 Extn - 5/1/1 Nos.                                                                                  DC2+0 - 1 Nos.(TP Tower)
DD1+0/+9 Extn - 2/2 Nos.                                                                                        
DD2+0/+3/+6/+9/+18/+25/+35 Extn - 2/1/1/1/1/1/2 Nos.                                                </t>
    </r>
    <r>
      <rPr>
        <rFont val="Calibri"/>
        <b/>
        <color theme="1"/>
        <sz val="11.0"/>
      </rPr>
      <t xml:space="preserve">                                          (13836.22 MT received)</t>
    </r>
  </si>
  <si>
    <t>Conductor</t>
  </si>
  <si>
    <t>KEC Cables</t>
  </si>
  <si>
    <t>Km</t>
  </si>
  <si>
    <t>Insulator</t>
  </si>
  <si>
    <t>Aditya Birla</t>
  </si>
  <si>
    <t>H/w Fittings</t>
  </si>
  <si>
    <t>Tag</t>
  </si>
  <si>
    <t>%</t>
  </si>
  <si>
    <t>OPGW Cable</t>
  </si>
  <si>
    <t>Apar Industries</t>
  </si>
  <si>
    <t>SUPPLY STATUS AS PER BOQ</t>
  </si>
  <si>
    <t>Agency: KEC INTERNATIONAL Limited</t>
  </si>
  <si>
    <t>Status as on</t>
  </si>
  <si>
    <t>Sl. No.</t>
  </si>
  <si>
    <t>Activity Description</t>
  </si>
  <si>
    <t>Supplier</t>
  </si>
  <si>
    <t>Total Quantity</t>
  </si>
  <si>
    <t>As Per Amendment Quantity</t>
  </si>
  <si>
    <t>Supplies as per L2</t>
  </si>
  <si>
    <t>Actual as on date</t>
  </si>
  <si>
    <t>Present status of balance supplies</t>
  </si>
  <si>
    <t>Expected date of supply</t>
  </si>
  <si>
    <t xml:space="preserve">EARTHING OF TOWERS                      </t>
  </si>
  <si>
    <t>Supply of Pipe Type Earthing</t>
  </si>
  <si>
    <t xml:space="preserve">EA </t>
  </si>
  <si>
    <t>Supply of Counterpoise type earthing (120 mlength)</t>
  </si>
  <si>
    <t>ROD TYPE EARTHING</t>
  </si>
  <si>
    <t>Supply of Shieldwire EarthingincludingPG clamps, downlead clampsbutexcluding Earthwire bits for Pipetypeearthing</t>
  </si>
  <si>
    <t>Supply of Shieldwire Earthing Counterpoise (4X30M) Type including PGclamps, downlead clamps but excluding Earthwire bits.</t>
  </si>
  <si>
    <t>Counterpoise type (280 m length)</t>
  </si>
  <si>
    <t xml:space="preserve">TOWER ACCESSORIES                       </t>
  </si>
  <si>
    <t>Danger  Plate for 765kV</t>
  </si>
  <si>
    <t>Number  Plate for 765kV</t>
  </si>
  <si>
    <t>Phase Plate (Set of three)</t>
  </si>
  <si>
    <t>SET</t>
  </si>
  <si>
    <t>Circuit Plate  (Set of two)</t>
  </si>
  <si>
    <t>Supply of Anti-Climbing Devices ofBarbedWire Type</t>
  </si>
  <si>
    <t>Bird Guard (Set of Three)</t>
  </si>
  <si>
    <t xml:space="preserve">CONDUCTOR                               </t>
  </si>
  <si>
    <t>AL59 ZEBRA CONDUCTOR (KM)</t>
  </si>
  <si>
    <t xml:space="preserve">KM </t>
  </si>
  <si>
    <t xml:space="preserve">Earthwire                               </t>
  </si>
  <si>
    <t>7/3.66 G.S. EARTHWIRE</t>
  </si>
  <si>
    <t>Nirmal Wires</t>
  </si>
  <si>
    <t xml:space="preserve">HARDWARE FITTINGS                       </t>
  </si>
  <si>
    <t>Hardware Fittings for 765kV AC with Hexagonal Zebra Conductor-Double ISuspension String</t>
  </si>
  <si>
    <t>TAG</t>
  </si>
  <si>
    <t>Hardware Fittings for 765kV AC with Hexagonal Zebra Conductor-Single ISuspension String (Pilot)</t>
  </si>
  <si>
    <t>Hardware Fittings for 765kV AC with Hexagonal ZebraConductor-Quadruple Tension String</t>
  </si>
  <si>
    <t>Hardware Fittings for 765kV AC with Hexagonal Zebra Conductor-SingleTension String</t>
  </si>
  <si>
    <t xml:space="preserve">CONDUCTOR ACCESSORIES                   </t>
  </si>
  <si>
    <t>MID SPAN COMPRESSION JOINT FOR AL59 ZEBRA CONDUCTOR</t>
  </si>
  <si>
    <t>REPAIR SLEEVE FOR AL59 ZEBRA CONDUCTOR</t>
  </si>
  <si>
    <t>T-CONNECTOR-765KV AC WITH AL59 HEXA ZEBRA</t>
  </si>
  <si>
    <t>PREFORMED RETAINING ROD TYPE SPACER DAMPER SUITABLE FOR HEXA AL59ZEBRA CONDUCTOR</t>
  </si>
  <si>
    <t>HEXAGONAL RIGID SPACER-765KV AC WITH AL59 HEX ZEBRA</t>
  </si>
  <si>
    <t xml:space="preserve">Earthwire Accessories                   </t>
  </si>
  <si>
    <t>Mid Span Compression Joint -7/3.66mmEarth Wire</t>
  </si>
  <si>
    <t>FLEXIBLE AL BOND-7/3.66MM E/W</t>
  </si>
  <si>
    <t>Vibration damper -7/3.66mm Earth Wire</t>
  </si>
  <si>
    <t>Suspension clamp assembly -7/3.66mmEarth Wire</t>
  </si>
  <si>
    <t>Tension clamp assembly-7/3.66mm EarthWire</t>
  </si>
  <si>
    <t xml:space="preserve">INSULATOR (CLR)                         </t>
  </si>
  <si>
    <t>Composite long rod Insulators for 765kV Transmission Line-160 KN (Length-2975 mm, Creepage-12400 mm)</t>
  </si>
  <si>
    <t>Composite long rod Insulators for 765kV Transmission Line-210 KN (Length-2975 mm, Creepage-12400 mm)</t>
  </si>
  <si>
    <t xml:space="preserve">AVIATION REQUIREMENTS                   </t>
  </si>
  <si>
    <t>Supply of Span Marker for Aviation</t>
  </si>
  <si>
    <t>Supply of Obstruction Lights (as perIS5613)-1 Medium Intensity + 2LowIntensity</t>
  </si>
  <si>
    <t>Supply of Obstruction Lights (as per IS5613)-1 Medium Intensity + 4 LowIntensity</t>
  </si>
  <si>
    <t xml:space="preserve">Sleeves                                 </t>
  </si>
  <si>
    <t>INSULATION SLEEVE FOR CONDUCTOR</t>
  </si>
  <si>
    <t xml:space="preserve">M  </t>
  </si>
  <si>
    <t xml:space="preserve">FABRICATION AND SUPPLY (MT)             </t>
  </si>
  <si>
    <t>Fabrication, galvanising &amp; supply ofvarious types of towers &amp; towerparts,tower/leg extensions (complete)excluding step bolt, stubs andbolts &amp;nuts but including hangers, D-Shackles,pack washers etc.-HTSteel for NormalTowers</t>
  </si>
  <si>
    <t xml:space="preserve">MT </t>
  </si>
  <si>
    <t>Fabrication, galvanising &amp; supply ofvarious types of towers &amp; towerparts,tower/leg extensions (complete)excluding step bolt, stubs andbolts &amp;nuts but including hangers, D-Shackles,pack washers etc.-MSSteel for NormalTowers</t>
  </si>
  <si>
    <t>Fabrication, galvanising &amp; supply ofstubs with cleats for varioustypes oftowers and tower extensions(complete)with packwashers excluding supply ofbolts &amp; nuts-HT Steel for Normal Towers</t>
  </si>
  <si>
    <t>Supply of Hexagonal Bolts &amp; Nuts fortowers including Step Bolts,SpringWashers etc.</t>
  </si>
  <si>
    <t>Supply of Bolts &amp; Nuts for Stubsincluding Spring Washers etc.</t>
  </si>
  <si>
    <t xml:space="preserve">OPGW Supply                             </t>
  </si>
  <si>
    <t>24 FIBRE (DWSM) OPGW FIBRE OPTIC CABLE</t>
  </si>
  <si>
    <t>Suspension clamp assembly for 24 fibreOPGW</t>
  </si>
  <si>
    <t>TENSION  FITTINGS ASSEMBLY ON SUSPENSIONTOWER FOR 24F OPGW INCLUDINGALLACCESSORIES AT JOINT BOX (SPLICING)LOCATION</t>
  </si>
  <si>
    <t>TENSION  FITTINGS ASSEMBLY FOR 24F OPGWINCLUDING ALL ACCESSORIES FORJOINT BOX(SPLICING) LOCATION</t>
  </si>
  <si>
    <t>TENSION ASSEMBLY - DOUBLE TENSION PASSTHROUGH ASSEMBLY FOR 24 FIBEROPGW</t>
  </si>
  <si>
    <t>TENSION ASSEMBLY - DEAD END FOR 24 FIBEROPGW</t>
  </si>
  <si>
    <t>Vibration Damper for 24 fibre OPGW</t>
  </si>
  <si>
    <t>Down Lead clamp Assembly for 24 fibreOPGW</t>
  </si>
  <si>
    <t>Joint Box for 24 fibre OPGW</t>
  </si>
  <si>
    <t>48 FIBRE (DWSM) OPGW FIBRE OPTIC CABLE</t>
  </si>
  <si>
    <t>Suspension clamp assembly for 48 fibre OPGW</t>
  </si>
  <si>
    <t>TENSION ASSEMBLY - DEAD END FOR 48 FIBER OPGW</t>
  </si>
  <si>
    <t>TENSION  FITTINGS ASSEMBLY FOR 48F OPGW INCLUDING ALL ACCESSORIES FORJOINT BOX (SPLICING) LOCATION</t>
  </si>
  <si>
    <t>TENSION ASSEMBLY - DOUBLE TENSION PASS THROUGH ASSEMBLY FOR 48 FIBEROPGW</t>
  </si>
  <si>
    <t>TENSION ASSEMBLY FOR JOINTING AT SUSPENSION TOWER FOR 48 FIBER OPGW</t>
  </si>
  <si>
    <t>Vibration Damper for 48 fibre OPGW</t>
  </si>
  <si>
    <t>Down Lead clamp Assembly for 48 fibre OPGW</t>
  </si>
  <si>
    <t>Joint Box for 48 fibre OPGW</t>
  </si>
  <si>
    <t>OPGW Fibre Optic Distribution Panel (FODP): Indoor Type: 96F</t>
  </si>
  <si>
    <t>GI PIPE INSTALLATION HARDWARE FOR APPROACH CABLING</t>
  </si>
  <si>
    <t>GI ELBOW INSTALLATION HARDWARE FOR APPROAH CABLING</t>
  </si>
  <si>
    <t>GI FLEXIBLE CONDUIT INSTALLATION HARDWARE FOR APPROAH CABLING</t>
  </si>
  <si>
    <t>48F (DWSM) APPROACH FIBRE OPTIC CABLE</t>
  </si>
  <si>
    <t xml:space="preserve">Bird Diverter                           </t>
  </si>
  <si>
    <t>BIRD DIVERTER</t>
  </si>
  <si>
    <t xml:space="preserve">OPGW mandatory spares                   </t>
  </si>
  <si>
    <t>Name of Client: Bikaner B Power Transmission Limited</t>
  </si>
  <si>
    <t>Name of Line: 765 kV D/C Bikaner IV PS to Siwani II (Part-01) TL</t>
  </si>
  <si>
    <t>NOA No. CC/T/W-TW/DOM/A00/24/09582/NOA-1 &amp; 2/25-10174/01 &amp; 02, Dated 03/01/2025</t>
  </si>
  <si>
    <t xml:space="preserve">Office :  Hansera, Lunkaransar       </t>
  </si>
  <si>
    <t>S.No.</t>
  </si>
  <si>
    <t>Activity</t>
  </si>
  <si>
    <t>LOA Qty</t>
  </si>
  <si>
    <t>Estimated Quantity</t>
  </si>
  <si>
    <t>Cumm. Progress up to Last Month (May'26)</t>
  </si>
  <si>
    <t>Target as per L2 Schedule Cummulative (upto May'26)</t>
  </si>
  <si>
    <t>Month's Plan as per L2 Schedule</t>
  </si>
  <si>
    <t>Progress of Month</t>
  </si>
  <si>
    <t>Today</t>
  </si>
  <si>
    <t>Cumulative Progress Till Date</t>
  </si>
  <si>
    <t>No of Gangs/MP</t>
  </si>
  <si>
    <t>Route Alignment (Km)</t>
  </si>
  <si>
    <t>Detailed Survey (Km)</t>
  </si>
  <si>
    <t>Profiling (Km)</t>
  </si>
  <si>
    <t>Check Survey (Km)</t>
  </si>
  <si>
    <t>Land Scheduling (Km)</t>
  </si>
  <si>
    <t>Approved
ROW Corridor - 123.174 Km
Tower Base - 315 Nos.</t>
  </si>
  <si>
    <t>Soil Investigation (Nos.)</t>
  </si>
  <si>
    <t>Excavation</t>
  </si>
  <si>
    <t xml:space="preserve">Foundation (Nos.) </t>
  </si>
  <si>
    <t>02/18</t>
  </si>
  <si>
    <t>Earthing (Nos.)</t>
  </si>
  <si>
    <t>Tower Erection (Nos)</t>
  </si>
  <si>
    <t>07/220</t>
  </si>
  <si>
    <t xml:space="preserve">Tack Welding </t>
  </si>
  <si>
    <t>Stringing (Km)</t>
  </si>
  <si>
    <t>Paying Out</t>
  </si>
  <si>
    <t>Final Sag</t>
  </si>
  <si>
    <t>OPGW (Km)</t>
  </si>
  <si>
    <t xml:space="preserve">DAILY PROGRESS REPORT : STATUS AS ON </t>
  </si>
  <si>
    <t>Name of the Project:</t>
  </si>
  <si>
    <t>765 kV D/C Bikaner IV PS to Siwani II (Part-01) TL</t>
  </si>
  <si>
    <t xml:space="preserve">Contract No. &amp; Date : </t>
  </si>
  <si>
    <t>CC/T/W-TW/DOM/A00/24/09582/CA-1&amp;2/25-100174/01 &amp; 02 Dtd. 21.01.2025</t>
  </si>
  <si>
    <t>ROUTE ALIGNMENT PROGRESS SUMMARY</t>
  </si>
  <si>
    <t>TOTAL QTY (Tentative)</t>
  </si>
  <si>
    <t>COMPLETED UP TO PREV MONTH</t>
  </si>
  <si>
    <t>COMP. IN CURRENT MONTH</t>
  </si>
  <si>
    <t>CUMULATIVE</t>
  </si>
  <si>
    <t>BAL.QTY</t>
  </si>
  <si>
    <t>DETAILED SURVEY PROGRESS SUMMARY</t>
  </si>
  <si>
    <t xml:space="preserve"> CHECK SURVEY PROGRESS SUMMARY</t>
  </si>
  <si>
    <t>FOUNDATION PROGRESS SUMMARY</t>
  </si>
  <si>
    <t>EARTHING PROGRESS SUMMARY</t>
  </si>
  <si>
    <t>TOTAL QTY</t>
  </si>
  <si>
    <t>TOWER ERECTION PROGRESS SUMMARY</t>
  </si>
  <si>
    <t>STRINGING PROGRESS SUMMARY</t>
  </si>
  <si>
    <t>BAL.QTY(KM)</t>
  </si>
  <si>
    <t>OPGW STRINGING PROGRESS SUMMARY</t>
  </si>
  <si>
    <t>TACK WELDING PROGRESS SUMMARY</t>
  </si>
  <si>
    <t>SHIELD WIRE EARTHING PROGRESS SUMMARY</t>
  </si>
  <si>
    <t xml:space="preserve">Detailed Survey </t>
  </si>
  <si>
    <t>Sl.No.</t>
  </si>
  <si>
    <t>SPAN</t>
  </si>
  <si>
    <t>Detail Survey Section Length (Km)</t>
  </si>
  <si>
    <t>Submitted For Approval</t>
  </si>
  <si>
    <t>Approved Date</t>
  </si>
  <si>
    <t>From Section</t>
  </si>
  <si>
    <t>To Section</t>
  </si>
  <si>
    <t>AP8</t>
  </si>
  <si>
    <t>AP19</t>
  </si>
  <si>
    <t>Approved</t>
  </si>
  <si>
    <t>AP6</t>
  </si>
  <si>
    <t xml:space="preserve">AP4 </t>
  </si>
  <si>
    <t xml:space="preserve">AP28 </t>
  </si>
  <si>
    <t>AP29</t>
  </si>
  <si>
    <t xml:space="preserve">AP19 </t>
  </si>
  <si>
    <t>AP28</t>
  </si>
  <si>
    <t xml:space="preserve">AP29 </t>
  </si>
  <si>
    <t>AP32</t>
  </si>
  <si>
    <t>AP35</t>
  </si>
  <si>
    <t>AP36</t>
  </si>
  <si>
    <t>AP44</t>
  </si>
  <si>
    <t>AP1A</t>
  </si>
  <si>
    <t>AP4</t>
  </si>
  <si>
    <t>AP47</t>
  </si>
  <si>
    <t>GSS Gantry</t>
  </si>
  <si>
    <t>Total</t>
  </si>
  <si>
    <t xml:space="preserve">Check Survey </t>
  </si>
  <si>
    <t xml:space="preserve"> Section Length (Km)</t>
  </si>
  <si>
    <t>Submitted for Approval on Dated</t>
  </si>
  <si>
    <t>Approved on Dated</t>
  </si>
  <si>
    <t>AP10</t>
  </si>
  <si>
    <t>AP20</t>
  </si>
  <si>
    <t>AP31</t>
  </si>
  <si>
    <t>AP34</t>
  </si>
  <si>
    <t>Hindrance Record</t>
  </si>
  <si>
    <t>Balance &gt;&gt;</t>
  </si>
  <si>
    <t>Sr. No</t>
  </si>
  <si>
    <t>Loc No</t>
  </si>
  <si>
    <t>Tower Type</t>
  </si>
  <si>
    <t>Foundation Status</t>
  </si>
  <si>
    <t>Hindrance During Foundation Work</t>
  </si>
  <si>
    <t>Start Date</t>
  </si>
  <si>
    <t>End Date</t>
  </si>
  <si>
    <t>Effected Days</t>
  </si>
  <si>
    <t>Farmer Name</t>
  </si>
  <si>
    <t>Village Name</t>
  </si>
  <si>
    <t>Contact No.</t>
  </si>
  <si>
    <t>Tower Erection Status</t>
  </si>
  <si>
    <t>Hindrance During Tower Erection Work</t>
  </si>
  <si>
    <t>1/0</t>
  </si>
  <si>
    <t>DD60+3</t>
  </si>
  <si>
    <t>1/1</t>
  </si>
  <si>
    <t>DB1+18</t>
  </si>
  <si>
    <t>WIP</t>
  </si>
  <si>
    <t>ROW</t>
  </si>
  <si>
    <t>1/2</t>
  </si>
  <si>
    <t>DA+0</t>
  </si>
  <si>
    <t>1A/0</t>
  </si>
  <si>
    <t>DD45+0</t>
  </si>
  <si>
    <t>Completed</t>
  </si>
  <si>
    <t>1A/1</t>
  </si>
  <si>
    <t>DA-1.5</t>
  </si>
  <si>
    <t>1A/2</t>
  </si>
  <si>
    <t>1A/3</t>
  </si>
  <si>
    <t>DA-3</t>
  </si>
  <si>
    <t>2/0</t>
  </si>
  <si>
    <t>Resolved</t>
  </si>
  <si>
    <t>2/1</t>
  </si>
  <si>
    <t>DA+6</t>
  </si>
  <si>
    <t>2/2</t>
  </si>
  <si>
    <t>DA+9</t>
  </si>
  <si>
    <t>2/3</t>
  </si>
  <si>
    <t>2/4</t>
  </si>
  <si>
    <t>2/5</t>
  </si>
  <si>
    <t>2/6</t>
  </si>
  <si>
    <t>2A/0</t>
  </si>
  <si>
    <t>DB2+3</t>
  </si>
  <si>
    <t>2A/1</t>
  </si>
  <si>
    <t>2A/2</t>
  </si>
  <si>
    <t>2A/3</t>
  </si>
  <si>
    <t>DA+3</t>
  </si>
  <si>
    <t>2A/4</t>
  </si>
  <si>
    <t>2A/5</t>
  </si>
  <si>
    <t>3/0</t>
  </si>
  <si>
    <t>DC2+9</t>
  </si>
  <si>
    <t>3/1</t>
  </si>
  <si>
    <t>DB1+9</t>
  </si>
  <si>
    <t>3/2</t>
  </si>
  <si>
    <t>3/3</t>
  </si>
  <si>
    <t>3/4</t>
  </si>
  <si>
    <t>3/5</t>
  </si>
  <si>
    <t>3/6</t>
  </si>
  <si>
    <t>3/7</t>
  </si>
  <si>
    <t>3A/0</t>
  </si>
  <si>
    <t>3A/1</t>
  </si>
  <si>
    <t>3A/2</t>
  </si>
  <si>
    <t>3A/3</t>
  </si>
  <si>
    <t>4/0</t>
  </si>
  <si>
    <t>DB2+0</t>
  </si>
  <si>
    <t>4/1</t>
  </si>
  <si>
    <t>4/2</t>
  </si>
  <si>
    <t>4/3</t>
  </si>
  <si>
    <t>4/4</t>
  </si>
  <si>
    <t>4/5</t>
  </si>
  <si>
    <t>4/6</t>
  </si>
  <si>
    <t>4/7</t>
  </si>
  <si>
    <t>DB1+0</t>
  </si>
  <si>
    <t>4/8</t>
  </si>
  <si>
    <t>4/9</t>
  </si>
  <si>
    <t>4/10</t>
  </si>
  <si>
    <t>4/11</t>
  </si>
  <si>
    <t>4/12</t>
  </si>
  <si>
    <t>4/13</t>
  </si>
  <si>
    <t>4/14</t>
  </si>
  <si>
    <t>5/0</t>
  </si>
  <si>
    <t>5/1</t>
  </si>
  <si>
    <t>5/2</t>
  </si>
  <si>
    <t>5/3</t>
  </si>
  <si>
    <t>5/4</t>
  </si>
  <si>
    <t>5/5</t>
  </si>
  <si>
    <t>5/6</t>
  </si>
  <si>
    <t>5/7</t>
  </si>
  <si>
    <t>DB1+3</t>
  </si>
  <si>
    <t>5/8</t>
  </si>
  <si>
    <t>5/9</t>
  </si>
  <si>
    <t>5/10</t>
  </si>
  <si>
    <t>5/11</t>
  </si>
  <si>
    <t>6/0</t>
  </si>
  <si>
    <t>6/1</t>
  </si>
  <si>
    <t>Mohit/ Nanu Ram</t>
  </si>
  <si>
    <t>Winjharwali</t>
  </si>
  <si>
    <t>6/2</t>
  </si>
  <si>
    <t>6/3</t>
  </si>
  <si>
    <t>6/4</t>
  </si>
  <si>
    <t>6/5</t>
  </si>
  <si>
    <t>6/6</t>
  </si>
  <si>
    <t>6/7</t>
  </si>
  <si>
    <t>6/8</t>
  </si>
  <si>
    <t>6/9</t>
  </si>
  <si>
    <t>6/10</t>
  </si>
  <si>
    <t>7/0</t>
  </si>
  <si>
    <t>7/1</t>
  </si>
  <si>
    <t>7/2</t>
  </si>
  <si>
    <t>7/3</t>
  </si>
  <si>
    <t>7/4</t>
  </si>
  <si>
    <t>7/5</t>
  </si>
  <si>
    <t>7/6</t>
  </si>
  <si>
    <t>7/7</t>
  </si>
  <si>
    <t>7/8</t>
  </si>
  <si>
    <t>7/9</t>
  </si>
  <si>
    <t>7/10</t>
  </si>
  <si>
    <t>7/11</t>
  </si>
  <si>
    <t>8/0</t>
  </si>
  <si>
    <t>DC1+0</t>
  </si>
  <si>
    <t>8/1</t>
  </si>
  <si>
    <t>8/2</t>
  </si>
  <si>
    <t>8/3</t>
  </si>
  <si>
    <t>8/4</t>
  </si>
  <si>
    <t>8/5</t>
  </si>
  <si>
    <t>8/6</t>
  </si>
  <si>
    <t>8/7</t>
  </si>
  <si>
    <t>8/8</t>
  </si>
  <si>
    <t>9/0</t>
  </si>
  <si>
    <t>9/1</t>
  </si>
  <si>
    <t>Ratna Ram Siyag</t>
  </si>
  <si>
    <t>Dhirera</t>
  </si>
  <si>
    <t>9/2</t>
  </si>
  <si>
    <t>9/3</t>
  </si>
  <si>
    <t>9/4</t>
  </si>
  <si>
    <t>10/0</t>
  </si>
  <si>
    <t>DD60+25</t>
  </si>
  <si>
    <t>11/0</t>
  </si>
  <si>
    <t>DD60+18</t>
  </si>
  <si>
    <t>11/1</t>
  </si>
  <si>
    <t>11/2</t>
  </si>
  <si>
    <t>11/3</t>
  </si>
  <si>
    <t>Ram Pratap Godara</t>
  </si>
  <si>
    <t>Sahajarasar</t>
  </si>
  <si>
    <t>11/4</t>
  </si>
  <si>
    <t>11/5</t>
  </si>
  <si>
    <t>Jay Kishan Jiyani</t>
  </si>
  <si>
    <t>Hansera</t>
  </si>
  <si>
    <t>11/6</t>
  </si>
  <si>
    <t>11/7</t>
  </si>
  <si>
    <t>Narayan Ram Sharma</t>
  </si>
  <si>
    <t>Surnana</t>
  </si>
  <si>
    <t>11/8</t>
  </si>
  <si>
    <t>Kumbha Ram</t>
  </si>
  <si>
    <t>Khiyrera</t>
  </si>
  <si>
    <t>12/0</t>
  </si>
  <si>
    <t>DC2+0</t>
  </si>
  <si>
    <t>Magga Ram</t>
  </si>
  <si>
    <t>12/1</t>
  </si>
  <si>
    <t>12/2</t>
  </si>
  <si>
    <t>12/3</t>
  </si>
  <si>
    <t>12/4</t>
  </si>
  <si>
    <t>12/5</t>
  </si>
  <si>
    <t>Manful</t>
  </si>
  <si>
    <t>13/0</t>
  </si>
  <si>
    <t>DC1+3</t>
  </si>
  <si>
    <t>13/1</t>
  </si>
  <si>
    <t>14/0</t>
  </si>
  <si>
    <t>15/0</t>
  </si>
  <si>
    <t>16/0</t>
  </si>
  <si>
    <t>16/1</t>
  </si>
  <si>
    <t>16/2</t>
  </si>
  <si>
    <t>16/3</t>
  </si>
  <si>
    <t>17/0</t>
  </si>
  <si>
    <t>DD60+0</t>
  </si>
  <si>
    <t>18/0</t>
  </si>
  <si>
    <t>18/1</t>
  </si>
  <si>
    <t>18/2</t>
  </si>
  <si>
    <t>Lal Chand Tarad</t>
  </si>
  <si>
    <t>18/3</t>
  </si>
  <si>
    <t>18/4</t>
  </si>
  <si>
    <t>18/5</t>
  </si>
  <si>
    <t>19/0</t>
  </si>
  <si>
    <t>19/1</t>
  </si>
  <si>
    <t>19/2</t>
  </si>
  <si>
    <t>19/3</t>
  </si>
  <si>
    <t>19/4</t>
  </si>
  <si>
    <t>19/5</t>
  </si>
  <si>
    <t>19/6</t>
  </si>
  <si>
    <t>19/7</t>
  </si>
  <si>
    <t>20/0</t>
  </si>
  <si>
    <t>DC1+6</t>
  </si>
  <si>
    <t>20/1</t>
  </si>
  <si>
    <t>20/2</t>
  </si>
  <si>
    <t>20/3</t>
  </si>
  <si>
    <t>20/4</t>
  </si>
  <si>
    <t>20/5</t>
  </si>
  <si>
    <t>20/6</t>
  </si>
  <si>
    <t>20/7</t>
  </si>
  <si>
    <t>20A/0</t>
  </si>
  <si>
    <t>DD45+9</t>
  </si>
  <si>
    <t>21/0</t>
  </si>
  <si>
    <t>DC2+3</t>
  </si>
  <si>
    <t>22/0</t>
  </si>
  <si>
    <t>DD60+6</t>
  </si>
  <si>
    <t>23/0</t>
  </si>
  <si>
    <t>DD60+9</t>
  </si>
  <si>
    <t>23/1</t>
  </si>
  <si>
    <t>23/2</t>
  </si>
  <si>
    <t>23/3</t>
  </si>
  <si>
    <t>23/4</t>
  </si>
  <si>
    <t>24/0</t>
  </si>
  <si>
    <t>25/0</t>
  </si>
  <si>
    <t>25/1</t>
  </si>
  <si>
    <t>26/0</t>
  </si>
  <si>
    <t>DD60+35</t>
  </si>
  <si>
    <t>27/0</t>
  </si>
  <si>
    <t>27/1</t>
  </si>
  <si>
    <t>27/2</t>
  </si>
  <si>
    <t>Sundar Lal Nath</t>
  </si>
  <si>
    <t>Lunkaransar</t>
  </si>
  <si>
    <t>27/3</t>
  </si>
  <si>
    <t>28/0</t>
  </si>
  <si>
    <t>28/1</t>
  </si>
  <si>
    <t>28/2</t>
  </si>
  <si>
    <t>28/3</t>
  </si>
  <si>
    <t>Saraswati W/o Shri Ram</t>
  </si>
  <si>
    <t>Kalu</t>
  </si>
  <si>
    <t>28/4</t>
  </si>
  <si>
    <t>28/5</t>
  </si>
  <si>
    <t>28/6</t>
  </si>
  <si>
    <t>Rajendra Kumar S/o Nanu Ram</t>
  </si>
  <si>
    <t>28/7</t>
  </si>
  <si>
    <t>29/0</t>
  </si>
  <si>
    <t>29/1</t>
  </si>
  <si>
    <t>Nagaraj S/o Bhikhamchand</t>
  </si>
  <si>
    <t>29/2</t>
  </si>
  <si>
    <t>29/3</t>
  </si>
  <si>
    <t>29/4</t>
  </si>
  <si>
    <t>Saraswati W/o Pemaram</t>
  </si>
  <si>
    <t>Gopalyan</t>
  </si>
  <si>
    <t>29/5</t>
  </si>
  <si>
    <t>Omprakash S/o Ramuram
Kailash S/o Ramuram</t>
  </si>
  <si>
    <t>29/6</t>
  </si>
  <si>
    <t>Sumitra Devi W/o Ram Pratap</t>
  </si>
  <si>
    <t>29/7</t>
  </si>
  <si>
    <t>29/8</t>
  </si>
  <si>
    <t>Girdhari Ram S/o Ramdhan</t>
  </si>
  <si>
    <t>29/9</t>
  </si>
  <si>
    <t>Thakshiram S/o Arjanram</t>
  </si>
  <si>
    <t>29/10</t>
  </si>
  <si>
    <t>Hariram S/o Ram Narayan</t>
  </si>
  <si>
    <t>29/11</t>
  </si>
  <si>
    <t>29/12</t>
  </si>
  <si>
    <t>Satyanarayan S/o Jagmalaram</t>
  </si>
  <si>
    <t>29/13</t>
  </si>
  <si>
    <t>29/14</t>
  </si>
  <si>
    <t>29/15</t>
  </si>
  <si>
    <t>29/16</t>
  </si>
  <si>
    <t>29/17</t>
  </si>
  <si>
    <t>29/18</t>
  </si>
  <si>
    <t>29/19</t>
  </si>
  <si>
    <t>29/20</t>
  </si>
  <si>
    <t>29/21</t>
  </si>
  <si>
    <t>29/22</t>
  </si>
  <si>
    <t>30/0</t>
  </si>
  <si>
    <t>30/1</t>
  </si>
  <si>
    <t>30/2</t>
  </si>
  <si>
    <t>30/3</t>
  </si>
  <si>
    <t>30/4</t>
  </si>
  <si>
    <t>30/5</t>
  </si>
  <si>
    <t>30/6</t>
  </si>
  <si>
    <t>30/7</t>
  </si>
  <si>
    <t>30/8</t>
  </si>
  <si>
    <t>30/9</t>
  </si>
  <si>
    <t>Sarita Devi D/o Kanhailal</t>
  </si>
  <si>
    <t>Chhattasar</t>
  </si>
  <si>
    <t>30/10</t>
  </si>
  <si>
    <t>30/11</t>
  </si>
  <si>
    <t>30/12</t>
  </si>
  <si>
    <t>30/13</t>
  </si>
  <si>
    <t>30/14</t>
  </si>
  <si>
    <t>30/15</t>
  </si>
  <si>
    <t>Rajendra S/o Mamraj</t>
  </si>
  <si>
    <t>9829064703
9752095071</t>
  </si>
  <si>
    <t>30/16</t>
  </si>
  <si>
    <t>Kamladevi W/o Chetanram
Miradevi W/o Jaypal</t>
  </si>
  <si>
    <t>30/17</t>
  </si>
  <si>
    <t>Kesaram S/o Shriram
Chhunilal S/o Shriram</t>
  </si>
  <si>
    <t>9879134181
982893117</t>
  </si>
  <si>
    <t>30/18</t>
  </si>
  <si>
    <t>31/0</t>
  </si>
  <si>
    <t>31/1</t>
  </si>
  <si>
    <t>31/2</t>
  </si>
  <si>
    <t>31/3</t>
  </si>
  <si>
    <t>31/4</t>
  </si>
  <si>
    <t>31/5</t>
  </si>
  <si>
    <t>31/6</t>
  </si>
  <si>
    <t>31/7</t>
  </si>
  <si>
    <t>31/8</t>
  </si>
  <si>
    <t>31/9</t>
  </si>
  <si>
    <t>31/10</t>
  </si>
  <si>
    <t>Gorakharam S/o Bhuraram</t>
  </si>
  <si>
    <t>Kagasar</t>
  </si>
  <si>
    <t>31/11</t>
  </si>
  <si>
    <t>31/12</t>
  </si>
  <si>
    <t>31/13</t>
  </si>
  <si>
    <t>31/14</t>
  </si>
  <si>
    <t>31/15</t>
  </si>
  <si>
    <t>31/16</t>
  </si>
  <si>
    <t>31/17</t>
  </si>
  <si>
    <t>31/18</t>
  </si>
  <si>
    <t>31/19</t>
  </si>
  <si>
    <t>31/20</t>
  </si>
  <si>
    <t>31/21</t>
  </si>
  <si>
    <t>31/22</t>
  </si>
  <si>
    <t>31/23</t>
  </si>
  <si>
    <t>31/24</t>
  </si>
  <si>
    <t>31/25</t>
  </si>
  <si>
    <t>31/26</t>
  </si>
  <si>
    <t>31/27</t>
  </si>
  <si>
    <t>32/0</t>
  </si>
  <si>
    <t>32/1</t>
  </si>
  <si>
    <t>32/2</t>
  </si>
  <si>
    <t>32/3</t>
  </si>
  <si>
    <t>32/4</t>
  </si>
  <si>
    <t>32/5</t>
  </si>
  <si>
    <t>32/6</t>
  </si>
  <si>
    <t>32/7</t>
  </si>
  <si>
    <t>32/8</t>
  </si>
  <si>
    <t>32/9</t>
  </si>
  <si>
    <t>32/10</t>
  </si>
  <si>
    <t>33/0</t>
  </si>
  <si>
    <t>33/1</t>
  </si>
  <si>
    <t>33/2</t>
  </si>
  <si>
    <t>33/3</t>
  </si>
  <si>
    <t>33/4</t>
  </si>
  <si>
    <t>33A/0</t>
  </si>
  <si>
    <t>34/0</t>
  </si>
  <si>
    <t>34/1</t>
  </si>
  <si>
    <t>34/2</t>
  </si>
  <si>
    <t>34/3</t>
  </si>
  <si>
    <t>34/4</t>
  </si>
  <si>
    <t>34/5</t>
  </si>
  <si>
    <t>34/6</t>
  </si>
  <si>
    <t>34/7</t>
  </si>
  <si>
    <t>34/8</t>
  </si>
  <si>
    <t>34/9</t>
  </si>
  <si>
    <t>34/10</t>
  </si>
  <si>
    <t>35/0</t>
  </si>
  <si>
    <t>35/1</t>
  </si>
  <si>
    <t>35/2</t>
  </si>
  <si>
    <t>35/3</t>
  </si>
  <si>
    <t>35/4</t>
  </si>
  <si>
    <t>35/5</t>
  </si>
  <si>
    <t>35/6</t>
  </si>
  <si>
    <t>35/7</t>
  </si>
  <si>
    <t>35/8</t>
  </si>
  <si>
    <t>35/9</t>
  </si>
  <si>
    <t>36/0</t>
  </si>
  <si>
    <t>DB1+6</t>
  </si>
  <si>
    <t>36/1</t>
  </si>
  <si>
    <t>36/2</t>
  </si>
  <si>
    <t>36/3</t>
  </si>
  <si>
    <t>36/4</t>
  </si>
  <si>
    <t>36/5</t>
  </si>
  <si>
    <t>36/6</t>
  </si>
  <si>
    <t>36/7</t>
  </si>
  <si>
    <t>36/8</t>
  </si>
  <si>
    <t>36/9</t>
  </si>
  <si>
    <t>37/0</t>
  </si>
  <si>
    <t>37/1</t>
  </si>
  <si>
    <t>37/2</t>
  </si>
  <si>
    <t>37/3</t>
  </si>
  <si>
    <t>37/4</t>
  </si>
  <si>
    <t>37/5</t>
  </si>
  <si>
    <t>37/6</t>
  </si>
  <si>
    <t>37/7</t>
  </si>
  <si>
    <t>37/8</t>
  </si>
  <si>
    <t>37/9</t>
  </si>
  <si>
    <t>37/10</t>
  </si>
  <si>
    <t>38/0</t>
  </si>
  <si>
    <t>38/1</t>
  </si>
  <si>
    <t>38/2</t>
  </si>
  <si>
    <t>39/0</t>
  </si>
  <si>
    <t>DB2+9</t>
  </si>
  <si>
    <t>40/0</t>
  </si>
  <si>
    <t>DC1+9</t>
  </si>
  <si>
    <t>40/1</t>
  </si>
  <si>
    <t>40/2</t>
  </si>
  <si>
    <t>40/3</t>
  </si>
  <si>
    <t>40/4</t>
  </si>
  <si>
    <t>41/0</t>
  </si>
  <si>
    <t>41/1</t>
  </si>
  <si>
    <t>41/2</t>
  </si>
  <si>
    <t>41/3</t>
  </si>
  <si>
    <t>41/4</t>
  </si>
  <si>
    <t>41/5</t>
  </si>
  <si>
    <t>41/6</t>
  </si>
  <si>
    <t>42/0</t>
  </si>
  <si>
    <t>43/0</t>
  </si>
  <si>
    <t>44/0</t>
  </si>
  <si>
    <t>DB2+6</t>
  </si>
  <si>
    <t>44/1</t>
  </si>
  <si>
    <t>45/0</t>
  </si>
  <si>
    <t>46/0</t>
  </si>
  <si>
    <t>47/0</t>
  </si>
  <si>
    <t>Details of Earthing</t>
  </si>
  <si>
    <t>Month</t>
  </si>
  <si>
    <t>Month Sr. No.</t>
  </si>
  <si>
    <t>Loc. No.</t>
  </si>
  <si>
    <t>Type of Tower</t>
  </si>
  <si>
    <t>Type of Classification</t>
  </si>
  <si>
    <t>Start</t>
  </si>
  <si>
    <t>Complete</t>
  </si>
  <si>
    <t>Name of the Contractor</t>
  </si>
  <si>
    <t xml:space="preserve">Name of Supervisor </t>
  </si>
  <si>
    <t>PGCIL Person /Quest</t>
  </si>
  <si>
    <t>June'25</t>
  </si>
  <si>
    <t>M/s. Sanjay Construction</t>
  </si>
  <si>
    <t>Saddam</t>
  </si>
  <si>
    <t>July'25</t>
  </si>
  <si>
    <t>Nov'25</t>
  </si>
  <si>
    <t>Dinesh Kr. Mahto</t>
  </si>
  <si>
    <t>Jan'26</t>
  </si>
  <si>
    <t>Ramshankar</t>
  </si>
  <si>
    <t>Jun'26</t>
  </si>
  <si>
    <t>19/06/2026</t>
  </si>
  <si>
    <t>Details of Foundation</t>
  </si>
  <si>
    <t>State</t>
  </si>
  <si>
    <t>Village</t>
  </si>
  <si>
    <t>Tehsil</t>
  </si>
  <si>
    <t>District</t>
  </si>
  <si>
    <t>ROW Status
(Yes/No)</t>
  </si>
  <si>
    <t>Action Taken for ROW
(To Be Filled By POWERGRID)</t>
  </si>
  <si>
    <t>Feb'25</t>
  </si>
  <si>
    <t>Sandy</t>
  </si>
  <si>
    <t>M/s. Sanwariya Technical Developers</t>
  </si>
  <si>
    <t>Monu Kumar</t>
  </si>
  <si>
    <t>Rajasthan</t>
  </si>
  <si>
    <t>M/s. MS Construction</t>
  </si>
  <si>
    <t>Sher Singh Rana</t>
  </si>
  <si>
    <t>Mar'25</t>
  </si>
  <si>
    <t>M/s. Choudhari Construction</t>
  </si>
  <si>
    <t>Jagdamba Prasad</t>
  </si>
  <si>
    <t>Narayan Mohoto</t>
  </si>
  <si>
    <t>M/s. ProteK Infra</t>
  </si>
  <si>
    <t>Sujit Choudhary</t>
  </si>
  <si>
    <t>Ankur Gogoi</t>
  </si>
  <si>
    <t>Apr'25</t>
  </si>
  <si>
    <t>Narayan Mohoto/Sonu Kumar</t>
  </si>
  <si>
    <t>M/s. Ruhila Brothers</t>
  </si>
  <si>
    <t>Sujit Choudhary/Ankur Gogoi</t>
  </si>
  <si>
    <t>Sujit Choudhary/Sonu Kumar</t>
  </si>
  <si>
    <t>Sonu Kumar</t>
  </si>
  <si>
    <t>May'25</t>
  </si>
  <si>
    <t>Narayan Mahto</t>
  </si>
  <si>
    <t>Rohit Sharma</t>
  </si>
  <si>
    <t>Ajhar Ali</t>
  </si>
  <si>
    <t>M/s. Karni Kripa Construction Company</t>
  </si>
  <si>
    <t>M/s. Kamla Traders</t>
  </si>
  <si>
    <t>M/s. Protek Infra</t>
  </si>
  <si>
    <t>Dry</t>
  </si>
  <si>
    <t>Chetram</t>
  </si>
  <si>
    <t>M/s. Kuri Construction Company</t>
  </si>
  <si>
    <t>M/s. Om Mahadev</t>
  </si>
  <si>
    <t>Saddam Maliya</t>
  </si>
  <si>
    <t>M/s. Shree Shyam Construction</t>
  </si>
  <si>
    <t>M/s. Veer Tejaji Construction Company</t>
  </si>
  <si>
    <t>M/s. Naganaray Construction Company</t>
  </si>
  <si>
    <t>M/s. Shree Krish Construction</t>
  </si>
  <si>
    <t>Anshu Kumar</t>
  </si>
  <si>
    <t>Aug'25</t>
  </si>
  <si>
    <t>M/s. N V Infra</t>
  </si>
  <si>
    <t>Sep'25</t>
  </si>
  <si>
    <t>Yes</t>
  </si>
  <si>
    <t>Oct'25</t>
  </si>
  <si>
    <t>Raghu Kr. Mahto</t>
  </si>
  <si>
    <t>Deepak Kr. Mahto</t>
  </si>
  <si>
    <t>Narayan Kr. Mahto</t>
  </si>
  <si>
    <t>Montu Biswas</t>
  </si>
  <si>
    <t>Ramesh Kumar Mahto</t>
  </si>
  <si>
    <t>Mantu Bishvash</t>
  </si>
  <si>
    <t>Dec'25</t>
  </si>
  <si>
    <t>Surjit Choudhary</t>
  </si>
  <si>
    <t>Rohit Kumar</t>
  </si>
  <si>
    <t>Dular Chand Mahto</t>
  </si>
  <si>
    <t>Feb'26</t>
  </si>
  <si>
    <t>Mar'26</t>
  </si>
  <si>
    <t>Apr'26</t>
  </si>
  <si>
    <t>May'26</t>
  </si>
  <si>
    <t>Dhiraj Kumar</t>
  </si>
  <si>
    <t>Details of Erection</t>
  </si>
  <si>
    <t>Month
Sr. No.</t>
  </si>
  <si>
    <t>Location No.</t>
  </si>
  <si>
    <t>Tower Weight</t>
  </si>
  <si>
    <t>Starting Date</t>
  </si>
  <si>
    <t>Completion Date</t>
  </si>
  <si>
    <t xml:space="preserve"> Gang Name</t>
  </si>
  <si>
    <t>ROW Status (Yes/No)</t>
  </si>
  <si>
    <t>M/s. Kavya Enterprises</t>
  </si>
  <si>
    <t>M/s. Punam Kumari</t>
  </si>
  <si>
    <t>Choturam Meena</t>
  </si>
  <si>
    <t>M/s. Jwala Singh</t>
  </si>
  <si>
    <t>Raj Kishor</t>
  </si>
  <si>
    <t>Mahendra</t>
  </si>
  <si>
    <t>M/s. Kartik Mahto</t>
  </si>
  <si>
    <t>Kailash Mahto</t>
  </si>
  <si>
    <t>Dinesh Kumar Mahto</t>
  </si>
  <si>
    <t xml:space="preserve">M/s. Jwala Singh </t>
  </si>
  <si>
    <t>M/s. Jwala Singh 2</t>
  </si>
  <si>
    <t>Rakesh Kumar</t>
  </si>
  <si>
    <t>M/s. Punam Kumari 3</t>
  </si>
  <si>
    <t xml:space="preserve">M/s. Company Gang </t>
  </si>
  <si>
    <t>Rohit Mahto</t>
  </si>
  <si>
    <t xml:space="preserve">M/s. Govind Mahto </t>
  </si>
  <si>
    <t>M/s. Punam Kumari 4</t>
  </si>
  <si>
    <t>Deepak Kumar Mahto</t>
  </si>
  <si>
    <t>M/s. Govind Mahto 2</t>
  </si>
  <si>
    <t>Pradeep Luhar</t>
  </si>
  <si>
    <t>M/s. Karni Construction 1</t>
  </si>
  <si>
    <t>Ram Shankar</t>
  </si>
  <si>
    <t>M/s. Karni Construction 2</t>
  </si>
  <si>
    <t>Dheeraj Kumar</t>
  </si>
  <si>
    <t>Dhalchand</t>
  </si>
  <si>
    <t>Narayan Kr .Mahto</t>
  </si>
  <si>
    <t>M/s. Raju Kumar</t>
  </si>
  <si>
    <t>M/s. Shobha Debi</t>
  </si>
  <si>
    <t>M/s. Mohika Costruction</t>
  </si>
  <si>
    <t>M/s. Sunny Construction</t>
  </si>
  <si>
    <t>Sher Singh</t>
  </si>
  <si>
    <t>M/s. Jirwa Debi</t>
  </si>
  <si>
    <t>Dalchand Mahto</t>
  </si>
  <si>
    <t>Dularchand Mahto</t>
  </si>
  <si>
    <t>Hariram Nai</t>
  </si>
  <si>
    <t>M/s. Ganesh Sinha</t>
  </si>
  <si>
    <t>Ramesh</t>
  </si>
  <si>
    <t>M/s. Nirmal Mahto</t>
  </si>
  <si>
    <t>Azhar Ali</t>
  </si>
  <si>
    <t>Raghu Kumar</t>
  </si>
  <si>
    <t>Shankar Lal</t>
  </si>
  <si>
    <t xml:space="preserve">M/s. Kartik Mahto </t>
  </si>
  <si>
    <t xml:space="preserve">M/s. Punam Kumari3 </t>
  </si>
  <si>
    <t xml:space="preserve">M/s. Punam Kumari4 </t>
  </si>
  <si>
    <t>M/s. Govind Mahto 1</t>
  </si>
  <si>
    <t>Smriti Ranjan</t>
  </si>
  <si>
    <t>Ashok Saran</t>
  </si>
  <si>
    <t>AMBARAN</t>
  </si>
  <si>
    <t>CHHATARGARH</t>
  </si>
  <si>
    <t>BIKANER</t>
  </si>
  <si>
    <t>SONPALSAR</t>
  </si>
  <si>
    <t>SARDARSHAHAR</t>
  </si>
  <si>
    <t>CHURU</t>
  </si>
  <si>
    <t>CHHATASAR</t>
  </si>
  <si>
    <t>LUNKARANSAR</t>
  </si>
  <si>
    <t>MALAKSAR</t>
  </si>
  <si>
    <t>NAHARSARA</t>
  </si>
  <si>
    <t>HALASAR</t>
  </si>
  <si>
    <t>MAKADASAR</t>
  </si>
  <si>
    <t>M/s. Govind Mahto</t>
  </si>
  <si>
    <t>M/s. Sonakshi</t>
  </si>
  <si>
    <t>M/s. Fouji Gang 1</t>
  </si>
  <si>
    <t>M/s. Fouji Gang 2</t>
  </si>
  <si>
    <t>Details of Tack Welding</t>
  </si>
  <si>
    <t>CUMM. SR.NO</t>
  </si>
  <si>
    <t>MONTH SR.NO.</t>
  </si>
  <si>
    <t>Name of the Gang</t>
  </si>
  <si>
    <t>RK Construction</t>
  </si>
  <si>
    <t>Mantu Biswas</t>
  </si>
  <si>
    <t>Dular Chand</t>
  </si>
  <si>
    <t>15/6/2026</t>
  </si>
  <si>
    <t>16/6/2026</t>
  </si>
  <si>
    <t>17/6/2026</t>
  </si>
  <si>
    <t>18/6/2026</t>
  </si>
  <si>
    <t>KEC INTERNATIONAL LIMITED</t>
  </si>
  <si>
    <t>TA-512 : 765kV D/C Bikaner IV PS to Siwani II (Part-1) TL</t>
  </si>
  <si>
    <t>Visual Chart</t>
  </si>
  <si>
    <t>S. No.</t>
  </si>
  <si>
    <t>Description</t>
  </si>
  <si>
    <t>UOM</t>
  </si>
  <si>
    <t>Total Qty</t>
  </si>
  <si>
    <t>Power Line Crossing</t>
  </si>
  <si>
    <t>Stringing U/P</t>
  </si>
  <si>
    <t>Stringing completed</t>
  </si>
  <si>
    <t>Foundation</t>
  </si>
  <si>
    <t>Nos</t>
  </si>
  <si>
    <t>Tack Welding U/P</t>
  </si>
  <si>
    <t>Tack Welding completed</t>
  </si>
  <si>
    <t>Earthing Rod Type</t>
  </si>
  <si>
    <t>NH / SH Crossing</t>
  </si>
  <si>
    <t>Erection U/P</t>
  </si>
  <si>
    <t>Erection completed</t>
  </si>
  <si>
    <t>Earthing Pipe/Counter Poise</t>
  </si>
  <si>
    <t>Foundation U/P</t>
  </si>
  <si>
    <t>Foundation completed</t>
  </si>
  <si>
    <t>Tower Erection</t>
  </si>
  <si>
    <t>Railway Crossing</t>
  </si>
  <si>
    <t>Angle Tower</t>
  </si>
  <si>
    <t>Tack Welding</t>
  </si>
  <si>
    <t>Excavation U/P</t>
  </si>
  <si>
    <t>Excavation completed</t>
  </si>
  <si>
    <t>Rough Sag</t>
  </si>
  <si>
    <t>KM</t>
  </si>
  <si>
    <t>Canal</t>
  </si>
  <si>
    <t>Earthing completed</t>
  </si>
  <si>
    <t>Final  Sag</t>
  </si>
  <si>
    <t>Hold Xing Proposal</t>
  </si>
  <si>
    <t>Immediate Work Stop By Power Grid</t>
  </si>
  <si>
    <t>Check Survey ROW</t>
  </si>
  <si>
    <t>Gantry</t>
  </si>
  <si>
    <t>220kV</t>
  </si>
  <si>
    <t>Foundation ROW</t>
  </si>
  <si>
    <t>OHTL</t>
  </si>
  <si>
    <t>Bikaner-IV Gantry</t>
  </si>
  <si>
    <t>Erection ROW</t>
  </si>
  <si>
    <t>Stringing ROW</t>
  </si>
  <si>
    <t>ACME</t>
  </si>
  <si>
    <t>400kV</t>
  </si>
  <si>
    <t>RC - 2M</t>
  </si>
  <si>
    <t>ADANI</t>
  </si>
  <si>
    <t>132kV</t>
  </si>
  <si>
    <t>RC - 1M</t>
  </si>
  <si>
    <t>🌿</t>
  </si>
  <si>
    <t>RRVPNL</t>
  </si>
  <si>
    <t>Railway track</t>
  </si>
  <si>
    <t>CANAL &amp; FOREST</t>
  </si>
  <si>
    <t>NH62 &amp; FOREST</t>
  </si>
  <si>
    <t>765kV</t>
  </si>
  <si>
    <t>NH754A</t>
  </si>
  <si>
    <t>POWER GRID</t>
  </si>
  <si>
    <t>SH 6A</t>
  </si>
  <si>
    <t>TP TOWER</t>
  </si>
  <si>
    <t>Petrolium Pipeline</t>
  </si>
  <si>
    <t xml:space="preserve"> </t>
  </si>
  <si>
    <t>RRPVNL</t>
  </si>
  <si>
    <t>2 Nos.</t>
  </si>
  <si>
    <t>SH 7</t>
  </si>
  <si>
    <t>CP TOWER</t>
  </si>
  <si>
    <t>Tentative Tower Summary</t>
  </si>
  <si>
    <t>Qty</t>
  </si>
  <si>
    <t>DDH</t>
  </si>
  <si>
    <t>DA+1.5</t>
  </si>
  <si>
    <t>DB2+18</t>
  </si>
  <si>
    <t>DC1+18</t>
  </si>
  <si>
    <t>DC2+18</t>
  </si>
  <si>
    <t>DD45+18</t>
  </si>
  <si>
    <t>DB2+25</t>
  </si>
  <si>
    <t>DD45+25</t>
  </si>
  <si>
    <t>DD45+3</t>
  </si>
  <si>
    <t>DC2-3</t>
  </si>
  <si>
    <t>DD45+6</t>
  </si>
  <si>
    <t>DC1-3</t>
  </si>
  <si>
    <t>DD45-1.5</t>
  </si>
  <si>
    <t>DD60-3</t>
  </si>
  <si>
    <t>TOTAL</t>
  </si>
  <si>
    <t>Total Towers</t>
  </si>
  <si>
    <t>Tower Erection VS Completed Foundations</t>
  </si>
  <si>
    <t>Foundation Completed</t>
  </si>
  <si>
    <t>Erection Completed</t>
  </si>
  <si>
    <t>Details for balance Locations</t>
  </si>
  <si>
    <t>Haryana</t>
  </si>
  <si>
    <t>Check Survey approval req</t>
  </si>
  <si>
    <t>ULE/RC</t>
  </si>
  <si>
    <t>Forest</t>
  </si>
  <si>
    <t>Balance Location Status</t>
  </si>
  <si>
    <t>Housing Board</t>
  </si>
  <si>
    <t>ROW/Court Case/union</t>
  </si>
  <si>
    <t>TP Tower</t>
  </si>
  <si>
    <t>H Pole Shifting</t>
  </si>
  <si>
    <t>Crop compensation pending</t>
  </si>
  <si>
    <t>Stub Damage Butt joint approval</t>
  </si>
  <si>
    <t>Can  be taken up</t>
  </si>
  <si>
    <t>Deisgn change (112/0) AUX Tower</t>
  </si>
  <si>
    <t>Progress overview (Tower wise breakups)</t>
  </si>
  <si>
    <t>TOT</t>
  </si>
  <si>
    <t>Total Qty in No's</t>
  </si>
  <si>
    <t xml:space="preserve">FDN </t>
  </si>
  <si>
    <t>ERE</t>
  </si>
  <si>
    <t>Comp.</t>
  </si>
  <si>
    <t>Bal.</t>
  </si>
  <si>
    <t>DA+4.5</t>
  </si>
  <si>
    <t>DB1+12</t>
  </si>
  <si>
    <t>DC2+15</t>
  </si>
  <si>
    <t>Contract No. &amp; Date :</t>
  </si>
  <si>
    <t xml:space="preserve">FOUNDATION </t>
  </si>
  <si>
    <t>S.NO.</t>
  </si>
  <si>
    <t>GANG NAME</t>
  </si>
  <si>
    <t>LOC. NO.</t>
  </si>
  <si>
    <t>TYPE</t>
  </si>
  <si>
    <t>CLASSIFICATION</t>
  </si>
  <si>
    <t>D.O.S</t>
  </si>
  <si>
    <t>D.O.C</t>
  </si>
  <si>
    <t>REMARKS</t>
  </si>
  <si>
    <t>Pit CD Frustum Casting &amp;Pit AB Pyramid Complete</t>
  </si>
  <si>
    <t>No Work</t>
  </si>
  <si>
    <t>Pit Marking Done</t>
  </si>
  <si>
    <t>M/s. Karni Kripa Construction</t>
  </si>
  <si>
    <t>Pit BC Steel Binding u/p</t>
  </si>
  <si>
    <t>ERECTION</t>
  </si>
  <si>
    <t>S.NO</t>
  </si>
  <si>
    <t>GANG</t>
  </si>
  <si>
    <t>T.O.T</t>
  </si>
  <si>
    <t>Top Section u/p</t>
  </si>
  <si>
    <t>Top Section Complete</t>
  </si>
  <si>
    <t>Bottom Section u/p</t>
  </si>
  <si>
    <t>M/s. Fouji Gang2</t>
  </si>
  <si>
    <t>Xarms Section WIP</t>
  </si>
  <si>
    <t>Ground Assembly</t>
  </si>
  <si>
    <t>M/s. Fouji Gang1</t>
  </si>
  <si>
    <t>M/s. Amit Kumar</t>
  </si>
  <si>
    <t xml:space="preserve">STRINGING </t>
  </si>
  <si>
    <t>SECTION</t>
  </si>
  <si>
    <t>LENGTH (KM)</t>
  </si>
  <si>
    <t>OPGW</t>
  </si>
  <si>
    <t>SR.NO</t>
  </si>
  <si>
    <t xml:space="preserve">Earthing </t>
  </si>
  <si>
    <t>T.O.E.</t>
  </si>
  <si>
    <t>Tackwelding</t>
  </si>
  <si>
    <t>Accessories</t>
  </si>
  <si>
    <t>ACD</t>
  </si>
  <si>
    <t>NO/PH/DANGER/ CKT PLATE</t>
  </si>
  <si>
    <t>Details of  NH, River, Railway Line &amp; Power Line crossing Proposals of 765 kV D/C Bikaner IV PS to Siwani II (Part-01) TL</t>
  </si>
  <si>
    <t>NH Crossings</t>
  </si>
  <si>
    <t>Name of NH Being crossed</t>
  </si>
  <si>
    <t>Between AP nos.</t>
  </si>
  <si>
    <t>Proposal submitted by M/s KEC International Ltd on dated</t>
  </si>
  <si>
    <t>Owning Authority</t>
  </si>
  <si>
    <t>Present status</t>
  </si>
  <si>
    <t>Target date for submission</t>
  </si>
  <si>
    <t>NH-62
(Bikaner to Shri Ganga Nagar)</t>
  </si>
  <si>
    <t>AP-14 to AP-15</t>
  </si>
  <si>
    <t>Executive Engineer, NHAI, Bikaner</t>
  </si>
  <si>
    <t>1. Online Submission 04/08/2025, Proposal Submitted NHAI OFFICE Bikaner 10/12/2025</t>
  </si>
  <si>
    <t>NH-754A
(Amritsar to Jam Nagar Expressway)</t>
  </si>
  <si>
    <t>AP-24 to AP-25</t>
  </si>
  <si>
    <t>NHAI, PIU  - Hanumangarh</t>
  </si>
  <si>
    <t xml:space="preserve">1. Online Submission to the PGCIL Office on 25/12/2025, </t>
  </si>
  <si>
    <t>Railway Line Crossings</t>
  </si>
  <si>
    <t>Name of Railway line being crossed</t>
  </si>
  <si>
    <t>Lunkaransar (LKS) to Dulmera (DLC) Railway Station</t>
  </si>
  <si>
    <t>AP-17 to AP-18</t>
  </si>
  <si>
    <t>DRM, Bikaner</t>
  </si>
  <si>
    <t>1. Approved By Power Grid RHQ (Engineering).
2. Submitted through online on 02/07/2025.
3. Site Inspection done by concern authority on 23/07/25.  4. Approval Optained Power Grid by Railway Authority.</t>
  </si>
  <si>
    <t>Details of  Power Line Crossing Proposals of 765 kV D/C Bikaner IV PS to Siwani II (Part-01) TL</t>
  </si>
  <si>
    <t>Name of Powerline being crossed</t>
  </si>
  <si>
    <t>765kV D/C Bikaner - Moga OHTL</t>
  </si>
  <si>
    <t>AP-26 to AP-27</t>
  </si>
  <si>
    <t>Power Grid</t>
  </si>
  <si>
    <t>NOC provided by Power Grid for foundation work.</t>
  </si>
  <si>
    <t>400kV D/C Suratgarh - Bikaner (Adani)</t>
  </si>
  <si>
    <t>AP-10 to AP-11</t>
  </si>
  <si>
    <t>Adani</t>
  </si>
  <si>
    <t>1. Submitted To State Head Adani Transmission Rajasthan (Bikaner) on 08/07/25.
2. Site Inspection done by concern authority on 16/07/25.
3. NOC obtained by Power Grid from Adani on 25/09/25 and allow for foundation work.</t>
  </si>
  <si>
    <t>400kV S/C Suratgarh (Thermal Plant) - Bikaner</t>
  </si>
  <si>
    <t>AP-22 to AP-23</t>
  </si>
  <si>
    <t>RRVPNL, Bikaner</t>
  </si>
  <si>
    <t>1. Submitted To SE (T&amp;C), RRVPNL, Bikaner on 23/06/25.
2. Site Inspection done by concern authority on 26/06/25. 3.NOC obtained by Power Grid from RRVPNL on 27/11/25 and allow for foundation work</t>
  </si>
  <si>
    <t>220kV S/C SUR - BIK</t>
  </si>
  <si>
    <t>AP-20A to AP-21</t>
  </si>
  <si>
    <t>1. Submitted To SE (T&amp;C), RRVPNL, Bikaner on 23/06/25.
2. Site Inspection done by concern authority on 26/06/25.
3. Approved by CE (T&amp;C), RRVPNL, Jodhpur on 17/10/25.  4.NOC obtained by Power Grid from RRVPNL on 01/11/25 and allow for foundation work</t>
  </si>
  <si>
    <t>132kV Halasar to Paltisar Fanta</t>
  </si>
  <si>
    <t>AP-39 to AP-40</t>
  </si>
  <si>
    <t>RRVPNL, Churu</t>
  </si>
  <si>
    <t>NOC obtained by Power Grid from RRVPNL on 09/09/25 and allow for foundation work.</t>
  </si>
  <si>
    <t>132kV S/C Bikaner - Lunkaransar</t>
  </si>
  <si>
    <t>AP-15 to AP-16</t>
  </si>
  <si>
    <t>1. Submitted To SE (T&amp;C), RRVPNL, Bikaner on 23/06/25.
2. Site Inspection done by concern authority on 26/06/25.  3.NOC obtained by Power Grid from RRVPNL on 27/11/25 and allow for foundation work</t>
  </si>
  <si>
    <t>132 KV S/C Halasar-Sardar Shahar</t>
  </si>
  <si>
    <t>AP 45-AP46</t>
  </si>
  <si>
    <t>RRVPNL, Ratangarh</t>
  </si>
  <si>
    <t xml:space="preserve">1.Documents Submission to the PGCIL Office Bikaner 25/11/2025                                        2.Submittedto SE(T&amp;C), RRVPNL Ratangarh on 2/12/2025                                           3.Site Inspection Done by Concern Authority on 23/12/2025                                      4.NOC obtained by Power Grid from RVPN on 13/02/26 and allow for foundation work.     </t>
  </si>
  <si>
    <t>220 KV D/C Ratangarh- Halasar Line</t>
  </si>
  <si>
    <t>1.Documents Submission to the PGCIL Office Bikaner 25/11/2025                                        2.Submittedto SE(T&amp;C), RRVPNL Ratangarh on 2/12/2025                                           3.Site Inspection Done by Concern Authority on 23/12/2025                                      4.NOC obtained by Power Grid from RVPN on 13/02/26 and allow for foundation work.</t>
  </si>
  <si>
    <t>400 KV S/C Suratgarh(SSPTT)-Ratangarh</t>
  </si>
  <si>
    <t>AP 46-AP47</t>
  </si>
  <si>
    <t>220KVD/C LINE KELAN TO BAJJU TL</t>
  </si>
  <si>
    <t>1/0- 1/1</t>
  </si>
  <si>
    <t>24/12/2025</t>
  </si>
  <si>
    <t>1.Documents Submission to PGCIL Office for Review and Approval Pending by PGCIL Engineering 24/12/2025              2.PGCIL Approved on 03/04/2026                                        3.Submitted to Concern Authority (220KV Line)ACME &amp; PGCIL on 04/04/2026                     4.NOC obtained by Power Grid from ACME on 18/06/26 and allow for foundation work.</t>
  </si>
  <si>
    <t>Oil &amp; Gas Pipe Line Crossings</t>
  </si>
  <si>
    <t>Name of Oil &amp; Gas Pipe Line being crossed</t>
  </si>
  <si>
    <t>HMPL (MUNDRA - BHATINDA) Petrolium Pipe Line</t>
  </si>
  <si>
    <t>AP-33A to AP-34</t>
  </si>
  <si>
    <t>HPCL - Mittal Pipelines Ltd, Bhatinda</t>
  </si>
  <si>
    <t>1. Submitted to Power Grid for submission to concern authority on 08/08/25.                 2.HMPL Engineer Site Visit 17/10/2025</t>
  </si>
  <si>
    <t>Canal Crossings</t>
  </si>
  <si>
    <t>Name of Canal being crossed</t>
  </si>
  <si>
    <t>Bikaner Lift Canal (Indra Gandhi)</t>
  </si>
  <si>
    <t>12/5 to AP-13</t>
  </si>
  <si>
    <t>IGNP, Bikaner</t>
  </si>
  <si>
    <t>NOC obtained by Power Grid from Canal Department on 09/09/25 and allow for foundation work.</t>
  </si>
  <si>
    <t>PTCC</t>
  </si>
  <si>
    <t>Name of Organization</t>
  </si>
  <si>
    <t>PTCC(Power Telecommunication Cordination Committee)</t>
  </si>
  <si>
    <t>Gantry to AP-47</t>
  </si>
  <si>
    <t>25/02/2026</t>
  </si>
  <si>
    <t>Submitted to Power Grid on 25/02/26</t>
  </si>
  <si>
    <t>Civil Aviation</t>
  </si>
  <si>
    <t>Airport Authority of India</t>
  </si>
  <si>
    <t>AAI</t>
  </si>
  <si>
    <t>1.Submitted to Concern Authority by Power Grid              2.NOC Obtained by Power Grid from AAI on 14/05/2026</t>
  </si>
  <si>
    <t xml:space="preserve">Details of Stringing </t>
  </si>
  <si>
    <t>Section</t>
  </si>
  <si>
    <t>From</t>
  </si>
  <si>
    <t>To</t>
  </si>
  <si>
    <t>Length in Km's</t>
  </si>
  <si>
    <t>Cum. Length in Km's</t>
  </si>
  <si>
    <t>Insulator Hoisting</t>
  </si>
  <si>
    <t>Paying Out Start</t>
  </si>
  <si>
    <t>Paying Out Completed</t>
  </si>
  <si>
    <t>Final sag</t>
  </si>
  <si>
    <t>Details of OPGW Stringing</t>
  </si>
  <si>
    <t>Cum. Sr.No.</t>
  </si>
  <si>
    <t>Month Sr.No.</t>
  </si>
  <si>
    <t>Section Length in Km's</t>
  </si>
  <si>
    <t>Drum Length in Km's</t>
  </si>
  <si>
    <t>Cum. Drum Length in Km's</t>
  </si>
  <si>
    <t>Details of Accessories</t>
  </si>
  <si>
    <t>Danger Plate</t>
  </si>
  <si>
    <t>Number Plate</t>
  </si>
  <si>
    <t>Phase Plate</t>
  </si>
  <si>
    <t>Circuit Plate</t>
  </si>
  <si>
    <t>Anti Climbing device</t>
  </si>
  <si>
    <t>Details of Shield Wire Earthing</t>
  </si>
  <si>
    <t>SANDY</t>
  </si>
  <si>
    <t xml:space="preserve">  CLIENT :- POWERGRID SIWANI TRANSMISSION LIMITED</t>
  </si>
  <si>
    <t>NAME OF PROJECT :- Bikaner-IV PS TO Siwani 765KV D/C (2nd) Transmission Line Part-01</t>
  </si>
  <si>
    <t xml:space="preserve"> M/s. KEC INTERNATIONAL LIMITED</t>
  </si>
  <si>
    <t xml:space="preserve"> CHECK SURVEY TOWER SCHEDULE SECTION:- PS GANTRY TO AP44 LENGTH :- 123.174 KM</t>
  </si>
  <si>
    <t xml:space="preserve">KEC/TA512/BSTL/TS/ REV.0    </t>
  </si>
  <si>
    <t>AP No.</t>
  </si>
  <si>
    <t>TOWER No.</t>
  </si>
  <si>
    <t>TYPE OF TOWER</t>
  </si>
  <si>
    <t>For Visual Chart</t>
  </si>
  <si>
    <t>RAISED CHIMNEY</t>
  </si>
  <si>
    <t>Section Length (m)</t>
  </si>
  <si>
    <t>SPAN
(Mtr)</t>
  </si>
  <si>
    <t>CUMULATIVE SPAN</t>
  </si>
  <si>
    <t>R.L (Mtr)</t>
  </si>
  <si>
    <t>DEVIATION ANGLE (Deg)</t>
  </si>
  <si>
    <t>Sum of Adjacent Spans</t>
  </si>
  <si>
    <t>WIND SPAN (Mtr)</t>
  </si>
  <si>
    <t>WEIGHT SPAN IN  Mtr (Cold)</t>
  </si>
  <si>
    <t>WEIGHT SPAN IN Mtr (Hot)</t>
  </si>
  <si>
    <t>UTM Coordinates(43)</t>
  </si>
  <si>
    <t>CROSSING DETAILS</t>
  </si>
  <si>
    <t>HT of Tower (Mtr)</t>
  </si>
  <si>
    <t>Tehsil Name</t>
  </si>
  <si>
    <t>District Name</t>
  </si>
  <si>
    <t>Left</t>
  </si>
  <si>
    <t>Right</t>
  </si>
  <si>
    <t xml:space="preserve"> Easting (m)</t>
  </si>
  <si>
    <t>Y  Northing (m)</t>
  </si>
  <si>
    <t/>
  </si>
  <si>
    <t>KELAN</t>
  </si>
  <si>
    <t>AP-1</t>
  </si>
  <si>
    <t xml:space="preserve"> 2° 34' 45"LT</t>
  </si>
  <si>
    <t>SS BOUNDARY, 11KV, TAR ROAD, NEW 132KV DC LINE  KELAN TO BAJJU.</t>
  </si>
  <si>
    <t>HUT, CT</t>
  </si>
  <si>
    <t>AP-1A</t>
  </si>
  <si>
    <t xml:space="preserve"> 44° 22' 1"LT</t>
  </si>
  <si>
    <t>CT</t>
  </si>
  <si>
    <t>AP-2</t>
  </si>
  <si>
    <t xml:space="preserve"> 54° 40' 44"LT</t>
  </si>
  <si>
    <t>AP-2A</t>
  </si>
  <si>
    <t xml:space="preserve"> 14° 28' 44"RT</t>
  </si>
  <si>
    <t>HUT</t>
  </si>
  <si>
    <t>AP-3</t>
  </si>
  <si>
    <t xml:space="preserve"> 26° 34' 5"LT</t>
  </si>
  <si>
    <t>RAJASAR BHATIYAN</t>
  </si>
  <si>
    <t>AP-3A</t>
  </si>
  <si>
    <t xml:space="preserve"> 37° 22' 6"RT</t>
  </si>
  <si>
    <t>HOUSE</t>
  </si>
  <si>
    <t>AP-4</t>
  </si>
  <si>
    <t xml:space="preserve"> 14° 45' 47"RT</t>
  </si>
  <si>
    <t>Cart track, Hut &amp; Well</t>
  </si>
  <si>
    <t>Cart track</t>
  </si>
  <si>
    <t>Water tank</t>
  </si>
  <si>
    <t>Hut</t>
  </si>
  <si>
    <t>Hut &amp; Water tank</t>
  </si>
  <si>
    <t>BINJHARWALI</t>
  </si>
  <si>
    <t>AP-5</t>
  </si>
  <si>
    <t xml:space="preserve"> 0° 48' 12"RT</t>
  </si>
  <si>
    <t>Metal road</t>
  </si>
  <si>
    <t>AP-6</t>
  </si>
  <si>
    <t xml:space="preserve"> 5° 57' 41"LT</t>
  </si>
  <si>
    <t>Fencing</t>
  </si>
  <si>
    <t>SODHWALI</t>
  </si>
  <si>
    <t>Cart track &amp; 11kV</t>
  </si>
  <si>
    <t>AP-7</t>
  </si>
  <si>
    <t xml:space="preserve"> 0° 4' 54"LT</t>
  </si>
  <si>
    <t>DUDIWALI</t>
  </si>
  <si>
    <t>DOODIMU KLERA</t>
  </si>
  <si>
    <t>AP-8</t>
  </si>
  <si>
    <t xml:space="preserve"> 16° 13' 27"LT</t>
  </si>
  <si>
    <t>DOODIMUKLERA</t>
  </si>
  <si>
    <t>11kV line &amp; Cart track</t>
  </si>
  <si>
    <t>JAISAN</t>
  </si>
  <si>
    <t>SADHERAN</t>
  </si>
  <si>
    <t>DHEERERAN</t>
  </si>
  <si>
    <t>Cart track &amp; Fence</t>
  </si>
  <si>
    <t>AP-9</t>
  </si>
  <si>
    <t xml:space="preserve"> 5° 18' 49"RT</t>
  </si>
  <si>
    <t>11kV line</t>
  </si>
  <si>
    <t>Metal road &amp; Fence</t>
  </si>
  <si>
    <t>Fence</t>
  </si>
  <si>
    <t>AP-10</t>
  </si>
  <si>
    <t xml:space="preserve"> 33° 23' 40"RT</t>
  </si>
  <si>
    <t>400 KV DC SURATGARAH - BIKANER OHTL (ADANI) TL</t>
  </si>
  <si>
    <t>AP-11</t>
  </si>
  <si>
    <t xml:space="preserve"> 33° 22' 56"LT</t>
  </si>
  <si>
    <t>SHARAH BEECHHARWAS</t>
  </si>
  <si>
    <t>SHARAH BOOCHAWAS</t>
  </si>
  <si>
    <t>AP-12</t>
  </si>
  <si>
    <t xml:space="preserve"> 24° 56' 43"RT</t>
  </si>
  <si>
    <t>Fence &amp; Cart track</t>
  </si>
  <si>
    <t>HANSHERA</t>
  </si>
  <si>
    <t>11kV line, Canel, Fence &amp; Cart track</t>
  </si>
  <si>
    <t>AP-13</t>
  </si>
  <si>
    <t xml:space="preserve"> 20° 45' 52"RT</t>
  </si>
  <si>
    <t>11kV line &amp; fence</t>
  </si>
  <si>
    <t>AP-14</t>
  </si>
  <si>
    <t xml:space="preserve"> 19° 15' 9"RT</t>
  </si>
  <si>
    <t>NH-62, 33kV line &amp; 11kV line</t>
  </si>
  <si>
    <t>AP-15</t>
  </si>
  <si>
    <t xml:space="preserve"> 20° 44' 43"LT</t>
  </si>
  <si>
    <t>Ex. 132 KV SC BIKANER - LUNKARANSAR OHTL TL</t>
  </si>
  <si>
    <t>AP-16</t>
  </si>
  <si>
    <t xml:space="preserve"> 12° 18' 16"LT</t>
  </si>
  <si>
    <t>JAKHARWALA</t>
  </si>
  <si>
    <t>AP-17</t>
  </si>
  <si>
    <t xml:space="preserve"> 19° 7' 45"RT</t>
  </si>
  <si>
    <t>AP-18</t>
  </si>
  <si>
    <t xml:space="preserve"> 26° 28' 8"LT</t>
  </si>
  <si>
    <t>SURANA</t>
  </si>
  <si>
    <t xml:space="preserve">33kV line &amp; 11kV </t>
  </si>
  <si>
    <t>AP-19</t>
  </si>
  <si>
    <t xml:space="preserve"> 28° 29' 2"LT</t>
  </si>
  <si>
    <t>KAKARICHCHHA</t>
  </si>
  <si>
    <t>AP-20</t>
  </si>
  <si>
    <t xml:space="preserve"> 16° 21' 47"RT</t>
  </si>
  <si>
    <t>KALKAL MUKLERA</t>
  </si>
  <si>
    <t>11kV line &amp; Metal road</t>
  </si>
  <si>
    <t>AP-20A</t>
  </si>
  <si>
    <t xml:space="preserve"> 40° 06' 27"RT</t>
  </si>
  <si>
    <t>220 KV S/C LINE SUR-BIK TL</t>
  </si>
  <si>
    <t>AP-21</t>
  </si>
  <si>
    <t xml:space="preserve"> 28° 54' 20"LT</t>
  </si>
  <si>
    <t>AP-22</t>
  </si>
  <si>
    <t xml:space="preserve"> 21° 33' 56"RT</t>
  </si>
  <si>
    <t>400KV S/C SURATGARH THERMAL PLANT-BIKANER OHTL</t>
  </si>
  <si>
    <t>AP-23</t>
  </si>
  <si>
    <t xml:space="preserve"> 26° 10' 47"LT</t>
  </si>
  <si>
    <t>DHANI BHOPALARAM</t>
  </si>
  <si>
    <t>Water Tank</t>
  </si>
  <si>
    <t>AP-24</t>
  </si>
  <si>
    <t xml:space="preserve"> 25° 14' 38"RT</t>
  </si>
  <si>
    <t>UCHHRANGDESAR</t>
  </si>
  <si>
    <t>NH 754A-AMRITSAR TO JAMNAGAR EXPRESSWAY &amp; Fencing &amp; 11KV LINE</t>
  </si>
  <si>
    <t>AP-25</t>
  </si>
  <si>
    <t xml:space="preserve"> 28° 25' 33"LT</t>
  </si>
  <si>
    <t>AP-26</t>
  </si>
  <si>
    <t xml:space="preserve"> 27° 53' 8"RT</t>
  </si>
  <si>
    <t>765KV D/C BIKANER -MOGA OHTL  (Earthwire removal required)</t>
  </si>
  <si>
    <t>AP-27</t>
  </si>
  <si>
    <t xml:space="preserve"> 46° 27' 18"LT</t>
  </si>
  <si>
    <t>AP-28</t>
  </si>
  <si>
    <t xml:space="preserve"> 10° 12' 18"LT</t>
  </si>
  <si>
    <t>SH 6A road, 33kV line, 11kV line, Fencing &amp; Water tank</t>
  </si>
  <si>
    <t>11kV line &amp; Fencing</t>
  </si>
  <si>
    <t>KALOO</t>
  </si>
  <si>
    <t>Water tank, Hut &amp; Cart track</t>
  </si>
  <si>
    <t>AP-29</t>
  </si>
  <si>
    <t xml:space="preserve"> 7° 39' 26"RT</t>
  </si>
  <si>
    <t>CART TRACK</t>
  </si>
  <si>
    <t>CART TRACK, HOUSE</t>
  </si>
  <si>
    <t>CART TRACK, WATER TANK</t>
  </si>
  <si>
    <t>WATER TANK, HUT</t>
  </si>
  <si>
    <t>GARABDESAR</t>
  </si>
  <si>
    <t>CART TRACK, 11KV LINE</t>
  </si>
  <si>
    <t>CART TRACK, 11KV LINE, WATER TANK</t>
  </si>
  <si>
    <t>RAJPURA HUDAAN</t>
  </si>
  <si>
    <t>AP-30</t>
  </si>
  <si>
    <t xml:space="preserve"> 9° 18' 50"RT</t>
  </si>
  <si>
    <t>CART TRACK, WELL, WATER TANK, HUT, PUMP HOUSE</t>
  </si>
  <si>
    <t>WATER TANK</t>
  </si>
  <si>
    <t>AP-31</t>
  </si>
  <si>
    <t xml:space="preserve"> 7° 5' 9"LT</t>
  </si>
  <si>
    <t>KAGASAR</t>
  </si>
  <si>
    <t>METAL ROAD, WATER TANK</t>
  </si>
  <si>
    <t>KANWALASAR</t>
  </si>
  <si>
    <t>DHEERASAR</t>
  </si>
  <si>
    <t>11KV LINE</t>
  </si>
  <si>
    <t>11KV LINE, WATER TANK</t>
  </si>
  <si>
    <t>11KV LINE, BORE WELL</t>
  </si>
  <si>
    <t>MALSISAR</t>
  </si>
  <si>
    <t>WATER TANK, CART TRACK</t>
  </si>
  <si>
    <t>HUT, 11KV LINE</t>
  </si>
  <si>
    <t>AP-32</t>
  </si>
  <si>
    <t xml:space="preserve"> 8° 3' 32"LT</t>
  </si>
  <si>
    <t>BORE, HUT, 11KV</t>
  </si>
  <si>
    <t>KEEKASAR</t>
  </si>
  <si>
    <t>11KV</t>
  </si>
  <si>
    <t>11KV, 33KV, CT</t>
  </si>
  <si>
    <t>PH, BORE, 11KV LINE, 11KV TF</t>
  </si>
  <si>
    <t>11KV, METAL ROAD, WATER TANK</t>
  </si>
  <si>
    <t>CT, 11KV, WATER TANK</t>
  </si>
  <si>
    <t>11KV, METAL ROAD</t>
  </si>
  <si>
    <t>AP-33</t>
  </si>
  <si>
    <t xml:space="preserve"> 10° 40' 8"RT</t>
  </si>
  <si>
    <t>11KV, 33KV</t>
  </si>
  <si>
    <t>CT, 11KV</t>
  </si>
  <si>
    <t>RANGAISAR</t>
  </si>
  <si>
    <t>AP-33A</t>
  </si>
  <si>
    <t xml:space="preserve"> 33° 38' 31"RT</t>
  </si>
  <si>
    <t>HMPL (MUNDRA-BHATINDA) PETRLOEUM PIPELINE, 11KV, CT, BORE</t>
  </si>
  <si>
    <t>AP-34</t>
  </si>
  <si>
    <t xml:space="preserve"> 38° 2' 52"LT</t>
  </si>
  <si>
    <t>11KV, CT</t>
  </si>
  <si>
    <t>LODSAR</t>
  </si>
  <si>
    <t>AP-35</t>
  </si>
  <si>
    <t xml:space="preserve"> 3° 37' 34"RT</t>
  </si>
  <si>
    <t>11KV (2)</t>
  </si>
  <si>
    <t>AP-36</t>
  </si>
  <si>
    <t xml:space="preserve"> 0° 36' 30"RT</t>
  </si>
  <si>
    <t>METAL ROAD, 11KV (2), 33KV</t>
  </si>
  <si>
    <t>CT (2)</t>
  </si>
  <si>
    <t>CT, COW HUT</t>
  </si>
  <si>
    <t>AP-37</t>
  </si>
  <si>
    <t xml:space="preserve"> 4° 21' 52"RT</t>
  </si>
  <si>
    <t>11KV, BORE</t>
  </si>
  <si>
    <t>MALSAR</t>
  </si>
  <si>
    <t>WATER TANK, CT, 11KV, 11KV CHOK</t>
  </si>
  <si>
    <t>LT, CT, 11KV</t>
  </si>
  <si>
    <t>AP-38</t>
  </si>
  <si>
    <t xml:space="preserve"> 11° 35' 6"LT</t>
  </si>
  <si>
    <t>AP-39</t>
  </si>
  <si>
    <t xml:space="preserve"> 8° 36' 50"LT</t>
  </si>
  <si>
    <t>132KV D/C HALASAR-PALTISAR FANTA TL, 11KV</t>
  </si>
  <si>
    <t>AP-40</t>
  </si>
  <si>
    <t xml:space="preserve"> 19° 32' 59"RT</t>
  </si>
  <si>
    <t>HUT, 11KV</t>
  </si>
  <si>
    <t>AP-41</t>
  </si>
  <si>
    <t xml:space="preserve"> 20° 46' 32"LT</t>
  </si>
  <si>
    <t>AP-42</t>
  </si>
  <si>
    <t xml:space="preserve"> 4° 32' 3"RT</t>
  </si>
  <si>
    <t>33KV S/C (HALASAR-SARDARSHAHAR TL) T93-94</t>
  </si>
  <si>
    <t>AP-43</t>
  </si>
  <si>
    <t xml:space="preserve"> 19° 16' 20"RT</t>
  </si>
  <si>
    <t>SH-7 SARDARSHAHAR-HANUMANGARH, 33KV, DHABA, 11KV</t>
  </si>
  <si>
    <t>AP-44</t>
  </si>
  <si>
    <t xml:space="preserve"> 7° 59' 3"RT</t>
  </si>
  <si>
    <t>AP-45</t>
  </si>
  <si>
    <t xml:space="preserve"> 25° 37' 10"LT</t>
  </si>
  <si>
    <t>132KV S/C Line,
220KV D/C Line,
HOUSE</t>
  </si>
  <si>
    <t>AP-46</t>
  </si>
  <si>
    <t xml:space="preserve"> 0° 52' 56"LT</t>
  </si>
  <si>
    <t>400 KV S/C SURATGARH- BIKANER LINE (I),
400 KV S/C SURATGARH- BIKANER LINE(II)</t>
  </si>
  <si>
    <t>AP-47</t>
  </si>
  <si>
    <t>RC 1M (No. - 01)</t>
  </si>
  <si>
    <t>DC2+6</t>
  </si>
  <si>
    <t>DD45-3</t>
  </si>
  <si>
    <t>RC 2M (No. - 01)</t>
  </si>
  <si>
    <t>RC 2M (No. - 02)</t>
  </si>
  <si>
    <t>Project Code</t>
  </si>
  <si>
    <t>Project Name</t>
  </si>
  <si>
    <t>Client Name</t>
  </si>
  <si>
    <t>NOA Start Date</t>
  </si>
  <si>
    <t>LOA End Date</t>
  </si>
  <si>
    <t>Planning Engineer/Manager</t>
  </si>
  <si>
    <t>PCH</t>
  </si>
  <si>
    <t>Regional Manager</t>
  </si>
  <si>
    <t>Project Manager</t>
  </si>
  <si>
    <t>Section Incharge</t>
  </si>
  <si>
    <t>Supervisor</t>
  </si>
  <si>
    <t>TA 512</t>
  </si>
  <si>
    <t>765KV D/C Bikaner IV PS - Siwani II TL</t>
  </si>
  <si>
    <t>PGCIL</t>
  </si>
  <si>
    <t>Saurabh Katiyar</t>
  </si>
  <si>
    <t>Mr Sanjay Kumar Gupta</t>
  </si>
  <si>
    <t>Mr Atul Kumar Gupta</t>
  </si>
  <si>
    <t>Tamojit Bandyopadhyay</t>
  </si>
  <si>
    <t>Dhiraj kumar</t>
  </si>
  <si>
    <t>Suraji Kumar</t>
  </si>
  <si>
    <t>Rajkishor muni</t>
  </si>
  <si>
    <t>Babasaheb Kushare</t>
  </si>
  <si>
    <t>Mahendra Vishvakarma</t>
  </si>
  <si>
    <t>Dular chand</t>
  </si>
  <si>
    <t>Sher singh Rana</t>
  </si>
  <si>
    <t>Deepak Kumar Mahata</t>
  </si>
  <si>
    <t>Narayan Mahto 1</t>
  </si>
  <si>
    <t>Sujit Chowdhury</t>
  </si>
  <si>
    <t>Chet Ram</t>
  </si>
  <si>
    <t>Ramesh Kumar Mahato</t>
  </si>
  <si>
    <t>Narayan Kumar Mahto 2</t>
  </si>
  <si>
    <t>Rohit Kumar Mahto</t>
  </si>
  <si>
    <t>Ajaru Deen</t>
  </si>
  <si>
    <t>Sadam</t>
  </si>
  <si>
    <t>CONTRACTOR: Kalpataru Power Transmission Limited</t>
  </si>
  <si>
    <t xml:space="preserve">Proposed 765kV D/C Sikar II S/S - Aligarh S/S Transmission Line ,Part-3 
</t>
  </si>
  <si>
    <t>AS PER APPROVED CHECK SURVEY</t>
  </si>
  <si>
    <t>SL- No-</t>
  </si>
  <si>
    <t>New AP NO</t>
  </si>
  <si>
    <t>Angle of Deviation</t>
  </si>
  <si>
    <t>Span</t>
  </si>
  <si>
    <t xml:space="preserve">Sectional Length </t>
  </si>
  <si>
    <t>Detail survey Approval date</t>
  </si>
  <si>
    <t>Check survey completion date</t>
  </si>
  <si>
    <t>Foundation classification</t>
  </si>
  <si>
    <t>Soil investigation date</t>
  </si>
  <si>
    <t>Foundation  dates</t>
  </si>
  <si>
    <t>Tower erection dates</t>
  </si>
  <si>
    <t>Earthing</t>
  </si>
  <si>
    <t>Tac welding</t>
  </si>
  <si>
    <t>Stringing</t>
  </si>
  <si>
    <t>Final checking offer date</t>
  </si>
  <si>
    <t>Completion</t>
  </si>
  <si>
    <t>AP-183/0</t>
  </si>
  <si>
    <t>LT 50° 52' 49"</t>
  </si>
  <si>
    <t>AP-184/0</t>
  </si>
  <si>
    <t>LT 53° 56' 30"</t>
  </si>
  <si>
    <t>AP-185/0</t>
  </si>
  <si>
    <t>DD45+15</t>
  </si>
  <si>
    <t>RT 32° 16' 54"</t>
  </si>
  <si>
    <t>AP-186/0</t>
  </si>
  <si>
    <t>RT 42° 30' 3"</t>
  </si>
  <si>
    <t>186/1</t>
  </si>
  <si>
    <t>DRY</t>
  </si>
  <si>
    <t>186/2</t>
  </si>
  <si>
    <t>WET</t>
  </si>
  <si>
    <t>186/3</t>
  </si>
  <si>
    <t>186/4</t>
  </si>
  <si>
    <t>AP-187/0</t>
  </si>
  <si>
    <t>RT 0° 11' 28"</t>
  </si>
  <si>
    <t>187/1</t>
  </si>
  <si>
    <t>AP-188/0</t>
  </si>
  <si>
    <t>LT 2° 51' 51"</t>
  </si>
  <si>
    <t>AP-188A/0</t>
  </si>
  <si>
    <t>188A/1</t>
  </si>
  <si>
    <t>AP-189/0</t>
  </si>
  <si>
    <t>LT 4° 8' 51"</t>
  </si>
  <si>
    <t>AP-190/0</t>
  </si>
  <si>
    <t>LT 24° 11' 8"</t>
  </si>
  <si>
    <t>190/1</t>
  </si>
  <si>
    <t>AP-191/0</t>
  </si>
  <si>
    <t>RT 16° 53' 23"</t>
  </si>
  <si>
    <t>AP-192/0</t>
  </si>
  <si>
    <t>LT 25° 55' 28"</t>
  </si>
  <si>
    <t>192/1</t>
  </si>
  <si>
    <t>AP-193/0</t>
  </si>
  <si>
    <t>RT 18° 42' 41"</t>
  </si>
  <si>
    <t>AP-194/0</t>
  </si>
  <si>
    <t>RT 11° 47' 10"</t>
  </si>
  <si>
    <t>194/1</t>
  </si>
  <si>
    <t>194/2</t>
  </si>
  <si>
    <t>AP-195/0</t>
  </si>
  <si>
    <t>LT 3° 6' 0"</t>
  </si>
  <si>
    <t>AP-196/0</t>
  </si>
  <si>
    <t>DB2+12</t>
  </si>
  <si>
    <t>LT 7° 20' 59"</t>
  </si>
  <si>
    <t>196/1</t>
  </si>
  <si>
    <t>AP-197/0</t>
  </si>
  <si>
    <t>RT 7° 12' 59"</t>
  </si>
  <si>
    <t>197/1</t>
  </si>
  <si>
    <t>197/2</t>
  </si>
  <si>
    <t>197/3</t>
  </si>
  <si>
    <t>197/4</t>
  </si>
  <si>
    <t>197/5</t>
  </si>
  <si>
    <t>AP-198/0</t>
  </si>
  <si>
    <t>RT 4° 55' 28"</t>
  </si>
  <si>
    <t>AP-199/0</t>
  </si>
  <si>
    <t>LT 2° 55' 58"</t>
  </si>
  <si>
    <t>199/1</t>
  </si>
  <si>
    <t>199/2</t>
  </si>
  <si>
    <t>AP-200/0</t>
  </si>
  <si>
    <t>RT 5° 13' 33"</t>
  </si>
  <si>
    <t>AP-201/0</t>
  </si>
  <si>
    <t>LT 11° 0' 51"</t>
  </si>
  <si>
    <t>AP-202/0</t>
  </si>
  <si>
    <t>LT 14° 6' 30"</t>
  </si>
  <si>
    <t>AP-203/0</t>
  </si>
  <si>
    <t>RT 17° 48' 16"</t>
  </si>
  <si>
    <t>203/1</t>
  </si>
  <si>
    <t>203/2</t>
  </si>
  <si>
    <t>203/3</t>
  </si>
  <si>
    <t>AP-204/0</t>
  </si>
  <si>
    <t>LT 21° 18' 44"</t>
  </si>
  <si>
    <t>204/1</t>
  </si>
  <si>
    <t>204/2</t>
  </si>
  <si>
    <t>AP-204A/0</t>
  </si>
  <si>
    <t>204A/1</t>
  </si>
  <si>
    <t>AP-205/0</t>
  </si>
  <si>
    <t>RT 39° 34' 20"</t>
  </si>
  <si>
    <t>205/1</t>
  </si>
  <si>
    <t>AP-206/0</t>
  </si>
  <si>
    <t>LT 33° 25' 42"</t>
  </si>
  <si>
    <t>206/1</t>
  </si>
  <si>
    <t>206/2</t>
  </si>
  <si>
    <t>206/3</t>
  </si>
  <si>
    <t>206/4</t>
  </si>
  <si>
    <t>206/5</t>
  </si>
  <si>
    <t>206/6</t>
  </si>
  <si>
    <t>206/7</t>
  </si>
  <si>
    <t>FS</t>
  </si>
  <si>
    <t>206/8</t>
  </si>
  <si>
    <t>AP-207/0</t>
  </si>
  <si>
    <t>RT 38° 57' 27"</t>
  </si>
  <si>
    <t>AP-207A/0</t>
  </si>
  <si>
    <t>LT 41° 40' 10"</t>
  </si>
  <si>
    <t>207A/1</t>
  </si>
  <si>
    <t>AP-208/0</t>
  </si>
  <si>
    <t>RT 48° 5' 46"</t>
  </si>
  <si>
    <t>208/1</t>
  </si>
  <si>
    <t>AP-209/0</t>
  </si>
  <si>
    <t>LT 10° 43' 58"</t>
  </si>
  <si>
    <t>209/1</t>
  </si>
  <si>
    <t>209/2</t>
  </si>
  <si>
    <t>209/3</t>
  </si>
  <si>
    <t>AP-209A/0</t>
  </si>
  <si>
    <t>LT 18° 11' 42"</t>
  </si>
  <si>
    <t>AP-210/0</t>
  </si>
  <si>
    <t>LT 42° 25' 7"</t>
  </si>
  <si>
    <t>AP-211/0</t>
  </si>
  <si>
    <t>RT 24° 51' 11"</t>
  </si>
  <si>
    <t>211/1</t>
  </si>
  <si>
    <t>PS</t>
  </si>
  <si>
    <t>211/2</t>
  </si>
  <si>
    <t>211/3</t>
  </si>
  <si>
    <t>July'22</t>
  </si>
  <si>
    <t>211/4</t>
  </si>
  <si>
    <t>211/5</t>
  </si>
  <si>
    <t>211/6</t>
  </si>
  <si>
    <t>211/7</t>
  </si>
  <si>
    <t>211/8</t>
  </si>
  <si>
    <t>211/9</t>
  </si>
  <si>
    <t>211/10</t>
  </si>
  <si>
    <t>211/11</t>
  </si>
  <si>
    <t>AP-212/0</t>
  </si>
  <si>
    <t>LT 13° 41' 29"</t>
  </si>
  <si>
    <t>212/1</t>
  </si>
  <si>
    <t>212/2</t>
  </si>
  <si>
    <t>AP-213/0</t>
  </si>
  <si>
    <t>LT 38° 26' 14"</t>
  </si>
  <si>
    <t>213/1</t>
  </si>
  <si>
    <t>AP-214/0</t>
  </si>
  <si>
    <t>RT 54° 31' 38"</t>
  </si>
  <si>
    <t>214/1</t>
  </si>
  <si>
    <t>214/2</t>
  </si>
  <si>
    <t>214/3</t>
  </si>
  <si>
    <t>214/4</t>
  </si>
  <si>
    <t>214/5</t>
  </si>
  <si>
    <t>214/6</t>
  </si>
  <si>
    <t>214/7</t>
  </si>
  <si>
    <t>214/8</t>
  </si>
  <si>
    <t>214/9</t>
  </si>
  <si>
    <t>AP-215/0</t>
  </si>
  <si>
    <t>RT 9° 53' 57"</t>
  </si>
  <si>
    <t>215/1</t>
  </si>
  <si>
    <t>215/2</t>
  </si>
  <si>
    <t>215/3</t>
  </si>
  <si>
    <t>215/4</t>
  </si>
  <si>
    <t>215/5</t>
  </si>
  <si>
    <t>AP-216/0</t>
  </si>
  <si>
    <t>LT 21° 58' 14"</t>
  </si>
  <si>
    <t>216/1</t>
  </si>
  <si>
    <t>216/2</t>
  </si>
  <si>
    <t>216/3</t>
  </si>
  <si>
    <t>216/4</t>
  </si>
  <si>
    <t>216/5</t>
  </si>
  <si>
    <t>216/6</t>
  </si>
  <si>
    <t>216/7</t>
  </si>
  <si>
    <t>216/8</t>
  </si>
  <si>
    <t>216/9</t>
  </si>
  <si>
    <t>216/10</t>
  </si>
  <si>
    <t>216/11</t>
  </si>
  <si>
    <t>216/12</t>
  </si>
  <si>
    <t>AP-217/0</t>
  </si>
  <si>
    <t>RT 0° 51' 48"</t>
  </si>
  <si>
    <t>AP-218/0</t>
  </si>
  <si>
    <t>LT 23° 26' 54"</t>
  </si>
  <si>
    <t>218/1</t>
  </si>
  <si>
    <t>218/2</t>
  </si>
  <si>
    <t>218/3</t>
  </si>
  <si>
    <t>218/4</t>
  </si>
  <si>
    <t>AP-219/0</t>
  </si>
  <si>
    <t>RT 9° 35' 15"</t>
  </si>
  <si>
    <t>219/1</t>
  </si>
  <si>
    <t>219/2</t>
  </si>
  <si>
    <t>AP-220/0</t>
  </si>
  <si>
    <t>LT 14° 26' 15"</t>
  </si>
  <si>
    <t>220/1</t>
  </si>
  <si>
    <t>AP-221/0</t>
  </si>
  <si>
    <t>RT 10° 5' 27"</t>
  </si>
  <si>
    <t>AP-222/0</t>
  </si>
  <si>
    <t>RT 8° 20' 1"</t>
  </si>
  <si>
    <t>AP-223/0</t>
  </si>
  <si>
    <t>LT 6° 24' 29"</t>
  </si>
  <si>
    <t>AP-224/0</t>
  </si>
  <si>
    <t>RT 1° 25' 38"</t>
  </si>
  <si>
    <t>224A/1</t>
  </si>
  <si>
    <t>224A/2</t>
  </si>
  <si>
    <t>224A/3</t>
  </si>
  <si>
    <t>224A/4</t>
  </si>
  <si>
    <t>224A/5</t>
  </si>
  <si>
    <t>224/6</t>
  </si>
  <si>
    <t>AP-225/0</t>
  </si>
  <si>
    <t>RT 11° 17' 47"</t>
  </si>
  <si>
    <t>225/1</t>
  </si>
  <si>
    <t>225/2</t>
  </si>
  <si>
    <t>225/3</t>
  </si>
  <si>
    <t>225/4</t>
  </si>
  <si>
    <t>225/5</t>
  </si>
  <si>
    <t>225/6</t>
  </si>
  <si>
    <t>225/7</t>
  </si>
  <si>
    <t>AP-226/0</t>
  </si>
  <si>
    <t>LT 11° 19' 59"</t>
  </si>
  <si>
    <t>226/1</t>
  </si>
  <si>
    <t>226/2</t>
  </si>
  <si>
    <t>ps</t>
  </si>
  <si>
    <t>226/3</t>
  </si>
  <si>
    <t>226/4</t>
  </si>
  <si>
    <t>226/5</t>
  </si>
  <si>
    <t>226/6</t>
  </si>
  <si>
    <t>226/7</t>
  </si>
  <si>
    <t>226/8</t>
  </si>
  <si>
    <t>226/9</t>
  </si>
  <si>
    <t>226/10</t>
  </si>
  <si>
    <t>226/11</t>
  </si>
  <si>
    <t>AP-227/0</t>
  </si>
  <si>
    <t>RT 17° 38' 14"</t>
  </si>
  <si>
    <t>227/1</t>
  </si>
  <si>
    <t>227/2</t>
  </si>
  <si>
    <t>227/3</t>
  </si>
  <si>
    <t>AP-228/0</t>
  </si>
  <si>
    <t>RT 3° 6' 5"</t>
  </si>
  <si>
    <t>AP-229/0</t>
  </si>
  <si>
    <t>LT 0° 34' 29"</t>
  </si>
  <si>
    <t>229/1</t>
  </si>
  <si>
    <t>229/2</t>
  </si>
  <si>
    <t>229/3</t>
  </si>
  <si>
    <t>229/4</t>
  </si>
  <si>
    <t>229/5</t>
  </si>
  <si>
    <t>229/6</t>
  </si>
  <si>
    <t>229/7</t>
  </si>
  <si>
    <t>229/8</t>
  </si>
  <si>
    <t>229/9</t>
  </si>
  <si>
    <t>229/10</t>
  </si>
  <si>
    <t>WET-PADDY</t>
  </si>
  <si>
    <t>229/11</t>
  </si>
  <si>
    <t>AP-230/0</t>
  </si>
  <si>
    <t>LT 45° 26' 6"</t>
  </si>
  <si>
    <t>AP-231/0</t>
  </si>
  <si>
    <t>RT 48° 42' 59"</t>
  </si>
  <si>
    <t>231/1</t>
  </si>
  <si>
    <t>231/2</t>
  </si>
  <si>
    <t>231/3</t>
  </si>
  <si>
    <t>231/4</t>
  </si>
  <si>
    <t>231/5</t>
  </si>
  <si>
    <t>AP-232/0</t>
  </si>
  <si>
    <t>LT 16° 14' 12"</t>
  </si>
  <si>
    <t>232/1</t>
  </si>
  <si>
    <t>232/2</t>
  </si>
  <si>
    <t>232/3</t>
  </si>
  <si>
    <t>232/4</t>
  </si>
  <si>
    <t>232/5</t>
  </si>
  <si>
    <t>232/6</t>
  </si>
  <si>
    <t>232/7</t>
  </si>
  <si>
    <t>26-06-201</t>
  </si>
  <si>
    <t>AP-233/0</t>
  </si>
  <si>
    <t>LT 12° 38' 53"</t>
  </si>
  <si>
    <t>AP-234/0</t>
  </si>
  <si>
    <t>RT 5° 54' 51"</t>
  </si>
  <si>
    <t>234/1</t>
  </si>
  <si>
    <t>234/2</t>
  </si>
  <si>
    <t>234/3</t>
  </si>
  <si>
    <t>234/4</t>
  </si>
  <si>
    <t>234/5</t>
  </si>
  <si>
    <t>234/6</t>
  </si>
  <si>
    <t>234/7</t>
  </si>
  <si>
    <t>234/8</t>
  </si>
  <si>
    <t>234/9</t>
  </si>
  <si>
    <t>234/10</t>
  </si>
  <si>
    <t>234/11</t>
  </si>
  <si>
    <t>AP-235/0</t>
  </si>
  <si>
    <t>LT 13° 36' 10"</t>
  </si>
  <si>
    <t>AP-236/0</t>
  </si>
  <si>
    <t>RT 2° 28' 33"</t>
  </si>
  <si>
    <t>236/1</t>
  </si>
  <si>
    <t>236/2</t>
  </si>
  <si>
    <t>236/3</t>
  </si>
  <si>
    <t>AP-237/0</t>
  </si>
  <si>
    <t>LT 6° 10' 33"</t>
  </si>
  <si>
    <t>AP-238/0</t>
  </si>
  <si>
    <t>RT 42° 22' 40"</t>
  </si>
  <si>
    <t>238/1</t>
  </si>
  <si>
    <t>238/2</t>
  </si>
  <si>
    <t>AP-239/0</t>
  </si>
  <si>
    <t>LT 15° 59' 39"</t>
  </si>
  <si>
    <t>AP-240/0</t>
  </si>
  <si>
    <t>RT 18° 8' 12"</t>
  </si>
  <si>
    <t>AP-241/0</t>
  </si>
  <si>
    <t>LT 48° 57' 31"</t>
  </si>
  <si>
    <t>AP-242/0</t>
  </si>
  <si>
    <t>RT 45° 0' 27"</t>
  </si>
  <si>
    <t>AP-243/0</t>
  </si>
  <si>
    <t>DD45+12</t>
  </si>
  <si>
    <t>LT 36° 12' 37"</t>
  </si>
  <si>
    <t>243/1</t>
  </si>
  <si>
    <t>243/2</t>
  </si>
  <si>
    <t>243/3</t>
  </si>
  <si>
    <t>AP-244/0</t>
  </si>
  <si>
    <t>DD60(Aux)+3</t>
  </si>
  <si>
    <t>LT 93° 2' 19"</t>
  </si>
  <si>
    <t>STORE :- 1:  Kosi Kalan, Uttar Pradesh,       2:  Hodal, Haryana</t>
  </si>
  <si>
    <t>STUBS &amp; TOWER PARTS (RECEIVED)</t>
  </si>
  <si>
    <t>SL NO</t>
  </si>
  <si>
    <t>DESCRIPTION</t>
  </si>
  <si>
    <t>UNIT</t>
  </si>
  <si>
    <t xml:space="preserve">Total LOA Qty. </t>
  </si>
  <si>
    <t xml:space="preserve">Cumulative  Qty. as per Check Survey  </t>
  </si>
  <si>
    <t xml:space="preserve">Cumulative Released for Supply </t>
  </si>
  <si>
    <t xml:space="preserve">Unit </t>
  </si>
  <si>
    <t xml:space="preserve">RECEIVED Qty. </t>
  </si>
  <si>
    <t>TOTAL RECEIVED</t>
  </si>
  <si>
    <t xml:space="preserve">Total Received   </t>
  </si>
  <si>
    <t>Issued From Store</t>
  </si>
  <si>
    <t xml:space="preserve">Consumed </t>
  </si>
  <si>
    <t xml:space="preserve">Balance at Store </t>
  </si>
  <si>
    <t xml:space="preserve">Balance Req. from Plant </t>
  </si>
  <si>
    <t>HT</t>
  </si>
  <si>
    <t>MS</t>
  </si>
  <si>
    <t>STUBS</t>
  </si>
  <si>
    <t>A</t>
  </si>
  <si>
    <t>DA-TYPE</t>
  </si>
  <si>
    <t>DA TYPE NORMAL STUB</t>
  </si>
  <si>
    <t>Sets</t>
  </si>
  <si>
    <t>+1M RC STUB</t>
  </si>
  <si>
    <t xml:space="preserve">.+1.5 M RC Stub Extenssion </t>
  </si>
  <si>
    <t xml:space="preserve">.+2.5 M RC Stub Extenssion </t>
  </si>
  <si>
    <t xml:space="preserve">.+3 M RC Stub Extenssion </t>
  </si>
  <si>
    <t>B</t>
  </si>
  <si>
    <t>DB-TYPE</t>
  </si>
  <si>
    <t>DB1 TYPE NORMAL STUB(Up to +9 M Extension)</t>
  </si>
  <si>
    <t>DB1 TYPE NORMAL STUB( +18 M to +25 M Extension)</t>
  </si>
  <si>
    <t>DB2 TYPE NORMAL STUB(Up to +9 M Extension)</t>
  </si>
  <si>
    <t>DB2 TYPE NORMAL STUB( +18 M to +25 M Extension)</t>
  </si>
  <si>
    <t>C</t>
  </si>
  <si>
    <t>DC-TYPE</t>
  </si>
  <si>
    <t>DC1 TYPE NORMAL STUB(Up to +9 M Extension)</t>
  </si>
  <si>
    <t>DC1 TYPE NORMAL STUB( +18 M to +25 M Extension)</t>
  </si>
  <si>
    <t>DC2 TYPE NORMAL STUB(Up to +9 M Extension)</t>
  </si>
  <si>
    <t>DC2 TYPE NORMAL STUB( +18 M to +25 M Extension)</t>
  </si>
  <si>
    <t>D</t>
  </si>
  <si>
    <t>DD-TYPE</t>
  </si>
  <si>
    <t>DD45 TYPE NORMAL STUB(Up to +9 M Extension)</t>
  </si>
  <si>
    <t>DD45 TYPE NORMAL STUB(+18/25 Extension)</t>
  </si>
  <si>
    <t>DD60 TYPE NORMAL STUB(Up to +9 M Extension)</t>
  </si>
  <si>
    <t>DD60 (+18/25) NORMAL STUB</t>
  </si>
  <si>
    <t>DD60+30M NORMAL STUB</t>
  </si>
  <si>
    <t>DD60+35M NORMAL STUB</t>
  </si>
  <si>
    <t>TOWER PARTS</t>
  </si>
  <si>
    <t>DA TYPE</t>
  </si>
  <si>
    <t>BASIC BODY</t>
  </si>
  <si>
    <t>-6M EXTENSION ONLY</t>
  </si>
  <si>
    <t>-4.5M EXTENSION ONLY</t>
  </si>
  <si>
    <t>-3M EXTENSION ONLY</t>
  </si>
  <si>
    <t>-1.5M EXTENSION ONLY</t>
  </si>
  <si>
    <t>0M EXTENSION ONLY</t>
  </si>
  <si>
    <t>+1.5M EXTENSION ONLY</t>
  </si>
  <si>
    <t>+3M EXTENSION ONLY</t>
  </si>
  <si>
    <t>+4.5M EXTENSION ONLY</t>
  </si>
  <si>
    <t>+6M EXTENSION ONLY</t>
  </si>
  <si>
    <t>+9M EXTENSION ONLY</t>
  </si>
  <si>
    <t>Plan at -3M Level</t>
  </si>
  <si>
    <t>DB - TYPE</t>
  </si>
  <si>
    <t>i</t>
  </si>
  <si>
    <t>DB1 TYPE</t>
  </si>
  <si>
    <t>+0M EXTENSION ONLY</t>
  </si>
  <si>
    <t xml:space="preserve"> EXTENSION ONLY</t>
  </si>
  <si>
    <t>ii</t>
  </si>
  <si>
    <t>DB2 TYPE</t>
  </si>
  <si>
    <t>DC - TYPE</t>
  </si>
  <si>
    <t>DC1 TYPE</t>
  </si>
  <si>
    <t>.+18M EXTENSION ONLY</t>
  </si>
  <si>
    <t>DC2 TYPE</t>
  </si>
  <si>
    <t>DD - TYPE</t>
  </si>
  <si>
    <t>DD45 TYPE</t>
  </si>
  <si>
    <t>+18M EXTENSION ONLY</t>
  </si>
  <si>
    <t>+25M EXTENSION ONLY</t>
  </si>
  <si>
    <t>DD60 TYPE</t>
  </si>
  <si>
    <t>+30M EXTENSION ONLY</t>
  </si>
  <si>
    <t xml:space="preserve">DETAILS OF POWER LINE CROSSING </t>
  </si>
  <si>
    <t>Crossing Location</t>
  </si>
  <si>
    <t>Crossing Span</t>
  </si>
  <si>
    <t>Details of crossing</t>
  </si>
  <si>
    <t>Owner</t>
  </si>
  <si>
    <t>Status of proposal</t>
  </si>
  <si>
    <t>Erection</t>
  </si>
  <si>
    <t>Remarks/Critical Needs</t>
  </si>
  <si>
    <t>Target</t>
  </si>
  <si>
    <t>Requirement</t>
  </si>
  <si>
    <t>Material Availability</t>
  </si>
  <si>
    <t>Submission</t>
  </si>
  <si>
    <t>Approval</t>
  </si>
  <si>
    <t>End</t>
  </si>
  <si>
    <t>Stub</t>
  </si>
  <si>
    <t>Steel</t>
  </si>
  <si>
    <t>Cement</t>
  </si>
  <si>
    <t>Gang</t>
  </si>
  <si>
    <t>Tower</t>
  </si>
  <si>
    <t>BNA</t>
  </si>
  <si>
    <t>H/ware</t>
  </si>
  <si>
    <t>AP 187</t>
  </si>
  <si>
    <t>AP 188</t>
  </si>
  <si>
    <t>66kV D/C</t>
  </si>
  <si>
    <t>AP 189</t>
  </si>
  <si>
    <t>AP 190</t>
  </si>
  <si>
    <t>220kV D/C</t>
  </si>
  <si>
    <t>AP 191</t>
  </si>
  <si>
    <t>AP 192</t>
  </si>
  <si>
    <t>220kV S/C</t>
  </si>
  <si>
    <t>AP 193</t>
  </si>
  <si>
    <t>AP 194</t>
  </si>
  <si>
    <t xml:space="preserve"> 400kV S/C</t>
  </si>
  <si>
    <t>AP 195</t>
  </si>
  <si>
    <t>AP 196</t>
  </si>
  <si>
    <t>AP 207</t>
  </si>
  <si>
    <t>207/1</t>
  </si>
  <si>
    <t>66kV S/C</t>
  </si>
  <si>
    <t>AP 210</t>
  </si>
  <si>
    <t>AP 211</t>
  </si>
  <si>
    <t xml:space="preserve">400KV D/C AGR - BWE </t>
  </si>
  <si>
    <t>AP 213</t>
  </si>
  <si>
    <t>AP 214</t>
  </si>
  <si>
    <t xml:space="preserve">765KV S/C AGR - JTK  </t>
  </si>
  <si>
    <t>AP 217</t>
  </si>
  <si>
    <t>AP 218</t>
  </si>
  <si>
    <t>AP 230</t>
  </si>
  <si>
    <t>AP 231</t>
  </si>
  <si>
    <t>765 kV S/C</t>
  </si>
  <si>
    <t>AP 235</t>
  </si>
  <si>
    <t>AP 236</t>
  </si>
  <si>
    <t>500HVDC LINE BLA - BWD</t>
  </si>
  <si>
    <t>AP 237</t>
  </si>
  <si>
    <t>AP 238</t>
  </si>
  <si>
    <t>400KV D/C MNP - BCB</t>
  </si>
  <si>
    <t>AP 239</t>
  </si>
  <si>
    <t>AP 240</t>
  </si>
  <si>
    <t>400KV D/C KNP - BCB</t>
  </si>
  <si>
    <t>AP 241</t>
  </si>
  <si>
    <t>AP 242</t>
  </si>
  <si>
    <t>400KV S/C KNP - BCB</t>
  </si>
  <si>
    <t>400KV DC Khetri Sikar Transmission Line</t>
  </si>
  <si>
    <t>Hardware and Conductor Supply and Consumption</t>
  </si>
  <si>
    <t>Name of the Item</t>
  </si>
  <si>
    <t>Required Qty.</t>
  </si>
  <si>
    <t>Receipt Qty.</t>
  </si>
  <si>
    <t>Balance Required Qty.</t>
  </si>
  <si>
    <t>Insulators</t>
  </si>
  <si>
    <t>120KN Long rod</t>
  </si>
  <si>
    <t>No's</t>
  </si>
  <si>
    <t>160KN Long rod</t>
  </si>
  <si>
    <t>120KN Pilot</t>
  </si>
  <si>
    <t>Conductor (AL59 Moose)</t>
  </si>
  <si>
    <t>Hardware for Conductor</t>
  </si>
  <si>
    <t>Single "I" Suspension fittings</t>
  </si>
  <si>
    <t>Set</t>
  </si>
  <si>
    <t>DT fittings</t>
  </si>
  <si>
    <t>Single "I" Pilot fittings</t>
  </si>
  <si>
    <t>VD for Moose Conductor</t>
  </si>
  <si>
    <t>Twin Rigid Spacer</t>
  </si>
  <si>
    <t>Twin Bundle Spacer</t>
  </si>
  <si>
    <t>MSJ for Conductor</t>
  </si>
  <si>
    <t>Repaire Sleeve</t>
  </si>
  <si>
    <t>Earthwire</t>
  </si>
  <si>
    <t>Hardware for Earthwire</t>
  </si>
  <si>
    <t>Suspension Clamp for Earthwire</t>
  </si>
  <si>
    <t>Tension Clamp for Earthwire</t>
  </si>
  <si>
    <t>VD for Earthwire</t>
  </si>
  <si>
    <t>MSJ for Eartwire</t>
  </si>
  <si>
    <t>Flexible AL Bond</t>
  </si>
  <si>
    <t>VD for OPGW</t>
  </si>
  <si>
    <t xml:space="preserve">Downlead Clamp Assembly </t>
  </si>
  <si>
    <t>Suspension Clamp Assembly</t>
  </si>
  <si>
    <t>Dead End Tension Clamp Assembly</t>
  </si>
  <si>
    <t>Tension fittings assemby for Joint box</t>
  </si>
  <si>
    <t>Tenssion fittings assembly for Pas Through</t>
  </si>
  <si>
    <t xml:space="preserve">Tension fittings assembly on Suspension tower </t>
  </si>
  <si>
    <t>Joint Boxes</t>
  </si>
  <si>
    <t xml:space="preserve">Accessories </t>
  </si>
  <si>
    <t>Phase Plate - R</t>
  </si>
  <si>
    <t>Phase Plate - Y</t>
  </si>
  <si>
    <t>Phase Plate - B</t>
  </si>
  <si>
    <t>Circuit Plate -1</t>
  </si>
  <si>
    <t>Circuit Plate -2</t>
  </si>
  <si>
    <t>Bird Guard</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</si>
</sst>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d/m/yyyy"/>
    <numFmt numFmtId="165" formatCode="0.000"/>
    <numFmt numFmtId="166" formatCode="_(* #,##0.000_);_(* \(#,##0.000\);_(* &quot;-&quot;???_);_(@_)"/>
    <numFmt numFmtId="167" formatCode="_ * #,##0.000_ ;_ * \-#,##0.000_ ;_ * &quot;-&quot;??_ ;_ @_ "/>
    <numFmt numFmtId="168" formatCode="_ * #,##0.00_ ;_ * \-#,##0.00_ ;_ * &quot;-&quot;??_ ;_ @_ "/>
    <numFmt numFmtId="169" formatCode="[$-409]dd\-mmm\-yy"/>
    <numFmt numFmtId="170" formatCode="[$-409]d\-mmm\-yyyy"/>
    <numFmt numFmtId="171" formatCode="dd/mm/yyyy"/>
    <numFmt numFmtId="172" formatCode="[$-409]d\-mmm\-yy"/>
    <numFmt numFmtId="173" formatCode="D/M/YYYY"/>
    <numFmt numFmtId="174" formatCode="[$-F800]dddd\,\ mmmm\ dd\,\ yyyy"/>
    <numFmt numFmtId="175" formatCode="_ * #,##0_ ;_ * \-#,##0_ ;_ * &quot;-&quot;??_ ;_ @_ "/>
    <numFmt numFmtId="176" formatCode="_(* #,##0_);_(* \(#,##0\);_(* &quot;-&quot;???_);_(@_)"/>
  </numFmts>
  <fonts count="53">
    <font>
      <sz val="11.0"/>
      <color theme="1"/>
      <name val="Calibri"/>
      <scheme val="minor"/>
    </font>
    <font>
      <b/>
      <u/>
      <sz val="14.0"/>
      <color theme="1"/>
      <name val="Lucida Bright"/>
    </font>
    <font/>
    <font>
      <b/>
      <u/>
      <sz val="12.0"/>
      <color theme="1"/>
      <name val="Lucida Bright"/>
    </font>
    <font>
      <b/>
      <sz val="12.0"/>
      <color theme="1"/>
      <name val="Calibri"/>
    </font>
    <font>
      <b/>
      <u/>
      <sz val="12.0"/>
      <color theme="1"/>
      <name val="Lucida Bright"/>
    </font>
    <font>
      <b/>
      <sz val="11.0"/>
      <color theme="1"/>
      <name val="Lucida Bright"/>
    </font>
    <font>
      <sz val="11.0"/>
      <color theme="1"/>
      <name val="Lucida Bright"/>
    </font>
    <font>
      <sz val="11.0"/>
      <color theme="1"/>
      <name val="Calibri"/>
    </font>
    <font>
      <b/>
      <u/>
      <sz val="11.0"/>
      <color rgb="FF000000"/>
      <name val="Book Antiqua"/>
    </font>
    <font>
      <b/>
      <sz val="11.0"/>
      <color rgb="FF000000"/>
      <name val="Book Antiqua"/>
    </font>
    <font>
      <sz val="11.0"/>
      <color theme="1"/>
      <name val="Book Antiqua"/>
    </font>
    <font>
      <b/>
      <sz val="14.0"/>
      <color theme="1"/>
      <name val="Calibri"/>
    </font>
    <font>
      <sz val="10.0"/>
      <color theme="1"/>
      <name val="Cambria"/>
    </font>
    <font>
      <sz val="9.0"/>
      <color theme="1"/>
      <name val="Calibri"/>
    </font>
    <font>
      <b/>
      <sz val="11.0"/>
      <color rgb="FF17365D"/>
      <name val="Calibri"/>
    </font>
    <font>
      <b/>
      <sz val="11.0"/>
      <color theme="1"/>
      <name val="Calibri"/>
    </font>
    <font>
      <sz val="10.0"/>
      <color theme="1"/>
      <name val="Arial"/>
    </font>
    <font>
      <sz val="11.0"/>
      <color rgb="FF000000"/>
      <name val="Calibri"/>
    </font>
    <font>
      <sz val="10.0"/>
      <color rgb="FF000000"/>
      <name val="Lucida Bright"/>
    </font>
    <font>
      <b/>
      <sz val="11.0"/>
      <color rgb="FFFF0000"/>
      <name val="Calibri"/>
    </font>
    <font>
      <sz val="12.0"/>
      <color theme="1"/>
      <name val="Calibri"/>
    </font>
    <font>
      <sz val="10.0"/>
      <color theme="1"/>
      <name val="Calibri"/>
    </font>
    <font>
      <b/>
      <sz val="26.0"/>
      <color theme="1"/>
      <name val="Calibri"/>
    </font>
    <font>
      <b/>
      <sz val="18.0"/>
      <color theme="1"/>
      <name val="Calibri"/>
    </font>
    <font>
      <b/>
      <sz val="10.0"/>
      <color theme="1"/>
      <name val="Calibri"/>
    </font>
    <font>
      <b/>
      <sz val="16.0"/>
      <color theme="1"/>
      <name val="Calibri"/>
    </font>
    <font>
      <sz val="10.0"/>
      <color rgb="FFFF0000"/>
      <name val="Calibri"/>
    </font>
    <font>
      <sz val="9.0"/>
      <color theme="1"/>
      <name val="Times New Roman"/>
    </font>
    <font>
      <b/>
      <sz val="10.0"/>
      <color rgb="FFFF0000"/>
      <name val="Calibri"/>
    </font>
    <font>
      <b/>
      <sz val="11.0"/>
      <color rgb="FFC00000"/>
      <name val="Calibri"/>
    </font>
    <font>
      <b/>
      <sz val="12.0"/>
      <color rgb="FFC00000"/>
      <name val="Calibri"/>
    </font>
    <font>
      <b/>
      <sz val="10.0"/>
      <color rgb="FFFF0000"/>
      <name val="Arial"/>
    </font>
    <font>
      <sz val="9.0"/>
      <color theme="0"/>
      <name val="Times New Roman"/>
    </font>
    <font>
      <b/>
      <sz val="16.0"/>
      <color rgb="FF00B050"/>
      <name val="Calibri"/>
    </font>
    <font>
      <sz val="10.0"/>
      <color rgb="FFA5A5A5"/>
      <name val="Calibri"/>
    </font>
    <font>
      <sz val="9.0"/>
      <color rgb="FF000000"/>
      <name val="Calibri"/>
    </font>
    <font>
      <sz val="14.0"/>
      <color theme="1"/>
      <name val="Calibri"/>
    </font>
    <font>
      <sz val="8.0"/>
      <color theme="1"/>
      <name val="Tahoma"/>
    </font>
    <font>
      <sz val="11.0"/>
      <color theme="1"/>
      <name val="Times New Roman"/>
    </font>
    <font>
      <b/>
      <sz val="14.0"/>
      <color theme="1"/>
      <name val="Tahoma"/>
    </font>
    <font>
      <b/>
      <sz val="11.0"/>
      <color theme="1"/>
      <name val="Tahoma"/>
    </font>
    <font>
      <b/>
      <sz val="10.0"/>
      <color theme="1"/>
      <name val="Tahoma"/>
    </font>
    <font>
      <b/>
      <sz val="9.0"/>
      <color theme="1"/>
      <name val="Tahoma"/>
    </font>
    <font>
      <sz val="10.0"/>
      <color theme="1"/>
      <name val="Tahoma"/>
    </font>
    <font>
      <b/>
      <sz val="10.0"/>
      <color rgb="FFFF0000"/>
      <name val="Tahoma"/>
    </font>
    <font>
      <sz val="11.0"/>
      <color theme="1"/>
      <name val="Aptos Narrow"/>
    </font>
    <font>
      <sz val="11.0"/>
      <color theme="1"/>
      <name val="Arial"/>
    </font>
    <font>
      <sz val="12.0"/>
      <color theme="1"/>
      <name val="Tahoma"/>
    </font>
    <font>
      <b/>
      <sz val="8.0"/>
      <color theme="1"/>
      <name val="Tahoma"/>
    </font>
    <font>
      <sz val="16.0"/>
      <color theme="1"/>
      <name val="Calibri"/>
    </font>
    <font>
      <b/>
      <sz val="13.0"/>
      <color theme="1"/>
      <name val="Calibri"/>
    </font>
    <font>
      <sz val="13.0"/>
      <color theme="1"/>
      <name val="Calibri"/>
    </font>
  </fonts>
  <fills count="1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99"/>
        <bgColor rgb="FFFFFF99"/>
      </patternFill>
    </fill>
    <fill>
      <patternFill patternType="solid">
        <fgColor rgb="FFFFFF00"/>
        <bgColor rgb="FFFFFF00"/>
      </patternFill>
    </fill>
    <fill>
      <patternFill patternType="solid">
        <fgColor rgb="FFF2DBDB"/>
        <bgColor rgb="FFF2DBDB"/>
      </patternFill>
    </fill>
    <fill>
      <patternFill patternType="solid">
        <fgColor rgb="FFF2DCDB"/>
        <bgColor rgb="FFF2DCDB"/>
      </patternFill>
    </fill>
    <fill>
      <patternFill patternType="solid">
        <fgColor theme="4"/>
        <bgColor theme="4"/>
      </patternFill>
    </fill>
    <fill>
      <patternFill patternType="solid">
        <fgColor rgb="FF00B050"/>
        <bgColor rgb="FF00B050"/>
      </patternFill>
    </fill>
    <fill>
      <patternFill patternType="solid">
        <fgColor theme="1"/>
        <bgColor theme="1"/>
      </patternFill>
    </fill>
    <fill>
      <patternFill patternType="solid">
        <fgColor rgb="FFFF0000"/>
        <bgColor rgb="FFFF0000"/>
      </patternFill>
    </fill>
    <fill>
      <patternFill patternType="solid">
        <fgColor rgb="FF9CC2E5"/>
        <bgColor rgb="FF9CC2E5"/>
      </patternFill>
    </fill>
    <fill>
      <patternFill patternType="solid">
        <fgColor rgb="FF92D050"/>
        <bgColor rgb="FF92D050"/>
      </patternFill>
    </fill>
    <fill>
      <patternFill patternType="solid">
        <fgColor rgb="FFFABF8F"/>
        <bgColor rgb="FFFABF8F"/>
      </patternFill>
    </fill>
    <fill>
      <patternFill patternType="solid">
        <fgColor rgb="FFFFC000"/>
        <bgColor rgb="FFFFC000"/>
      </patternFill>
    </fill>
  </fills>
  <borders count="1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top/>
      <bottom/>
    </border>
    <border>
      <left style="medium">
        <color rgb="FF000000"/>
      </left>
      <top/>
      <bottom/>
    </border>
    <border>
      <top/>
      <bottom/>
    </border>
    <border>
      <right style="medium">
        <color rgb="FF000000"/>
      </right>
      <top/>
      <bottom/>
    </border>
    <border>
      <left style="medium">
        <color rgb="FF000000"/>
      </left>
      <right/>
      <top/>
      <bottom/>
    </border>
    <border>
      <left/>
      <right style="medium">
        <color rgb="FF000000"/>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bottom/>
    </border>
    <border>
      <right/>
      <top/>
      <bottom/>
    </border>
    <border>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rder>
    <border>
      <left style="thin">
        <color rgb="FF000000"/>
      </left>
    </border>
    <border>
      <right style="medium">
        <color rgb="FF000000"/>
      </right>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medium">
        <color rgb="FF000000"/>
      </right>
      <top style="thin">
        <color rgb="FF000000"/>
      </top>
    </border>
    <border>
      <left style="medium">
        <color rgb="FF000000"/>
      </lef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top style="thin">
        <color rgb="FF000000"/>
      </top>
      <bottom style="medium">
        <color rgb="FF000000"/>
      </bottom>
    </border>
    <border>
      <left/>
      <right/>
      <top/>
      <bottom style="medium">
        <color rgb="FF000000"/>
      </bottom>
    </border>
    <border>
      <left/>
      <right style="thin">
        <color rgb="FF000000"/>
      </right>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right style="thin">
        <color rgb="FF000000"/>
      </right>
      <bottom style="thin">
        <color rgb="FF000000"/>
      </bottom>
    </border>
    <border>
      <bottom style="medium">
        <color rgb="FF000000"/>
      </bottom>
    </border>
    <border>
      <left style="medium">
        <color rgb="FF000000"/>
      </left>
      <right style="thin">
        <color rgb="FF000000"/>
      </right>
      <bottom style="medium">
        <color rgb="FF000000"/>
      </bottom>
    </border>
    <border>
      <right style="thin">
        <color rgb="FF000000"/>
      </right>
      <top style="thin">
        <color rgb="FF000000"/>
      </top>
    </border>
    <border>
      <right style="thin">
        <color rgb="FF000000"/>
      </right>
    </border>
    <border>
      <left style="thin">
        <color rgb="FF000000"/>
      </left>
      <right style="medium">
        <color rgb="FF000000"/>
      </right>
    </border>
    <border>
      <left style="medium">
        <color rgb="FF000000"/>
      </left>
      <top style="medium">
        <color rgb="FF000000"/>
      </top>
    </border>
    <border>
      <top style="thin">
        <color rgb="FF000000"/>
      </top>
    </border>
    <border>
      <left style="thin">
        <color rgb="FF000000"/>
      </left>
      <right style="thin">
        <color rgb="FF000000"/>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bottom style="thin">
        <color rgb="FF000000"/>
      </bottom>
    </border>
    <border>
      <left/>
      <right style="thin">
        <color rgb="FF000000"/>
      </right>
      <top style="thin">
        <color rgb="FF000000"/>
      </top>
      <bottom/>
    </border>
    <border>
      <top style="medium">
        <color rgb="FF000000"/>
      </top>
    </border>
    <border>
      <right style="medium">
        <color rgb="FF000000"/>
      </right>
      <top style="medium">
        <color rgb="FF000000"/>
      </top>
    </border>
    <border>
      <left style="medium">
        <color rgb="FF000000"/>
      </left>
    </border>
    <border>
      <left style="thin">
        <color rgb="FF000000"/>
      </left>
      <right style="thin">
        <color rgb="FF000000"/>
      </right>
      <top/>
      <bottom/>
    </border>
    <border>
      <left style="medium">
        <color rgb="FF000000"/>
      </left>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top style="thin">
        <color rgb="FF000000"/>
      </top>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top style="hair">
        <color rgb="FF000000"/>
      </top>
      <bottom style="hair">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top style="hair">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style="medium">
        <color rgb="FF000000"/>
      </right>
      <top style="thin">
        <color rgb="FF000000"/>
      </top>
      <bottom/>
    </border>
    <border>
      <left style="medium">
        <color rgb="FF000000"/>
      </left>
      <top style="thin">
        <color rgb="FF000000"/>
      </top>
    </border>
    <border>
      <left style="medium">
        <color rgb="FF000000"/>
      </left>
      <right style="thin">
        <color rgb="FF000000"/>
      </right>
      <top style="medium">
        <color rgb="FF000000"/>
      </top>
    </border>
    <border>
      <left style="thin">
        <color rgb="FF000000"/>
      </left>
      <top style="medium">
        <color rgb="FF000000"/>
      </top>
      <bottom style="thin">
        <color rgb="FF000000"/>
      </bottom>
    </border>
    <border>
      <top style="thin">
        <color rgb="FF000000"/>
      </top>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right/>
      <top/>
      <bottom style="thin">
        <color rgb="FF000000"/>
      </bottom>
    </border>
    <border>
      <left style="thin">
        <color rgb="FF000000"/>
      </left>
      <right/>
      <top style="thin">
        <color rgb="FF000000"/>
      </top>
      <bottom style="thin">
        <color rgb="FF000000"/>
      </bottom>
    </border>
    <border>
      <left style="medium">
        <color rgb="FF000000"/>
      </left>
      <right style="medium">
        <color rgb="FF000000"/>
      </right>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thin">
        <color rgb="FF000000"/>
      </left>
      <right style="medium">
        <color rgb="FF000000"/>
      </right>
      <top/>
      <bottom style="thin">
        <color rgb="FF000000"/>
      </bottom>
    </border>
  </borders>
  <cellStyleXfs count="1">
    <xf borderId="0" fillId="0" fontId="0" numFmtId="0" applyAlignment="1" applyFont="1"/>
  </cellStyleXfs>
  <cellXfs count="74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1" fillId="0" fontId="3" numFmtId="0" xfId="0" applyAlignment="1" applyBorder="1" applyFont="1">
      <alignment horizontal="center" vertical="center"/>
    </xf>
    <xf borderId="4" fillId="2" fontId="4" numFmtId="164" xfId="0" applyAlignment="1" applyBorder="1" applyFill="1" applyFont="1" applyNumberFormat="1">
      <alignment horizontal="right" shrinkToFit="0" vertical="center" wrapText="1"/>
    </xf>
    <xf borderId="1" fillId="0" fontId="5" numFmtId="0" xfId="0" applyAlignment="1" applyBorder="1" applyFont="1">
      <alignment horizontal="left" vertical="center"/>
    </xf>
    <xf borderId="4" fillId="0" fontId="6" numFmtId="0" xfId="0" applyAlignment="1" applyBorder="1" applyFont="1">
      <alignment horizontal="center" vertical="center"/>
    </xf>
    <xf borderId="4" fillId="0" fontId="6" numFmtId="0" xfId="0" applyAlignment="1" applyBorder="1" applyFont="1">
      <alignment horizontal="center" shrinkToFit="0" vertical="center" wrapText="1"/>
    </xf>
    <xf borderId="4" fillId="0" fontId="7" numFmtId="0" xfId="0" applyAlignment="1" applyBorder="1" applyFont="1">
      <alignment horizontal="center" vertical="center"/>
    </xf>
    <xf borderId="4" fillId="0" fontId="7" numFmtId="0" xfId="0" applyAlignment="1" applyBorder="1" applyFont="1">
      <alignment horizontal="left" vertical="center"/>
    </xf>
    <xf borderId="4" fillId="0" fontId="7" numFmtId="164" xfId="0" applyAlignment="1" applyBorder="1" applyFont="1" applyNumberFormat="1">
      <alignment horizontal="center" vertical="center"/>
    </xf>
    <xf borderId="4" fillId="0" fontId="8" numFmtId="0" xfId="0" applyBorder="1" applyFont="1"/>
    <xf borderId="4" fillId="0" fontId="8" numFmtId="0" xfId="0" applyAlignment="1" applyBorder="1" applyFont="1">
      <alignment horizontal="left" shrinkToFit="0" vertical="center" wrapText="1"/>
    </xf>
    <xf borderId="4" fillId="0" fontId="7" numFmtId="2" xfId="0" applyAlignment="1" applyBorder="1" applyFont="1" applyNumberFormat="1">
      <alignment horizontal="center" vertical="center"/>
    </xf>
    <xf borderId="4" fillId="0" fontId="7" numFmtId="9" xfId="0" applyAlignment="1" applyBorder="1" applyFont="1" applyNumberFormat="1">
      <alignment horizontal="center" vertical="center"/>
    </xf>
    <xf borderId="1" fillId="0" fontId="9" numFmtId="0" xfId="0" applyAlignment="1" applyBorder="1" applyFont="1">
      <alignment horizontal="center" shrinkToFit="0" vertical="center" wrapText="1"/>
    </xf>
    <xf borderId="1" fillId="0" fontId="10" numFmtId="0" xfId="0" applyAlignment="1" applyBorder="1" applyFont="1">
      <alignment horizontal="left" vertical="center"/>
    </xf>
    <xf borderId="1" fillId="0" fontId="10" numFmtId="0" xfId="0" applyAlignment="1" applyBorder="1" applyFont="1">
      <alignment horizontal="right" shrinkToFit="0" vertical="center" wrapText="1"/>
    </xf>
    <xf borderId="4" fillId="0" fontId="10" numFmtId="0" xfId="0" applyAlignment="1" applyBorder="1" applyFont="1">
      <alignment horizontal="center" shrinkToFit="0" vertical="center" wrapText="1"/>
    </xf>
    <xf borderId="4" fillId="0" fontId="10" numFmtId="0" xfId="0" applyAlignment="1" applyBorder="1" applyFont="1">
      <alignment horizontal="center" vertical="center"/>
    </xf>
    <xf borderId="4" fillId="0" fontId="11" numFmtId="0" xfId="0" applyAlignment="1" applyBorder="1" applyFont="1">
      <alignment horizontal="center" vertical="center"/>
    </xf>
    <xf borderId="4" fillId="0" fontId="11" numFmtId="0" xfId="0" applyAlignment="1" applyBorder="1" applyFont="1">
      <alignment horizontal="left" shrinkToFit="0" vertical="center" wrapText="1"/>
    </xf>
    <xf borderId="4" fillId="0" fontId="11" numFmtId="0" xfId="0" applyAlignment="1" applyBorder="1" applyFont="1">
      <alignment horizontal="left" vertical="center"/>
    </xf>
    <xf borderId="4" fillId="0" fontId="11" numFmtId="1" xfId="0" applyAlignment="1" applyBorder="1" applyFont="1" applyNumberFormat="1">
      <alignment horizontal="center" vertical="center"/>
    </xf>
    <xf borderId="4" fillId="0" fontId="11" numFmtId="0" xfId="0" applyAlignment="1" applyBorder="1" applyFont="1">
      <alignment horizontal="center"/>
    </xf>
    <xf borderId="0" fillId="0" fontId="8" numFmtId="9" xfId="0" applyAlignment="1" applyFont="1" applyNumberFormat="1">
      <alignment horizontal="center" vertical="center"/>
    </xf>
    <xf borderId="4" fillId="0" fontId="11" numFmtId="165" xfId="0" applyAlignment="1" applyBorder="1" applyFont="1" applyNumberFormat="1">
      <alignment horizontal="center" vertical="center"/>
    </xf>
    <xf borderId="4" fillId="0" fontId="11" numFmtId="2" xfId="0" applyAlignment="1" applyBorder="1" applyFont="1" applyNumberFormat="1">
      <alignment horizontal="center" vertical="center"/>
    </xf>
    <xf borderId="5" fillId="3" fontId="12"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8" fillId="2" fontId="4" numFmtId="164" xfId="0" applyAlignment="1" applyBorder="1" applyFont="1" applyNumberFormat="1">
      <alignment horizontal="center" shrinkToFit="0" vertical="center" wrapText="1"/>
    </xf>
    <xf borderId="9" fillId="3" fontId="13" numFmtId="0" xfId="0" applyBorder="1" applyFont="1"/>
    <xf borderId="10" fillId="3" fontId="8" numFmtId="0" xfId="0" applyAlignment="1" applyBorder="1" applyFont="1">
      <alignment horizontal="left" shrinkToFit="0" vertical="center" wrapText="1"/>
    </xf>
    <xf borderId="11" fillId="0" fontId="2" numFmtId="0" xfId="0" applyBorder="1" applyFont="1"/>
    <xf borderId="12" fillId="0" fontId="2" numFmtId="0" xfId="0" applyBorder="1" applyFont="1"/>
    <xf borderId="9" fillId="3" fontId="13" numFmtId="0" xfId="0" applyAlignment="1" applyBorder="1" applyFont="1">
      <alignment horizontal="center" shrinkToFit="0" vertical="center" wrapText="1"/>
    </xf>
    <xf borderId="13" fillId="3" fontId="8" numFmtId="0" xfId="0" applyAlignment="1" applyBorder="1" applyFont="1">
      <alignment horizontal="left" vertical="center"/>
    </xf>
    <xf borderId="9" fillId="3" fontId="8" numFmtId="0" xfId="0" applyAlignment="1" applyBorder="1" applyFont="1">
      <alignment horizontal="left" shrinkToFit="0" vertical="center" wrapText="1"/>
    </xf>
    <xf borderId="9" fillId="3" fontId="8" numFmtId="0" xfId="0" applyAlignment="1" applyBorder="1" applyFont="1">
      <alignment horizontal="center" shrinkToFit="0" vertical="center" wrapText="1"/>
    </xf>
    <xf borderId="14" fillId="3" fontId="8" numFmtId="0" xfId="0" applyAlignment="1" applyBorder="1" applyFont="1">
      <alignment horizontal="center" shrinkToFit="0" vertical="center" wrapText="1"/>
    </xf>
    <xf borderId="0" fillId="0" fontId="14" numFmtId="0" xfId="0" applyAlignment="1" applyFont="1">
      <alignment horizontal="left" vertical="center"/>
    </xf>
    <xf borderId="9" fillId="3" fontId="8" numFmtId="166" xfId="0" applyAlignment="1" applyBorder="1" applyFont="1" applyNumberFormat="1">
      <alignment horizontal="center" shrinkToFit="0" vertical="center" wrapText="1"/>
    </xf>
    <xf borderId="10" fillId="3" fontId="15" numFmtId="0" xfId="0" applyAlignment="1" applyBorder="1" applyFont="1">
      <alignment horizontal="left" shrinkToFit="0" vertical="center" wrapText="1"/>
    </xf>
    <xf borderId="15" fillId="4" fontId="16" numFmtId="0" xfId="0" applyAlignment="1" applyBorder="1" applyFill="1" applyFont="1">
      <alignment horizontal="center" shrinkToFit="0" vertical="center" wrapText="1"/>
    </xf>
    <xf borderId="16" fillId="4" fontId="16" numFmtId="0" xfId="0" applyAlignment="1" applyBorder="1" applyFont="1">
      <alignment horizontal="center" shrinkToFit="0" vertical="center" wrapText="1"/>
    </xf>
    <xf borderId="8" fillId="4" fontId="16" numFmtId="0" xfId="0" applyAlignment="1" applyBorder="1" applyFont="1">
      <alignment horizontal="center" shrinkToFit="0" vertical="center" wrapText="1"/>
    </xf>
    <xf borderId="17" fillId="3" fontId="8" numFmtId="0" xfId="0" applyAlignment="1" applyBorder="1" applyFont="1">
      <alignment horizontal="center" shrinkToFit="0" vertical="center" wrapText="1"/>
    </xf>
    <xf borderId="4" fillId="3" fontId="8" numFmtId="0" xfId="0" applyAlignment="1" applyBorder="1" applyFont="1">
      <alignment horizontal="left" shrinkToFit="0" vertical="center" wrapText="1"/>
    </xf>
    <xf borderId="4" fillId="3" fontId="8" numFmtId="165" xfId="0" applyAlignment="1" applyBorder="1" applyFont="1" applyNumberFormat="1">
      <alignment horizontal="center" shrinkToFit="0" vertical="center" wrapText="1"/>
    </xf>
    <xf borderId="4" fillId="3" fontId="8" numFmtId="166" xfId="0" applyAlignment="1" applyBorder="1" applyFont="1" applyNumberFormat="1">
      <alignment horizontal="center" shrinkToFit="0" vertical="center" wrapText="1"/>
    </xf>
    <xf borderId="4" fillId="0" fontId="8" numFmtId="166" xfId="0" applyAlignment="1" applyBorder="1" applyFont="1" applyNumberFormat="1">
      <alignment horizontal="center" shrinkToFit="0" vertical="center" wrapText="1"/>
    </xf>
    <xf borderId="4" fillId="3" fontId="8" numFmtId="0" xfId="0" applyAlignment="1" applyBorder="1" applyFont="1">
      <alignment horizontal="center" shrinkToFit="0" vertical="center" wrapText="1"/>
    </xf>
    <xf borderId="18" fillId="3" fontId="16" numFmtId="0" xfId="0" applyAlignment="1" applyBorder="1" applyFont="1">
      <alignment horizontal="center" shrinkToFit="0" vertical="center" wrapText="1"/>
    </xf>
    <xf borderId="9" fillId="3" fontId="13" numFmtId="167" xfId="0" applyAlignment="1" applyBorder="1" applyFont="1" applyNumberFormat="1">
      <alignment horizontal="center" shrinkToFit="0" vertical="center" wrapText="1"/>
    </xf>
    <xf borderId="9" fillId="3" fontId="13" numFmtId="168" xfId="0" applyAlignment="1" applyBorder="1" applyFont="1" applyNumberFormat="1">
      <alignment horizontal="center" shrinkToFit="0" vertical="center" wrapText="1"/>
    </xf>
    <xf borderId="18" fillId="3" fontId="16" numFmtId="0" xfId="0" applyAlignment="1" applyBorder="1" applyFont="1">
      <alignment horizontal="left" shrinkToFit="0" vertical="center" wrapText="1"/>
    </xf>
    <xf borderId="9" fillId="3" fontId="13" numFmtId="166" xfId="0" applyAlignment="1" applyBorder="1" applyFont="1" applyNumberFormat="1">
      <alignment horizontal="center" shrinkToFit="0" vertical="center" wrapText="1"/>
    </xf>
    <xf quotePrefix="1" borderId="4" fillId="3" fontId="8" numFmtId="0" xfId="0" applyAlignment="1" applyBorder="1" applyFont="1">
      <alignment horizontal="center" shrinkToFit="0" vertical="center" wrapText="1"/>
    </xf>
    <xf borderId="18" fillId="3" fontId="16" numFmtId="166" xfId="0" applyAlignment="1" applyBorder="1" applyFont="1" applyNumberFormat="1">
      <alignment horizontal="left" shrinkToFit="0" vertical="center" wrapText="1"/>
    </xf>
    <xf borderId="9" fillId="3" fontId="13" numFmtId="9" xfId="0" applyAlignment="1" applyBorder="1" applyFont="1" applyNumberFormat="1">
      <alignment horizontal="center" shrinkToFit="0" vertical="center" wrapText="1"/>
    </xf>
    <xf borderId="9" fillId="3" fontId="13" numFmtId="165" xfId="0" applyAlignment="1" applyBorder="1" applyFont="1" applyNumberFormat="1">
      <alignment horizontal="center" shrinkToFit="0" vertical="center" wrapText="1"/>
    </xf>
    <xf borderId="19" fillId="3" fontId="8" numFmtId="0" xfId="0" applyAlignment="1" applyBorder="1" applyFont="1">
      <alignment horizontal="center" shrinkToFit="0" vertical="center" wrapText="1"/>
    </xf>
    <xf borderId="20" fillId="3" fontId="8" numFmtId="0" xfId="0" applyAlignment="1" applyBorder="1" applyFont="1">
      <alignment horizontal="left" shrinkToFit="0" vertical="center" wrapText="1"/>
    </xf>
    <xf borderId="21" fillId="3" fontId="8" numFmtId="165" xfId="0" applyAlignment="1" applyBorder="1" applyFont="1" applyNumberFormat="1">
      <alignment horizontal="center" shrinkToFit="0" vertical="center" wrapText="1"/>
    </xf>
    <xf borderId="21" fillId="3" fontId="8" numFmtId="166" xfId="0" applyAlignment="1" applyBorder="1" applyFont="1" applyNumberFormat="1">
      <alignment horizontal="center" shrinkToFit="0" vertical="center" wrapText="1"/>
    </xf>
    <xf borderId="21" fillId="0" fontId="8" numFmtId="166" xfId="0" applyAlignment="1" applyBorder="1" applyFont="1" applyNumberFormat="1">
      <alignment horizontal="center" shrinkToFit="0" vertical="center" wrapText="1"/>
    </xf>
    <xf borderId="21" fillId="3" fontId="8" numFmtId="0" xfId="0" applyAlignment="1" applyBorder="1" applyFont="1">
      <alignment horizontal="center" shrinkToFit="0" vertical="center" wrapText="1"/>
    </xf>
    <xf borderId="22" fillId="3" fontId="16" numFmtId="0" xfId="0" applyAlignment="1" applyBorder="1" applyFont="1">
      <alignment horizontal="center" shrinkToFit="0" vertical="center" wrapText="1"/>
    </xf>
    <xf borderId="9" fillId="3" fontId="13" numFmtId="0" xfId="0" applyAlignment="1" applyBorder="1" applyFont="1">
      <alignment horizontal="left" shrinkToFit="0" vertical="center" wrapText="1"/>
    </xf>
    <xf borderId="23" fillId="3" fontId="13" numFmtId="0" xfId="0" applyAlignment="1" applyBorder="1" applyFont="1">
      <alignment horizontal="center" shrinkToFit="0" vertical="center" wrapText="1"/>
    </xf>
    <xf borderId="24" fillId="0" fontId="2" numFmtId="0" xfId="0" applyBorder="1" applyFont="1"/>
    <xf borderId="9" fillId="3" fontId="13" numFmtId="168" xfId="0" applyAlignment="1" applyBorder="1" applyFont="1" applyNumberFormat="1">
      <alignment horizontal="left" shrinkToFit="0" vertical="center" wrapText="1"/>
    </xf>
    <xf borderId="9" fillId="3" fontId="13" numFmtId="0" xfId="0" applyAlignment="1" applyBorder="1" applyFont="1">
      <alignment horizontal="left"/>
    </xf>
    <xf borderId="9" fillId="3" fontId="13" numFmtId="0" xfId="0" applyAlignment="1" applyBorder="1" applyFont="1">
      <alignment horizontal="center"/>
    </xf>
    <xf borderId="5" fillId="0" fontId="12" numFmtId="0" xfId="0" applyAlignment="1" applyBorder="1" applyFont="1">
      <alignment horizontal="center" vertical="center"/>
    </xf>
    <xf borderId="25" fillId="0" fontId="2" numFmtId="0" xfId="0" applyBorder="1" applyFont="1"/>
    <xf borderId="26" fillId="5" fontId="4" numFmtId="0" xfId="0" applyAlignment="1" applyBorder="1" applyFill="1" applyFont="1">
      <alignment horizontal="center" vertical="center"/>
    </xf>
    <xf borderId="27" fillId="0" fontId="2" numFmtId="0" xfId="0" applyBorder="1" applyFont="1"/>
    <xf borderId="28" fillId="0" fontId="2" numFmtId="0" xfId="0" applyBorder="1" applyFont="1"/>
    <xf borderId="29" fillId="5" fontId="4" numFmtId="169" xfId="0" applyAlignment="1" applyBorder="1" applyFont="1" applyNumberFormat="1">
      <alignment horizontal="right" vertical="center"/>
    </xf>
    <xf borderId="26" fillId="0" fontId="4" numFmtId="0" xfId="0" applyAlignment="1" applyBorder="1" applyFont="1">
      <alignment horizontal="center" vertical="center"/>
    </xf>
    <xf borderId="30" fillId="0" fontId="2" numFmtId="0" xfId="0" applyBorder="1" applyFont="1"/>
    <xf borderId="31" fillId="0" fontId="4" numFmtId="0" xfId="0" applyAlignment="1" applyBorder="1" applyFont="1">
      <alignment horizontal="left" vertical="center"/>
    </xf>
    <xf borderId="32" fillId="0" fontId="2" numFmtId="0" xfId="0" applyBorder="1" applyFont="1"/>
    <xf borderId="31" fillId="0" fontId="4" numFmtId="0" xfId="0" applyAlignment="1" applyBorder="1" applyFont="1">
      <alignment horizontal="left" shrinkToFit="0" vertical="center" wrapText="1"/>
    </xf>
    <xf borderId="26" fillId="5" fontId="16" numFmtId="0" xfId="0" applyAlignment="1" applyBorder="1" applyFont="1">
      <alignment horizontal="center" vertical="center"/>
    </xf>
    <xf borderId="33" fillId="0" fontId="16" numFmtId="0" xfId="0" applyAlignment="1" applyBorder="1" applyFont="1">
      <alignment horizontal="center" shrinkToFit="0" vertical="center" wrapText="1"/>
    </xf>
    <xf borderId="34" fillId="0" fontId="16" numFmtId="0" xfId="0" applyAlignment="1" applyBorder="1" applyFont="1">
      <alignment horizontal="center" shrinkToFit="0" vertical="center" wrapText="1"/>
    </xf>
    <xf borderId="35" fillId="0" fontId="16" numFmtId="0" xfId="0" applyAlignment="1" applyBorder="1" applyFont="1">
      <alignment horizontal="center" shrinkToFit="0" vertical="center" wrapText="1"/>
    </xf>
    <xf borderId="36" fillId="0" fontId="2" numFmtId="0" xfId="0" applyBorder="1" applyFont="1"/>
    <xf borderId="17" fillId="0" fontId="16" numFmtId="166" xfId="0" applyAlignment="1" applyBorder="1" applyFont="1" applyNumberFormat="1">
      <alignment horizontal="center" vertical="center"/>
    </xf>
    <xf borderId="4" fillId="0" fontId="16" numFmtId="166" xfId="0" applyAlignment="1" applyBorder="1" applyFont="1" applyNumberFormat="1">
      <alignment horizontal="center" vertical="center"/>
    </xf>
    <xf borderId="4" fillId="0" fontId="16" numFmtId="0" xfId="0" applyAlignment="1" applyBorder="1" applyFont="1">
      <alignment horizontal="center" vertical="center"/>
    </xf>
    <xf borderId="1" fillId="0" fontId="16" numFmtId="166" xfId="0" applyAlignment="1" applyBorder="1" applyFont="1" applyNumberFormat="1">
      <alignment horizontal="center" vertical="center"/>
    </xf>
    <xf borderId="37" fillId="0" fontId="2" numFmtId="0" xfId="0" applyBorder="1" applyFont="1"/>
    <xf borderId="4" fillId="0" fontId="16" numFmtId="165" xfId="0" applyAlignment="1" applyBorder="1" applyFont="1" applyNumberFormat="1">
      <alignment horizontal="center" vertical="center"/>
    </xf>
    <xf borderId="1" fillId="0" fontId="16" numFmtId="165" xfId="0" applyAlignment="1" applyBorder="1" applyFont="1" applyNumberFormat="1">
      <alignment horizontal="center" vertical="center"/>
    </xf>
    <xf borderId="38" fillId="0" fontId="16" numFmtId="0" xfId="0" applyAlignment="1" applyBorder="1" applyFont="1">
      <alignment horizontal="center" shrinkToFit="0" vertical="center" wrapText="1"/>
    </xf>
    <xf borderId="39" fillId="0" fontId="16" numFmtId="0" xfId="0" applyAlignment="1" applyBorder="1" applyFont="1">
      <alignment horizontal="center" shrinkToFit="0" vertical="center" wrapText="1"/>
    </xf>
    <xf borderId="40" fillId="0" fontId="16" numFmtId="0" xfId="0" applyAlignment="1" applyBorder="1" applyFont="1">
      <alignment horizontal="center" shrinkToFit="0" vertical="center" wrapText="1"/>
    </xf>
    <xf borderId="41" fillId="0" fontId="2" numFmtId="0" xfId="0" applyBorder="1" applyFont="1"/>
    <xf borderId="42" fillId="0" fontId="16" numFmtId="166" xfId="0" applyAlignment="1" applyBorder="1" applyFont="1" applyNumberFormat="1">
      <alignment horizontal="center" vertical="center"/>
    </xf>
    <xf borderId="43" fillId="0" fontId="16" numFmtId="166" xfId="0" applyAlignment="1" applyBorder="1" applyFont="1" applyNumberFormat="1">
      <alignment horizontal="center" shrinkToFit="0" vertical="center" wrapText="1"/>
    </xf>
    <xf borderId="44" fillId="0" fontId="16" numFmtId="166" xfId="0" applyAlignment="1" applyBorder="1" applyFont="1" applyNumberFormat="1">
      <alignment horizontal="center" vertical="center"/>
    </xf>
    <xf borderId="45" fillId="0" fontId="2" numFmtId="0" xfId="0" applyBorder="1" applyFont="1"/>
    <xf borderId="4" fillId="0" fontId="16" numFmtId="166" xfId="0" applyAlignment="1" applyBorder="1" applyFont="1" applyNumberFormat="1">
      <alignment horizontal="center" shrinkToFit="0" vertical="center" wrapText="1"/>
    </xf>
    <xf borderId="43" fillId="0" fontId="16" numFmtId="0" xfId="0" applyAlignment="1" applyBorder="1" applyFont="1">
      <alignment horizontal="center" shrinkToFit="0" vertical="center" wrapText="1"/>
    </xf>
    <xf borderId="4" fillId="0" fontId="16" numFmtId="0" xfId="0" applyAlignment="1" applyBorder="1" applyFont="1">
      <alignment horizontal="center" shrinkToFit="0" vertical="center" wrapText="1"/>
    </xf>
    <xf borderId="17" fillId="0" fontId="16" numFmtId="165" xfId="0" applyAlignment="1" applyBorder="1" applyFont="1" applyNumberFormat="1">
      <alignment horizontal="center" vertical="center"/>
    </xf>
    <xf borderId="4" fillId="0" fontId="16" numFmtId="165" xfId="0" applyAlignment="1" applyBorder="1" applyFont="1" applyNumberFormat="1">
      <alignment horizontal="center" shrinkToFit="0" vertical="center" wrapText="1"/>
    </xf>
    <xf borderId="42" fillId="0" fontId="16" numFmtId="165" xfId="0" applyAlignment="1" applyBorder="1" applyFont="1" applyNumberFormat="1">
      <alignment horizontal="center" vertical="center"/>
    </xf>
    <xf borderId="43" fillId="0" fontId="16" numFmtId="165" xfId="0" applyAlignment="1" applyBorder="1" applyFont="1" applyNumberFormat="1">
      <alignment horizontal="center" shrinkToFit="0" vertical="center" wrapText="1"/>
    </xf>
    <xf borderId="44" fillId="0" fontId="16" numFmtId="165" xfId="0" applyAlignment="1" applyBorder="1" applyFont="1" applyNumberFormat="1">
      <alignment horizontal="center" vertical="center"/>
    </xf>
    <xf borderId="19" fillId="0" fontId="16" numFmtId="166" xfId="0" applyAlignment="1" applyBorder="1" applyFont="1" applyNumberFormat="1">
      <alignment horizontal="center" vertical="center"/>
    </xf>
    <xf borderId="21" fillId="0" fontId="16" numFmtId="166" xfId="0" applyAlignment="1" applyBorder="1" applyFont="1" applyNumberFormat="1">
      <alignment horizontal="center" shrinkToFit="0" vertical="center" wrapText="1"/>
    </xf>
    <xf borderId="21" fillId="0" fontId="16" numFmtId="0" xfId="0" applyAlignment="1" applyBorder="1" applyFont="1">
      <alignment horizontal="center" shrinkToFit="0" vertical="center" wrapText="1"/>
    </xf>
    <xf borderId="19" fillId="0" fontId="16" numFmtId="0" xfId="0" applyAlignment="1" applyBorder="1" applyFont="1">
      <alignment horizontal="center" vertical="center"/>
    </xf>
    <xf borderId="1" fillId="0" fontId="16" numFmtId="0" xfId="0" applyAlignment="1" applyBorder="1" applyFont="1">
      <alignment horizontal="center" vertical="center"/>
    </xf>
    <xf borderId="5" fillId="2" fontId="4" numFmtId="0" xfId="0" applyAlignment="1" applyBorder="1" applyFont="1">
      <alignment horizontal="center" vertical="center"/>
    </xf>
    <xf borderId="9" fillId="2" fontId="8" numFmtId="0" xfId="0" applyAlignment="1" applyBorder="1" applyFont="1">
      <alignment vertical="center"/>
    </xf>
    <xf borderId="46" fillId="2" fontId="4" numFmtId="0" xfId="0" applyAlignment="1" applyBorder="1" applyFont="1">
      <alignment horizontal="center" vertical="center"/>
    </xf>
    <xf borderId="18" fillId="2" fontId="16" numFmtId="164" xfId="0" applyAlignment="1" applyBorder="1" applyFont="1" applyNumberFormat="1">
      <alignment horizontal="right" vertical="center"/>
    </xf>
    <xf borderId="42" fillId="2" fontId="16" numFmtId="0" xfId="0" applyAlignment="1" applyBorder="1" applyFont="1">
      <alignment horizontal="center" shrinkToFit="0" vertical="center" wrapText="1"/>
    </xf>
    <xf borderId="1" fillId="2" fontId="16" numFmtId="0" xfId="0" applyAlignment="1" applyBorder="1" applyFont="1">
      <alignment horizontal="center" shrinkToFit="0" vertical="center" wrapText="1"/>
    </xf>
    <xf borderId="43" fillId="2" fontId="16" numFmtId="0" xfId="0" applyAlignment="1" applyBorder="1" applyFont="1">
      <alignment horizontal="center" shrinkToFit="0" vertical="center" wrapText="1"/>
    </xf>
    <xf borderId="47" fillId="2" fontId="16" numFmtId="0" xfId="0" applyAlignment="1" applyBorder="1" applyFont="1">
      <alignment horizontal="center" shrinkToFit="0" vertical="center" wrapText="1"/>
    </xf>
    <xf borderId="38" fillId="0" fontId="2" numFmtId="0" xfId="0" applyBorder="1" applyFont="1"/>
    <xf borderId="4" fillId="2" fontId="16" numFmtId="0" xfId="0" applyAlignment="1" applyBorder="1" applyFont="1">
      <alignment horizontal="center" shrinkToFit="0" vertical="center" wrapText="1"/>
    </xf>
    <xf borderId="39" fillId="0" fontId="2" numFmtId="0" xfId="0" applyBorder="1" applyFont="1"/>
    <xf borderId="48" fillId="0" fontId="2" numFmtId="0" xfId="0" applyBorder="1" applyFont="1"/>
    <xf borderId="49" fillId="2" fontId="8" numFmtId="0" xfId="0" applyAlignment="1" applyBorder="1" applyFont="1">
      <alignment horizontal="center" vertical="center"/>
    </xf>
    <xf borderId="50" fillId="2" fontId="8" numFmtId="0" xfId="0" applyAlignment="1" applyBorder="1" applyFont="1">
      <alignment horizontal="center" shrinkToFit="0" vertical="center" wrapText="1"/>
    </xf>
    <xf quotePrefix="1" borderId="4" fillId="2" fontId="8" numFmtId="17" xfId="0" applyAlignment="1" applyBorder="1" applyFont="1" applyNumberFormat="1">
      <alignment horizontal="center" shrinkToFit="0" vertical="center" wrapText="1"/>
    </xf>
    <xf borderId="4" fillId="2" fontId="8" numFmtId="165" xfId="0" applyAlignment="1" applyBorder="1" applyFont="1" applyNumberFormat="1">
      <alignment horizontal="center" shrinkToFit="0" vertical="center" wrapText="1"/>
    </xf>
    <xf borderId="4" fillId="2" fontId="8" numFmtId="170" xfId="0" applyAlignment="1" applyBorder="1" applyFont="1" applyNumberFormat="1">
      <alignment horizontal="center" vertical="center"/>
    </xf>
    <xf borderId="18" fillId="2" fontId="8" numFmtId="0" xfId="0" applyAlignment="1" applyBorder="1" applyFont="1">
      <alignment horizontal="center" vertical="center"/>
    </xf>
    <xf borderId="4" fillId="2" fontId="8" numFmtId="0" xfId="0" applyAlignment="1" applyBorder="1" applyFont="1">
      <alignment horizontal="center" shrinkToFit="0" vertical="center" wrapText="1"/>
    </xf>
    <xf borderId="4" fillId="2" fontId="8" numFmtId="17" xfId="0" applyAlignment="1" applyBorder="1" applyFont="1" applyNumberFormat="1">
      <alignment horizontal="center" shrinkToFit="0" vertical="center" wrapText="1"/>
    </xf>
    <xf borderId="51" fillId="2" fontId="16" numFmtId="0" xfId="0" applyAlignment="1" applyBorder="1" applyFont="1">
      <alignment horizontal="center" vertical="center"/>
    </xf>
    <xf borderId="52" fillId="2" fontId="16" numFmtId="0" xfId="0" applyAlignment="1" applyBorder="1" applyFont="1">
      <alignment horizontal="center" vertical="center"/>
    </xf>
    <xf borderId="53" fillId="2" fontId="16" numFmtId="0" xfId="0" applyAlignment="1" applyBorder="1" applyFont="1">
      <alignment horizontal="center" vertical="center"/>
    </xf>
    <xf borderId="20" fillId="2" fontId="16" numFmtId="165" xfId="0" applyAlignment="1" applyBorder="1" applyFont="1" applyNumberFormat="1">
      <alignment horizontal="center" vertical="center"/>
    </xf>
    <xf borderId="21" fillId="2" fontId="8" numFmtId="0" xfId="0" applyAlignment="1" applyBorder="1" applyFont="1">
      <alignment vertical="center"/>
    </xf>
    <xf borderId="22" fillId="2" fontId="8" numFmtId="0" xfId="0" applyAlignment="1" applyBorder="1" applyFont="1">
      <alignment vertical="center"/>
    </xf>
    <xf borderId="9" fillId="2" fontId="8" numFmtId="165" xfId="0" applyAlignment="1" applyBorder="1" applyFont="1" applyNumberFormat="1">
      <alignment vertical="center"/>
    </xf>
    <xf borderId="5" fillId="0" fontId="4" numFmtId="0" xfId="0" applyAlignment="1" applyBorder="1" applyFont="1">
      <alignment horizontal="center" vertical="center"/>
    </xf>
    <xf borderId="0" fillId="0" fontId="8" numFmtId="0" xfId="0" applyAlignment="1" applyFont="1">
      <alignment vertical="center"/>
    </xf>
    <xf borderId="46" fillId="0" fontId="4" numFmtId="0" xfId="0" applyAlignment="1" applyBorder="1" applyFont="1">
      <alignment horizontal="center" vertical="center"/>
    </xf>
    <xf borderId="18" fillId="0" fontId="16" numFmtId="164" xfId="0" applyAlignment="1" applyBorder="1" applyFont="1" applyNumberFormat="1">
      <alignment horizontal="center" vertical="center"/>
    </xf>
    <xf borderId="42" fillId="0" fontId="16"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47" fillId="0" fontId="16" numFmtId="0" xfId="0" applyAlignment="1" applyBorder="1" applyFont="1">
      <alignment horizontal="center" shrinkToFit="0" vertical="center" wrapText="1"/>
    </xf>
    <xf borderId="38" fillId="0" fontId="8" numFmtId="0" xfId="0" applyAlignment="1" applyBorder="1" applyFont="1">
      <alignment horizontal="center" vertical="center"/>
    </xf>
    <xf borderId="39" fillId="0" fontId="8" numFmtId="0" xfId="0" applyAlignment="1" applyBorder="1" applyFont="1">
      <alignment horizontal="center" shrinkToFit="0" vertical="center" wrapText="1"/>
    </xf>
    <xf quotePrefix="1" borderId="4" fillId="0" fontId="8" numFmtId="17" xfId="0" applyAlignment="1" applyBorder="1" applyFont="1" applyNumberFormat="1">
      <alignment horizontal="center" shrinkToFit="0" vertical="center" wrapText="1"/>
    </xf>
    <xf borderId="4" fillId="0" fontId="8" numFmtId="165" xfId="0" applyAlignment="1" applyBorder="1" applyFont="1" applyNumberFormat="1">
      <alignment horizontal="center" vertical="center"/>
    </xf>
    <xf borderId="4" fillId="0" fontId="8" numFmtId="170" xfId="0" applyAlignment="1" applyBorder="1" applyFont="1" applyNumberFormat="1">
      <alignment horizontal="center" vertical="center"/>
    </xf>
    <xf borderId="18" fillId="0" fontId="8" numFmtId="0" xfId="0" applyAlignment="1" applyBorder="1" applyFont="1">
      <alignment horizontal="center" vertical="center"/>
    </xf>
    <xf borderId="0" fillId="0" fontId="8" numFmtId="165" xfId="0" applyAlignment="1" applyFont="1" applyNumberFormat="1">
      <alignment vertical="center"/>
    </xf>
    <xf quotePrefix="1" borderId="4" fillId="0" fontId="8"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0" fontId="8" numFmtId="0" xfId="0" applyAlignment="1" applyBorder="1" applyFont="1">
      <alignment horizontal="center" vertical="center"/>
    </xf>
    <xf borderId="43" fillId="0" fontId="8" numFmtId="170" xfId="0" applyAlignment="1" applyBorder="1" applyFont="1" applyNumberFormat="1">
      <alignment horizontal="center" vertical="center"/>
    </xf>
    <xf borderId="47" fillId="0" fontId="8" numFmtId="0" xfId="0" applyAlignment="1" applyBorder="1" applyFont="1">
      <alignment horizontal="center" vertical="center"/>
    </xf>
    <xf borderId="54" fillId="0" fontId="16" numFmtId="17" xfId="0" applyAlignment="1" applyBorder="1" applyFont="1" applyNumberFormat="1">
      <alignment horizontal="center" vertical="center"/>
    </xf>
    <xf borderId="55" fillId="0" fontId="2" numFmtId="0" xfId="0" applyBorder="1" applyFont="1"/>
    <xf borderId="56" fillId="0" fontId="2" numFmtId="0" xfId="0" applyBorder="1" applyFont="1"/>
    <xf borderId="21" fillId="0" fontId="16" numFmtId="165" xfId="0" applyAlignment="1" applyBorder="1" applyFont="1" applyNumberFormat="1">
      <alignment horizontal="center" vertical="center"/>
    </xf>
    <xf borderId="21" fillId="0" fontId="8" numFmtId="0" xfId="0" applyAlignment="1" applyBorder="1" applyFont="1">
      <alignment horizontal="center" vertical="center"/>
    </xf>
    <xf borderId="22" fillId="0" fontId="8" numFmtId="0" xfId="0" applyAlignment="1" applyBorder="1" applyFont="1">
      <alignment horizontal="center" vertical="center"/>
    </xf>
    <xf borderId="0" fillId="0" fontId="16" numFmtId="0" xfId="0" applyFont="1"/>
    <xf borderId="0" fillId="0" fontId="16" numFmtId="0" xfId="0" applyAlignment="1" applyFont="1">
      <alignment horizontal="right" vertical="center"/>
    </xf>
    <xf borderId="4" fillId="6" fontId="8" numFmtId="0" xfId="0" applyAlignment="1" applyBorder="1" applyFill="1" applyFont="1">
      <alignment horizontal="center" vertical="center"/>
    </xf>
    <xf borderId="0" fillId="0" fontId="8" numFmtId="0" xfId="0" applyAlignment="1" applyFont="1">
      <alignment horizontal="center" vertical="center"/>
    </xf>
    <xf borderId="4" fillId="6" fontId="16" numFmtId="0" xfId="0" applyAlignment="1" applyBorder="1" applyFont="1">
      <alignment horizontal="center" shrinkToFit="0" vertical="center" wrapText="1"/>
    </xf>
    <xf borderId="4" fillId="7" fontId="8" numFmtId="0" xfId="0" applyAlignment="1" applyBorder="1" applyFill="1" applyFont="1">
      <alignment horizontal="center" shrinkToFit="0" vertical="center" wrapText="1"/>
    </xf>
    <xf borderId="4" fillId="0" fontId="8" numFmtId="164" xfId="0" applyAlignment="1" applyBorder="1" applyFont="1" applyNumberFormat="1">
      <alignment horizontal="center" shrinkToFit="0" vertical="center" wrapText="1"/>
    </xf>
    <xf borderId="4" fillId="0" fontId="8" numFmtId="1" xfId="0" applyAlignment="1" applyBorder="1" applyFont="1" applyNumberFormat="1">
      <alignment horizontal="center" vertical="center"/>
    </xf>
    <xf borderId="4" fillId="7" fontId="8" numFmtId="0" xfId="0" applyAlignment="1" applyBorder="1" applyFont="1">
      <alignment horizontal="center" readingOrder="0" shrinkToFit="0" vertical="center" wrapText="1"/>
    </xf>
    <xf borderId="4" fillId="0" fontId="8" numFmtId="171" xfId="0" applyAlignment="1" applyBorder="1" applyFont="1" applyNumberFormat="1">
      <alignment horizontal="center" readingOrder="0" shrinkToFit="0" vertical="center" wrapText="1"/>
    </xf>
    <xf borderId="4" fillId="7" fontId="8" numFmtId="0" xfId="0" applyAlignment="1" applyBorder="1" applyFont="1">
      <alignment horizontal="center" vertical="center"/>
    </xf>
    <xf borderId="4" fillId="0" fontId="8" numFmtId="164" xfId="0" applyAlignment="1" applyBorder="1" applyFont="1" applyNumberFormat="1">
      <alignment horizontal="center" vertical="center"/>
    </xf>
    <xf borderId="4" fillId="0" fontId="17" numFmtId="0" xfId="0" applyAlignment="1" applyBorder="1" applyFont="1">
      <alignment horizontal="center" vertical="center"/>
    </xf>
    <xf borderId="4" fillId="0" fontId="8" numFmtId="0" xfId="0" applyAlignment="1" applyBorder="1" applyFont="1">
      <alignment horizontal="left" vertical="center"/>
    </xf>
    <xf borderId="39" fillId="0" fontId="17" numFmtId="0" xfId="0" applyAlignment="1" applyBorder="1" applyFont="1">
      <alignment horizontal="center" vertical="center"/>
    </xf>
    <xf borderId="26" fillId="2" fontId="4" numFmtId="0" xfId="0" applyAlignment="1" applyBorder="1" applyFont="1">
      <alignment horizontal="center"/>
    </xf>
    <xf borderId="57" fillId="0" fontId="16" numFmtId="164" xfId="0" applyAlignment="1" applyBorder="1" applyFont="1" applyNumberFormat="1">
      <alignment horizontal="center" vertical="center"/>
    </xf>
    <xf borderId="58" fillId="0" fontId="16" numFmtId="0" xfId="0" applyAlignment="1" applyBorder="1" applyFont="1">
      <alignment horizontal="center" shrinkToFit="0" vertical="center" wrapText="1"/>
    </xf>
    <xf borderId="30" fillId="0" fontId="16" numFmtId="0" xfId="0" applyAlignment="1" applyBorder="1" applyFont="1">
      <alignment horizontal="center" shrinkToFit="0" vertical="center" wrapText="1"/>
    </xf>
    <xf borderId="59" fillId="0" fontId="16" numFmtId="0" xfId="0" applyAlignment="1" applyBorder="1" applyFont="1">
      <alignment horizontal="center" shrinkToFit="0" vertical="center" wrapText="1"/>
    </xf>
    <xf borderId="59" fillId="0" fontId="16" numFmtId="0" xfId="0" applyAlignment="1" applyBorder="1" applyFont="1">
      <alignment horizontal="center" vertical="center"/>
    </xf>
    <xf borderId="59" fillId="0" fontId="16" numFmtId="172" xfId="0" applyAlignment="1" applyBorder="1" applyFont="1" applyNumberFormat="1">
      <alignment horizontal="center" vertical="center"/>
    </xf>
    <xf borderId="59" fillId="0" fontId="16" numFmtId="172" xfId="0" applyAlignment="1" applyBorder="1" applyFont="1" applyNumberFormat="1">
      <alignment horizontal="center" shrinkToFit="0" vertical="center" wrapText="1"/>
    </xf>
    <xf borderId="60" fillId="0" fontId="16" numFmtId="0" xfId="0" applyAlignment="1" applyBorder="1" applyFont="1">
      <alignment horizontal="center" shrinkToFit="0" vertical="center" wrapText="1"/>
    </xf>
    <xf borderId="15" fillId="0" fontId="8" numFmtId="0" xfId="0" applyAlignment="1" applyBorder="1" applyFont="1">
      <alignment horizontal="center" vertical="center"/>
    </xf>
    <xf borderId="16" fillId="0" fontId="8" numFmtId="0" xfId="0" applyAlignment="1" applyBorder="1" applyFont="1">
      <alignment horizontal="center" vertical="center"/>
    </xf>
    <xf quotePrefix="1" borderId="16" fillId="0" fontId="8" numFmtId="49" xfId="0" applyAlignment="1" applyBorder="1" applyFont="1" applyNumberFormat="1">
      <alignment horizontal="center" shrinkToFit="0" vertical="center" wrapText="1"/>
    </xf>
    <xf borderId="16" fillId="0" fontId="8" numFmtId="164" xfId="0" applyAlignment="1" applyBorder="1" applyFont="1" applyNumberFormat="1">
      <alignment horizontal="center" vertical="center"/>
    </xf>
    <xf borderId="16" fillId="0" fontId="8" numFmtId="0" xfId="0" applyAlignment="1" applyBorder="1" applyFont="1">
      <alignment horizontal="left" vertical="center"/>
    </xf>
    <xf borderId="8" fillId="0" fontId="8" numFmtId="17" xfId="0" applyAlignment="1" applyBorder="1" applyFont="1" applyNumberFormat="1">
      <alignment horizontal="center" vertical="center"/>
    </xf>
    <xf borderId="17" fillId="0" fontId="8" numFmtId="0" xfId="0" applyAlignment="1" applyBorder="1" applyFont="1">
      <alignment horizontal="center" vertical="center"/>
    </xf>
    <xf quotePrefix="1" borderId="4" fillId="0" fontId="8" numFmtId="49" xfId="0" applyAlignment="1" applyBorder="1" applyFont="1" applyNumberFormat="1">
      <alignment horizontal="center" shrinkToFit="0" vertical="center" wrapText="1"/>
    </xf>
    <xf borderId="4" fillId="0" fontId="8" numFmtId="17" xfId="0" applyAlignment="1" applyBorder="1" applyFont="1" applyNumberFormat="1">
      <alignment horizontal="center" vertical="center"/>
    </xf>
    <xf borderId="18" fillId="0" fontId="8" numFmtId="17" xfId="0" applyAlignment="1" applyBorder="1" applyFont="1" applyNumberFormat="1">
      <alignment horizontal="center" vertical="center"/>
    </xf>
    <xf borderId="19" fillId="0" fontId="8" numFmtId="0" xfId="0" applyAlignment="1" applyBorder="1" applyFont="1">
      <alignment horizontal="center" vertical="center"/>
    </xf>
    <xf quotePrefix="1" borderId="21" fillId="0" fontId="8" numFmtId="49" xfId="0" applyAlignment="1" applyBorder="1" applyFont="1" applyNumberFormat="1">
      <alignment horizontal="center" shrinkToFit="0" vertical="center" wrapText="1"/>
    </xf>
    <xf borderId="21" fillId="0" fontId="8" numFmtId="164" xfId="0" applyAlignment="1" applyBorder="1" applyFont="1" applyNumberFormat="1">
      <alignment horizontal="center" vertical="center"/>
    </xf>
    <xf borderId="21" fillId="0" fontId="8" numFmtId="0" xfId="0" applyAlignment="1" applyBorder="1" applyFont="1">
      <alignment horizontal="left" vertical="center"/>
    </xf>
    <xf borderId="22" fillId="0" fontId="8" numFmtId="17" xfId="0" applyAlignment="1" applyBorder="1" applyFont="1" applyNumberFormat="1">
      <alignment horizontal="center" vertical="center"/>
    </xf>
    <xf borderId="39" fillId="0" fontId="8" numFmtId="0" xfId="0" applyAlignment="1" applyBorder="1" applyFont="1">
      <alignment horizontal="center" vertical="center"/>
    </xf>
    <xf quotePrefix="1" borderId="39" fillId="0" fontId="8" numFmtId="49" xfId="0" applyAlignment="1" applyBorder="1" applyFont="1" applyNumberFormat="1">
      <alignment horizontal="center" shrinkToFit="0" vertical="center" wrapText="1"/>
    </xf>
    <xf borderId="39" fillId="0" fontId="8" numFmtId="164" xfId="0" applyAlignment="1" applyBorder="1" applyFont="1" applyNumberFormat="1">
      <alignment horizontal="center" vertical="center"/>
    </xf>
    <xf borderId="39" fillId="0" fontId="8" numFmtId="0" xfId="0" applyAlignment="1" applyBorder="1" applyFont="1">
      <alignment horizontal="left" vertical="center"/>
    </xf>
    <xf borderId="48" fillId="0" fontId="8" numFmtId="17" xfId="0" applyAlignment="1" applyBorder="1" applyFont="1" applyNumberFormat="1">
      <alignment horizontal="center" shrinkToFit="0" vertical="center" wrapText="1"/>
    </xf>
    <xf borderId="18" fillId="0" fontId="8" numFmtId="17" xfId="0" applyAlignment="1" applyBorder="1" applyFont="1" applyNumberFormat="1">
      <alignment horizontal="center" shrinkToFit="0" vertical="center" wrapText="1"/>
    </xf>
    <xf borderId="4" fillId="2" fontId="8" numFmtId="164" xfId="0" applyAlignment="1" applyBorder="1" applyFont="1" applyNumberFormat="1">
      <alignment horizontal="center"/>
    </xf>
    <xf borderId="4" fillId="0" fontId="8" numFmtId="49" xfId="0" applyAlignment="1" applyBorder="1" applyFont="1" applyNumberFormat="1">
      <alignment horizontal="center" shrinkToFit="0" vertical="center" wrapText="1"/>
    </xf>
    <xf borderId="61" fillId="0" fontId="4" numFmtId="0" xfId="0" applyAlignment="1" applyBorder="1" applyFont="1">
      <alignment horizontal="center" vertical="center"/>
    </xf>
    <xf borderId="62" fillId="0" fontId="4" numFmtId="0" xfId="0" applyAlignment="1" applyBorder="1" applyFont="1">
      <alignment horizontal="center" vertical="center"/>
    </xf>
    <xf borderId="63" fillId="0" fontId="4" numFmtId="164" xfId="0" applyAlignment="1" applyBorder="1" applyFont="1" applyNumberFormat="1">
      <alignment horizontal="center" vertical="center"/>
    </xf>
    <xf borderId="16" fillId="0" fontId="8" numFmtId="170" xfId="0" applyAlignment="1" applyBorder="1" applyFont="1" applyNumberFormat="1">
      <alignment horizontal="center" vertical="center"/>
    </xf>
    <xf borderId="16" fillId="2" fontId="8" numFmtId="0" xfId="0" applyAlignment="1" applyBorder="1" applyFont="1">
      <alignment horizontal="left" vertical="center"/>
    </xf>
    <xf borderId="16" fillId="0" fontId="8" numFmtId="17" xfId="0" applyAlignment="1" applyBorder="1" applyFont="1" applyNumberFormat="1">
      <alignment horizontal="center" vertical="center"/>
    </xf>
    <xf borderId="8" fillId="0" fontId="8" numFmtId="0" xfId="0" applyAlignment="1" applyBorder="1" applyFont="1">
      <alignment horizontal="center" vertical="center"/>
    </xf>
    <xf borderId="21" fillId="0" fontId="8" numFmtId="170" xfId="0" applyAlignment="1" applyBorder="1" applyFont="1" applyNumberFormat="1">
      <alignment horizontal="center" vertical="center"/>
    </xf>
    <xf borderId="21" fillId="0" fontId="8" numFmtId="17" xfId="0" applyAlignment="1" applyBorder="1" applyFont="1" applyNumberFormat="1">
      <alignment horizontal="center" vertical="center"/>
    </xf>
    <xf borderId="4" fillId="2" fontId="8" numFmtId="0" xfId="0" applyAlignment="1" applyBorder="1" applyFont="1">
      <alignment horizontal="left" vertical="center"/>
    </xf>
    <xf quotePrefix="1" borderId="4" fillId="0" fontId="8" numFmtId="16" xfId="0" applyAlignment="1" applyBorder="1" applyFont="1" applyNumberFormat="1">
      <alignment horizontal="center" vertical="center"/>
    </xf>
    <xf borderId="21" fillId="2" fontId="8" numFmtId="170" xfId="0" applyAlignment="1" applyBorder="1" applyFont="1" applyNumberFormat="1">
      <alignment horizontal="center" vertical="center"/>
    </xf>
    <xf borderId="21" fillId="0" fontId="8" numFmtId="15" xfId="0" applyAlignment="1" applyBorder="1" applyFont="1" applyNumberFormat="1">
      <alignment horizontal="center" vertical="center"/>
    </xf>
    <xf borderId="22" fillId="0" fontId="8" numFmtId="17" xfId="0" applyAlignment="1" applyBorder="1" applyFont="1" applyNumberFormat="1">
      <alignment horizontal="center" shrinkToFit="0" vertical="center" wrapText="1"/>
    </xf>
    <xf borderId="16" fillId="2" fontId="8" numFmtId="170" xfId="0" applyAlignment="1" applyBorder="1" applyFont="1" applyNumberFormat="1">
      <alignment horizontal="center" vertical="center"/>
    </xf>
    <xf borderId="16" fillId="0" fontId="8" numFmtId="15" xfId="0" applyAlignment="1" applyBorder="1" applyFont="1" applyNumberFormat="1">
      <alignment horizontal="center" vertical="center"/>
    </xf>
    <xf borderId="8" fillId="0" fontId="8" numFmtId="17" xfId="0" applyAlignment="1" applyBorder="1" applyFont="1" applyNumberFormat="1">
      <alignment horizontal="center" shrinkToFit="0" vertical="center" wrapText="1"/>
    </xf>
    <xf borderId="4" fillId="0" fontId="8" numFmtId="15" xfId="0" applyAlignment="1" applyBorder="1" applyFont="1" applyNumberFormat="1">
      <alignment horizontal="center" vertical="center"/>
    </xf>
    <xf quotePrefix="1" borderId="4" fillId="0" fontId="8" numFmtId="0" xfId="0" applyAlignment="1" applyBorder="1" applyFont="1">
      <alignment horizontal="center" vertical="center"/>
    </xf>
    <xf borderId="4" fillId="2" fontId="8" numFmtId="15" xfId="0" applyAlignment="1" applyBorder="1" applyFont="1" applyNumberFormat="1">
      <alignment horizontal="center" vertical="center"/>
    </xf>
    <xf borderId="43" fillId="0" fontId="8" numFmtId="0" xfId="0" applyAlignment="1" applyBorder="1" applyFont="1">
      <alignment horizontal="left" vertical="center"/>
    </xf>
    <xf borderId="43" fillId="0" fontId="8" numFmtId="0" xfId="0" applyAlignment="1" applyBorder="1" applyFont="1">
      <alignment horizontal="center" vertical="center"/>
    </xf>
    <xf borderId="47" fillId="0" fontId="8" numFmtId="17" xfId="0" applyAlignment="1" applyBorder="1" applyFont="1" applyNumberFormat="1">
      <alignment horizontal="center" vertical="center"/>
    </xf>
    <xf quotePrefix="1" borderId="43" fillId="0" fontId="8" numFmtId="4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39" fillId="0" fontId="8" numFmtId="15" xfId="0" applyAlignment="1" applyBorder="1" applyFont="1" applyNumberFormat="1">
      <alignment horizontal="center" vertical="center"/>
    </xf>
    <xf borderId="62" fillId="0" fontId="8" numFmtId="0" xfId="0" applyAlignment="1" applyBorder="1" applyFont="1">
      <alignment horizontal="center" vertical="center"/>
    </xf>
    <xf quotePrefix="1" borderId="21" fillId="0" fontId="8" numFmtId="0" xfId="0" applyAlignment="1" applyBorder="1" applyFont="1">
      <alignment horizontal="center" vertical="center"/>
    </xf>
    <xf borderId="62" fillId="0" fontId="8" numFmtId="15" xfId="0" applyAlignment="1" applyBorder="1" applyFont="1" applyNumberFormat="1">
      <alignment horizontal="center" vertical="center"/>
    </xf>
    <xf borderId="16" fillId="0" fontId="8" numFmtId="0" xfId="0" applyAlignment="1" applyBorder="1" applyFont="1">
      <alignment horizontal="left"/>
    </xf>
    <xf borderId="39" fillId="0" fontId="8" numFmtId="170" xfId="0" applyAlignment="1" applyBorder="1" applyFont="1" applyNumberFormat="1">
      <alignment horizontal="center" vertical="center"/>
    </xf>
    <xf borderId="4" fillId="0" fontId="8" numFmtId="0" xfId="0" applyAlignment="1" applyBorder="1" applyFont="1">
      <alignment horizontal="left"/>
    </xf>
    <xf borderId="21" fillId="0" fontId="8" numFmtId="0" xfId="0" applyAlignment="1" applyBorder="1" applyFont="1">
      <alignment horizontal="left"/>
    </xf>
    <xf borderId="48" fillId="0" fontId="8" numFmtId="17" xfId="0" applyAlignment="1" applyBorder="1" applyFont="1" applyNumberFormat="1">
      <alignment horizontal="center" vertical="center"/>
    </xf>
    <xf borderId="3" fillId="0" fontId="8" numFmtId="0" xfId="0" applyAlignment="1" applyBorder="1" applyFont="1">
      <alignment horizontal="center" vertical="center"/>
    </xf>
    <xf borderId="18" fillId="0" fontId="8" numFmtId="49" xfId="0" applyAlignment="1" applyBorder="1" applyFont="1" applyNumberFormat="1">
      <alignment horizontal="center" vertical="center"/>
    </xf>
    <xf borderId="56" fillId="0" fontId="8" numFmtId="0" xfId="0" applyAlignment="1" applyBorder="1" applyFont="1">
      <alignment horizontal="center" vertical="center"/>
    </xf>
    <xf borderId="22" fillId="0" fontId="8" numFmtId="49" xfId="0" applyAlignment="1" applyBorder="1" applyFont="1" applyNumberFormat="1">
      <alignment horizontal="center" vertical="center"/>
    </xf>
    <xf borderId="7" fillId="0" fontId="8" numFmtId="0" xfId="0" applyAlignment="1" applyBorder="1" applyFont="1">
      <alignment horizontal="center" vertical="center"/>
    </xf>
    <xf borderId="8" fillId="0" fontId="8" numFmtId="49" xfId="0" applyAlignment="1" applyBorder="1" applyFont="1" applyNumberFormat="1">
      <alignment horizontal="center" vertical="center"/>
    </xf>
    <xf borderId="64" fillId="0" fontId="8" numFmtId="0" xfId="0" applyAlignment="1" applyBorder="1" applyFont="1">
      <alignment horizontal="center" vertical="center"/>
    </xf>
    <xf borderId="39" fillId="0" fontId="8" numFmtId="0" xfId="0" applyAlignment="1" applyBorder="1" applyFont="1">
      <alignment horizontal="left"/>
    </xf>
    <xf borderId="18" fillId="0" fontId="8" numFmtId="16" xfId="0" applyAlignment="1" applyBorder="1" applyFont="1" applyNumberFormat="1">
      <alignment horizontal="center" vertical="center"/>
    </xf>
    <xf borderId="61" fillId="0" fontId="8" numFmtId="0" xfId="0" applyAlignment="1" applyBorder="1" applyFont="1">
      <alignment horizontal="center" vertical="center"/>
    </xf>
    <xf quotePrefix="1" borderId="21" fillId="0" fontId="8" numFmtId="0" xfId="0" applyAlignment="1" applyBorder="1" applyFont="1">
      <alignment horizontal="center" shrinkToFit="0" vertical="center" wrapText="1"/>
    </xf>
    <xf borderId="62" fillId="0" fontId="8" numFmtId="0" xfId="0" applyAlignment="1" applyBorder="1" applyFont="1">
      <alignment horizontal="left"/>
    </xf>
    <xf borderId="22" fillId="0" fontId="8" numFmtId="16" xfId="0" applyAlignment="1" applyBorder="1" applyFont="1" applyNumberFormat="1">
      <alignment horizontal="center" vertical="center"/>
    </xf>
    <xf borderId="65" fillId="0" fontId="8" numFmtId="0" xfId="0" applyAlignment="1" applyBorder="1" applyFont="1">
      <alignment horizontal="center" vertical="center"/>
    </xf>
    <xf quotePrefix="1" borderId="39" fillId="0" fontId="8" numFmtId="0" xfId="0" applyAlignment="1" applyBorder="1" applyFont="1">
      <alignment horizontal="center" shrinkToFit="0" vertical="center" wrapText="1"/>
    </xf>
    <xf borderId="48" fillId="0" fontId="8" numFmtId="16" xfId="0" applyAlignment="1" applyBorder="1" applyFont="1" applyNumberFormat="1">
      <alignment horizontal="center" vertical="center"/>
    </xf>
    <xf quotePrefix="1" borderId="4" fillId="2" fontId="8" numFmtId="0" xfId="0" applyAlignment="1" applyBorder="1" applyFont="1">
      <alignment horizontal="center" vertical="center"/>
    </xf>
    <xf quotePrefix="1" borderId="4" fillId="2" fontId="8" numFmtId="0" xfId="0" applyAlignment="1" applyBorder="1" applyFont="1">
      <alignment horizontal="center" shrinkToFit="0" vertical="center" wrapText="1"/>
    </xf>
    <xf quotePrefix="1" borderId="4" fillId="0" fontId="8" numFmtId="49" xfId="0" applyAlignment="1" applyBorder="1" applyFont="1" applyNumberFormat="1">
      <alignment horizontal="center" vertical="center"/>
    </xf>
    <xf borderId="4" fillId="0" fontId="8" numFmtId="0" xfId="0" applyAlignment="1" applyBorder="1" applyFont="1">
      <alignment horizontal="left" vertical="top"/>
    </xf>
    <xf borderId="66" fillId="0" fontId="8" numFmtId="0" xfId="0" applyAlignment="1" applyBorder="1" applyFont="1">
      <alignment horizontal="center" vertical="center"/>
    </xf>
    <xf borderId="33" fillId="0" fontId="8" numFmtId="0" xfId="0" applyAlignment="1" applyBorder="1" applyFont="1">
      <alignment horizontal="center" vertical="center"/>
    </xf>
    <xf borderId="34" fillId="0" fontId="8" numFmtId="0" xfId="0" applyAlignment="1" applyBorder="1" applyFont="1">
      <alignment horizontal="center" vertical="center"/>
    </xf>
    <xf borderId="67" fillId="0" fontId="8" numFmtId="0" xfId="0" applyAlignment="1" applyBorder="1" applyFont="1">
      <alignment horizontal="center" vertical="center"/>
    </xf>
    <xf quotePrefix="1" borderId="43" fillId="0" fontId="8" numFmtId="0" xfId="0" applyAlignment="1" applyBorder="1" applyFont="1">
      <alignment horizontal="center" shrinkToFit="0" vertical="center" wrapText="1"/>
    </xf>
    <xf borderId="47" fillId="0" fontId="8" numFmtId="16" xfId="0" applyAlignment="1" applyBorder="1" applyFont="1" applyNumberFormat="1">
      <alignment horizontal="center" vertical="center"/>
    </xf>
    <xf borderId="4" fillId="0" fontId="8" numFmtId="16" xfId="0" applyAlignment="1" applyBorder="1" applyFont="1" applyNumberFormat="1">
      <alignment horizontal="center" vertical="center"/>
    </xf>
    <xf borderId="68" fillId="0" fontId="8" numFmtId="0" xfId="0" applyAlignment="1" applyBorder="1" applyFont="1">
      <alignment horizontal="center" vertical="center"/>
    </xf>
    <xf quotePrefix="1" borderId="34" fillId="0" fontId="8" numFmtId="0" xfId="0" applyAlignment="1" applyBorder="1" applyFont="1">
      <alignment horizontal="center" shrinkToFit="0" vertical="center" wrapText="1"/>
    </xf>
    <xf borderId="34" fillId="0" fontId="8" numFmtId="170" xfId="0" applyAlignment="1" applyBorder="1" applyFont="1" applyNumberFormat="1">
      <alignment horizontal="center" vertical="center"/>
    </xf>
    <xf borderId="34" fillId="0" fontId="8" numFmtId="0" xfId="0" applyAlignment="1" applyBorder="1" applyFont="1">
      <alignment horizontal="left" vertical="center"/>
    </xf>
    <xf borderId="69" fillId="0" fontId="8" numFmtId="16" xfId="0" applyAlignment="1" applyBorder="1" applyFont="1" applyNumberFormat="1">
      <alignment horizontal="center" vertical="center"/>
    </xf>
    <xf borderId="55" fillId="0" fontId="8" numFmtId="0" xfId="0" applyAlignment="1" applyBorder="1" applyFont="1">
      <alignment horizontal="center" vertical="center"/>
    </xf>
    <xf borderId="40" fillId="0" fontId="8" numFmtId="170" xfId="0" applyAlignment="1" applyBorder="1" applyFont="1" applyNumberFormat="1">
      <alignment horizontal="center" vertical="center"/>
    </xf>
    <xf borderId="64" fillId="0" fontId="8" numFmtId="0" xfId="0" applyAlignment="1" applyBorder="1" applyFont="1">
      <alignment horizontal="left" vertical="center"/>
    </xf>
    <xf borderId="62" fillId="0" fontId="8" numFmtId="0" xfId="0" applyAlignment="1" applyBorder="1" applyFont="1">
      <alignment horizontal="left" vertical="center"/>
    </xf>
    <xf borderId="1" fillId="0" fontId="8" numFmtId="0" xfId="0" applyAlignment="1" applyBorder="1" applyFont="1">
      <alignment horizontal="left" vertical="center"/>
    </xf>
    <xf borderId="3" fillId="0" fontId="8" numFmtId="0" xfId="0" applyAlignment="1" applyBorder="1" applyFont="1">
      <alignment horizontal="left" vertical="center"/>
    </xf>
    <xf borderId="40" fillId="0" fontId="8" numFmtId="0" xfId="0" applyAlignment="1" applyBorder="1" applyFont="1">
      <alignment horizontal="left" vertical="center"/>
    </xf>
    <xf borderId="4" fillId="0" fontId="8" numFmtId="49" xfId="0" applyAlignment="1" applyBorder="1" applyFont="1" applyNumberFormat="1">
      <alignment horizontal="center" vertical="center"/>
    </xf>
    <xf borderId="70" fillId="0" fontId="8" numFmtId="0" xfId="0" applyAlignment="1" applyBorder="1" applyFont="1">
      <alignment horizontal="center" vertical="center"/>
    </xf>
    <xf borderId="0" fillId="0" fontId="8" numFmtId="0" xfId="0" applyAlignment="1" applyFont="1">
      <alignment horizontal="left" vertical="center"/>
    </xf>
    <xf borderId="1" fillId="2" fontId="4" numFmtId="0" xfId="0" applyAlignment="1" applyBorder="1" applyFont="1">
      <alignment horizontal="center" vertical="center"/>
    </xf>
    <xf borderId="44" fillId="0" fontId="4" numFmtId="0" xfId="0" applyAlignment="1" applyBorder="1" applyFont="1">
      <alignment horizontal="center" vertical="center"/>
    </xf>
    <xf borderId="71" fillId="0" fontId="2" numFmtId="0" xfId="0" applyBorder="1" applyFont="1"/>
    <xf borderId="67" fillId="0" fontId="2" numFmtId="0" xfId="0" applyBorder="1" applyFont="1"/>
    <xf borderId="43" fillId="0" fontId="4" numFmtId="0" xfId="0" applyAlignment="1" applyBorder="1" applyFont="1">
      <alignment horizontal="center" vertical="center"/>
    </xf>
    <xf borderId="43" fillId="0" fontId="16" numFmtId="164" xfId="0" applyAlignment="1" applyBorder="1" applyFont="1" applyNumberFormat="1">
      <alignment horizontal="center" vertical="center"/>
    </xf>
    <xf borderId="15" fillId="0" fontId="16" numFmtId="172" xfId="0" applyAlignment="1" applyBorder="1" applyFont="1" applyNumberFormat="1">
      <alignment horizontal="center" shrinkToFit="0" vertical="center" wrapText="1"/>
    </xf>
    <xf borderId="16" fillId="0" fontId="16" numFmtId="172" xfId="0" applyAlignment="1" applyBorder="1" applyFont="1" applyNumberFormat="1">
      <alignment horizontal="center" shrinkToFit="0" vertical="center" wrapText="1"/>
    </xf>
    <xf borderId="16" fillId="0" fontId="16" numFmtId="0" xfId="0" applyAlignment="1" applyBorder="1" applyFont="1">
      <alignment horizontal="center" shrinkToFit="0" vertical="center" wrapText="1"/>
    </xf>
    <xf borderId="8" fillId="0" fontId="16" numFmtId="172" xfId="0" applyAlignment="1" applyBorder="1" applyFont="1" applyNumberFormat="1">
      <alignment horizontal="center" shrinkToFit="0" vertical="center" wrapText="1"/>
    </xf>
    <xf quotePrefix="1" borderId="39" fillId="0" fontId="8" numFmtId="49" xfId="0" applyAlignment="1" applyBorder="1" applyFont="1" applyNumberFormat="1">
      <alignment horizontal="center" vertical="center"/>
    </xf>
    <xf borderId="39" fillId="0" fontId="8" numFmtId="165" xfId="0" applyAlignment="1" applyBorder="1" applyFont="1" applyNumberFormat="1">
      <alignment horizontal="center" vertical="center"/>
    </xf>
    <xf borderId="21" fillId="0" fontId="8" numFmtId="165" xfId="0" applyAlignment="1" applyBorder="1" applyFont="1" applyNumberFormat="1">
      <alignment horizontal="center" vertical="center"/>
    </xf>
    <xf borderId="62" fillId="0" fontId="8" numFmtId="170" xfId="0" applyAlignment="1" applyBorder="1" applyFont="1" applyNumberFormat="1">
      <alignment horizontal="center" vertical="center"/>
    </xf>
    <xf quotePrefix="1" borderId="16" fillId="0" fontId="8" numFmtId="49" xfId="0" applyAlignment="1" applyBorder="1" applyFont="1" applyNumberFormat="1">
      <alignment horizontal="center" vertical="center"/>
    </xf>
    <xf borderId="16" fillId="0" fontId="8" numFmtId="165" xfId="0" applyAlignment="1" applyBorder="1" applyFont="1" applyNumberFormat="1">
      <alignment horizontal="center" vertical="center"/>
    </xf>
    <xf quotePrefix="1" borderId="21" fillId="0" fontId="8" numFmtId="49" xfId="0" applyAlignment="1" applyBorder="1" applyFont="1" applyNumberFormat="1">
      <alignment horizontal="center" vertical="center"/>
    </xf>
    <xf borderId="4" fillId="0" fontId="8" numFmtId="170" xfId="0" applyAlignment="1" applyBorder="1" applyFont="1" applyNumberFormat="1">
      <alignment horizontal="center"/>
    </xf>
    <xf borderId="4" fillId="0" fontId="18" numFmtId="0" xfId="0" applyAlignment="1" applyBorder="1" applyFont="1">
      <alignment horizontal="center" vertical="center"/>
    </xf>
    <xf quotePrefix="1" borderId="43" fillId="0" fontId="8" numFmtId="49" xfId="0" applyAlignment="1" applyBorder="1" applyFont="1" applyNumberFormat="1">
      <alignment horizontal="center" vertical="center"/>
    </xf>
    <xf borderId="40" fillId="0" fontId="8" numFmtId="0" xfId="0" applyAlignment="1" applyBorder="1" applyFont="1">
      <alignment horizontal="center" vertical="center"/>
    </xf>
    <xf borderId="4" fillId="0" fontId="19" numFmtId="0" xfId="0" applyAlignment="1" applyBorder="1" applyFont="1">
      <alignment horizontal="center" vertical="center"/>
    </xf>
    <xf quotePrefix="1" borderId="4" fillId="2" fontId="8" numFmtId="49" xfId="0" applyAlignment="1" applyBorder="1" applyFont="1" applyNumberFormat="1">
      <alignment horizontal="center" vertical="center"/>
    </xf>
    <xf borderId="21" fillId="0" fontId="8" numFmtId="49" xfId="0" applyAlignment="1" applyBorder="1" applyFont="1" applyNumberFormat="1">
      <alignment horizontal="center" vertical="center"/>
    </xf>
    <xf quotePrefix="1" borderId="50" fillId="2" fontId="8" numFmtId="49" xfId="0" applyAlignment="1" applyBorder="1" applyFont="1" applyNumberFormat="1">
      <alignment horizontal="center" vertical="center"/>
    </xf>
    <xf borderId="50" fillId="2" fontId="8" numFmtId="170" xfId="0" applyAlignment="1" applyBorder="1" applyFont="1" applyNumberFormat="1">
      <alignment horizontal="center" vertical="center"/>
    </xf>
    <xf borderId="39" fillId="0" fontId="8" numFmtId="49" xfId="0" applyAlignment="1" applyBorder="1" applyFont="1" applyNumberFormat="1">
      <alignment horizontal="center" vertical="center"/>
    </xf>
    <xf quotePrefix="1" borderId="0" fillId="0" fontId="8" numFmtId="49" xfId="0" applyAlignment="1" applyFont="1" applyNumberFormat="1">
      <alignment horizontal="center" vertical="center"/>
    </xf>
    <xf borderId="4" fillId="2" fontId="8" numFmtId="0" xfId="0" applyAlignment="1" applyBorder="1" applyFont="1">
      <alignment horizontal="center" vertical="center"/>
    </xf>
    <xf borderId="4" fillId="2" fontId="8" numFmtId="164" xfId="0" applyAlignment="1" applyBorder="1" applyFont="1" applyNumberFormat="1">
      <alignment horizontal="center" vertical="center"/>
    </xf>
    <xf borderId="72" fillId="2" fontId="8" numFmtId="0" xfId="0" applyAlignment="1" applyBorder="1" applyFont="1">
      <alignment horizontal="center"/>
    </xf>
    <xf borderId="72" fillId="2" fontId="8" numFmtId="170" xfId="0" applyAlignment="1" applyBorder="1" applyFont="1" applyNumberFormat="1">
      <alignment horizontal="center" vertical="center"/>
    </xf>
    <xf borderId="34" fillId="0" fontId="8" numFmtId="164" xfId="0" applyAlignment="1" applyBorder="1" applyFont="1" applyNumberFormat="1">
      <alignment horizontal="center" vertical="center"/>
    </xf>
    <xf borderId="34" fillId="0" fontId="8" numFmtId="49" xfId="0" applyAlignment="1" applyBorder="1" applyFont="1" applyNumberFormat="1">
      <alignment horizontal="center" vertical="center"/>
    </xf>
    <xf quotePrefix="1" borderId="39" fillId="0" fontId="8" numFmtId="0" xfId="0" applyAlignment="1" applyBorder="1" applyFont="1">
      <alignment horizontal="center" vertical="center"/>
    </xf>
    <xf borderId="73" fillId="2" fontId="8" numFmtId="170" xfId="0" applyAlignment="1" applyBorder="1" applyFont="1" applyNumberFormat="1">
      <alignment horizontal="center" vertical="center"/>
    </xf>
    <xf borderId="50" fillId="2" fontId="8" numFmtId="0" xfId="0" applyAlignment="1" applyBorder="1" applyFont="1">
      <alignment horizontal="center" vertical="center"/>
    </xf>
    <xf borderId="50" fillId="2" fontId="8" numFmtId="164" xfId="0" applyAlignment="1" applyBorder="1" applyFont="1" applyNumberFormat="1">
      <alignment horizontal="center" vertical="center"/>
    </xf>
    <xf borderId="4" fillId="0" fontId="19" numFmtId="165" xfId="0" applyAlignment="1" applyBorder="1" applyFont="1" applyNumberFormat="1">
      <alignment horizontal="center" vertical="center"/>
    </xf>
    <xf borderId="4" fillId="2" fontId="8" numFmtId="49" xfId="0" applyAlignment="1" applyBorder="1" applyFont="1" applyNumberFormat="1">
      <alignment horizontal="center" vertical="center"/>
    </xf>
    <xf quotePrefix="1" borderId="72" fillId="2" fontId="8" numFmtId="0" xfId="0" applyAlignment="1" applyBorder="1" applyFont="1">
      <alignment horizontal="center" vertical="center"/>
    </xf>
    <xf borderId="34" fillId="0" fontId="8" numFmtId="165" xfId="0" applyAlignment="1" applyBorder="1" applyFont="1" applyNumberFormat="1">
      <alignment horizontal="center" vertical="center"/>
    </xf>
    <xf borderId="72" fillId="2" fontId="8" numFmtId="49" xfId="0" applyAlignment="1" applyBorder="1" applyFont="1" applyNumberFormat="1">
      <alignment horizontal="center" vertical="center"/>
    </xf>
    <xf borderId="72" fillId="2" fontId="8" numFmtId="164" xfId="0" applyAlignment="1" applyBorder="1" applyFont="1" applyNumberFormat="1">
      <alignment horizontal="center" vertical="center"/>
    </xf>
    <xf borderId="72" fillId="2" fontId="8" numFmtId="0" xfId="0" applyAlignment="1" applyBorder="1" applyFont="1">
      <alignment horizontal="center" vertical="center"/>
    </xf>
    <xf borderId="62" fillId="0" fontId="8" numFmtId="165" xfId="0" applyAlignment="1" applyBorder="1" applyFont="1" applyNumberFormat="1">
      <alignment horizontal="center" vertical="center"/>
    </xf>
    <xf borderId="61" fillId="0" fontId="8" numFmtId="0" xfId="0" applyAlignment="1" applyBorder="1" applyFont="1">
      <alignment horizontal="left" vertical="center"/>
    </xf>
    <xf borderId="21" fillId="2" fontId="8" numFmtId="49" xfId="0" applyAlignment="1" applyBorder="1" applyFont="1" applyNumberFormat="1">
      <alignment horizontal="center" vertical="center"/>
    </xf>
    <xf borderId="21" fillId="2" fontId="8" numFmtId="164" xfId="0" applyAlignment="1" applyBorder="1" applyFont="1" applyNumberFormat="1">
      <alignment horizontal="center" vertical="center"/>
    </xf>
    <xf borderId="21" fillId="2" fontId="8" numFmtId="0" xfId="0" applyAlignment="1" applyBorder="1" applyFont="1">
      <alignment horizontal="center" vertical="center"/>
    </xf>
    <xf borderId="1" fillId="0" fontId="8" numFmtId="170" xfId="0" applyAlignment="1" applyBorder="1" applyFont="1" applyNumberFormat="1">
      <alignment horizontal="center" vertical="center"/>
    </xf>
    <xf borderId="1" fillId="0" fontId="8" numFmtId="0" xfId="0" applyAlignment="1" applyBorder="1" applyFont="1">
      <alignment horizontal="center" vertical="center"/>
    </xf>
    <xf borderId="74" fillId="2" fontId="8" numFmtId="170" xfId="0" applyAlignment="1" applyBorder="1" applyFont="1" applyNumberFormat="1">
      <alignment horizontal="center" vertical="center"/>
    </xf>
    <xf borderId="64" fillId="0" fontId="8" numFmtId="170" xfId="0" applyAlignment="1" applyBorder="1" applyFont="1" applyNumberFormat="1">
      <alignment horizontal="center" vertical="center"/>
    </xf>
    <xf borderId="43" fillId="0" fontId="8" numFmtId="165" xfId="0" applyAlignment="1" applyBorder="1" applyFont="1" applyNumberFormat="1">
      <alignment horizontal="center" vertical="center"/>
    </xf>
    <xf borderId="75" fillId="0" fontId="8" numFmtId="0" xfId="0" applyAlignment="1" applyBorder="1" applyFont="1">
      <alignment horizontal="center" vertical="center"/>
    </xf>
    <xf quotePrefix="1" borderId="73" fillId="2" fontId="8" numFmtId="49" xfId="0" applyAlignment="1" applyBorder="1" applyFont="1" applyNumberFormat="1">
      <alignment horizontal="center" vertical="center"/>
    </xf>
    <xf borderId="68" fillId="0" fontId="8" numFmtId="0" xfId="0" applyAlignment="1" applyBorder="1" applyFont="1">
      <alignment horizontal="left" vertical="center"/>
    </xf>
    <xf quotePrefix="1" borderId="74" fillId="2" fontId="8" numFmtId="0" xfId="0" applyAlignment="1" applyBorder="1" applyFont="1">
      <alignment horizontal="center" vertical="center"/>
    </xf>
    <xf quotePrefix="1" borderId="76" fillId="2" fontId="8" numFmtId="0" xfId="0" applyAlignment="1" applyBorder="1" applyFont="1">
      <alignment horizontal="center" vertical="center"/>
    </xf>
    <xf borderId="44" fillId="0" fontId="8" numFmtId="0" xfId="0" applyAlignment="1" applyBorder="1" applyFont="1">
      <alignment horizontal="left" vertical="center"/>
    </xf>
    <xf borderId="43" fillId="0" fontId="8" numFmtId="164" xfId="0" applyAlignment="1" applyBorder="1" applyFont="1" applyNumberFormat="1">
      <alignment horizontal="center" vertical="center"/>
    </xf>
    <xf borderId="43" fillId="0" fontId="8" numFmtId="17" xfId="0" applyAlignment="1" applyBorder="1" applyFont="1" applyNumberFormat="1">
      <alignment horizontal="center" vertical="center"/>
    </xf>
    <xf borderId="2" fillId="0" fontId="8" numFmtId="0" xfId="0" applyAlignment="1" applyBorder="1" applyFont="1">
      <alignment horizontal="center" vertical="center"/>
    </xf>
    <xf quotePrefix="1" borderId="3" fillId="0" fontId="8" numFmtId="49" xfId="0" applyAlignment="1" applyBorder="1" applyFont="1" applyNumberFormat="1">
      <alignment horizontal="center" vertical="center"/>
    </xf>
    <xf quotePrefix="1" borderId="73" fillId="2" fontId="8" numFmtId="0" xfId="0" applyAlignment="1" applyBorder="1" applyFont="1">
      <alignment horizontal="center" vertical="center"/>
    </xf>
    <xf borderId="74" fillId="2" fontId="8" numFmtId="0" xfId="0" applyAlignment="1" applyBorder="1" applyFont="1">
      <alignment horizontal="center" vertical="center"/>
    </xf>
    <xf borderId="1" fillId="0" fontId="4" numFmtId="0" xfId="0" applyAlignment="1" applyBorder="1" applyFont="1">
      <alignment horizontal="center" vertical="center"/>
    </xf>
    <xf borderId="4" fillId="0" fontId="20" numFmtId="172" xfId="0" applyAlignment="1" applyBorder="1" applyFont="1" applyNumberFormat="1">
      <alignment horizontal="center" vertical="center"/>
    </xf>
    <xf borderId="4" fillId="0" fontId="16" numFmtId="172" xfId="0" applyAlignment="1" applyBorder="1" applyFont="1" applyNumberFormat="1">
      <alignment horizontal="center" vertical="center"/>
    </xf>
    <xf borderId="4" fillId="0" fontId="16" numFmtId="172" xfId="0" applyAlignment="1" applyBorder="1" applyFont="1" applyNumberFormat="1">
      <alignment horizontal="center" shrinkToFit="0" vertical="center" wrapText="1"/>
    </xf>
    <xf quotePrefix="1" borderId="4" fillId="0" fontId="21" numFmtId="0" xfId="0" applyAlignment="1" applyBorder="1" applyFont="1">
      <alignment horizontal="center" shrinkToFit="0" vertical="center" wrapText="1"/>
    </xf>
    <xf quotePrefix="1" borderId="4" fillId="0" fontId="8" numFmtId="16" xfId="0" applyAlignment="1" applyBorder="1" applyFont="1" applyNumberFormat="1">
      <alignment horizontal="center" shrinkToFit="0" vertical="center" wrapText="1"/>
    </xf>
    <xf borderId="4" fillId="0" fontId="8" numFmtId="173" xfId="0" applyAlignment="1" applyBorder="1" applyFont="1" applyNumberFormat="1">
      <alignment horizontal="center" vertical="center"/>
    </xf>
    <xf borderId="4" fillId="0" fontId="8" numFmtId="0" xfId="0" applyAlignment="1" applyBorder="1" applyFont="1">
      <alignment horizontal="center"/>
    </xf>
    <xf borderId="0" fillId="0" fontId="22" numFmtId="0" xfId="0" applyFont="1"/>
    <xf borderId="70" fillId="0" fontId="23" numFmtId="0" xfId="0" applyAlignment="1" applyBorder="1" applyFont="1">
      <alignment horizontal="center" vertical="center"/>
    </xf>
    <xf borderId="77" fillId="0" fontId="2" numFmtId="0" xfId="0" applyBorder="1" applyFont="1"/>
    <xf borderId="78" fillId="0" fontId="2" numFmtId="0" xfId="0" applyBorder="1" applyFont="1"/>
    <xf borderId="26" fillId="0" fontId="12" numFmtId="0" xfId="0" applyBorder="1" applyFont="1"/>
    <xf borderId="27" fillId="0" fontId="12" numFmtId="0" xfId="0" applyBorder="1" applyFont="1"/>
    <xf borderId="27" fillId="0" fontId="24" numFmtId="0" xfId="0" applyBorder="1" applyFont="1"/>
    <xf borderId="27" fillId="0" fontId="25" numFmtId="0" xfId="0" applyBorder="1" applyFont="1"/>
    <xf borderId="27" fillId="0" fontId="26" numFmtId="164" xfId="0" applyAlignment="1" applyBorder="1" applyFont="1" applyNumberFormat="1">
      <alignment horizontal="center"/>
    </xf>
    <xf borderId="32" fillId="0" fontId="25" numFmtId="0" xfId="0" applyBorder="1" applyFont="1"/>
    <xf borderId="70" fillId="0" fontId="25" numFmtId="0" xfId="0" applyAlignment="1" applyBorder="1" applyFont="1">
      <alignment horizontal="left"/>
    </xf>
    <xf borderId="77" fillId="0" fontId="25" numFmtId="0" xfId="0" applyAlignment="1" applyBorder="1" applyFont="1">
      <alignment horizontal="left"/>
    </xf>
    <xf borderId="77" fillId="0" fontId="22" numFmtId="0" xfId="0" applyBorder="1" applyFont="1"/>
    <xf borderId="78" fillId="0" fontId="25" numFmtId="0" xfId="0" applyAlignment="1" applyBorder="1" applyFont="1">
      <alignment horizontal="left"/>
    </xf>
    <xf borderId="79" fillId="0" fontId="25" numFmtId="0" xfId="0" applyAlignment="1" applyBorder="1" applyFont="1">
      <alignment horizontal="left"/>
    </xf>
    <xf borderId="1" fillId="0" fontId="25" numFmtId="0" xfId="0" applyAlignment="1" applyBorder="1" applyFont="1">
      <alignment horizontal="center" vertical="center"/>
    </xf>
    <xf borderId="0" fillId="0" fontId="25" numFmtId="0" xfId="0" applyAlignment="1" applyFont="1">
      <alignment horizontal="left"/>
    </xf>
    <xf borderId="0" fillId="0" fontId="22" numFmtId="0" xfId="0" applyAlignment="1" applyFont="1">
      <alignment horizontal="center" vertical="center"/>
    </xf>
    <xf borderId="0" fillId="0" fontId="27" numFmtId="0" xfId="0" applyAlignment="1" applyFont="1">
      <alignment horizontal="center" vertical="center"/>
    </xf>
    <xf borderId="1" fillId="0" fontId="25" numFmtId="0" xfId="0" applyAlignment="1" applyBorder="1" applyFont="1">
      <alignment horizontal="right" vertical="center"/>
    </xf>
    <xf borderId="1" fillId="0" fontId="25" numFmtId="0" xfId="0" applyAlignment="1" applyBorder="1" applyFont="1">
      <alignment horizontal="left" vertical="center"/>
    </xf>
    <xf borderId="36" fillId="0" fontId="25" numFmtId="0" xfId="0" applyAlignment="1" applyBorder="1" applyFont="1">
      <alignment horizontal="left"/>
    </xf>
    <xf borderId="1" fillId="0" fontId="25" numFmtId="1" xfId="0" applyAlignment="1" applyBorder="1" applyFont="1" applyNumberFormat="1">
      <alignment horizontal="center" vertical="center"/>
    </xf>
    <xf borderId="1" fillId="0" fontId="25" numFmtId="0" xfId="0" applyAlignment="1" applyBorder="1" applyFont="1">
      <alignment horizontal="left" shrinkToFit="0" vertical="center" wrapText="1"/>
    </xf>
    <xf borderId="43" fillId="5" fontId="22" numFmtId="0" xfId="0" applyAlignment="1" applyBorder="1" applyFont="1">
      <alignment horizontal="center"/>
    </xf>
    <xf borderId="80" fillId="8" fontId="28" numFmtId="0" xfId="0" applyAlignment="1" applyBorder="1" applyFill="1" applyFont="1">
      <alignment horizontal="center"/>
    </xf>
    <xf borderId="1" fillId="3" fontId="25" numFmtId="0" xfId="0" applyAlignment="1" applyBorder="1" applyFont="1">
      <alignment horizontal="center" vertical="center"/>
    </xf>
    <xf borderId="50" fillId="8" fontId="28" numFmtId="0" xfId="0" applyAlignment="1" applyBorder="1" applyFont="1">
      <alignment horizontal="center"/>
    </xf>
    <xf borderId="4" fillId="5" fontId="22" numFmtId="0" xfId="0" applyAlignment="1" applyBorder="1" applyFont="1">
      <alignment horizontal="center" vertical="center"/>
    </xf>
    <xf borderId="4" fillId="9" fontId="28" numFmtId="0" xfId="0" applyAlignment="1" applyBorder="1" applyFill="1" applyFont="1">
      <alignment horizontal="center" vertical="center"/>
    </xf>
    <xf borderId="1" fillId="0" fontId="25" numFmtId="0" xfId="0" applyAlignment="1" applyBorder="1" applyFont="1">
      <alignment horizontal="center"/>
    </xf>
    <xf borderId="79" fillId="0" fontId="27" numFmtId="0" xfId="0" applyAlignment="1" applyBorder="1" applyFont="1">
      <alignment horizontal="right" vertical="center"/>
    </xf>
    <xf borderId="0" fillId="0" fontId="25" numFmtId="0" xfId="0" applyAlignment="1" applyFont="1">
      <alignment horizontal="center"/>
    </xf>
    <xf borderId="0" fillId="0" fontId="25" numFmtId="0" xfId="0" applyFont="1"/>
    <xf borderId="0" fillId="0" fontId="22" numFmtId="0" xfId="0" applyAlignment="1" applyFont="1">
      <alignment horizontal="center"/>
    </xf>
    <xf borderId="36" fillId="0" fontId="22" numFmtId="0" xfId="0" applyBorder="1" applyFont="1"/>
    <xf borderId="0" fillId="0" fontId="16" numFmtId="0" xfId="0" applyAlignment="1" applyFont="1">
      <alignment horizontal="left" vertical="center"/>
    </xf>
    <xf quotePrefix="1" borderId="0" fillId="0" fontId="20" numFmtId="16" xfId="0" applyAlignment="1" applyFont="1" applyNumberFormat="1">
      <alignment horizontal="center" vertical="center"/>
    </xf>
    <xf borderId="0" fillId="0" fontId="29" numFmtId="16" xfId="0" applyAlignment="1" applyFont="1" applyNumberFormat="1">
      <alignment horizontal="center" vertical="center"/>
    </xf>
    <xf borderId="79" fillId="0" fontId="22" numFmtId="0" xfId="0" applyAlignment="1" applyBorder="1" applyFont="1">
      <alignment horizontal="center" vertical="center"/>
    </xf>
    <xf borderId="9" fillId="5" fontId="25" numFmtId="0" xfId="0" applyAlignment="1" applyBorder="1" applyFont="1">
      <alignment horizontal="center" vertical="center"/>
    </xf>
    <xf borderId="79" fillId="0" fontId="22" numFmtId="1" xfId="0" applyAlignment="1" applyBorder="1" applyFont="1" applyNumberFormat="1">
      <alignment horizontal="center" vertical="center"/>
    </xf>
    <xf borderId="0" fillId="0" fontId="27" numFmtId="0" xfId="0" applyFont="1"/>
    <xf borderId="79" fillId="0" fontId="2" numFmtId="0" xfId="0" applyBorder="1" applyFont="1"/>
    <xf borderId="0" fillId="0" fontId="30" numFmtId="0" xfId="0" applyAlignment="1" applyFont="1">
      <alignment horizontal="center"/>
    </xf>
    <xf borderId="0" fillId="0" fontId="31" numFmtId="0" xfId="0" applyAlignment="1" applyFont="1">
      <alignment horizontal="center" vertical="center"/>
    </xf>
    <xf borderId="4" fillId="10" fontId="28" numFmtId="0" xfId="0" applyAlignment="1" applyBorder="1" applyFill="1" applyFont="1">
      <alignment horizontal="center"/>
    </xf>
    <xf borderId="0" fillId="0" fontId="25" numFmtId="1" xfId="0" applyAlignment="1" applyFont="1" applyNumberFormat="1">
      <alignment horizontal="center" vertical="center"/>
    </xf>
    <xf borderId="4" fillId="0" fontId="28" numFmtId="0" xfId="0" applyAlignment="1" applyBorder="1" applyFont="1">
      <alignment horizontal="center"/>
    </xf>
    <xf borderId="36" fillId="0" fontId="25" numFmtId="1" xfId="0" applyAlignment="1" applyBorder="1" applyFont="1" applyNumberFormat="1">
      <alignment horizontal="center" vertical="center"/>
    </xf>
    <xf borderId="0" fillId="0" fontId="16" numFmtId="0" xfId="0" applyAlignment="1" applyFont="1">
      <alignment horizontal="center"/>
    </xf>
    <xf borderId="50" fillId="10" fontId="28" numFmtId="0" xfId="0" applyAlignment="1" applyBorder="1" applyFont="1">
      <alignment horizontal="center"/>
    </xf>
    <xf borderId="39" fillId="0" fontId="28" numFmtId="0" xfId="0" applyAlignment="1" applyBorder="1" applyFont="1">
      <alignment horizontal="center"/>
    </xf>
    <xf borderId="0" fillId="0" fontId="22" numFmtId="0" xfId="0" applyAlignment="1" applyFont="1">
      <alignment vertical="center"/>
    </xf>
    <xf borderId="36" fillId="0" fontId="22" numFmtId="0" xfId="0" applyAlignment="1" applyBorder="1" applyFont="1">
      <alignment horizontal="center" vertical="center"/>
    </xf>
    <xf borderId="0" fillId="0" fontId="25" numFmtId="0" xfId="0" applyAlignment="1" applyFont="1">
      <alignment horizontal="center" vertical="center"/>
    </xf>
    <xf borderId="0" fillId="0" fontId="25" numFmtId="0" xfId="0" applyAlignment="1" applyFont="1">
      <alignment vertical="center"/>
    </xf>
    <xf borderId="79" fillId="0" fontId="22" numFmtId="0" xfId="0" applyAlignment="1" applyBorder="1" applyFont="1">
      <alignment horizontal="center"/>
    </xf>
    <xf borderId="79" fillId="0" fontId="29" numFmtId="0" xfId="0" applyAlignment="1" applyBorder="1" applyFont="1">
      <alignment horizontal="right" vertical="center"/>
    </xf>
    <xf borderId="36" fillId="0" fontId="25" numFmtId="0" xfId="0" applyAlignment="1" applyBorder="1" applyFont="1">
      <alignment horizontal="center" vertical="center"/>
    </xf>
    <xf borderId="79" fillId="0" fontId="22" numFmtId="0" xfId="0" applyAlignment="1" applyBorder="1" applyFont="1">
      <alignment vertical="center"/>
    </xf>
    <xf borderId="0" fillId="0" fontId="22" numFmtId="1" xfId="0" applyAlignment="1" applyFont="1" applyNumberFormat="1">
      <alignment horizontal="center"/>
    </xf>
    <xf borderId="0" fillId="0" fontId="29" numFmtId="0" xfId="0" applyFont="1"/>
    <xf borderId="36" fillId="0" fontId="29" numFmtId="0" xfId="0" applyBorder="1" applyFont="1"/>
    <xf borderId="79" fillId="0" fontId="22" numFmtId="1" xfId="0" applyAlignment="1" applyBorder="1" applyFont="1" applyNumberFormat="1">
      <alignment vertical="center"/>
    </xf>
    <xf borderId="79" fillId="0" fontId="22" numFmtId="9" xfId="0" applyAlignment="1" applyBorder="1" applyFont="1" applyNumberFormat="1">
      <alignment vertical="center"/>
    </xf>
    <xf borderId="36" fillId="0" fontId="22" numFmtId="0" xfId="0" applyAlignment="1" applyBorder="1" applyFont="1">
      <alignment horizontal="center"/>
    </xf>
    <xf borderId="36" fillId="0" fontId="32" numFmtId="0" xfId="0" applyAlignment="1" applyBorder="1" applyFont="1">
      <alignment horizontal="center"/>
    </xf>
    <xf borderId="4" fillId="0" fontId="33" numFmtId="0" xfId="0" applyAlignment="1" applyBorder="1" applyFont="1">
      <alignment horizontal="center" vertical="center"/>
    </xf>
    <xf borderId="4" fillId="0" fontId="28" numFmtId="0" xfId="0" applyAlignment="1" applyBorder="1" applyFont="1">
      <alignment horizontal="center" vertical="center"/>
    </xf>
    <xf borderId="0" fillId="0" fontId="29" numFmtId="0" xfId="0" applyAlignment="1" applyFont="1">
      <alignment horizontal="center" vertical="center"/>
    </xf>
    <xf borderId="79" fillId="0" fontId="29" numFmtId="0" xfId="0" applyAlignment="1" applyBorder="1" applyFont="1">
      <alignment horizontal="center" vertical="center"/>
    </xf>
    <xf quotePrefix="1" borderId="0" fillId="0" fontId="29" numFmtId="16" xfId="0" applyAlignment="1" applyFont="1" applyNumberFormat="1">
      <alignment horizontal="center" vertical="center"/>
    </xf>
    <xf borderId="9" fillId="5" fontId="25" numFmtId="0" xfId="0" applyAlignment="1" applyBorder="1" applyFont="1">
      <alignment horizontal="center"/>
    </xf>
    <xf borderId="9" fillId="5" fontId="22" numFmtId="0" xfId="0" applyAlignment="1" applyBorder="1" applyFont="1">
      <alignment horizontal="center"/>
    </xf>
    <xf borderId="9" fillId="5" fontId="22" numFmtId="0" xfId="0" applyAlignment="1" applyBorder="1" applyFont="1">
      <alignment horizontal="center" vertical="center"/>
    </xf>
    <xf borderId="36" fillId="0" fontId="25" numFmtId="0" xfId="0" applyAlignment="1" applyBorder="1" applyFont="1">
      <alignment horizontal="center"/>
    </xf>
    <xf borderId="0" fillId="0" fontId="34" numFmtId="0" xfId="0" applyAlignment="1" applyFont="1">
      <alignment horizontal="center" vertical="center"/>
    </xf>
    <xf borderId="79" fillId="0" fontId="25" numFmtId="0" xfId="0" applyAlignment="1" applyBorder="1" applyFont="1">
      <alignment horizontal="left" vertical="center"/>
    </xf>
    <xf borderId="14" fillId="5" fontId="25" numFmtId="0" xfId="0" applyAlignment="1" applyBorder="1" applyFont="1">
      <alignment horizontal="center" vertical="center"/>
    </xf>
    <xf borderId="81" fillId="0" fontId="22" numFmtId="0" xfId="0" applyAlignment="1" applyBorder="1" applyFont="1">
      <alignment horizontal="center" vertical="center"/>
    </xf>
    <xf borderId="65" fillId="0" fontId="22" numFmtId="0" xfId="0" applyAlignment="1" applyBorder="1" applyFont="1">
      <alignment horizontal="center" vertical="center"/>
    </xf>
    <xf borderId="52" fillId="5" fontId="22" numFmtId="0" xfId="0" applyAlignment="1" applyBorder="1" applyFont="1">
      <alignment horizontal="center" vertical="center"/>
    </xf>
    <xf borderId="52" fillId="5" fontId="25" numFmtId="0" xfId="0" applyAlignment="1" applyBorder="1" applyFont="1">
      <alignment horizontal="center" vertical="center"/>
    </xf>
    <xf borderId="82" fillId="5" fontId="25" numFmtId="0" xfId="0" applyAlignment="1" applyBorder="1" applyFont="1">
      <alignment horizontal="center" vertical="center"/>
    </xf>
    <xf borderId="36" fillId="0" fontId="25" numFmtId="0" xfId="0" applyBorder="1" applyFont="1"/>
    <xf borderId="0" fillId="0" fontId="22" numFmtId="0" xfId="0" applyAlignment="1" applyFont="1">
      <alignment vertical="top"/>
    </xf>
    <xf borderId="79" fillId="0" fontId="22" numFmtId="0" xfId="0" applyAlignment="1" applyBorder="1" applyFont="1">
      <alignment shrinkToFit="0" vertical="top" wrapText="1"/>
    </xf>
    <xf borderId="79" fillId="0" fontId="22" numFmtId="0" xfId="0" applyAlignment="1" applyBorder="1" applyFont="1">
      <alignment horizontal="center" shrinkToFit="0" vertical="top" wrapText="1"/>
    </xf>
    <xf borderId="9" fillId="5" fontId="16" numFmtId="0" xfId="0" applyAlignment="1" applyBorder="1" applyFont="1">
      <alignment horizontal="center" vertical="center"/>
    </xf>
    <xf borderId="79" fillId="0" fontId="25" numFmtId="0" xfId="0" applyAlignment="1" applyBorder="1" applyFont="1">
      <alignment horizontal="center" vertical="center"/>
    </xf>
    <xf borderId="79" fillId="0" fontId="25" numFmtId="0" xfId="0" applyAlignment="1" applyBorder="1" applyFont="1">
      <alignment horizontal="center"/>
    </xf>
    <xf borderId="4" fillId="11" fontId="28" numFmtId="0" xfId="0" applyAlignment="1" applyBorder="1" applyFill="1" applyFont="1">
      <alignment horizontal="center"/>
    </xf>
    <xf borderId="36" fillId="0" fontId="32" numFmtId="0" xfId="0" applyAlignment="1" applyBorder="1" applyFont="1">
      <alignment horizontal="center" vertical="center"/>
    </xf>
    <xf borderId="9" fillId="10" fontId="22" numFmtId="0" xfId="0" applyAlignment="1" applyBorder="1" applyFont="1">
      <alignment horizontal="center" vertical="center"/>
    </xf>
    <xf borderId="0" fillId="0" fontId="28" numFmtId="0" xfId="0" applyAlignment="1" applyFont="1">
      <alignment horizontal="center"/>
    </xf>
    <xf borderId="50" fillId="5" fontId="28" numFmtId="0" xfId="0" applyAlignment="1" applyBorder="1" applyFont="1">
      <alignment horizontal="center"/>
    </xf>
    <xf borderId="9" fillId="10" fontId="22" numFmtId="0" xfId="0" applyBorder="1" applyFont="1"/>
    <xf borderId="9" fillId="5" fontId="25" numFmtId="0" xfId="0" applyAlignment="1" applyBorder="1" applyFont="1">
      <alignment horizontal="left" vertical="center"/>
    </xf>
    <xf borderId="65" fillId="0" fontId="25" numFmtId="0" xfId="0" applyAlignment="1" applyBorder="1" applyFont="1">
      <alignment horizontal="center" vertical="center"/>
    </xf>
    <xf borderId="65" fillId="0" fontId="22" numFmtId="0" xfId="0" applyAlignment="1" applyBorder="1" applyFont="1">
      <alignment shrinkToFit="0" vertical="center" wrapText="1"/>
    </xf>
    <xf borderId="65" fillId="0" fontId="22" numFmtId="0" xfId="0" applyBorder="1" applyFont="1"/>
    <xf borderId="83" fillId="0" fontId="22" numFmtId="0" xfId="0" applyBorder="1" applyFont="1"/>
    <xf borderId="40" fillId="0" fontId="25" numFmtId="0" xfId="0" applyAlignment="1" applyBorder="1" applyFont="1">
      <alignment horizontal="center"/>
    </xf>
    <xf borderId="75" fillId="0" fontId="2" numFmtId="0" xfId="0" applyBorder="1" applyFont="1"/>
    <xf borderId="64" fillId="0" fontId="2" numFmtId="0" xfId="0" applyBorder="1" applyFont="1"/>
    <xf borderId="1" fillId="0" fontId="25" numFmtId="0" xfId="0" applyAlignment="1" applyBorder="1" applyFont="1">
      <alignment horizontal="left"/>
    </xf>
    <xf borderId="4" fillId="0" fontId="25" numFmtId="0" xfId="0" applyAlignment="1" applyBorder="1" applyFont="1">
      <alignment horizontal="center"/>
    </xf>
    <xf borderId="4" fillId="0" fontId="25" numFmtId="0" xfId="0" applyBorder="1" applyFont="1"/>
    <xf borderId="1" fillId="0" fontId="22" numFmtId="0" xfId="0" applyAlignment="1" applyBorder="1" applyFont="1">
      <alignment horizontal="left"/>
    </xf>
    <xf borderId="4" fillId="0" fontId="22" numFmtId="0" xfId="0" applyAlignment="1" applyBorder="1" applyFont="1">
      <alignment horizontal="center"/>
    </xf>
    <xf borderId="4" fillId="0" fontId="22" numFmtId="0" xfId="0" applyBorder="1" applyFont="1"/>
    <xf borderId="1" fillId="0" fontId="16" numFmtId="0" xfId="0" applyBorder="1" applyFont="1"/>
    <xf borderId="0" fillId="0" fontId="8" numFmtId="0" xfId="0" applyFont="1"/>
    <xf borderId="1" fillId="0" fontId="16" numFmtId="0" xfId="0" applyAlignment="1" applyBorder="1" applyFont="1">
      <alignment horizontal="center"/>
    </xf>
    <xf borderId="1" fillId="0" fontId="16" numFmtId="0" xfId="0" applyAlignment="1" applyBorder="1" applyFont="1">
      <alignment horizontal="left"/>
    </xf>
    <xf borderId="4" fillId="0" fontId="16" numFmtId="0" xfId="0" applyBorder="1" applyFont="1"/>
    <xf borderId="1" fillId="0" fontId="8" numFmtId="0" xfId="0" applyAlignment="1" applyBorder="1" applyFont="1">
      <alignment horizontal="center"/>
    </xf>
    <xf borderId="0" fillId="0" fontId="16" numFmtId="0" xfId="0" applyAlignment="1" applyFont="1">
      <alignment horizontal="left"/>
    </xf>
    <xf borderId="0" fillId="0" fontId="16" numFmtId="0" xfId="0" applyAlignment="1" applyFont="1">
      <alignment horizontal="center" vertical="center"/>
    </xf>
    <xf borderId="75" fillId="0" fontId="16" numFmtId="0" xfId="0" applyAlignment="1" applyBorder="1" applyFont="1">
      <alignment horizontal="center"/>
    </xf>
    <xf borderId="44" fillId="0" fontId="25" numFmtId="0" xfId="0" applyAlignment="1" applyBorder="1" applyFont="1">
      <alignment horizontal="center" vertical="center"/>
    </xf>
    <xf borderId="44" fillId="0" fontId="25" numFmtId="0" xfId="0" applyAlignment="1" applyBorder="1" applyFont="1">
      <alignment horizontal="center" shrinkToFit="0" vertical="center" wrapText="1"/>
    </xf>
    <xf borderId="2" fillId="0" fontId="25" numFmtId="0" xfId="0" applyAlignment="1" applyBorder="1" applyFont="1">
      <alignment horizontal="center"/>
    </xf>
    <xf borderId="0" fillId="0" fontId="22" numFmtId="0" xfId="0" applyAlignment="1" applyFont="1">
      <alignment horizontal="left"/>
    </xf>
    <xf borderId="40" fillId="0" fontId="2" numFmtId="0" xfId="0" applyBorder="1" applyFont="1"/>
    <xf borderId="1" fillId="0" fontId="25" numFmtId="0" xfId="0" applyAlignment="1" applyBorder="1" applyFont="1">
      <alignment horizontal="center" shrinkToFit="0" vertical="center" wrapText="1"/>
    </xf>
    <xf borderId="2" fillId="0" fontId="25" numFmtId="0" xfId="0" applyAlignment="1" applyBorder="1" applyFont="1">
      <alignment horizontal="center" shrinkToFit="0" vertical="center" wrapText="1"/>
    </xf>
    <xf borderId="84" fillId="0" fontId="22" numFmtId="0" xfId="0" applyAlignment="1" applyBorder="1" applyFont="1">
      <alignment horizontal="left" vertical="center"/>
    </xf>
    <xf borderId="85" fillId="0" fontId="2" numFmtId="0" xfId="0" applyBorder="1" applyFont="1"/>
    <xf borderId="84" fillId="0" fontId="22" numFmtId="0" xfId="0" applyAlignment="1" applyBorder="1" applyFont="1">
      <alignment horizontal="center"/>
    </xf>
    <xf borderId="84" fillId="0" fontId="35" numFmtId="0" xfId="0" applyAlignment="1" applyBorder="1" applyFont="1">
      <alignment horizontal="center"/>
    </xf>
    <xf borderId="86" fillId="0" fontId="22" numFmtId="0" xfId="0" applyBorder="1" applyFont="1"/>
    <xf borderId="86" fillId="0" fontId="22" numFmtId="0" xfId="0" applyAlignment="1" applyBorder="1" applyFont="1">
      <alignment horizontal="center"/>
    </xf>
    <xf borderId="87" fillId="0" fontId="22" numFmtId="0" xfId="0" applyAlignment="1" applyBorder="1" applyFont="1">
      <alignment horizontal="left" vertical="center"/>
    </xf>
    <xf borderId="88" fillId="0" fontId="2" numFmtId="0" xfId="0" applyBorder="1" applyFont="1"/>
    <xf borderId="87" fillId="0" fontId="35" numFmtId="0" xfId="0" applyAlignment="1" applyBorder="1" applyFont="1">
      <alignment horizontal="center"/>
    </xf>
    <xf borderId="89" fillId="0" fontId="22" numFmtId="0" xfId="0" applyBorder="1" applyFont="1"/>
    <xf borderId="89" fillId="0" fontId="22" numFmtId="0" xfId="0" applyAlignment="1" applyBorder="1" applyFont="1">
      <alignment horizontal="center"/>
    </xf>
    <xf borderId="87" fillId="0" fontId="22" numFmtId="0" xfId="0" applyAlignment="1" applyBorder="1" applyFont="1">
      <alignment horizontal="center"/>
    </xf>
    <xf borderId="88" fillId="0" fontId="22" numFmtId="0" xfId="0" applyAlignment="1" applyBorder="1" applyFont="1">
      <alignment horizontal="left" vertical="center"/>
    </xf>
    <xf borderId="90" fillId="0" fontId="22" numFmtId="0" xfId="0" applyAlignment="1" applyBorder="1" applyFont="1">
      <alignment horizontal="left" vertical="center"/>
    </xf>
    <xf borderId="91" fillId="0" fontId="2" numFmtId="0" xfId="0" applyBorder="1" applyFont="1"/>
    <xf borderId="90" fillId="0" fontId="35" numFmtId="0" xfId="0" applyAlignment="1" applyBorder="1" applyFont="1">
      <alignment horizontal="center"/>
    </xf>
    <xf borderId="92" fillId="0" fontId="22" numFmtId="0" xfId="0" applyBorder="1" applyFont="1"/>
    <xf borderId="92" fillId="0" fontId="22" numFmtId="0" xfId="0" applyAlignment="1" applyBorder="1" applyFont="1">
      <alignment horizontal="center"/>
    </xf>
    <xf borderId="0" fillId="0" fontId="36" numFmtId="0" xfId="0" applyAlignment="1" applyFont="1">
      <alignment vertical="center"/>
    </xf>
    <xf borderId="1" fillId="0" fontId="22" numFmtId="0" xfId="0" applyAlignment="1" applyBorder="1" applyFont="1">
      <alignment horizontal="center"/>
    </xf>
    <xf borderId="1" fillId="0" fontId="35" numFmtId="0" xfId="0" applyAlignment="1" applyBorder="1" applyFont="1">
      <alignment horizontal="center"/>
    </xf>
    <xf borderId="2" fillId="0" fontId="25" numFmtId="0" xfId="0" applyBorder="1" applyFont="1"/>
    <xf borderId="2" fillId="0" fontId="22" numFmtId="0" xfId="0" applyAlignment="1" applyBorder="1" applyFont="1">
      <alignment horizontal="center"/>
    </xf>
    <xf borderId="1" fillId="0" fontId="12" numFmtId="0" xfId="0" applyAlignment="1" applyBorder="1" applyFont="1">
      <alignment horizontal="center" vertical="center"/>
    </xf>
    <xf borderId="0" fillId="0" fontId="12" numFmtId="0" xfId="0" applyAlignment="1" applyFont="1">
      <alignment horizontal="center" vertical="center"/>
    </xf>
    <xf borderId="1" fillId="5" fontId="4" numFmtId="0" xfId="0" applyAlignment="1" applyBorder="1" applyFont="1">
      <alignment horizontal="right" vertical="center"/>
    </xf>
    <xf borderId="4" fillId="5" fontId="4" numFmtId="164" xfId="0" applyAlignment="1" applyBorder="1" applyFont="1" applyNumberFormat="1">
      <alignment horizontal="center" vertical="center"/>
    </xf>
    <xf borderId="1" fillId="0" fontId="4" numFmtId="0" xfId="0" applyAlignment="1" applyBorder="1" applyFont="1">
      <alignment horizontal="left" vertical="center"/>
    </xf>
    <xf borderId="1" fillId="5" fontId="16" numFmtId="0" xfId="0" applyAlignment="1" applyBorder="1" applyFont="1">
      <alignment horizontal="center" vertical="center"/>
    </xf>
    <xf borderId="9" fillId="2" fontId="37" numFmtId="0" xfId="0" applyAlignment="1" applyBorder="1" applyFont="1">
      <alignment horizontal="center" vertical="center"/>
    </xf>
    <xf borderId="72" fillId="2" fontId="16" numFmtId="0" xfId="0" applyAlignment="1" applyBorder="1" applyFont="1">
      <alignment horizontal="center" shrinkToFit="0" vertical="center" wrapText="1"/>
    </xf>
    <xf borderId="72" fillId="2" fontId="16" numFmtId="0" xfId="0" applyAlignment="1" applyBorder="1" applyFont="1">
      <alignment horizontal="center" vertical="center"/>
    </xf>
    <xf borderId="43" fillId="0" fontId="16" numFmtId="0" xfId="0" applyAlignment="1" applyBorder="1" applyFont="1">
      <alignment horizontal="center" vertical="center"/>
    </xf>
    <xf borderId="9" fillId="2" fontId="21" numFmtId="0" xfId="0" applyAlignment="1" applyBorder="1" applyFont="1">
      <alignment horizontal="center" vertical="center"/>
    </xf>
    <xf borderId="4" fillId="2" fontId="12" numFmtId="0" xfId="0" applyAlignment="1" applyBorder="1" applyFont="1">
      <alignment horizontal="center" vertical="center"/>
    </xf>
    <xf borderId="4" fillId="2" fontId="8" numFmtId="0" xfId="0" applyAlignment="1" applyBorder="1" applyFont="1">
      <alignment horizontal="left" shrinkToFit="0" vertical="center" wrapText="1"/>
    </xf>
    <xf borderId="9" fillId="2" fontId="12" numFmtId="0" xfId="0" applyAlignment="1" applyBorder="1" applyFont="1">
      <alignment horizontal="center" vertical="center"/>
    </xf>
    <xf borderId="93" fillId="5" fontId="16" numFmtId="0" xfId="0" applyAlignment="1" applyBorder="1" applyFont="1">
      <alignment horizontal="center" vertical="center"/>
    </xf>
    <xf borderId="94" fillId="0" fontId="2" numFmtId="0" xfId="0" applyBorder="1" applyFont="1"/>
    <xf borderId="95" fillId="0" fontId="2" numFmtId="0" xfId="0" applyBorder="1" applyFont="1"/>
    <xf borderId="72" fillId="5" fontId="16" numFmtId="0" xfId="0" applyAlignment="1" applyBorder="1" applyFont="1">
      <alignment horizontal="center" vertical="center"/>
    </xf>
    <xf borderId="72" fillId="5" fontId="16" numFmtId="49" xfId="0" applyAlignment="1" applyBorder="1" applyFont="1" applyNumberFormat="1">
      <alignment horizontal="center" vertical="center"/>
    </xf>
    <xf borderId="72" fillId="5" fontId="16" numFmtId="170" xfId="0" applyAlignment="1" applyBorder="1" applyFont="1" applyNumberFormat="1">
      <alignment horizontal="center" vertical="center"/>
    </xf>
    <xf borderId="96" fillId="5" fontId="16" numFmtId="0" xfId="0" applyAlignment="1" applyBorder="1" applyFont="1">
      <alignment horizontal="center" vertical="center"/>
    </xf>
    <xf borderId="97" fillId="0" fontId="2" numFmtId="0" xfId="0" applyBorder="1" applyFont="1"/>
    <xf borderId="0" fillId="0" fontId="37" numFmtId="0" xfId="0" applyAlignment="1" applyFont="1">
      <alignment horizontal="center" vertical="center"/>
    </xf>
    <xf borderId="0" fillId="0" fontId="8" numFmtId="0" xfId="0" applyAlignment="1" applyFont="1">
      <alignment horizontal="center" shrinkToFit="0" vertical="center" wrapText="1"/>
    </xf>
    <xf borderId="0" fillId="0" fontId="8" numFmtId="170" xfId="0" applyAlignment="1" applyFont="1" applyNumberFormat="1">
      <alignment horizontal="center" vertical="center"/>
    </xf>
    <xf borderId="4" fillId="0" fontId="16" numFmtId="174" xfId="0" applyAlignment="1" applyBorder="1" applyFont="1" applyNumberFormat="1">
      <alignment horizontal="center" vertical="center"/>
    </xf>
    <xf borderId="4" fillId="0" fontId="18" numFmtId="165" xfId="0" applyAlignment="1" applyBorder="1" applyFont="1" applyNumberFormat="1">
      <alignment horizontal="center" vertical="center"/>
    </xf>
    <xf borderId="1" fillId="0" fontId="8" numFmtId="0" xfId="0" applyAlignment="1" applyBorder="1" applyFont="1">
      <alignment horizontal="center" shrinkToFit="0" vertical="center" wrapText="1"/>
    </xf>
    <xf borderId="4" fillId="0" fontId="8" numFmtId="170" xfId="0" applyAlignment="1" applyBorder="1" applyFont="1" applyNumberFormat="1">
      <alignment horizontal="center" shrinkToFit="0" vertical="center" wrapText="1"/>
    </xf>
    <xf borderId="4" fillId="0" fontId="8" numFmtId="165" xfId="0" applyAlignment="1" applyBorder="1" applyFont="1" applyNumberFormat="1">
      <alignment horizontal="center" shrinkToFit="0" vertical="center" wrapText="1"/>
    </xf>
    <xf borderId="4" fillId="0" fontId="37" numFmtId="0" xfId="0" applyAlignment="1" applyBorder="1" applyFont="1">
      <alignment horizontal="center" vertical="center"/>
    </xf>
    <xf borderId="4" fillId="0" fontId="16" numFmtId="174" xfId="0" applyAlignment="1" applyBorder="1" applyFont="1" applyNumberFormat="1">
      <alignment horizontal="center" shrinkToFit="0" vertical="center" wrapText="1"/>
    </xf>
    <xf borderId="0" fillId="0" fontId="16" numFmtId="0" xfId="0" applyAlignment="1" applyFont="1">
      <alignment horizontal="center" shrinkToFit="0" vertical="center" wrapText="1"/>
    </xf>
    <xf borderId="0" fillId="0" fontId="12" numFmtId="0" xfId="0" applyAlignment="1" applyFont="1">
      <alignment horizontal="center" shrinkToFit="0" vertical="center" wrapText="1"/>
    </xf>
    <xf borderId="17" fillId="0" fontId="16" numFmtId="0" xfId="0" applyAlignment="1" applyBorder="1" applyFont="1">
      <alignment horizontal="center" vertical="center"/>
    </xf>
    <xf borderId="18" fillId="0" fontId="16" numFmtId="0" xfId="0" applyAlignment="1" applyBorder="1" applyFont="1">
      <alignment horizontal="center" shrinkToFit="0" vertical="center" wrapText="1"/>
    </xf>
    <xf borderId="17" fillId="0" fontId="8" numFmtId="0" xfId="0" applyAlignment="1" applyBorder="1" applyFont="1">
      <alignment horizontal="center" shrinkToFit="0" vertical="center" wrapText="1"/>
    </xf>
    <xf borderId="18" fillId="2" fontId="8" numFmtId="170" xfId="0" applyAlignment="1" applyBorder="1" applyFont="1" applyNumberFormat="1">
      <alignment horizontal="center" shrinkToFit="0" vertical="center" wrapText="1"/>
    </xf>
    <xf borderId="0" fillId="0" fontId="8" numFmtId="0" xfId="0" applyAlignment="1" applyFont="1">
      <alignment horizontal="center" shrinkToFit="0" wrapText="1"/>
    </xf>
    <xf borderId="18" fillId="2" fontId="8" numFmtId="170" xfId="0" applyAlignment="1" applyBorder="1" applyFont="1" applyNumberFormat="1">
      <alignment horizontal="center" vertical="center"/>
    </xf>
    <xf borderId="79" fillId="0" fontId="8" numFmtId="0" xfId="0" applyAlignment="1" applyBorder="1" applyFont="1">
      <alignment horizontal="center" vertical="center"/>
    </xf>
    <xf borderId="0" fillId="0" fontId="8" numFmtId="0" xfId="0" applyAlignment="1" applyFont="1">
      <alignment horizontal="left" shrinkToFit="0" vertical="center" wrapText="1"/>
    </xf>
    <xf borderId="14" fillId="2" fontId="8" numFmtId="170" xfId="0" applyAlignment="1" applyBorder="1" applyFont="1" applyNumberFormat="1">
      <alignment horizontal="center" vertical="center"/>
    </xf>
    <xf borderId="46" fillId="0" fontId="4" numFmtId="0" xfId="0" applyAlignment="1" applyBorder="1" applyFont="1">
      <alignment horizontal="center" shrinkToFit="0" vertical="top" wrapText="1"/>
    </xf>
    <xf borderId="36" fillId="0" fontId="8" numFmtId="0" xfId="0" applyAlignment="1" applyBorder="1" applyFont="1">
      <alignment horizontal="center"/>
    </xf>
    <xf borderId="17" fillId="2" fontId="8" numFmtId="0" xfId="0" applyAlignment="1" applyBorder="1" applyFont="1">
      <alignment horizontal="center" vertical="center"/>
    </xf>
    <xf borderId="4" fillId="2" fontId="8" numFmtId="164" xfId="0" applyAlignment="1" applyBorder="1" applyFont="1" applyNumberFormat="1">
      <alignment horizontal="center" shrinkToFit="0" vertical="center" wrapText="1"/>
    </xf>
    <xf borderId="18" fillId="0" fontId="8" numFmtId="170" xfId="0" applyAlignment="1" applyBorder="1" applyFont="1" applyNumberFormat="1">
      <alignment horizontal="center" vertical="center"/>
    </xf>
    <xf borderId="72" fillId="2" fontId="8" numFmtId="0" xfId="0" applyAlignment="1" applyBorder="1" applyFont="1">
      <alignment horizontal="left" vertical="center"/>
    </xf>
    <xf borderId="72" fillId="2" fontId="8" numFmtId="164" xfId="0" applyAlignment="1" applyBorder="1" applyFont="1" applyNumberFormat="1">
      <alignment horizontal="center" shrinkToFit="0" vertical="center" wrapText="1"/>
    </xf>
    <xf borderId="72" fillId="2" fontId="8" numFmtId="0" xfId="0" applyAlignment="1" applyBorder="1" applyFont="1">
      <alignment horizontal="left" shrinkToFit="0" vertical="center" wrapText="1"/>
    </xf>
    <xf borderId="98" fillId="2" fontId="8" numFmtId="170" xfId="0" applyAlignment="1" applyBorder="1" applyFont="1" applyNumberFormat="1">
      <alignment horizontal="center" vertical="center"/>
    </xf>
    <xf borderId="0" fillId="0" fontId="8" numFmtId="0" xfId="0" applyAlignment="1" applyFont="1">
      <alignment horizontal="center"/>
    </xf>
    <xf borderId="26" fillId="2" fontId="4" numFmtId="0" xfId="0" applyAlignment="1" applyBorder="1" applyFont="1">
      <alignment horizontal="center" vertical="center"/>
    </xf>
    <xf borderId="99" fillId="0" fontId="4" numFmtId="0" xfId="0" applyAlignment="1" applyBorder="1" applyFont="1">
      <alignment horizontal="center" vertical="center"/>
    </xf>
    <xf borderId="47" fillId="0" fontId="16" numFmtId="172" xfId="0" applyAlignment="1" applyBorder="1" applyFont="1" applyNumberFormat="1">
      <alignment horizontal="center" vertical="center"/>
    </xf>
    <xf borderId="100" fillId="0" fontId="16" numFmtId="0" xfId="0" applyAlignment="1" applyBorder="1" applyFont="1">
      <alignment horizontal="center" shrinkToFit="0" vertical="center" wrapText="1"/>
    </xf>
    <xf borderId="101" fillId="0" fontId="4" numFmtId="0" xfId="0" applyAlignment="1" applyBorder="1" applyFont="1">
      <alignment horizontal="center" vertical="center"/>
    </xf>
    <xf borderId="16" fillId="0" fontId="4" numFmtId="0" xfId="0" applyAlignment="1" applyBorder="1" applyFont="1">
      <alignment horizontal="center" vertical="center"/>
    </xf>
    <xf borderId="8" fillId="0" fontId="20" numFmtId="0" xfId="0" applyAlignment="1" applyBorder="1" applyFont="1">
      <alignment horizontal="center" vertical="center"/>
    </xf>
    <xf borderId="43" fillId="0" fontId="16" numFmtId="172" xfId="0" applyAlignment="1" applyBorder="1" applyFont="1" applyNumberFormat="1">
      <alignment horizontal="center" shrinkToFit="0" vertical="center" wrapText="1"/>
    </xf>
    <xf borderId="4" fillId="0" fontId="8" numFmtId="17" xfId="0" applyAlignment="1" applyBorder="1" applyFont="1" applyNumberFormat="1">
      <alignment vertical="center"/>
    </xf>
    <xf borderId="4" fillId="0" fontId="8" numFmtId="17" xfId="0" applyAlignment="1" applyBorder="1" applyFont="1" applyNumberFormat="1">
      <alignment horizontal="left" vertical="center"/>
    </xf>
    <xf borderId="0" fillId="0" fontId="8" numFmtId="165" xfId="0" applyAlignment="1" applyFont="1" applyNumberFormat="1">
      <alignment horizontal="center" vertical="center"/>
    </xf>
    <xf borderId="96" fillId="2" fontId="4" numFmtId="0" xfId="0" applyAlignment="1" applyBorder="1" applyFont="1">
      <alignment horizontal="center" vertical="center"/>
    </xf>
    <xf borderId="102" fillId="0" fontId="2" numFmtId="0" xfId="0" applyBorder="1" applyFont="1"/>
    <xf borderId="103" fillId="0" fontId="16" numFmtId="0" xfId="0" applyAlignment="1" applyBorder="1" applyFont="1">
      <alignment horizontal="center" shrinkToFit="0" vertical="center" wrapText="1"/>
    </xf>
    <xf borderId="103" fillId="0" fontId="16" numFmtId="172" xfId="0" applyAlignment="1" applyBorder="1" applyFont="1" applyNumberFormat="1">
      <alignment horizontal="center" shrinkToFit="0" vertical="center" wrapText="1"/>
    </xf>
    <xf borderId="104" fillId="0" fontId="16" numFmtId="0" xfId="0" applyAlignment="1" applyBorder="1" applyFont="1">
      <alignment horizontal="center" shrinkToFit="0" vertical="center" wrapText="1"/>
    </xf>
    <xf borderId="33" fillId="0" fontId="2" numFmtId="0" xfId="0" applyBorder="1" applyFont="1"/>
    <xf borderId="34" fillId="0" fontId="2" numFmtId="0" xfId="0" applyBorder="1" applyFont="1"/>
    <xf borderId="69" fillId="0" fontId="2" numFmtId="0" xfId="0" applyBorder="1" applyFont="1"/>
    <xf borderId="58" fillId="0" fontId="8" numFmtId="0" xfId="0" applyAlignment="1" applyBorder="1" applyFont="1">
      <alignment horizontal="center" vertical="center"/>
    </xf>
    <xf borderId="42" fillId="0" fontId="8" numFmtId="0" xfId="0" applyAlignment="1" applyBorder="1" applyFont="1">
      <alignment horizontal="center" vertical="center"/>
    </xf>
    <xf borderId="103" fillId="0" fontId="16" numFmtId="0" xfId="0" applyAlignment="1" applyBorder="1" applyFont="1">
      <alignment horizontal="center" vertical="center"/>
    </xf>
    <xf borderId="4" fillId="0" fontId="38" numFmtId="0" xfId="0" applyAlignment="1" applyBorder="1" applyFont="1">
      <alignment horizontal="center" vertical="center"/>
    </xf>
    <xf borderId="4" fillId="0" fontId="39" numFmtId="170" xfId="0" applyAlignment="1" applyBorder="1" applyFont="1" applyNumberFormat="1">
      <alignment horizontal="center" vertical="center"/>
    </xf>
    <xf borderId="4" fillId="0" fontId="39" numFmtId="172" xfId="0" applyAlignment="1" applyBorder="1" applyFont="1" applyNumberFormat="1">
      <alignment horizontal="center" vertical="center"/>
    </xf>
    <xf borderId="4" fillId="2" fontId="38" numFmtId="0" xfId="0" applyAlignment="1" applyBorder="1" applyFont="1">
      <alignment horizontal="center" vertical="center"/>
    </xf>
    <xf borderId="4" fillId="2" fontId="4" numFmtId="0" xfId="0" applyAlignment="1" applyBorder="1" applyFont="1">
      <alignment horizontal="left" vertical="center"/>
    </xf>
    <xf borderId="4" fillId="2" fontId="4" numFmtId="0" xfId="0" applyAlignment="1" applyBorder="1" applyFont="1">
      <alignment horizontal="center"/>
    </xf>
    <xf borderId="4" fillId="0" fontId="4" numFmtId="0" xfId="0" applyAlignment="1" applyBorder="1" applyFont="1">
      <alignment horizontal="left" vertical="center"/>
    </xf>
    <xf borderId="4" fillId="0" fontId="4" numFmtId="0" xfId="0" applyAlignment="1" applyBorder="1" applyFont="1">
      <alignment horizontal="center" vertical="center"/>
    </xf>
    <xf borderId="4" fillId="0" fontId="16" numFmtId="164" xfId="0" applyAlignment="1" applyBorder="1" applyFont="1" applyNumberFormat="1">
      <alignment horizontal="center" vertical="center"/>
    </xf>
    <xf borderId="1" fillId="0" fontId="40" numFmtId="0" xfId="0" applyAlignment="1" applyBorder="1" applyFont="1">
      <alignment horizontal="center" vertical="center"/>
    </xf>
    <xf borderId="1" fillId="0" fontId="40" numFmtId="0" xfId="0" applyAlignment="1" applyBorder="1" applyFont="1">
      <alignment horizontal="center" shrinkToFit="0" vertical="center" wrapText="1"/>
    </xf>
    <xf borderId="1" fillId="0" fontId="41" numFmtId="0" xfId="0" applyAlignment="1" applyBorder="1" applyFont="1">
      <alignment horizontal="center" vertical="center"/>
    </xf>
    <xf borderId="4" fillId="0" fontId="42" numFmtId="0" xfId="0" applyAlignment="1" applyBorder="1" applyFont="1">
      <alignment horizontal="center" shrinkToFit="0" vertical="center" wrapText="1"/>
    </xf>
    <xf borderId="4" fillId="0" fontId="41" numFmtId="0" xfId="0" applyAlignment="1" applyBorder="1" applyFont="1">
      <alignment horizontal="center" shrinkToFit="0" vertical="center" wrapText="1"/>
    </xf>
    <xf borderId="1" fillId="0" fontId="42" numFmtId="0" xfId="0" applyAlignment="1" applyBorder="1" applyFont="1">
      <alignment horizontal="center" shrinkToFit="0" vertical="center" wrapText="1"/>
    </xf>
    <xf borderId="1" fillId="0" fontId="43" numFmtId="0" xfId="0" applyAlignment="1" applyBorder="1" applyFont="1">
      <alignment horizontal="center" vertical="center"/>
    </xf>
    <xf borderId="4" fillId="0" fontId="42" numFmtId="0" xfId="0" applyAlignment="1" applyBorder="1" applyFont="1">
      <alignment horizontal="center" vertical="center"/>
    </xf>
    <xf borderId="4" fillId="0" fontId="44" numFmtId="0" xfId="0" applyAlignment="1" applyBorder="1" applyFont="1">
      <alignment horizontal="center" vertical="center"/>
    </xf>
    <xf borderId="4" fillId="0" fontId="44" numFmtId="175" xfId="0" applyAlignment="1" applyBorder="1" applyFont="1" applyNumberFormat="1">
      <alignment horizontal="center" vertical="center"/>
    </xf>
    <xf borderId="4" fillId="0" fontId="44" numFmtId="2" xfId="0" applyAlignment="1" applyBorder="1" applyFont="1" applyNumberFormat="1">
      <alignment horizontal="center" vertical="center"/>
    </xf>
    <xf borderId="4" fillId="0" fontId="44" numFmtId="168" xfId="0" applyAlignment="1" applyBorder="1" applyFont="1" applyNumberFormat="1">
      <alignment horizontal="center" vertical="center"/>
    </xf>
    <xf borderId="4" fillId="0" fontId="44" numFmtId="165" xfId="0" applyAlignment="1" applyBorder="1" applyFont="1" applyNumberFormat="1">
      <alignment horizontal="center" vertical="center"/>
    </xf>
    <xf borderId="4" fillId="0" fontId="44" numFmtId="0" xfId="0" applyAlignment="1" applyBorder="1" applyFont="1">
      <alignment horizontal="left" shrinkToFit="0" vertical="center" wrapText="1"/>
    </xf>
    <xf borderId="4" fillId="0" fontId="21" numFmtId="168" xfId="0" applyAlignment="1" applyBorder="1" applyFont="1" applyNumberFormat="1">
      <alignment horizontal="center" vertical="center"/>
    </xf>
    <xf borderId="0" fillId="0" fontId="8" numFmtId="168" xfId="0" applyFont="1" applyNumberFormat="1"/>
    <xf borderId="4" fillId="5" fontId="44" numFmtId="0" xfId="0" applyAlignment="1" applyBorder="1" applyFont="1">
      <alignment horizontal="center" vertical="center"/>
    </xf>
    <xf borderId="4" fillId="5" fontId="44" numFmtId="175" xfId="0" applyAlignment="1" applyBorder="1" applyFont="1" applyNumberFormat="1">
      <alignment horizontal="center" vertical="center"/>
    </xf>
    <xf borderId="4" fillId="5" fontId="44" numFmtId="168" xfId="0" applyAlignment="1" applyBorder="1" applyFont="1" applyNumberFormat="1">
      <alignment horizontal="center" vertical="center"/>
    </xf>
    <xf borderId="4" fillId="5" fontId="44" numFmtId="2" xfId="0" applyAlignment="1" applyBorder="1" applyFont="1" applyNumberFormat="1">
      <alignment horizontal="center" vertical="center"/>
    </xf>
    <xf borderId="4" fillId="5" fontId="21" numFmtId="168" xfId="0" applyAlignment="1" applyBorder="1" applyFont="1" applyNumberFormat="1">
      <alignment horizontal="center" vertical="center"/>
    </xf>
    <xf borderId="4" fillId="5" fontId="44" numFmtId="165" xfId="0" applyAlignment="1" applyBorder="1" applyFont="1" applyNumberFormat="1">
      <alignment horizontal="center" vertical="center"/>
    </xf>
    <xf borderId="4" fillId="5" fontId="44" numFmtId="0" xfId="0" applyAlignment="1" applyBorder="1" applyFont="1">
      <alignment horizontal="left" shrinkToFit="0" vertical="center" wrapText="1"/>
    </xf>
    <xf borderId="4" fillId="0" fontId="42" numFmtId="0" xfId="0" applyAlignment="1" applyBorder="1" applyFont="1">
      <alignment horizontal="left" shrinkToFit="0" vertical="center" wrapText="1"/>
    </xf>
    <xf borderId="4" fillId="0" fontId="45" numFmtId="0" xfId="0" applyAlignment="1" applyBorder="1" applyFont="1">
      <alignment horizontal="left" shrinkToFit="0" vertical="center" wrapText="1"/>
    </xf>
    <xf borderId="4" fillId="0" fontId="45" numFmtId="0" xfId="0" applyAlignment="1" applyBorder="1" applyFont="1">
      <alignment horizontal="center" vertical="center"/>
    </xf>
    <xf borderId="4" fillId="5" fontId="45" numFmtId="0" xfId="0" applyAlignment="1" applyBorder="1" applyFont="1">
      <alignment horizontal="center" vertical="center"/>
    </xf>
    <xf borderId="4" fillId="5" fontId="42" numFmtId="0" xfId="0" applyAlignment="1" applyBorder="1" applyFont="1">
      <alignment horizontal="left" shrinkToFit="0" vertical="center" wrapText="1"/>
    </xf>
    <xf borderId="4" fillId="5" fontId="45" numFmtId="0" xfId="0" applyAlignment="1" applyBorder="1" applyFont="1">
      <alignment horizontal="left" shrinkToFit="0" vertical="center" wrapText="1"/>
    </xf>
    <xf quotePrefix="1" borderId="4" fillId="0" fontId="44" numFmtId="0" xfId="0" applyAlignment="1" applyBorder="1" applyFont="1">
      <alignment horizontal="center" vertical="center"/>
    </xf>
    <xf quotePrefix="1" borderId="4" fillId="5" fontId="44" numFmtId="0" xfId="0" applyAlignment="1" applyBorder="1" applyFont="1">
      <alignment horizontal="center" vertical="center"/>
    </xf>
    <xf borderId="4" fillId="5" fontId="8" numFmtId="0" xfId="0" applyAlignment="1" applyBorder="1" applyFont="1">
      <alignment horizontal="center"/>
    </xf>
    <xf borderId="1" fillId="0" fontId="42" numFmtId="0" xfId="0" applyAlignment="1" applyBorder="1" applyFont="1">
      <alignment horizontal="center" vertical="center"/>
    </xf>
    <xf borderId="4" fillId="0" fontId="42" numFmtId="167" xfId="0" applyAlignment="1" applyBorder="1" applyFont="1" applyNumberFormat="1">
      <alignment horizontal="center" vertical="center"/>
    </xf>
    <xf borderId="4" fillId="0" fontId="42" numFmtId="165" xfId="0" applyAlignment="1" applyBorder="1" applyFont="1" applyNumberFormat="1">
      <alignment horizontal="center" vertical="center"/>
    </xf>
    <xf borderId="0" fillId="0" fontId="44" numFmtId="0" xfId="0" applyAlignment="1" applyFont="1">
      <alignment horizontal="center" vertical="center"/>
    </xf>
    <xf borderId="0" fillId="0" fontId="44" numFmtId="0" xfId="0" applyAlignment="1" applyFont="1">
      <alignment horizontal="center"/>
    </xf>
    <xf borderId="0" fillId="0" fontId="44" numFmtId="0" xfId="0" applyFont="1"/>
    <xf borderId="4" fillId="0" fontId="44" numFmtId="0" xfId="0" applyAlignment="1" applyBorder="1" applyFont="1">
      <alignment horizontal="left" vertical="center"/>
    </xf>
    <xf borderId="35" fillId="0" fontId="44" numFmtId="0" xfId="0" applyAlignment="1" applyBorder="1" applyFont="1">
      <alignment horizontal="left"/>
    </xf>
    <xf borderId="4" fillId="12" fontId="8" numFmtId="0" xfId="0" applyAlignment="1" applyBorder="1" applyFill="1" applyFont="1">
      <alignment vertical="top"/>
    </xf>
    <xf borderId="4" fillId="0" fontId="8" numFmtId="0" xfId="0" applyAlignment="1" applyBorder="1" applyFont="1">
      <alignment vertical="top"/>
    </xf>
    <xf borderId="4" fillId="0" fontId="8" numFmtId="164" xfId="0" applyAlignment="1" applyBorder="1" applyFont="1" applyNumberFormat="1">
      <alignment horizontal="center" vertical="top"/>
    </xf>
    <xf borderId="4" fillId="0" fontId="46" numFmtId="0" xfId="0" applyAlignment="1" applyBorder="1" applyFont="1">
      <alignment horizontal="center"/>
    </xf>
    <xf borderId="0" fillId="0" fontId="8" numFmtId="0" xfId="0" applyAlignment="1" applyFont="1">
      <alignment vertical="top"/>
    </xf>
    <xf borderId="4" fillId="0" fontId="47" numFmtId="0" xfId="0" applyAlignment="1" applyBorder="1" applyFont="1">
      <alignment horizontal="center"/>
    </xf>
    <xf borderId="0" fillId="0" fontId="8" numFmtId="164" xfId="0" applyAlignment="1" applyFont="1" applyNumberFormat="1">
      <alignment vertical="top"/>
    </xf>
    <xf borderId="0" fillId="0" fontId="8" numFmtId="168" xfId="0" applyAlignment="1" applyFont="1" applyNumberFormat="1">
      <alignment vertical="top"/>
    </xf>
    <xf borderId="23" fillId="2" fontId="12" numFmtId="0" xfId="0" applyAlignment="1" applyBorder="1" applyFont="1">
      <alignment horizontal="center" vertical="center"/>
    </xf>
    <xf borderId="9" fillId="2" fontId="8" numFmtId="0" xfId="0" applyBorder="1" applyFont="1"/>
    <xf borderId="23" fillId="2" fontId="12" numFmtId="0" xfId="0" applyAlignment="1" applyBorder="1" applyFont="1">
      <alignment horizontal="center" shrinkToFit="0" wrapText="1"/>
    </xf>
    <xf borderId="93" fillId="2" fontId="12" numFmtId="0" xfId="0" applyAlignment="1" applyBorder="1" applyFont="1">
      <alignment horizontal="center" shrinkToFit="0" vertical="center" wrapText="1"/>
    </xf>
    <xf borderId="105" fillId="0" fontId="2" numFmtId="0" xfId="0" applyBorder="1" applyFont="1"/>
    <xf borderId="9" fillId="2" fontId="8" numFmtId="0" xfId="0" applyAlignment="1" applyBorder="1" applyFont="1">
      <alignment horizontal="center"/>
    </xf>
    <xf borderId="4" fillId="2" fontId="16" numFmtId="1" xfId="0" applyAlignment="1" applyBorder="1" applyFont="1" applyNumberFormat="1">
      <alignment horizontal="center" shrinkToFit="0" vertical="center" wrapText="1"/>
    </xf>
    <xf borderId="4" fillId="2" fontId="16" numFmtId="1" xfId="0" applyAlignment="1" applyBorder="1" applyFont="1" applyNumberFormat="1">
      <alignment horizontal="center" vertical="center"/>
    </xf>
    <xf borderId="4" fillId="2" fontId="16" numFmtId="0" xfId="0" applyAlignment="1" applyBorder="1" applyFont="1">
      <alignment horizontal="center" vertical="center"/>
    </xf>
    <xf borderId="1" fillId="0" fontId="38" numFmtId="1" xfId="0" applyAlignment="1" applyBorder="1" applyFont="1" applyNumberFormat="1">
      <alignment horizontal="center" vertical="center"/>
    </xf>
    <xf borderId="4" fillId="0" fontId="26" numFmtId="0" xfId="0" applyAlignment="1" applyBorder="1" applyFont="1">
      <alignment horizontal="center" textRotation="90" vertical="center"/>
    </xf>
    <xf borderId="3" fillId="0" fontId="8" numFmtId="0" xfId="0" applyAlignment="1" applyBorder="1" applyFont="1">
      <alignment horizontal="center"/>
    </xf>
    <xf borderId="4" fillId="0" fontId="38" numFmtId="1" xfId="0" applyAlignment="1" applyBorder="1" applyFont="1" applyNumberFormat="1">
      <alignment horizontal="center" vertical="center"/>
    </xf>
    <xf borderId="4" fillId="0" fontId="24" numFmtId="0" xfId="0" applyAlignment="1" applyBorder="1" applyFont="1">
      <alignment textRotation="90" vertical="center"/>
    </xf>
    <xf borderId="44" fillId="0" fontId="38" numFmtId="1" xfId="0" applyAlignment="1" applyBorder="1" applyFont="1" applyNumberFormat="1">
      <alignment horizontal="center" vertical="center"/>
    </xf>
    <xf borderId="35" fillId="0" fontId="2" numFmtId="0" xfId="0" applyBorder="1" applyFont="1"/>
    <xf borderId="74" fillId="2" fontId="8" numFmtId="0" xfId="0" applyAlignment="1" applyBorder="1" applyFont="1">
      <alignment horizontal="center"/>
    </xf>
    <xf borderId="4" fillId="2" fontId="8" numFmtId="0" xfId="0" applyAlignment="1" applyBorder="1" applyFont="1">
      <alignment horizontal="center"/>
    </xf>
    <xf borderId="4" fillId="13" fontId="8" numFmtId="170" xfId="0" applyAlignment="1" applyBorder="1" applyFill="1" applyFont="1" applyNumberFormat="1">
      <alignment horizontal="center" vertical="center"/>
    </xf>
    <xf borderId="4" fillId="5" fontId="8" numFmtId="170" xfId="0" applyAlignment="1" applyBorder="1" applyFont="1" applyNumberFormat="1">
      <alignment horizontal="center" vertical="center"/>
    </xf>
    <xf borderId="4" fillId="5" fontId="8" numFmtId="170" xfId="0" applyBorder="1" applyFont="1" applyNumberFormat="1"/>
    <xf borderId="4" fillId="2" fontId="8" numFmtId="0" xfId="0" applyBorder="1" applyFont="1"/>
    <xf borderId="72" fillId="13" fontId="8" numFmtId="170" xfId="0" applyAlignment="1" applyBorder="1" applyFont="1" applyNumberFormat="1">
      <alignment horizontal="center" vertical="center"/>
    </xf>
    <xf borderId="106" fillId="2" fontId="38" numFmtId="1" xfId="0" applyAlignment="1" applyBorder="1" applyFont="1" applyNumberFormat="1">
      <alignment horizontal="center" vertical="center"/>
    </xf>
    <xf borderId="35" fillId="0" fontId="38" numFmtId="1" xfId="0" applyAlignment="1" applyBorder="1" applyFont="1" applyNumberFormat="1">
      <alignment horizontal="center" vertical="center"/>
    </xf>
    <xf borderId="72" fillId="5" fontId="8" numFmtId="170" xfId="0" applyAlignment="1" applyBorder="1" applyFont="1" applyNumberFormat="1">
      <alignment horizontal="center" vertical="center"/>
    </xf>
    <xf borderId="4" fillId="13" fontId="8" numFmtId="164" xfId="0" applyAlignment="1" applyBorder="1" applyFont="1" applyNumberFormat="1">
      <alignment horizontal="center" vertical="center"/>
    </xf>
    <xf borderId="35" fillId="0" fontId="38" numFmtId="1" xfId="0" applyAlignment="1" applyBorder="1" applyFont="1" applyNumberFormat="1">
      <alignment vertical="center"/>
    </xf>
    <xf borderId="4" fillId="0" fontId="24" numFmtId="0" xfId="0" applyAlignment="1" applyBorder="1" applyFont="1">
      <alignment textRotation="255" vertical="center"/>
    </xf>
    <xf borderId="4" fillId="0" fontId="48" numFmtId="0" xfId="0" applyAlignment="1" applyBorder="1" applyFont="1">
      <alignment horizontal="left" vertical="center"/>
    </xf>
    <xf borderId="4" fillId="0" fontId="48" numFmtId="0" xfId="0" applyAlignment="1" applyBorder="1" applyFont="1">
      <alignment horizontal="center" vertical="center"/>
    </xf>
    <xf borderId="0" fillId="0" fontId="38" numFmtId="0" xfId="0" applyAlignment="1" applyFont="1">
      <alignment horizontal="center" vertical="center"/>
    </xf>
    <xf borderId="107" fillId="0" fontId="49" numFmtId="1" xfId="0" applyAlignment="1" applyBorder="1" applyFont="1" applyNumberFormat="1">
      <alignment horizontal="center" vertical="center"/>
    </xf>
    <xf borderId="9" fillId="2" fontId="12" numFmtId="0" xfId="0" applyAlignment="1" applyBorder="1" applyFont="1">
      <alignment horizontal="left" vertical="center"/>
    </xf>
    <xf borderId="9" fillId="2" fontId="26" numFmtId="0" xfId="0" applyAlignment="1" applyBorder="1" applyFont="1">
      <alignment horizontal="center" vertical="center"/>
    </xf>
    <xf borderId="9" fillId="2" fontId="8" numFmtId="0" xfId="0" applyAlignment="1" applyBorder="1" applyFont="1">
      <alignment horizontal="center" vertical="center"/>
    </xf>
    <xf borderId="9" fillId="2" fontId="4" numFmtId="0" xfId="0" applyAlignment="1" applyBorder="1" applyFont="1">
      <alignment horizontal="left" vertical="center"/>
    </xf>
    <xf borderId="9" fillId="2" fontId="4" numFmtId="0" xfId="0" applyAlignment="1" applyBorder="1" applyFont="1">
      <alignment horizontal="center" vertical="center"/>
    </xf>
    <xf borderId="9" fillId="2" fontId="4" numFmtId="172" xfId="0" applyAlignment="1" applyBorder="1" applyFont="1" applyNumberFormat="1">
      <alignment horizontal="center" vertical="center"/>
    </xf>
    <xf borderId="23" fillId="2" fontId="4" numFmtId="172" xfId="0" applyAlignment="1" applyBorder="1" applyFont="1" applyNumberFormat="1">
      <alignment horizontal="center" vertical="center"/>
    </xf>
    <xf borderId="9" fillId="2" fontId="4" numFmtId="172" xfId="0" applyAlignment="1" applyBorder="1" applyFont="1" applyNumberFormat="1">
      <alignment horizontal="left" vertical="center"/>
    </xf>
    <xf borderId="9" fillId="5" fontId="12" numFmtId="0" xfId="0" applyAlignment="1" applyBorder="1" applyFont="1">
      <alignment horizontal="left" vertical="center"/>
    </xf>
    <xf borderId="9" fillId="5" fontId="26" numFmtId="0" xfId="0" applyAlignment="1" applyBorder="1" applyFont="1">
      <alignment horizontal="center" vertical="center"/>
    </xf>
    <xf borderId="9" fillId="5" fontId="50" numFmtId="0" xfId="0" applyAlignment="1" applyBorder="1" applyFont="1">
      <alignment horizontal="center" vertical="center"/>
    </xf>
    <xf borderId="9" fillId="2" fontId="16" numFmtId="172" xfId="0" applyAlignment="1" applyBorder="1" applyFont="1" applyNumberFormat="1">
      <alignment horizontal="right" vertical="center"/>
    </xf>
    <xf borderId="100" fillId="2" fontId="4" numFmtId="0" xfId="0" applyAlignment="1" applyBorder="1" applyFont="1">
      <alignment horizontal="center" shrinkToFit="0" vertical="center" wrapText="1"/>
    </xf>
    <xf borderId="103" fillId="2" fontId="4" numFmtId="0" xfId="0" applyAlignment="1" applyBorder="1" applyFont="1">
      <alignment horizontal="center" shrinkToFit="0" vertical="center" wrapText="1"/>
    </xf>
    <xf borderId="101" fillId="2" fontId="4" numFmtId="0" xfId="0" applyAlignment="1" applyBorder="1" applyFont="1">
      <alignment horizontal="center" shrinkToFit="0" vertical="center" wrapText="1"/>
    </xf>
    <xf borderId="103" fillId="5" fontId="4" numFmtId="0" xfId="0" applyAlignment="1" applyBorder="1" applyFont="1">
      <alignment horizontal="center" shrinkToFit="0" vertical="center" wrapText="1"/>
    </xf>
    <xf borderId="104" fillId="2" fontId="4" numFmtId="0" xfId="0" applyAlignment="1" applyBorder="1" applyFont="1">
      <alignment horizontal="center" vertical="center"/>
    </xf>
    <xf borderId="66" fillId="0" fontId="2" numFmtId="0" xfId="0" applyBorder="1" applyFont="1"/>
    <xf borderId="62" fillId="0" fontId="2" numFmtId="0" xfId="0" applyBorder="1" applyFont="1"/>
    <xf borderId="21" fillId="2" fontId="4" numFmtId="0" xfId="0" applyAlignment="1" applyBorder="1" applyFont="1">
      <alignment horizontal="center" shrinkToFit="0" vertical="center" wrapText="1"/>
    </xf>
    <xf borderId="63" fillId="0" fontId="2" numFmtId="0" xfId="0" applyBorder="1" applyFont="1"/>
    <xf borderId="108" fillId="13" fontId="16" numFmtId="0" xfId="0" applyAlignment="1" applyBorder="1" applyFont="1">
      <alignment horizontal="center" vertical="center"/>
    </xf>
    <xf borderId="109" fillId="0" fontId="2" numFmtId="0" xfId="0" applyBorder="1" applyFont="1"/>
    <xf borderId="110" fillId="0" fontId="2" numFmtId="0" xfId="0" applyBorder="1" applyFont="1"/>
    <xf borderId="49" fillId="2" fontId="16" numFmtId="0" xfId="0" applyAlignment="1" applyBorder="1" applyFont="1">
      <alignment horizontal="center" vertical="center"/>
    </xf>
    <xf borderId="50" fillId="2" fontId="16" numFmtId="0" xfId="0" applyAlignment="1" applyBorder="1" applyFont="1">
      <alignment horizontal="center" vertical="center"/>
    </xf>
    <xf borderId="111" fillId="2" fontId="8" numFmtId="0" xfId="0" applyAlignment="1" applyBorder="1" applyFont="1">
      <alignment horizontal="center" vertical="center"/>
    </xf>
    <xf borderId="4" fillId="3" fontId="8" numFmtId="1" xfId="0" applyAlignment="1" applyBorder="1" applyFont="1" applyNumberFormat="1">
      <alignment horizontal="right" shrinkToFit="0" vertical="center" wrapText="1"/>
    </xf>
    <xf borderId="18" fillId="2" fontId="8" numFmtId="49" xfId="0" applyAlignment="1" applyBorder="1" applyFont="1" applyNumberFormat="1">
      <alignment horizontal="center" vertical="center"/>
    </xf>
    <xf borderId="4" fillId="3" fontId="8" numFmtId="176" xfId="0" applyAlignment="1" applyBorder="1" applyFont="1" applyNumberFormat="1">
      <alignment horizontal="center" shrinkToFit="0" vertical="center" wrapText="1"/>
    </xf>
    <xf borderId="17" fillId="2" fontId="16" numFmtId="0" xfId="0" applyAlignment="1" applyBorder="1" applyFont="1">
      <alignment horizontal="center" vertical="center"/>
    </xf>
    <xf borderId="26" fillId="14" fontId="16" numFmtId="0" xfId="0" applyAlignment="1" applyBorder="1" applyFill="1" applyFont="1">
      <alignment horizontal="center" vertical="center"/>
    </xf>
    <xf borderId="15" fillId="2" fontId="16" numFmtId="0" xfId="0" applyAlignment="1" applyBorder="1" applyFont="1">
      <alignment horizontal="center" vertical="center"/>
    </xf>
    <xf borderId="16" fillId="2" fontId="16" numFmtId="0" xfId="0" applyAlignment="1" applyBorder="1" applyFont="1">
      <alignment horizontal="center" vertical="center"/>
    </xf>
    <xf borderId="16" fillId="2" fontId="8" numFmtId="0" xfId="0" applyAlignment="1" applyBorder="1" applyFont="1">
      <alignment horizontal="center" vertical="center"/>
    </xf>
    <xf borderId="8" fillId="2" fontId="8" numFmtId="0" xfId="0" applyAlignment="1" applyBorder="1" applyFont="1">
      <alignment horizontal="center" vertical="center"/>
    </xf>
    <xf borderId="4" fillId="0" fontId="21" numFmtId="0" xfId="0" applyAlignment="1" applyBorder="1" applyFont="1">
      <alignment horizontal="center" vertical="center"/>
    </xf>
    <xf borderId="4" fillId="2" fontId="4" numFmtId="0" xfId="0" applyAlignment="1" applyBorder="1" applyFont="1">
      <alignment horizontal="center" vertical="center"/>
    </xf>
    <xf borderId="98" fillId="2" fontId="8" numFmtId="0" xfId="0" applyAlignment="1" applyBorder="1" applyFont="1">
      <alignment horizontal="center" vertical="center"/>
    </xf>
    <xf borderId="19" fillId="2" fontId="8" numFmtId="0" xfId="0" applyAlignment="1" applyBorder="1" applyFont="1">
      <alignment horizontal="center" vertical="center"/>
    </xf>
    <xf borderId="22" fillId="2" fontId="8" numFmtId="0" xfId="0" applyAlignment="1" applyBorder="1" applyFont="1">
      <alignment horizontal="center" vertical="center"/>
    </xf>
    <xf borderId="44" fillId="0" fontId="16" numFmtId="0" xfId="0" applyAlignment="1" applyBorder="1" applyFont="1">
      <alignment horizontal="center" shrinkToFit="0" vertical="center" wrapText="1"/>
    </xf>
    <xf borderId="44" fillId="0" fontId="16" numFmtId="0" xfId="0" applyAlignment="1" applyBorder="1" applyFont="1">
      <alignment horizontal="center" vertical="center"/>
    </xf>
    <xf borderId="4" fillId="2" fontId="8" numFmtId="0" xfId="0" applyAlignment="1" applyBorder="1" applyFont="1">
      <alignment vertical="center"/>
    </xf>
    <xf borderId="4" fillId="2" fontId="8" numFmtId="0" xfId="0" applyAlignment="1" applyBorder="1" applyFont="1">
      <alignment shrinkToFit="0" vertical="center" wrapText="1"/>
    </xf>
    <xf borderId="1" fillId="0" fontId="51" numFmtId="0" xfId="0" applyAlignment="1" applyBorder="1" applyFont="1">
      <alignment horizontal="center" vertical="center"/>
    </xf>
    <xf borderId="0" fillId="0" fontId="52" numFmtId="0" xfId="0" applyAlignment="1" applyFont="1">
      <alignment horizontal="center" vertical="center"/>
    </xf>
    <xf borderId="1" fillId="0" fontId="4" numFmtId="172" xfId="0" applyAlignment="1" applyBorder="1" applyFont="1" applyNumberFormat="1">
      <alignment horizontal="right" vertical="center"/>
    </xf>
    <xf borderId="4" fillId="15" fontId="16" numFmtId="0" xfId="0" applyAlignment="1" applyBorder="1" applyFill="1" applyFont="1">
      <alignment horizontal="center" shrinkToFit="0" vertical="center" wrapText="1"/>
    </xf>
    <xf borderId="4" fillId="13" fontId="16" numFmtId="0" xfId="0" applyAlignment="1" applyBorder="1" applyFont="1">
      <alignment horizontal="center" shrinkToFit="0" vertical="center" wrapText="1"/>
    </xf>
    <xf borderId="4" fillId="0" fontId="16" numFmtId="0" xfId="0" applyAlignment="1" applyBorder="1" applyFont="1">
      <alignment horizontal="left" vertical="center"/>
    </xf>
    <xf borderId="4" fillId="0" fontId="8" numFmtId="0" xfId="0" applyAlignment="1" applyBorder="1" applyFont="1">
      <alignment horizontal="right" vertical="center"/>
    </xf>
    <xf borderId="4" fillId="15" fontId="8" numFmtId="0" xfId="0" applyAlignment="1" applyBorder="1" applyFont="1">
      <alignment horizontal="right" vertical="center"/>
    </xf>
    <xf borderId="4" fillId="13" fontId="8" numFmtId="0" xfId="0" applyAlignment="1" applyBorder="1" applyFont="1">
      <alignment horizontal="right" vertical="center"/>
    </xf>
    <xf borderId="4" fillId="0" fontId="8" numFmtId="2" xfId="0" applyAlignment="1" applyBorder="1" applyFont="1" applyNumberFormat="1">
      <alignment horizontal="right" vertical="center"/>
    </xf>
    <xf borderId="4" fillId="0" fontId="8" numFmtId="0" xfId="0" applyAlignment="1" applyBorder="1" applyFont="1">
      <alignment horizontal="right"/>
    </xf>
  </cellXfs>
  <cellStyles count="1">
    <cellStyle xfId="0" name="Normal" builtinId="0"/>
  </cellStyles>
  <dxfs count="4">
    <dxf>
      <font>
        <color theme="0"/>
      </font>
      <fill>
        <patternFill patternType="none"/>
      </fill>
      <border>
        <top style="dotted">
          <color rgb="FFFF0000"/>
        </top>
      </border>
    </dxf>
    <dxf>
      <font>
        <color theme="4"/>
      </font>
      <fill>
        <patternFill patternType="solid">
          <fgColor theme="4"/>
          <bgColor theme="4"/>
        </patternFill>
      </fill>
      <border/>
    </dxf>
    <dxf>
      <font>
        <color rgb="FF00B050"/>
      </font>
      <fill>
        <patternFill patternType="solid">
          <fgColor rgb="FF00B050"/>
          <bgColor rgb="FF00B050"/>
        </patternFill>
      </fill>
      <border/>
    </dxf>
    <dxf>
      <font>
        <color rgb="FFFFFF00"/>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0</xdr:colOff>
      <xdr:row>4</xdr:row>
      <xdr:rowOff>9525</xdr:rowOff>
    </xdr:from>
    <xdr:ext cx="466725" cy="381000"/>
    <xdr:sp>
      <xdr:nvSpPr>
        <xdr:cNvPr id="3" name="Shape 3"/>
        <xdr:cNvSpPr/>
      </xdr:nvSpPr>
      <xdr:spPr>
        <a:xfrm>
          <a:off x="5117400" y="3594263"/>
          <a:ext cx="457200" cy="371475"/>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95250</xdr:colOff>
      <xdr:row>3</xdr:row>
      <xdr:rowOff>47625</xdr:rowOff>
    </xdr:from>
    <xdr:ext cx="190500" cy="228600"/>
    <xdr:sp>
      <xdr:nvSpPr>
        <xdr:cNvPr id="4" name="Shape 4"/>
        <xdr:cNvSpPr/>
      </xdr:nvSpPr>
      <xdr:spPr>
        <a:xfrm>
          <a:off x="5255513" y="3670463"/>
          <a:ext cx="180975" cy="219075"/>
        </a:xfrm>
        <a:prstGeom prst="star6">
          <a:avLst>
            <a:gd fmla="val 28868" name="adj"/>
            <a:gd fmla="val 115470" name="hf"/>
          </a:avLst>
        </a:prstGeom>
        <a:solidFill>
          <a:srgbClr val="002060"/>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219075</xdr:colOff>
      <xdr:row>4</xdr:row>
      <xdr:rowOff>47625</xdr:rowOff>
    </xdr:from>
    <xdr:ext cx="838200" cy="28575"/>
    <xdr:grpSp>
      <xdr:nvGrpSpPr>
        <xdr:cNvPr id="2" name="Shape 2"/>
        <xdr:cNvGrpSpPr/>
      </xdr:nvGrpSpPr>
      <xdr:grpSpPr>
        <a:xfrm>
          <a:off x="4926900" y="3765713"/>
          <a:ext cx="838200" cy="28575"/>
          <a:chOff x="4926900" y="3765713"/>
          <a:chExt cx="838200" cy="28575"/>
        </a:xfrm>
      </xdr:grpSpPr>
      <xdr:grpSp>
        <xdr:nvGrpSpPr>
          <xdr:cNvPr id="5" name="Shape 5"/>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26900" y="3765713"/>
              <a:ext cx="838200" cy="28575"/>
              <a:chOff x="4926900" y="3765713"/>
              <a:chExt cx="838200" cy="28575"/>
            </a:xfrm>
          </xdr:grpSpPr>
          <xdr:sp>
            <xdr:nvSpPr>
              <xdr:cNvPr id="8" name="Shape 8"/>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xdr:cNvGrpSpPr/>
            </xdr:nvGrpSpPr>
            <xdr:grpSpPr>
              <a:xfrm>
                <a:off x="4926900" y="3765713"/>
                <a:ext cx="838200" cy="28575"/>
                <a:chOff x="4926900" y="3765713"/>
                <a:chExt cx="838200" cy="28575"/>
              </a:xfrm>
            </xdr:grpSpPr>
            <xdr:sp>
              <xdr:nvSpPr>
                <xdr:cNvPr id="10" name="Shape 10"/>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4926900" y="3765713"/>
                  <a:ext cx="838200" cy="28575"/>
                  <a:chOff x="4926900" y="3775238"/>
                  <a:chExt cx="838200" cy="9525"/>
                </a:xfrm>
              </xdr:grpSpPr>
              <xdr:sp>
                <xdr:nvSpPr>
                  <xdr:cNvPr id="12" name="Shape 12"/>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 name="Shape 13"/>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25</xdr:col>
      <xdr:colOff>85725</xdr:colOff>
      <xdr:row>3</xdr:row>
      <xdr:rowOff>0</xdr:rowOff>
    </xdr:from>
    <xdr:ext cx="685800" cy="123825"/>
    <xdr:sp>
      <xdr:nvSpPr>
        <xdr:cNvPr id="14" name="Shape 14"/>
        <xdr:cNvSpPr/>
      </xdr:nvSpPr>
      <xdr:spPr>
        <a:xfrm>
          <a:off x="5007863" y="3722850"/>
          <a:ext cx="676275" cy="114300"/>
        </a:xfrm>
        <a:custGeom>
          <a:rect b="b" l="l" r="r" t="t"/>
          <a:pathLst>
            <a:path extrusionOk="0" h="50" w="13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FF"/>
        </a:solidFill>
        <a:ln cap="flat" cmpd="sng" w="15875">
          <a:solidFill>
            <a:srgbClr val="000000"/>
          </a:solidFill>
          <a:prstDash val="dash"/>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219075</xdr:colOff>
      <xdr:row>5</xdr:row>
      <xdr:rowOff>57150</xdr:rowOff>
    </xdr:from>
    <xdr:ext cx="838200" cy="28575"/>
    <xdr:grpSp>
      <xdr:nvGrpSpPr>
        <xdr:cNvPr id="2" name="Shape 2"/>
        <xdr:cNvGrpSpPr/>
      </xdr:nvGrpSpPr>
      <xdr:grpSpPr>
        <a:xfrm>
          <a:off x="4926900" y="3765713"/>
          <a:ext cx="838200" cy="28575"/>
          <a:chOff x="4926900" y="3765713"/>
          <a:chExt cx="838200" cy="28575"/>
        </a:xfrm>
      </xdr:grpSpPr>
      <xdr:grpSp>
        <xdr:nvGrpSpPr>
          <xdr:cNvPr id="15" name="Shape 15"/>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 name="Shape 16"/>
            <xdr:cNvGrpSpPr/>
          </xdr:nvGrpSpPr>
          <xdr:grpSpPr>
            <a:xfrm>
              <a:off x="4926900" y="3765713"/>
              <a:ext cx="838200" cy="28575"/>
              <a:chOff x="4926900" y="3765713"/>
              <a:chExt cx="838200" cy="28575"/>
            </a:xfrm>
          </xdr:grpSpPr>
          <xdr:sp>
            <xdr:nvSpPr>
              <xdr:cNvPr id="17" name="Shape 17"/>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 name="Shape 18"/>
              <xdr:cNvGrpSpPr/>
            </xdr:nvGrpSpPr>
            <xdr:grpSpPr>
              <a:xfrm>
                <a:off x="4926900" y="3765713"/>
                <a:ext cx="838200" cy="28575"/>
                <a:chOff x="4926900" y="3765713"/>
                <a:chExt cx="838200" cy="28575"/>
              </a:xfrm>
            </xdr:grpSpPr>
            <xdr:sp>
              <xdr:nvSpPr>
                <xdr:cNvPr id="19" name="Shape 19"/>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 name="Shape 20"/>
                <xdr:cNvGrpSpPr/>
              </xdr:nvGrpSpPr>
              <xdr:grpSpPr>
                <a:xfrm>
                  <a:off x="4926900" y="3765713"/>
                  <a:ext cx="838200" cy="28575"/>
                  <a:chOff x="4926900" y="3775238"/>
                  <a:chExt cx="838200" cy="9525"/>
                </a:xfrm>
              </xdr:grpSpPr>
              <xdr:sp>
                <xdr:nvSpPr>
                  <xdr:cNvPr id="21" name="Shape 21"/>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 name="Shape 22"/>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26</xdr:col>
      <xdr:colOff>238125</xdr:colOff>
      <xdr:row>6</xdr:row>
      <xdr:rowOff>76200</xdr:rowOff>
    </xdr:from>
    <xdr:ext cx="838200" cy="38100"/>
    <xdr:grpSp>
      <xdr:nvGrpSpPr>
        <xdr:cNvPr id="2" name="Shape 2"/>
        <xdr:cNvGrpSpPr/>
      </xdr:nvGrpSpPr>
      <xdr:grpSpPr>
        <a:xfrm>
          <a:off x="4926900" y="3760950"/>
          <a:ext cx="838200" cy="38100"/>
          <a:chOff x="4926900" y="3760950"/>
          <a:chExt cx="838200" cy="38100"/>
        </a:xfrm>
      </xdr:grpSpPr>
      <xdr:grpSp>
        <xdr:nvGrpSpPr>
          <xdr:cNvPr id="23" name="Shape 23"/>
          <xdr:cNvGrpSpPr/>
        </xdr:nvGrpSpPr>
        <xdr:grpSpPr>
          <a:xfrm>
            <a:off x="4926900" y="3760950"/>
            <a:ext cx="838200" cy="38100"/>
            <a:chOff x="4926900" y="3760950"/>
            <a:chExt cx="838200" cy="38100"/>
          </a:xfrm>
        </xdr:grpSpPr>
        <xdr:sp>
          <xdr:nvSpPr>
            <xdr:cNvPr id="6" name="Shape 6"/>
            <xdr:cNvSpPr/>
          </xdr:nvSpPr>
          <xdr:spPr>
            <a:xfrm>
              <a:off x="4926900" y="3760950"/>
              <a:ext cx="83820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 name="Shape 24"/>
            <xdr:cNvGrpSpPr/>
          </xdr:nvGrpSpPr>
          <xdr:grpSpPr>
            <a:xfrm>
              <a:off x="4926900" y="3760950"/>
              <a:ext cx="838200" cy="38100"/>
              <a:chOff x="4926900" y="3760950"/>
              <a:chExt cx="838200" cy="38100"/>
            </a:xfrm>
          </xdr:grpSpPr>
          <xdr:sp>
            <xdr:nvSpPr>
              <xdr:cNvPr id="25" name="Shape 25"/>
              <xdr:cNvSpPr/>
            </xdr:nvSpPr>
            <xdr:spPr>
              <a:xfrm>
                <a:off x="4926900" y="3760950"/>
                <a:ext cx="83820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 name="Shape 26"/>
              <xdr:cNvGrpSpPr/>
            </xdr:nvGrpSpPr>
            <xdr:grpSpPr>
              <a:xfrm>
                <a:off x="4926900" y="3760950"/>
                <a:ext cx="838200" cy="38100"/>
                <a:chOff x="4926900" y="3760950"/>
                <a:chExt cx="838200" cy="38100"/>
              </a:xfrm>
            </xdr:grpSpPr>
            <xdr:sp>
              <xdr:nvSpPr>
                <xdr:cNvPr id="27" name="Shape 27"/>
                <xdr:cNvSpPr/>
              </xdr:nvSpPr>
              <xdr:spPr>
                <a:xfrm>
                  <a:off x="4926900" y="3760950"/>
                  <a:ext cx="83820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 name="Shape 28"/>
                <xdr:cNvGrpSpPr/>
              </xdr:nvGrpSpPr>
              <xdr:grpSpPr>
                <a:xfrm>
                  <a:off x="4926900" y="3760950"/>
                  <a:ext cx="838200" cy="38100"/>
                  <a:chOff x="4926900" y="3770475"/>
                  <a:chExt cx="838200" cy="19050"/>
                </a:xfrm>
              </xdr:grpSpPr>
              <xdr:sp>
                <xdr:nvSpPr>
                  <xdr:cNvPr id="29" name="Shape 29"/>
                  <xdr:cNvSpPr/>
                </xdr:nvSpPr>
                <xdr:spPr>
                  <a:xfrm>
                    <a:off x="4926900" y="3770475"/>
                    <a:ext cx="838200" cy="19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 name="Shape 30"/>
                  <xdr:cNvCxnSpPr/>
                </xdr:nvCxnSpPr>
                <xdr:spPr>
                  <a:xfrm>
                    <a:off x="4926900" y="3770475"/>
                    <a:ext cx="838200" cy="19050"/>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26</xdr:col>
      <xdr:colOff>209550</xdr:colOff>
      <xdr:row>3</xdr:row>
      <xdr:rowOff>47625</xdr:rowOff>
    </xdr:from>
    <xdr:ext cx="838200" cy="28575"/>
    <xdr:grpSp>
      <xdr:nvGrpSpPr>
        <xdr:cNvPr id="2" name="Shape 2"/>
        <xdr:cNvGrpSpPr/>
      </xdr:nvGrpSpPr>
      <xdr:grpSpPr>
        <a:xfrm>
          <a:off x="4926900" y="3765713"/>
          <a:ext cx="838200" cy="28575"/>
          <a:chOff x="4926900" y="3765713"/>
          <a:chExt cx="838200" cy="28575"/>
        </a:xfrm>
      </xdr:grpSpPr>
      <xdr:grpSp>
        <xdr:nvGrpSpPr>
          <xdr:cNvPr id="31" name="Shape 31"/>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926900" y="3765713"/>
              <a:ext cx="838200" cy="28575"/>
              <a:chOff x="4926900" y="3765713"/>
              <a:chExt cx="838200" cy="28575"/>
            </a:xfrm>
          </xdr:grpSpPr>
          <xdr:sp>
            <xdr:nvSpPr>
              <xdr:cNvPr id="33" name="Shape 33"/>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 name="Shape 34"/>
              <xdr:cNvGrpSpPr/>
            </xdr:nvGrpSpPr>
            <xdr:grpSpPr>
              <a:xfrm>
                <a:off x="4926900" y="3765713"/>
                <a:ext cx="838200" cy="28575"/>
                <a:chOff x="4926900" y="3765713"/>
                <a:chExt cx="838200" cy="28575"/>
              </a:xfrm>
            </xdr:grpSpPr>
            <xdr:sp>
              <xdr:nvSpPr>
                <xdr:cNvPr id="35" name="Shape 35"/>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 name="Shape 36"/>
                <xdr:cNvGrpSpPr/>
              </xdr:nvGrpSpPr>
              <xdr:grpSpPr>
                <a:xfrm>
                  <a:off x="4926900" y="3765713"/>
                  <a:ext cx="838200" cy="28575"/>
                  <a:chOff x="4926900" y="3775238"/>
                  <a:chExt cx="838200" cy="9525"/>
                </a:xfrm>
              </xdr:grpSpPr>
              <xdr:sp>
                <xdr:nvSpPr>
                  <xdr:cNvPr id="37" name="Shape 37"/>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 name="Shape 38"/>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26</xdr:col>
      <xdr:colOff>219075</xdr:colOff>
      <xdr:row>8</xdr:row>
      <xdr:rowOff>76200</xdr:rowOff>
    </xdr:from>
    <xdr:ext cx="838200" cy="28575"/>
    <xdr:grpSp>
      <xdr:nvGrpSpPr>
        <xdr:cNvPr id="2" name="Shape 2"/>
        <xdr:cNvGrpSpPr/>
      </xdr:nvGrpSpPr>
      <xdr:grpSpPr>
        <a:xfrm>
          <a:off x="4926900" y="3765713"/>
          <a:ext cx="838200" cy="28575"/>
          <a:chOff x="4926900" y="3765713"/>
          <a:chExt cx="838200" cy="28575"/>
        </a:xfrm>
      </xdr:grpSpPr>
      <xdr:grpSp>
        <xdr:nvGrpSpPr>
          <xdr:cNvPr id="39" name="Shape 39"/>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 name="Shape 40"/>
            <xdr:cNvGrpSpPr/>
          </xdr:nvGrpSpPr>
          <xdr:grpSpPr>
            <a:xfrm>
              <a:off x="4926900" y="3765713"/>
              <a:ext cx="838200" cy="28575"/>
              <a:chOff x="4926900" y="3765713"/>
              <a:chExt cx="838200" cy="28575"/>
            </a:xfrm>
          </xdr:grpSpPr>
          <xdr:sp>
            <xdr:nvSpPr>
              <xdr:cNvPr id="41" name="Shape 41"/>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 name="Shape 42"/>
              <xdr:cNvGrpSpPr/>
            </xdr:nvGrpSpPr>
            <xdr:grpSpPr>
              <a:xfrm>
                <a:off x="4926900" y="3765713"/>
                <a:ext cx="838200" cy="28575"/>
                <a:chOff x="4926900" y="3765713"/>
                <a:chExt cx="838200" cy="28575"/>
              </a:xfrm>
            </xdr:grpSpPr>
            <xdr:sp>
              <xdr:nvSpPr>
                <xdr:cNvPr id="43" name="Shape 43"/>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 name="Shape 44"/>
                <xdr:cNvGrpSpPr/>
              </xdr:nvGrpSpPr>
              <xdr:grpSpPr>
                <a:xfrm>
                  <a:off x="4926900" y="3765713"/>
                  <a:ext cx="838200" cy="28575"/>
                  <a:chOff x="4926900" y="3775238"/>
                  <a:chExt cx="838200" cy="9525"/>
                </a:xfrm>
              </xdr:grpSpPr>
              <xdr:sp>
                <xdr:nvSpPr>
                  <xdr:cNvPr id="45" name="Shape 45"/>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 name="Shape 46"/>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35</xdr:col>
      <xdr:colOff>0</xdr:colOff>
      <xdr:row>4</xdr:row>
      <xdr:rowOff>9525</xdr:rowOff>
    </xdr:from>
    <xdr:ext cx="552450" cy="381000"/>
    <xdr:sp>
      <xdr:nvSpPr>
        <xdr:cNvPr id="47" name="Shape 47"/>
        <xdr:cNvSpPr/>
      </xdr:nvSpPr>
      <xdr:spPr>
        <a:xfrm>
          <a:off x="5074538" y="3594263"/>
          <a:ext cx="542925" cy="37147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35</xdr:col>
      <xdr:colOff>123825</xdr:colOff>
      <xdr:row>3</xdr:row>
      <xdr:rowOff>38100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76200</xdr:colOff>
      <xdr:row>3</xdr:row>
      <xdr:rowOff>0</xdr:rowOff>
    </xdr:from>
    <xdr:ext cx="552450" cy="161925"/>
    <xdr:sp>
      <xdr:nvSpPr>
        <xdr:cNvPr id="49" name="Shape 49"/>
        <xdr:cNvSpPr/>
      </xdr:nvSpPr>
      <xdr:spPr>
        <a:xfrm>
          <a:off x="5074538" y="3703800"/>
          <a:ext cx="542925" cy="152400"/>
        </a:xfrm>
        <a:custGeom>
          <a:rect b="b" l="l" r="r" t="t"/>
          <a:pathLst>
            <a:path extrusionOk="0" h="50" w="13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cap="flat" cmpd="sng" w="158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35</xdr:col>
      <xdr:colOff>200025</xdr:colOff>
      <xdr:row>3</xdr:row>
      <xdr:rowOff>28575</xdr:rowOff>
    </xdr:from>
    <xdr:ext cx="714375" cy="28575"/>
    <xdr:grpSp>
      <xdr:nvGrpSpPr>
        <xdr:cNvPr id="2" name="Shape 2"/>
        <xdr:cNvGrpSpPr/>
      </xdr:nvGrpSpPr>
      <xdr:grpSpPr>
        <a:xfrm>
          <a:off x="4988813" y="3765713"/>
          <a:ext cx="714375" cy="28575"/>
          <a:chOff x="4988813" y="3765713"/>
          <a:chExt cx="714375" cy="28575"/>
        </a:xfrm>
      </xdr:grpSpPr>
      <xdr:grpSp>
        <xdr:nvGrpSpPr>
          <xdr:cNvPr id="50" name="Shape 50"/>
          <xdr:cNvGrpSpPr/>
        </xdr:nvGrpSpPr>
        <xdr:grpSpPr>
          <a:xfrm>
            <a:off x="4988813" y="3765713"/>
            <a:ext cx="714375" cy="28575"/>
            <a:chOff x="4988813" y="3765713"/>
            <a:chExt cx="714375" cy="28575"/>
          </a:xfrm>
        </xdr:grpSpPr>
        <xdr:sp>
          <xdr:nvSpPr>
            <xdr:cNvPr id="6" name="Shape 6"/>
            <xdr:cNvSpPr/>
          </xdr:nvSpPr>
          <xdr:spPr>
            <a:xfrm>
              <a:off x="4988813" y="3765713"/>
              <a:ext cx="714375"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 name="Shape 51"/>
            <xdr:cNvGrpSpPr/>
          </xdr:nvGrpSpPr>
          <xdr:grpSpPr>
            <a:xfrm>
              <a:off x="4988813" y="3765713"/>
              <a:ext cx="714375" cy="28575"/>
              <a:chOff x="4988813" y="3765713"/>
              <a:chExt cx="714375" cy="28575"/>
            </a:xfrm>
          </xdr:grpSpPr>
          <xdr:sp>
            <xdr:nvSpPr>
              <xdr:cNvPr id="52" name="Shape 52"/>
              <xdr:cNvSpPr/>
            </xdr:nvSpPr>
            <xdr:spPr>
              <a:xfrm>
                <a:off x="4988813" y="3765713"/>
                <a:ext cx="714375"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 name="Shape 53"/>
              <xdr:cNvGrpSpPr/>
            </xdr:nvGrpSpPr>
            <xdr:grpSpPr>
              <a:xfrm>
                <a:off x="4988813" y="3765713"/>
                <a:ext cx="714375" cy="28575"/>
                <a:chOff x="4988813" y="3765713"/>
                <a:chExt cx="714375" cy="28575"/>
              </a:xfrm>
            </xdr:grpSpPr>
            <xdr:sp>
              <xdr:nvSpPr>
                <xdr:cNvPr id="54" name="Shape 54"/>
                <xdr:cNvSpPr/>
              </xdr:nvSpPr>
              <xdr:spPr>
                <a:xfrm>
                  <a:off x="4988813" y="3765713"/>
                  <a:ext cx="714375"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 name="Shape 55"/>
                <xdr:cNvGrpSpPr/>
              </xdr:nvGrpSpPr>
              <xdr:grpSpPr>
                <a:xfrm>
                  <a:off x="4988813" y="3765713"/>
                  <a:ext cx="714375" cy="28575"/>
                  <a:chOff x="4988813" y="3775238"/>
                  <a:chExt cx="714375" cy="9525"/>
                </a:xfrm>
              </xdr:grpSpPr>
              <xdr:sp>
                <xdr:nvSpPr>
                  <xdr:cNvPr id="56" name="Shape 56"/>
                  <xdr:cNvSpPr/>
                </xdr:nvSpPr>
                <xdr:spPr>
                  <a:xfrm>
                    <a:off x="4988813" y="3775238"/>
                    <a:ext cx="714375"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 name="Shape 57"/>
                  <xdr:cNvCxnSpPr/>
                </xdr:nvCxnSpPr>
                <xdr:spPr>
                  <a:xfrm>
                    <a:off x="4988813" y="3775238"/>
                    <a:ext cx="714375"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35</xdr:col>
      <xdr:colOff>133350</xdr:colOff>
      <xdr:row>6</xdr:row>
      <xdr:rowOff>47625</xdr:rowOff>
    </xdr:from>
    <xdr:ext cx="838200" cy="28575"/>
    <xdr:grpSp>
      <xdr:nvGrpSpPr>
        <xdr:cNvPr id="2" name="Shape 2"/>
        <xdr:cNvGrpSpPr/>
      </xdr:nvGrpSpPr>
      <xdr:grpSpPr>
        <a:xfrm>
          <a:off x="4926900" y="3765713"/>
          <a:ext cx="838200" cy="28575"/>
          <a:chOff x="4926900" y="3765713"/>
          <a:chExt cx="838200" cy="28575"/>
        </a:xfrm>
      </xdr:grpSpPr>
      <xdr:grpSp>
        <xdr:nvGrpSpPr>
          <xdr:cNvPr id="58" name="Shape 58"/>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 name="Shape 59"/>
            <xdr:cNvGrpSpPr/>
          </xdr:nvGrpSpPr>
          <xdr:grpSpPr>
            <a:xfrm>
              <a:off x="4926900" y="3765713"/>
              <a:ext cx="838200" cy="28575"/>
              <a:chOff x="4926900" y="3765713"/>
              <a:chExt cx="838200" cy="28575"/>
            </a:xfrm>
          </xdr:grpSpPr>
          <xdr:sp>
            <xdr:nvSpPr>
              <xdr:cNvPr id="60" name="Shape 60"/>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 name="Shape 61"/>
              <xdr:cNvGrpSpPr/>
            </xdr:nvGrpSpPr>
            <xdr:grpSpPr>
              <a:xfrm>
                <a:off x="4926900" y="3765713"/>
                <a:ext cx="838200" cy="28575"/>
                <a:chOff x="4926900" y="3765713"/>
                <a:chExt cx="838200" cy="28575"/>
              </a:xfrm>
            </xdr:grpSpPr>
            <xdr:sp>
              <xdr:nvSpPr>
                <xdr:cNvPr id="62" name="Shape 62"/>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 name="Shape 63"/>
                <xdr:cNvGrpSpPr/>
              </xdr:nvGrpSpPr>
              <xdr:grpSpPr>
                <a:xfrm>
                  <a:off x="4926900" y="3765713"/>
                  <a:ext cx="838200" cy="28575"/>
                  <a:chOff x="4926900" y="3775238"/>
                  <a:chExt cx="838200" cy="9525"/>
                </a:xfrm>
              </xdr:grpSpPr>
              <xdr:sp>
                <xdr:nvSpPr>
                  <xdr:cNvPr id="64" name="Shape 64"/>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 name="Shape 65"/>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35</xdr:col>
      <xdr:colOff>276225</xdr:colOff>
      <xdr:row>8</xdr:row>
      <xdr:rowOff>66675</xdr:rowOff>
    </xdr:from>
    <xdr:ext cx="685800" cy="28575"/>
    <xdr:grpSp>
      <xdr:nvGrpSpPr>
        <xdr:cNvPr id="2" name="Shape 2"/>
        <xdr:cNvGrpSpPr/>
      </xdr:nvGrpSpPr>
      <xdr:grpSpPr>
        <a:xfrm>
          <a:off x="5003100" y="3765713"/>
          <a:ext cx="685800" cy="28575"/>
          <a:chOff x="5003100" y="3765713"/>
          <a:chExt cx="685800" cy="28575"/>
        </a:xfrm>
      </xdr:grpSpPr>
      <xdr:grpSp>
        <xdr:nvGrpSpPr>
          <xdr:cNvPr id="66" name="Shape 66"/>
          <xdr:cNvGrpSpPr/>
        </xdr:nvGrpSpPr>
        <xdr:grpSpPr>
          <a:xfrm>
            <a:off x="5003100" y="3765713"/>
            <a:ext cx="685800" cy="28575"/>
            <a:chOff x="5003100" y="3765713"/>
            <a:chExt cx="685800" cy="28575"/>
          </a:xfrm>
        </xdr:grpSpPr>
        <xdr:sp>
          <xdr:nvSpPr>
            <xdr:cNvPr id="6" name="Shape 6"/>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 name="Shape 67"/>
            <xdr:cNvGrpSpPr/>
          </xdr:nvGrpSpPr>
          <xdr:grpSpPr>
            <a:xfrm>
              <a:off x="5003100" y="3765713"/>
              <a:ext cx="685800" cy="28575"/>
              <a:chOff x="5003100" y="3765713"/>
              <a:chExt cx="685800" cy="28575"/>
            </a:xfrm>
          </xdr:grpSpPr>
          <xdr:sp>
            <xdr:nvSpPr>
              <xdr:cNvPr id="68" name="Shape 68"/>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 name="Shape 69"/>
              <xdr:cNvGrpSpPr/>
            </xdr:nvGrpSpPr>
            <xdr:grpSpPr>
              <a:xfrm>
                <a:off x="5003100" y="3765713"/>
                <a:ext cx="685800" cy="28575"/>
                <a:chOff x="5003100" y="3765713"/>
                <a:chExt cx="685800" cy="28575"/>
              </a:xfrm>
            </xdr:grpSpPr>
            <xdr:sp>
              <xdr:nvSpPr>
                <xdr:cNvPr id="70" name="Shape 70"/>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 name="Shape 71"/>
                <xdr:cNvGrpSpPr/>
              </xdr:nvGrpSpPr>
              <xdr:grpSpPr>
                <a:xfrm>
                  <a:off x="5003100" y="3765713"/>
                  <a:ext cx="685800" cy="28575"/>
                  <a:chOff x="5003100" y="3775238"/>
                  <a:chExt cx="685800" cy="9525"/>
                </a:xfrm>
              </xdr:grpSpPr>
              <xdr:sp>
                <xdr:nvSpPr>
                  <xdr:cNvPr id="72" name="Shape 72"/>
                  <xdr:cNvSpPr/>
                </xdr:nvSpPr>
                <xdr:spPr>
                  <a:xfrm>
                    <a:off x="5003100" y="3775238"/>
                    <a:ext cx="6858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 name="Shape 73"/>
                  <xdr:cNvCxnSpPr/>
                </xdr:nvCxnSpPr>
                <xdr:spPr>
                  <a:xfrm>
                    <a:off x="5003100" y="3775238"/>
                    <a:ext cx="6858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35</xdr:col>
      <xdr:colOff>152400</xdr:colOff>
      <xdr:row>5</xdr:row>
      <xdr:rowOff>66675</xdr:rowOff>
    </xdr:from>
    <xdr:ext cx="838200" cy="28575"/>
    <xdr:grpSp>
      <xdr:nvGrpSpPr>
        <xdr:cNvPr id="2" name="Shape 2"/>
        <xdr:cNvGrpSpPr/>
      </xdr:nvGrpSpPr>
      <xdr:grpSpPr>
        <a:xfrm>
          <a:off x="4926900" y="3765713"/>
          <a:ext cx="838200" cy="28575"/>
          <a:chOff x="4926900" y="3765713"/>
          <a:chExt cx="838200" cy="28575"/>
        </a:xfrm>
      </xdr:grpSpPr>
      <xdr:grpSp>
        <xdr:nvGrpSpPr>
          <xdr:cNvPr id="74" name="Shape 74"/>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 name="Shape 75"/>
            <xdr:cNvGrpSpPr/>
          </xdr:nvGrpSpPr>
          <xdr:grpSpPr>
            <a:xfrm>
              <a:off x="4926900" y="3765713"/>
              <a:ext cx="838200" cy="28575"/>
              <a:chOff x="4926900" y="3765713"/>
              <a:chExt cx="838200" cy="28575"/>
            </a:xfrm>
          </xdr:grpSpPr>
          <xdr:sp>
            <xdr:nvSpPr>
              <xdr:cNvPr id="76" name="Shape 7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 name="Shape 77"/>
              <xdr:cNvGrpSpPr/>
            </xdr:nvGrpSpPr>
            <xdr:grpSpPr>
              <a:xfrm>
                <a:off x="4926900" y="3765713"/>
                <a:ext cx="838200" cy="28575"/>
                <a:chOff x="4926900" y="3765713"/>
                <a:chExt cx="838200" cy="28575"/>
              </a:xfrm>
            </xdr:grpSpPr>
            <xdr:sp>
              <xdr:nvSpPr>
                <xdr:cNvPr id="78" name="Shape 78"/>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 name="Shape 79"/>
                <xdr:cNvGrpSpPr/>
              </xdr:nvGrpSpPr>
              <xdr:grpSpPr>
                <a:xfrm>
                  <a:off x="4926900" y="3765713"/>
                  <a:ext cx="838200" cy="28575"/>
                  <a:chOff x="4926900" y="3775238"/>
                  <a:chExt cx="838200" cy="9525"/>
                </a:xfrm>
              </xdr:grpSpPr>
              <xdr:sp>
                <xdr:nvSpPr>
                  <xdr:cNvPr id="80" name="Shape 80"/>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 name="Shape 81"/>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35</xdr:col>
      <xdr:colOff>257175</xdr:colOff>
      <xdr:row>4</xdr:row>
      <xdr:rowOff>47625</xdr:rowOff>
    </xdr:from>
    <xdr:ext cx="685800" cy="28575"/>
    <xdr:grpSp>
      <xdr:nvGrpSpPr>
        <xdr:cNvPr id="2" name="Shape 2"/>
        <xdr:cNvGrpSpPr/>
      </xdr:nvGrpSpPr>
      <xdr:grpSpPr>
        <a:xfrm>
          <a:off x="5003100" y="3765713"/>
          <a:ext cx="685800" cy="28575"/>
          <a:chOff x="5003100" y="3765713"/>
          <a:chExt cx="685800" cy="28575"/>
        </a:xfrm>
      </xdr:grpSpPr>
      <xdr:grpSp>
        <xdr:nvGrpSpPr>
          <xdr:cNvPr id="82" name="Shape 82"/>
          <xdr:cNvGrpSpPr/>
        </xdr:nvGrpSpPr>
        <xdr:grpSpPr>
          <a:xfrm>
            <a:off x="5003100" y="3765713"/>
            <a:ext cx="685800" cy="28575"/>
            <a:chOff x="5003100" y="3765713"/>
            <a:chExt cx="685800" cy="28575"/>
          </a:xfrm>
        </xdr:grpSpPr>
        <xdr:sp>
          <xdr:nvSpPr>
            <xdr:cNvPr id="6" name="Shape 6"/>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 name="Shape 83"/>
            <xdr:cNvGrpSpPr/>
          </xdr:nvGrpSpPr>
          <xdr:grpSpPr>
            <a:xfrm>
              <a:off x="5003100" y="3765713"/>
              <a:ext cx="685800" cy="28575"/>
              <a:chOff x="5003100" y="3765713"/>
              <a:chExt cx="685800" cy="28575"/>
            </a:xfrm>
          </xdr:grpSpPr>
          <xdr:sp>
            <xdr:nvSpPr>
              <xdr:cNvPr id="84" name="Shape 84"/>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 name="Shape 85"/>
              <xdr:cNvGrpSpPr/>
            </xdr:nvGrpSpPr>
            <xdr:grpSpPr>
              <a:xfrm>
                <a:off x="5003100" y="3765713"/>
                <a:ext cx="685800" cy="28575"/>
                <a:chOff x="5003100" y="3765713"/>
                <a:chExt cx="685800" cy="28575"/>
              </a:xfrm>
            </xdr:grpSpPr>
            <xdr:sp>
              <xdr:nvSpPr>
                <xdr:cNvPr id="86" name="Shape 86"/>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 name="Shape 87"/>
                <xdr:cNvGrpSpPr/>
              </xdr:nvGrpSpPr>
              <xdr:grpSpPr>
                <a:xfrm>
                  <a:off x="5003100" y="3765713"/>
                  <a:ext cx="685800" cy="28575"/>
                  <a:chOff x="5003100" y="3775238"/>
                  <a:chExt cx="685800" cy="9525"/>
                </a:xfrm>
              </xdr:grpSpPr>
              <xdr:sp>
                <xdr:nvSpPr>
                  <xdr:cNvPr id="88" name="Shape 88"/>
                  <xdr:cNvSpPr/>
                </xdr:nvSpPr>
                <xdr:spPr>
                  <a:xfrm>
                    <a:off x="5003100" y="3775238"/>
                    <a:ext cx="6858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 name="Shape 89"/>
                  <xdr:cNvCxnSpPr/>
                </xdr:nvCxnSpPr>
                <xdr:spPr>
                  <a:xfrm>
                    <a:off x="5003100" y="3775238"/>
                    <a:ext cx="6858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9</xdr:col>
      <xdr:colOff>238125</xdr:colOff>
      <xdr:row>14</xdr:row>
      <xdr:rowOff>-28575</xdr:rowOff>
    </xdr:from>
    <xdr:ext cx="2847975" cy="781050"/>
    <xdr:sp>
      <xdr:nvSpPr>
        <xdr:cNvPr id="90" name="Shape 90"/>
        <xdr:cNvSpPr/>
      </xdr:nvSpPr>
      <xdr:spPr>
        <a:xfrm>
          <a:off x="3931538" y="3399000"/>
          <a:ext cx="2828925" cy="762000"/>
        </a:xfrm>
        <a:prstGeom prst="notchedRightArrow">
          <a:avLst>
            <a:gd fmla="val 50000" name="adj1"/>
            <a:gd fmla="val 65401" name="adj2"/>
          </a:avLst>
        </a:prstGeom>
        <a:noFill/>
        <a:ln cap="flat" cmpd="sng" w="25400">
          <a:solidFill>
            <a:schemeClr val="accen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9525</xdr:colOff>
      <xdr:row>112</xdr:row>
      <xdr:rowOff>47625</xdr:rowOff>
    </xdr:from>
    <xdr:ext cx="190500" cy="114300"/>
    <xdr:grpSp>
      <xdr:nvGrpSpPr>
        <xdr:cNvPr id="2" name="Shape 2"/>
        <xdr:cNvGrpSpPr/>
      </xdr:nvGrpSpPr>
      <xdr:grpSpPr>
        <a:xfrm>
          <a:off x="5250750" y="3722850"/>
          <a:ext cx="190500" cy="114300"/>
          <a:chOff x="5250750" y="3722850"/>
          <a:chExt cx="190500" cy="114300"/>
        </a:xfrm>
      </xdr:grpSpPr>
      <xdr:grpSp>
        <xdr:nvGrpSpPr>
          <xdr:cNvPr id="91" name="Shape 91"/>
          <xdr:cNvGrpSpPr/>
        </xdr:nvGrpSpPr>
        <xdr:grpSpPr>
          <a:xfrm>
            <a:off x="5250750" y="3722850"/>
            <a:ext cx="190500" cy="114300"/>
            <a:chOff x="5250750" y="3722850"/>
            <a:chExt cx="190500" cy="114300"/>
          </a:xfrm>
        </xdr:grpSpPr>
        <xdr:sp>
          <xdr:nvSpPr>
            <xdr:cNvPr id="6" name="Shape 6"/>
            <xdr:cNvSpPr/>
          </xdr:nvSpPr>
          <xdr:spPr>
            <a:xfrm>
              <a:off x="5250750" y="3722850"/>
              <a:ext cx="190500"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 name="Shape 92"/>
            <xdr:cNvGrpSpPr/>
          </xdr:nvGrpSpPr>
          <xdr:grpSpPr>
            <a:xfrm>
              <a:off x="5250750" y="3722850"/>
              <a:ext cx="190500" cy="114300"/>
              <a:chOff x="5250750" y="3722850"/>
              <a:chExt cx="190500" cy="114300"/>
            </a:xfrm>
          </xdr:grpSpPr>
          <xdr:sp>
            <xdr:nvSpPr>
              <xdr:cNvPr id="93" name="Shape 93"/>
              <xdr:cNvSpPr/>
            </xdr:nvSpPr>
            <xdr:spPr>
              <a:xfrm>
                <a:off x="5250750" y="3722850"/>
                <a:ext cx="190500"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 name="Shape 94"/>
              <xdr:cNvGrpSpPr/>
            </xdr:nvGrpSpPr>
            <xdr:grpSpPr>
              <a:xfrm>
                <a:off x="5250750" y="3722850"/>
                <a:ext cx="190500" cy="114300"/>
                <a:chOff x="5250750" y="3722850"/>
                <a:chExt cx="190500" cy="114300"/>
              </a:xfrm>
            </xdr:grpSpPr>
            <xdr:sp>
              <xdr:nvSpPr>
                <xdr:cNvPr id="95" name="Shape 95"/>
                <xdr:cNvSpPr/>
              </xdr:nvSpPr>
              <xdr:spPr>
                <a:xfrm>
                  <a:off x="5250750" y="3722850"/>
                  <a:ext cx="190500"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 name="Shape 96"/>
                <xdr:cNvGrpSpPr/>
              </xdr:nvGrpSpPr>
              <xdr:grpSpPr>
                <a:xfrm>
                  <a:off x="5250750" y="3722850"/>
                  <a:ext cx="190500" cy="114300"/>
                  <a:chOff x="5250750" y="3722850"/>
                  <a:chExt cx="276225" cy="2371725"/>
                </a:xfrm>
              </xdr:grpSpPr>
              <xdr:sp>
                <xdr:nvSpPr>
                  <xdr:cNvPr id="97" name="Shape 97"/>
                  <xdr:cNvSpPr/>
                </xdr:nvSpPr>
                <xdr:spPr>
                  <a:xfrm>
                    <a:off x="5250750" y="3722850"/>
                    <a:ext cx="276225" cy="2371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 name="Shape 98"/>
                  <xdr:cNvGrpSpPr/>
                </xdr:nvGrpSpPr>
                <xdr:grpSpPr>
                  <a:xfrm>
                    <a:off x="5250750" y="3722850"/>
                    <a:ext cx="276225" cy="2371725"/>
                    <a:chOff x="5475762" y="47760700"/>
                    <a:chExt cx="455771" cy="4776837"/>
                  </a:xfrm>
                </xdr:grpSpPr>
                <xdr:sp>
                  <xdr:nvSpPr>
                    <xdr:cNvPr id="99" name="Shape 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 name="Shape 100"/>
                    <xdr:cNvCxnSpPr/>
                  </xdr:nvCxnSpPr>
                  <xdr:spPr>
                    <a:xfrm>
                      <a:off x="5931533" y="52422432"/>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 name="Shape 101"/>
                    <xdr:cNvCxnSpPr/>
                  </xdr:nvCxnSpPr>
                  <xdr:spPr>
                    <a:xfrm rot="5400000">
                      <a:off x="5902756" y="52451209"/>
                      <a:ext cx="57552" cy="0"/>
                    </a:xfrm>
                    <a:prstGeom prst="straightConnector1">
                      <a:avLst/>
                    </a:prstGeom>
                    <a:noFill/>
                    <a:ln cap="flat" cmpd="sng" w="9525">
                      <a:solidFill>
                        <a:srgbClr val="000000"/>
                      </a:solidFill>
                      <a:prstDash val="solid"/>
                      <a:round/>
                      <a:headEnd len="sm" w="sm" type="none"/>
                      <a:tailEnd len="sm" w="sm" type="none"/>
                    </a:ln>
                  </xdr:spPr>
                </xdr:cxnSp>
                <xdr:cxnSp>
                  <xdr:nvCxnSpPr>
                    <xdr:cNvPr id="102" name="Shape 102"/>
                    <xdr:cNvCxnSpPr/>
                  </xdr:nvCxnSpPr>
                  <xdr:spPr>
                    <a:xfrm>
                      <a:off x="5931533" y="52479985"/>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 name="Shape 103"/>
                    <xdr:cNvCxnSpPr/>
                  </xdr:nvCxnSpPr>
                  <xdr:spPr>
                    <a:xfrm>
                      <a:off x="5931533" y="5251835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 name="Shape 104"/>
                    <xdr:cNvCxnSpPr/>
                  </xdr:nvCxnSpPr>
                  <xdr:spPr>
                    <a:xfrm>
                      <a:off x="5931533" y="5251835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 name="Shape 105"/>
                    <xdr:cNvCxnSpPr/>
                  </xdr:nvCxnSpPr>
                  <xdr:spPr>
                    <a:xfrm>
                      <a:off x="5931533" y="52537537"/>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2</xdr:col>
      <xdr:colOff>0</xdr:colOff>
      <xdr:row>111</xdr:row>
      <xdr:rowOff>95250</xdr:rowOff>
    </xdr:from>
    <xdr:ext cx="0" cy="171450"/>
    <xdr:grpSp>
      <xdr:nvGrpSpPr>
        <xdr:cNvPr id="2" name="Shape 2"/>
        <xdr:cNvGrpSpPr/>
      </xdr:nvGrpSpPr>
      <xdr:grpSpPr>
        <a:xfrm>
          <a:off x="5346000" y="3694275"/>
          <a:ext cx="0" cy="171450"/>
          <a:chOff x="5346000" y="3694275"/>
          <a:chExt cx="0" cy="171450"/>
        </a:xfrm>
      </xdr:grpSpPr>
      <xdr:grpSp>
        <xdr:nvGrpSpPr>
          <xdr:cNvPr id="106" name="Shape 10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 name="Shape 107"/>
            <xdr:cNvGrpSpPr/>
          </xdr:nvGrpSpPr>
          <xdr:grpSpPr>
            <a:xfrm>
              <a:off x="5346000" y="3694275"/>
              <a:ext cx="0" cy="171450"/>
              <a:chOff x="5346000" y="3694275"/>
              <a:chExt cx="0" cy="171450"/>
            </a:xfrm>
          </xdr:grpSpPr>
          <xdr:sp>
            <xdr:nvSpPr>
              <xdr:cNvPr id="108" name="Shape 10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 name="Shape 109"/>
              <xdr:cNvGrpSpPr/>
            </xdr:nvGrpSpPr>
            <xdr:grpSpPr>
              <a:xfrm>
                <a:off x="5346000" y="3694275"/>
                <a:ext cx="0" cy="171450"/>
                <a:chOff x="5346000" y="3694275"/>
                <a:chExt cx="0" cy="171450"/>
              </a:xfrm>
            </xdr:grpSpPr>
            <xdr:sp>
              <xdr:nvSpPr>
                <xdr:cNvPr id="110" name="Shape 110"/>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 name="Shape 111"/>
                <xdr:cNvGrpSpPr/>
              </xdr:nvGrpSpPr>
              <xdr:grpSpPr>
                <a:xfrm>
                  <a:off x="5346000" y="3694275"/>
                  <a:ext cx="0" cy="171450"/>
                  <a:chOff x="5346000" y="3694275"/>
                  <a:chExt cx="0" cy="5328138"/>
                </a:xfrm>
              </xdr:grpSpPr>
              <xdr:sp>
                <xdr:nvSpPr>
                  <xdr:cNvPr id="112" name="Shape 112"/>
                  <xdr:cNvSpPr/>
                </xdr:nvSpPr>
                <xdr:spPr>
                  <a:xfrm>
                    <a:off x="5346000" y="3694275"/>
                    <a:ext cx="0" cy="532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 name="Shape 113"/>
                  <xdr:cNvGrpSpPr/>
                </xdr:nvGrpSpPr>
                <xdr:grpSpPr>
                  <a:xfrm>
                    <a:off x="5346000" y="3694275"/>
                    <a:ext cx="0" cy="5328138"/>
                    <a:chOff x="5475762" y="47760700"/>
                    <a:chExt cx="314325" cy="7154187"/>
                  </a:xfrm>
                </xdr:grpSpPr>
                <xdr:sp>
                  <xdr:nvSpPr>
                    <xdr:cNvPr id="114" name="Shape 1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 name="Shape 115"/>
                    <xdr:cNvCxnSpPr/>
                  </xdr:nvCxnSpPr>
                  <xdr:spPr>
                    <a:xfrm>
                      <a:off x="5790087" y="54914887"/>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 name="Shape 116"/>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 name="Shape 117"/>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8" name="Shape 118"/>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 name="Shape 119"/>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 name="Shape 120"/>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1" name="Shape 1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 name="Shape 122"/>
            <xdr:cNvGrpSpPr/>
          </xdr:nvGrpSpPr>
          <xdr:grpSpPr>
            <a:xfrm>
              <a:off x="5346000" y="3699038"/>
              <a:ext cx="0" cy="161925"/>
              <a:chOff x="5346000" y="3699038"/>
              <a:chExt cx="0" cy="161925"/>
            </a:xfrm>
          </xdr:grpSpPr>
          <xdr:sp>
            <xdr:nvSpPr>
              <xdr:cNvPr id="123" name="Shape 1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 name="Shape 124"/>
              <xdr:cNvGrpSpPr/>
            </xdr:nvGrpSpPr>
            <xdr:grpSpPr>
              <a:xfrm>
                <a:off x="5346000" y="3699038"/>
                <a:ext cx="0" cy="161925"/>
                <a:chOff x="5346000" y="3699038"/>
                <a:chExt cx="0" cy="161925"/>
              </a:xfrm>
            </xdr:grpSpPr>
            <xdr:sp>
              <xdr:nvSpPr>
                <xdr:cNvPr id="125" name="Shape 1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 name="Shape 126"/>
                <xdr:cNvGrpSpPr/>
              </xdr:nvGrpSpPr>
              <xdr:grpSpPr>
                <a:xfrm>
                  <a:off x="5346000" y="3699038"/>
                  <a:ext cx="0" cy="161925"/>
                  <a:chOff x="5346000" y="3699038"/>
                  <a:chExt cx="0" cy="161919"/>
                </a:xfrm>
              </xdr:grpSpPr>
              <xdr:sp>
                <xdr:nvSpPr>
                  <xdr:cNvPr id="127" name="Shape 1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 name="Shape 128"/>
                  <xdr:cNvGrpSpPr/>
                </xdr:nvGrpSpPr>
                <xdr:grpSpPr>
                  <a:xfrm>
                    <a:off x="5346000" y="3699038"/>
                    <a:ext cx="0" cy="161919"/>
                    <a:chOff x="5475762" y="47760700"/>
                    <a:chExt cx="423655" cy="230200"/>
                  </a:xfrm>
                </xdr:grpSpPr>
                <xdr:sp>
                  <xdr:nvSpPr>
                    <xdr:cNvPr id="129" name="Shape 1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 name="Shape 1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1" name="Shape 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 name="Shape 1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3" name="Shape 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 name="Shape 1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 name="Shape 1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6" name="Shape 1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 name="Shape 137"/>
            <xdr:cNvGrpSpPr/>
          </xdr:nvGrpSpPr>
          <xdr:grpSpPr>
            <a:xfrm>
              <a:off x="5346000" y="3699038"/>
              <a:ext cx="0" cy="161925"/>
              <a:chOff x="5346000" y="3699038"/>
              <a:chExt cx="0" cy="161925"/>
            </a:xfrm>
          </xdr:grpSpPr>
          <xdr:sp>
            <xdr:nvSpPr>
              <xdr:cNvPr id="138" name="Shape 1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 name="Shape 139"/>
              <xdr:cNvGrpSpPr/>
            </xdr:nvGrpSpPr>
            <xdr:grpSpPr>
              <a:xfrm>
                <a:off x="5346000" y="3699038"/>
                <a:ext cx="0" cy="161925"/>
                <a:chOff x="5346000" y="3699038"/>
                <a:chExt cx="0" cy="161925"/>
              </a:xfrm>
            </xdr:grpSpPr>
            <xdr:sp>
              <xdr:nvSpPr>
                <xdr:cNvPr id="140" name="Shape 1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 name="Shape 141"/>
                <xdr:cNvGrpSpPr/>
              </xdr:nvGrpSpPr>
              <xdr:grpSpPr>
                <a:xfrm>
                  <a:off x="5346000" y="3699038"/>
                  <a:ext cx="0" cy="161925"/>
                  <a:chOff x="5346000" y="3699038"/>
                  <a:chExt cx="0" cy="161919"/>
                </a:xfrm>
              </xdr:grpSpPr>
              <xdr:sp>
                <xdr:nvSpPr>
                  <xdr:cNvPr id="142" name="Shape 1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 name="Shape 143"/>
                  <xdr:cNvGrpSpPr/>
                </xdr:nvGrpSpPr>
                <xdr:grpSpPr>
                  <a:xfrm>
                    <a:off x="5346000" y="3699038"/>
                    <a:ext cx="0" cy="161919"/>
                    <a:chOff x="5475762" y="47760700"/>
                    <a:chExt cx="314325" cy="230200"/>
                  </a:xfrm>
                </xdr:grpSpPr>
                <xdr:sp>
                  <xdr:nvSpPr>
                    <xdr:cNvPr id="144" name="Shape 1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 name="Shape 14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6" name="Shape 14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 name="Shape 14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8" name="Shape 14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 name="Shape 14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 name="Shape 15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51" name="Shape 1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2" name="Shape 152"/>
            <xdr:cNvGrpSpPr/>
          </xdr:nvGrpSpPr>
          <xdr:grpSpPr>
            <a:xfrm>
              <a:off x="5346000" y="3699038"/>
              <a:ext cx="0" cy="161925"/>
              <a:chOff x="5346000" y="3699038"/>
              <a:chExt cx="0" cy="161925"/>
            </a:xfrm>
          </xdr:grpSpPr>
          <xdr:sp>
            <xdr:nvSpPr>
              <xdr:cNvPr id="153" name="Shape 1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4" name="Shape 154"/>
              <xdr:cNvGrpSpPr/>
            </xdr:nvGrpSpPr>
            <xdr:grpSpPr>
              <a:xfrm>
                <a:off x="5346000" y="3699038"/>
                <a:ext cx="0" cy="161925"/>
                <a:chOff x="5346000" y="3699038"/>
                <a:chExt cx="0" cy="161925"/>
              </a:xfrm>
            </xdr:grpSpPr>
            <xdr:sp>
              <xdr:nvSpPr>
                <xdr:cNvPr id="155" name="Shape 1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6" name="Shape 156"/>
                <xdr:cNvGrpSpPr/>
              </xdr:nvGrpSpPr>
              <xdr:grpSpPr>
                <a:xfrm>
                  <a:off x="5346000" y="3699038"/>
                  <a:ext cx="0" cy="161925"/>
                  <a:chOff x="5346000" y="3699038"/>
                  <a:chExt cx="0" cy="161919"/>
                </a:xfrm>
              </xdr:grpSpPr>
              <xdr:sp>
                <xdr:nvSpPr>
                  <xdr:cNvPr id="157" name="Shape 1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8" name="Shape 158"/>
                  <xdr:cNvGrpSpPr/>
                </xdr:nvGrpSpPr>
                <xdr:grpSpPr>
                  <a:xfrm>
                    <a:off x="5346000" y="3699038"/>
                    <a:ext cx="0" cy="161919"/>
                    <a:chOff x="5475762" y="47760700"/>
                    <a:chExt cx="314325" cy="230200"/>
                  </a:xfrm>
                </xdr:grpSpPr>
                <xdr:sp>
                  <xdr:nvSpPr>
                    <xdr:cNvPr id="159" name="Shape 1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0" name="Shape 16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1" name="Shape 16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2" name="Shape 16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3" name="Shape 16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 name="Shape 1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 name="Shape 1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66" name="Shape 16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7" name="Shape 167"/>
            <xdr:cNvGrpSpPr/>
          </xdr:nvGrpSpPr>
          <xdr:grpSpPr>
            <a:xfrm>
              <a:off x="5346000" y="3694275"/>
              <a:ext cx="0" cy="171450"/>
              <a:chOff x="5346000" y="3694275"/>
              <a:chExt cx="0" cy="171450"/>
            </a:xfrm>
          </xdr:grpSpPr>
          <xdr:sp>
            <xdr:nvSpPr>
              <xdr:cNvPr id="168" name="Shape 16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9" name="Shape 169"/>
              <xdr:cNvGrpSpPr/>
            </xdr:nvGrpSpPr>
            <xdr:grpSpPr>
              <a:xfrm>
                <a:off x="5346000" y="3694275"/>
                <a:ext cx="0" cy="171450"/>
                <a:chOff x="5346000" y="3694275"/>
                <a:chExt cx="0" cy="171450"/>
              </a:xfrm>
            </xdr:grpSpPr>
            <xdr:sp>
              <xdr:nvSpPr>
                <xdr:cNvPr id="170" name="Shape 170"/>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1" name="Shape 171"/>
                <xdr:cNvGrpSpPr/>
              </xdr:nvGrpSpPr>
              <xdr:grpSpPr>
                <a:xfrm>
                  <a:off x="5346000" y="3694275"/>
                  <a:ext cx="0" cy="171450"/>
                  <a:chOff x="5346000" y="3694275"/>
                  <a:chExt cx="0" cy="171443"/>
                </a:xfrm>
              </xdr:grpSpPr>
              <xdr:sp>
                <xdr:nvSpPr>
                  <xdr:cNvPr id="172" name="Shape 172"/>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3" name="Shape 173"/>
                  <xdr:cNvGrpSpPr/>
                </xdr:nvGrpSpPr>
                <xdr:grpSpPr>
                  <a:xfrm>
                    <a:off x="5346000" y="3694275"/>
                    <a:ext cx="0" cy="171443"/>
                    <a:chOff x="5475762" y="47760700"/>
                    <a:chExt cx="314325" cy="230200"/>
                  </a:xfrm>
                </xdr:grpSpPr>
                <xdr:sp>
                  <xdr:nvSpPr>
                    <xdr:cNvPr id="174" name="Shape 1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5" name="Shape 175"/>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6" name="Shape 1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 name="Shape 17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8" name="Shape 17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 name="Shape 17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 name="Shape 18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13</xdr:row>
      <xdr:rowOff>19050</xdr:rowOff>
    </xdr:from>
    <xdr:ext cx="457200" cy="371475"/>
    <xdr:sp>
      <xdr:nvSpPr>
        <xdr:cNvPr id="181" name="Shape 181"/>
        <xdr:cNvSpPr/>
      </xdr:nvSpPr>
      <xdr:spPr>
        <a:xfrm>
          <a:off x="5122163" y="3599025"/>
          <a:ext cx="447675" cy="361950"/>
        </a:xfrm>
        <a:prstGeom prst="triangle">
          <a:avLst>
            <a:gd fmla="val 50000" name="adj"/>
          </a:avLst>
        </a:prstGeom>
        <a:solidFill>
          <a:schemeClr val="dk1"/>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2" name="Shape 1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3" name="Shape 183"/>
            <xdr:cNvGrpSpPr/>
          </xdr:nvGrpSpPr>
          <xdr:grpSpPr>
            <a:xfrm>
              <a:off x="5346000" y="3699038"/>
              <a:ext cx="0" cy="161925"/>
              <a:chOff x="5346000" y="3699038"/>
              <a:chExt cx="0" cy="161925"/>
            </a:xfrm>
          </xdr:grpSpPr>
          <xdr:sp>
            <xdr:nvSpPr>
              <xdr:cNvPr id="184" name="Shape 1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5" name="Shape 185"/>
              <xdr:cNvGrpSpPr/>
            </xdr:nvGrpSpPr>
            <xdr:grpSpPr>
              <a:xfrm>
                <a:off x="5346000" y="3699038"/>
                <a:ext cx="0" cy="161925"/>
                <a:chOff x="5346000" y="3699038"/>
                <a:chExt cx="0" cy="161925"/>
              </a:xfrm>
            </xdr:grpSpPr>
            <xdr:sp>
              <xdr:nvSpPr>
                <xdr:cNvPr id="186" name="Shape 1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7" name="Shape 187"/>
                <xdr:cNvGrpSpPr/>
              </xdr:nvGrpSpPr>
              <xdr:grpSpPr>
                <a:xfrm>
                  <a:off x="5346000" y="3699038"/>
                  <a:ext cx="0" cy="161925"/>
                  <a:chOff x="5346000" y="3699038"/>
                  <a:chExt cx="0" cy="206086"/>
                </a:xfrm>
              </xdr:grpSpPr>
              <xdr:sp>
                <xdr:nvSpPr>
                  <xdr:cNvPr id="188" name="Shape 188"/>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9" name="Shape 189"/>
                  <xdr:cNvGrpSpPr/>
                </xdr:nvGrpSpPr>
                <xdr:grpSpPr>
                  <a:xfrm>
                    <a:off x="5346000" y="3699038"/>
                    <a:ext cx="0" cy="206086"/>
                    <a:chOff x="5475762" y="47760700"/>
                    <a:chExt cx="314325" cy="292993"/>
                  </a:xfrm>
                </xdr:grpSpPr>
                <xdr:sp>
                  <xdr:nvSpPr>
                    <xdr:cNvPr id="190" name="Shape 1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1" name="Shape 191"/>
                    <xdr:cNvCxnSpPr/>
                  </xdr:nvCxnSpPr>
                  <xdr:spPr>
                    <a:xfrm>
                      <a:off x="5742938"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2" name="Shape 192"/>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3" name="Shape 193"/>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 name="Shape 194"/>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 name="Shape 195"/>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6" name="Shape 196"/>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7" name="Shape 1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8" name="Shape 198"/>
            <xdr:cNvGrpSpPr/>
          </xdr:nvGrpSpPr>
          <xdr:grpSpPr>
            <a:xfrm>
              <a:off x="5346000" y="3699038"/>
              <a:ext cx="0" cy="161925"/>
              <a:chOff x="5346000" y="3699038"/>
              <a:chExt cx="0" cy="161925"/>
            </a:xfrm>
          </xdr:grpSpPr>
          <xdr:sp>
            <xdr:nvSpPr>
              <xdr:cNvPr id="199" name="Shape 1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0" name="Shape 200"/>
              <xdr:cNvGrpSpPr/>
            </xdr:nvGrpSpPr>
            <xdr:grpSpPr>
              <a:xfrm>
                <a:off x="5346000" y="3699038"/>
                <a:ext cx="0" cy="161925"/>
                <a:chOff x="5346000" y="3699038"/>
                <a:chExt cx="0" cy="161925"/>
              </a:xfrm>
            </xdr:grpSpPr>
            <xdr:sp>
              <xdr:nvSpPr>
                <xdr:cNvPr id="201" name="Shape 2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2" name="Shape 202"/>
                <xdr:cNvGrpSpPr/>
              </xdr:nvGrpSpPr>
              <xdr:grpSpPr>
                <a:xfrm>
                  <a:off x="5346000" y="3699038"/>
                  <a:ext cx="0" cy="161925"/>
                  <a:chOff x="5346000" y="3699038"/>
                  <a:chExt cx="0" cy="206086"/>
                </a:xfrm>
              </xdr:grpSpPr>
              <xdr:sp>
                <xdr:nvSpPr>
                  <xdr:cNvPr id="203" name="Shape 203"/>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4" name="Shape 204"/>
                  <xdr:cNvGrpSpPr/>
                </xdr:nvGrpSpPr>
                <xdr:grpSpPr>
                  <a:xfrm>
                    <a:off x="5346000" y="3699038"/>
                    <a:ext cx="0" cy="206086"/>
                    <a:chOff x="5475762" y="47760700"/>
                    <a:chExt cx="314325" cy="292993"/>
                  </a:xfrm>
                </xdr:grpSpPr>
                <xdr:sp>
                  <xdr:nvSpPr>
                    <xdr:cNvPr id="205" name="Shape 2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6" name="Shape 206"/>
                    <xdr:cNvCxnSpPr/>
                  </xdr:nvCxnSpPr>
                  <xdr:spPr>
                    <a:xfrm>
                      <a:off x="5742938"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7" name="Shape 207"/>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8" name="Shape 208"/>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 name="Shape 209"/>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 name="Shape 210"/>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1" name="Shape 211"/>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2" name="Shape 2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3" name="Shape 213"/>
            <xdr:cNvGrpSpPr/>
          </xdr:nvGrpSpPr>
          <xdr:grpSpPr>
            <a:xfrm>
              <a:off x="5346000" y="3699038"/>
              <a:ext cx="0" cy="161925"/>
              <a:chOff x="5346000" y="3699038"/>
              <a:chExt cx="0" cy="161925"/>
            </a:xfrm>
          </xdr:grpSpPr>
          <xdr:sp>
            <xdr:nvSpPr>
              <xdr:cNvPr id="214" name="Shape 2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5" name="Shape 215"/>
              <xdr:cNvGrpSpPr/>
            </xdr:nvGrpSpPr>
            <xdr:grpSpPr>
              <a:xfrm>
                <a:off x="5346000" y="3699038"/>
                <a:ext cx="0" cy="161925"/>
                <a:chOff x="5346000" y="3699038"/>
                <a:chExt cx="0" cy="161925"/>
              </a:xfrm>
            </xdr:grpSpPr>
            <xdr:sp>
              <xdr:nvSpPr>
                <xdr:cNvPr id="216" name="Shape 2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7" name="Shape 217"/>
                <xdr:cNvGrpSpPr/>
              </xdr:nvGrpSpPr>
              <xdr:grpSpPr>
                <a:xfrm>
                  <a:off x="5346000" y="3699038"/>
                  <a:ext cx="0" cy="161925"/>
                  <a:chOff x="5346000" y="3699038"/>
                  <a:chExt cx="0" cy="206086"/>
                </a:xfrm>
              </xdr:grpSpPr>
              <xdr:sp>
                <xdr:nvSpPr>
                  <xdr:cNvPr id="218" name="Shape 218"/>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9" name="Shape 219"/>
                  <xdr:cNvGrpSpPr/>
                </xdr:nvGrpSpPr>
                <xdr:grpSpPr>
                  <a:xfrm>
                    <a:off x="5346000" y="3699038"/>
                    <a:ext cx="0" cy="206086"/>
                    <a:chOff x="5475762" y="47760700"/>
                    <a:chExt cx="314325" cy="292993"/>
                  </a:xfrm>
                </xdr:grpSpPr>
                <xdr:sp>
                  <xdr:nvSpPr>
                    <xdr:cNvPr id="220" name="Shape 2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1" name="Shape 221"/>
                    <xdr:cNvCxnSpPr/>
                  </xdr:nvCxnSpPr>
                  <xdr:spPr>
                    <a:xfrm>
                      <a:off x="5730216"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2" name="Shape 222"/>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3" name="Shape 223"/>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4" name="Shape 224"/>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 name="Shape 225"/>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6" name="Shape 226"/>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7" name="Shape 2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8" name="Shape 228"/>
            <xdr:cNvGrpSpPr/>
          </xdr:nvGrpSpPr>
          <xdr:grpSpPr>
            <a:xfrm>
              <a:off x="5346000" y="3699038"/>
              <a:ext cx="0" cy="161925"/>
              <a:chOff x="5346000" y="3699038"/>
              <a:chExt cx="0" cy="161925"/>
            </a:xfrm>
          </xdr:grpSpPr>
          <xdr:sp>
            <xdr:nvSpPr>
              <xdr:cNvPr id="229" name="Shape 2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0" name="Shape 230"/>
              <xdr:cNvGrpSpPr/>
            </xdr:nvGrpSpPr>
            <xdr:grpSpPr>
              <a:xfrm>
                <a:off x="5346000" y="3699038"/>
                <a:ext cx="0" cy="161925"/>
                <a:chOff x="5346000" y="3699038"/>
                <a:chExt cx="0" cy="161925"/>
              </a:xfrm>
            </xdr:grpSpPr>
            <xdr:sp>
              <xdr:nvSpPr>
                <xdr:cNvPr id="231" name="Shape 2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2" name="Shape 232"/>
                <xdr:cNvGrpSpPr/>
              </xdr:nvGrpSpPr>
              <xdr:grpSpPr>
                <a:xfrm>
                  <a:off x="5346000" y="3699038"/>
                  <a:ext cx="0" cy="161925"/>
                  <a:chOff x="5346000" y="3699038"/>
                  <a:chExt cx="0" cy="206086"/>
                </a:xfrm>
              </xdr:grpSpPr>
              <xdr:sp>
                <xdr:nvSpPr>
                  <xdr:cNvPr id="233" name="Shape 233"/>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4" name="Shape 234"/>
                  <xdr:cNvGrpSpPr/>
                </xdr:nvGrpSpPr>
                <xdr:grpSpPr>
                  <a:xfrm>
                    <a:off x="5346000" y="3699038"/>
                    <a:ext cx="0" cy="206086"/>
                    <a:chOff x="5475762" y="47760700"/>
                    <a:chExt cx="314325" cy="292993"/>
                  </a:xfrm>
                </xdr:grpSpPr>
                <xdr:sp>
                  <xdr:nvSpPr>
                    <xdr:cNvPr id="235" name="Shape 2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6" name="Shape 236"/>
                    <xdr:cNvCxnSpPr/>
                  </xdr:nvCxnSpPr>
                  <xdr:spPr>
                    <a:xfrm>
                      <a:off x="5742938"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7" name="Shape 237"/>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 name="Shape 238"/>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 name="Shape 239"/>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0" name="Shape 240"/>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1" name="Shape 241"/>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18</xdr:col>
      <xdr:colOff>0</xdr:colOff>
      <xdr:row>3</xdr:row>
      <xdr:rowOff>0</xdr:rowOff>
    </xdr:from>
    <xdr:ext cx="247650" cy="257175"/>
    <xdr:sp>
      <xdr:nvSpPr>
        <xdr:cNvPr id="242" name="Shape 242"/>
        <xdr:cNvSpPr/>
      </xdr:nvSpPr>
      <xdr:spPr>
        <a:xfrm flipH="1" rot="-5400000">
          <a:off x="5222175" y="3660938"/>
          <a:ext cx="247650" cy="238125"/>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3" name="Shape 2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4" name="Shape 244"/>
            <xdr:cNvGrpSpPr/>
          </xdr:nvGrpSpPr>
          <xdr:grpSpPr>
            <a:xfrm>
              <a:off x="5346000" y="3699038"/>
              <a:ext cx="0" cy="161925"/>
              <a:chOff x="5346000" y="3699038"/>
              <a:chExt cx="0" cy="161925"/>
            </a:xfrm>
          </xdr:grpSpPr>
          <xdr:sp>
            <xdr:nvSpPr>
              <xdr:cNvPr id="245" name="Shape 2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6" name="Shape 246"/>
              <xdr:cNvGrpSpPr/>
            </xdr:nvGrpSpPr>
            <xdr:grpSpPr>
              <a:xfrm>
                <a:off x="5346000" y="3699038"/>
                <a:ext cx="0" cy="161925"/>
                <a:chOff x="5346000" y="3699038"/>
                <a:chExt cx="0" cy="161925"/>
              </a:xfrm>
            </xdr:grpSpPr>
            <xdr:sp>
              <xdr:nvSpPr>
                <xdr:cNvPr id="247" name="Shape 2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8" name="Shape 248"/>
                <xdr:cNvGrpSpPr/>
              </xdr:nvGrpSpPr>
              <xdr:grpSpPr>
                <a:xfrm>
                  <a:off x="5346000" y="3699038"/>
                  <a:ext cx="0" cy="161925"/>
                  <a:chOff x="5346000" y="3699038"/>
                  <a:chExt cx="0" cy="161919"/>
                </a:xfrm>
              </xdr:grpSpPr>
              <xdr:sp>
                <xdr:nvSpPr>
                  <xdr:cNvPr id="249" name="Shape 2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0" name="Shape 250"/>
                  <xdr:cNvGrpSpPr/>
                </xdr:nvGrpSpPr>
                <xdr:grpSpPr>
                  <a:xfrm>
                    <a:off x="5346000" y="3699038"/>
                    <a:ext cx="0" cy="161919"/>
                    <a:chOff x="5475762" y="47760700"/>
                    <a:chExt cx="423655" cy="230200"/>
                  </a:xfrm>
                </xdr:grpSpPr>
                <xdr:sp>
                  <xdr:nvSpPr>
                    <xdr:cNvPr id="251" name="Shape 2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2" name="Shape 2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3" name="Shape 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 name="Shape 2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5" name="Shape 2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6" name="Shape 2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 name="Shape 2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8" name="Shape 2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9" name="Shape 259"/>
            <xdr:cNvGrpSpPr/>
          </xdr:nvGrpSpPr>
          <xdr:grpSpPr>
            <a:xfrm>
              <a:off x="5346000" y="3699038"/>
              <a:ext cx="0" cy="161925"/>
              <a:chOff x="5346000" y="3699038"/>
              <a:chExt cx="0" cy="161925"/>
            </a:xfrm>
          </xdr:grpSpPr>
          <xdr:sp>
            <xdr:nvSpPr>
              <xdr:cNvPr id="260" name="Shape 2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1" name="Shape 261"/>
              <xdr:cNvGrpSpPr/>
            </xdr:nvGrpSpPr>
            <xdr:grpSpPr>
              <a:xfrm>
                <a:off x="5346000" y="3699038"/>
                <a:ext cx="0" cy="161925"/>
                <a:chOff x="5346000" y="3699038"/>
                <a:chExt cx="0" cy="161925"/>
              </a:xfrm>
            </xdr:grpSpPr>
            <xdr:sp>
              <xdr:nvSpPr>
                <xdr:cNvPr id="262" name="Shape 2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3" name="Shape 263"/>
                <xdr:cNvGrpSpPr/>
              </xdr:nvGrpSpPr>
              <xdr:grpSpPr>
                <a:xfrm>
                  <a:off x="5346000" y="3699038"/>
                  <a:ext cx="0" cy="161925"/>
                  <a:chOff x="5346000" y="3699038"/>
                  <a:chExt cx="0" cy="161919"/>
                </a:xfrm>
              </xdr:grpSpPr>
              <xdr:sp>
                <xdr:nvSpPr>
                  <xdr:cNvPr id="264" name="Shape 2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5" name="Shape 265"/>
                  <xdr:cNvGrpSpPr/>
                </xdr:nvGrpSpPr>
                <xdr:grpSpPr>
                  <a:xfrm>
                    <a:off x="5346000" y="3699038"/>
                    <a:ext cx="0" cy="161919"/>
                    <a:chOff x="5475762" y="47760700"/>
                    <a:chExt cx="423655" cy="230200"/>
                  </a:xfrm>
                </xdr:grpSpPr>
                <xdr:sp>
                  <xdr:nvSpPr>
                    <xdr:cNvPr id="266" name="Shape 2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7" name="Shape 2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8" name="Shape 2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 name="Shape 2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0" name="Shape 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 name="Shape 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 name="Shape 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3" name="Shape 2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4" name="Shape 274"/>
            <xdr:cNvGrpSpPr/>
          </xdr:nvGrpSpPr>
          <xdr:grpSpPr>
            <a:xfrm>
              <a:off x="5346000" y="3699038"/>
              <a:ext cx="0" cy="161925"/>
              <a:chOff x="5346000" y="3699038"/>
              <a:chExt cx="0" cy="161925"/>
            </a:xfrm>
          </xdr:grpSpPr>
          <xdr:sp>
            <xdr:nvSpPr>
              <xdr:cNvPr id="275" name="Shape 2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6" name="Shape 276"/>
              <xdr:cNvGrpSpPr/>
            </xdr:nvGrpSpPr>
            <xdr:grpSpPr>
              <a:xfrm>
                <a:off x="5346000" y="3699038"/>
                <a:ext cx="0" cy="161925"/>
                <a:chOff x="5346000" y="3699038"/>
                <a:chExt cx="0" cy="161925"/>
              </a:xfrm>
            </xdr:grpSpPr>
            <xdr:sp>
              <xdr:nvSpPr>
                <xdr:cNvPr id="277" name="Shape 2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8" name="Shape 278"/>
                <xdr:cNvGrpSpPr/>
              </xdr:nvGrpSpPr>
              <xdr:grpSpPr>
                <a:xfrm>
                  <a:off x="5346000" y="3699038"/>
                  <a:ext cx="0" cy="161925"/>
                  <a:chOff x="5346000" y="3699038"/>
                  <a:chExt cx="0" cy="161919"/>
                </a:xfrm>
              </xdr:grpSpPr>
              <xdr:sp>
                <xdr:nvSpPr>
                  <xdr:cNvPr id="279" name="Shape 2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0" name="Shape 280"/>
                  <xdr:cNvGrpSpPr/>
                </xdr:nvGrpSpPr>
                <xdr:grpSpPr>
                  <a:xfrm>
                    <a:off x="5346000" y="3699038"/>
                    <a:ext cx="0" cy="161919"/>
                    <a:chOff x="5475762" y="47760700"/>
                    <a:chExt cx="423655" cy="230200"/>
                  </a:xfrm>
                </xdr:grpSpPr>
                <xdr:sp>
                  <xdr:nvSpPr>
                    <xdr:cNvPr id="281" name="Shape 2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2" name="Shape 2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3" name="Shape 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 name="Shape 2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5" name="Shape 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6" name="Shape 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 name="Shape 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8" name="Shape 2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9" name="Shape 289"/>
            <xdr:cNvGrpSpPr/>
          </xdr:nvGrpSpPr>
          <xdr:grpSpPr>
            <a:xfrm>
              <a:off x="5346000" y="3699038"/>
              <a:ext cx="0" cy="161925"/>
              <a:chOff x="5346000" y="3699038"/>
              <a:chExt cx="0" cy="161925"/>
            </a:xfrm>
          </xdr:grpSpPr>
          <xdr:sp>
            <xdr:nvSpPr>
              <xdr:cNvPr id="290" name="Shape 2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1" name="Shape 291"/>
              <xdr:cNvGrpSpPr/>
            </xdr:nvGrpSpPr>
            <xdr:grpSpPr>
              <a:xfrm>
                <a:off x="5346000" y="3699038"/>
                <a:ext cx="0" cy="161925"/>
                <a:chOff x="5346000" y="3699038"/>
                <a:chExt cx="0" cy="161925"/>
              </a:xfrm>
            </xdr:grpSpPr>
            <xdr:sp>
              <xdr:nvSpPr>
                <xdr:cNvPr id="292" name="Shape 2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3" name="Shape 293"/>
                <xdr:cNvGrpSpPr/>
              </xdr:nvGrpSpPr>
              <xdr:grpSpPr>
                <a:xfrm>
                  <a:off x="5346000" y="3699038"/>
                  <a:ext cx="0" cy="161925"/>
                  <a:chOff x="5346000" y="3699038"/>
                  <a:chExt cx="0" cy="161919"/>
                </a:xfrm>
              </xdr:grpSpPr>
              <xdr:sp>
                <xdr:nvSpPr>
                  <xdr:cNvPr id="294" name="Shape 2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5" name="Shape 295"/>
                  <xdr:cNvGrpSpPr/>
                </xdr:nvGrpSpPr>
                <xdr:grpSpPr>
                  <a:xfrm>
                    <a:off x="5346000" y="3699038"/>
                    <a:ext cx="0" cy="161919"/>
                    <a:chOff x="5475762" y="47760700"/>
                    <a:chExt cx="423655" cy="230200"/>
                  </a:xfrm>
                </xdr:grpSpPr>
                <xdr:sp>
                  <xdr:nvSpPr>
                    <xdr:cNvPr id="296" name="Shape 2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7" name="Shape 2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8" name="Shape 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 name="Shape 2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0" name="Shape 3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 name="Shape 3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 name="Shape 3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3" name="Shape 3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4" name="Shape 304"/>
            <xdr:cNvGrpSpPr/>
          </xdr:nvGrpSpPr>
          <xdr:grpSpPr>
            <a:xfrm>
              <a:off x="5346000" y="3699038"/>
              <a:ext cx="0" cy="161925"/>
              <a:chOff x="5346000" y="3699038"/>
              <a:chExt cx="0" cy="161925"/>
            </a:xfrm>
          </xdr:grpSpPr>
          <xdr:sp>
            <xdr:nvSpPr>
              <xdr:cNvPr id="305" name="Shape 3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6" name="Shape 306"/>
              <xdr:cNvGrpSpPr/>
            </xdr:nvGrpSpPr>
            <xdr:grpSpPr>
              <a:xfrm>
                <a:off x="5346000" y="3699038"/>
                <a:ext cx="0" cy="161925"/>
                <a:chOff x="5346000" y="3699038"/>
                <a:chExt cx="0" cy="161925"/>
              </a:xfrm>
            </xdr:grpSpPr>
            <xdr:sp>
              <xdr:nvSpPr>
                <xdr:cNvPr id="307" name="Shape 3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8" name="Shape 308"/>
                <xdr:cNvGrpSpPr/>
              </xdr:nvGrpSpPr>
              <xdr:grpSpPr>
                <a:xfrm>
                  <a:off x="5346000" y="3699038"/>
                  <a:ext cx="0" cy="161925"/>
                  <a:chOff x="5346000" y="3699038"/>
                  <a:chExt cx="0" cy="161919"/>
                </a:xfrm>
              </xdr:grpSpPr>
              <xdr:sp>
                <xdr:nvSpPr>
                  <xdr:cNvPr id="309" name="Shape 3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0" name="Shape 310"/>
                  <xdr:cNvGrpSpPr/>
                </xdr:nvGrpSpPr>
                <xdr:grpSpPr>
                  <a:xfrm>
                    <a:off x="5346000" y="3699038"/>
                    <a:ext cx="0" cy="161919"/>
                    <a:chOff x="5475762" y="47760700"/>
                    <a:chExt cx="423655" cy="230200"/>
                  </a:xfrm>
                </xdr:grpSpPr>
                <xdr:sp>
                  <xdr:nvSpPr>
                    <xdr:cNvPr id="311" name="Shape 3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2" name="Shape 3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3" name="Shape 3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 name="Shape 3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5" name="Shape 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 name="Shape 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 name="Shape 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8" name="Shape 3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9" name="Shape 319"/>
            <xdr:cNvGrpSpPr/>
          </xdr:nvGrpSpPr>
          <xdr:grpSpPr>
            <a:xfrm>
              <a:off x="5346000" y="3699038"/>
              <a:ext cx="0" cy="161925"/>
              <a:chOff x="5346000" y="3699038"/>
              <a:chExt cx="0" cy="161925"/>
            </a:xfrm>
          </xdr:grpSpPr>
          <xdr:sp>
            <xdr:nvSpPr>
              <xdr:cNvPr id="320" name="Shape 3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1" name="Shape 321"/>
              <xdr:cNvGrpSpPr/>
            </xdr:nvGrpSpPr>
            <xdr:grpSpPr>
              <a:xfrm>
                <a:off x="5346000" y="3699038"/>
                <a:ext cx="0" cy="161925"/>
                <a:chOff x="5346000" y="3699038"/>
                <a:chExt cx="0" cy="161925"/>
              </a:xfrm>
            </xdr:grpSpPr>
            <xdr:sp>
              <xdr:nvSpPr>
                <xdr:cNvPr id="322" name="Shape 3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3" name="Shape 323"/>
                <xdr:cNvGrpSpPr/>
              </xdr:nvGrpSpPr>
              <xdr:grpSpPr>
                <a:xfrm>
                  <a:off x="5346000" y="3699038"/>
                  <a:ext cx="0" cy="161925"/>
                  <a:chOff x="5346000" y="3699038"/>
                  <a:chExt cx="0" cy="161919"/>
                </a:xfrm>
              </xdr:grpSpPr>
              <xdr:sp>
                <xdr:nvSpPr>
                  <xdr:cNvPr id="324" name="Shape 3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5" name="Shape 325"/>
                  <xdr:cNvGrpSpPr/>
                </xdr:nvGrpSpPr>
                <xdr:grpSpPr>
                  <a:xfrm>
                    <a:off x="5346000" y="3699038"/>
                    <a:ext cx="0" cy="161919"/>
                    <a:chOff x="5475762" y="47760700"/>
                    <a:chExt cx="423655" cy="230200"/>
                  </a:xfrm>
                </xdr:grpSpPr>
                <xdr:sp>
                  <xdr:nvSpPr>
                    <xdr:cNvPr id="326" name="Shape 3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7" name="Shape 3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8" name="Shape 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 name="Shape 3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0" name="Shape 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 name="Shape 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 name="Shape 3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3" name="Shape 3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4" name="Shape 334"/>
            <xdr:cNvGrpSpPr/>
          </xdr:nvGrpSpPr>
          <xdr:grpSpPr>
            <a:xfrm>
              <a:off x="5346000" y="3699038"/>
              <a:ext cx="0" cy="161925"/>
              <a:chOff x="5346000" y="3699038"/>
              <a:chExt cx="0" cy="161925"/>
            </a:xfrm>
          </xdr:grpSpPr>
          <xdr:sp>
            <xdr:nvSpPr>
              <xdr:cNvPr id="335" name="Shape 3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6" name="Shape 336"/>
              <xdr:cNvGrpSpPr/>
            </xdr:nvGrpSpPr>
            <xdr:grpSpPr>
              <a:xfrm>
                <a:off x="5346000" y="3699038"/>
                <a:ext cx="0" cy="161925"/>
                <a:chOff x="5346000" y="3699038"/>
                <a:chExt cx="0" cy="161925"/>
              </a:xfrm>
            </xdr:grpSpPr>
            <xdr:sp>
              <xdr:nvSpPr>
                <xdr:cNvPr id="337" name="Shape 3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8" name="Shape 338"/>
                <xdr:cNvGrpSpPr/>
              </xdr:nvGrpSpPr>
              <xdr:grpSpPr>
                <a:xfrm>
                  <a:off x="5346000" y="3699038"/>
                  <a:ext cx="0" cy="161925"/>
                  <a:chOff x="5346000" y="3699038"/>
                  <a:chExt cx="0" cy="161919"/>
                </a:xfrm>
              </xdr:grpSpPr>
              <xdr:sp>
                <xdr:nvSpPr>
                  <xdr:cNvPr id="339" name="Shape 3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0" name="Shape 340"/>
                  <xdr:cNvGrpSpPr/>
                </xdr:nvGrpSpPr>
                <xdr:grpSpPr>
                  <a:xfrm>
                    <a:off x="5346000" y="3699038"/>
                    <a:ext cx="0" cy="161919"/>
                    <a:chOff x="5475762" y="47760700"/>
                    <a:chExt cx="423655" cy="230200"/>
                  </a:xfrm>
                </xdr:grpSpPr>
                <xdr:sp>
                  <xdr:nvSpPr>
                    <xdr:cNvPr id="341" name="Shape 3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2" name="Shape 3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3" name="Shape 3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4" name="Shape 3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5" name="Shape 3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 name="Shape 3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 name="Shape 3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8" name="Shape 3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9" name="Shape 349"/>
            <xdr:cNvGrpSpPr/>
          </xdr:nvGrpSpPr>
          <xdr:grpSpPr>
            <a:xfrm>
              <a:off x="5346000" y="3699038"/>
              <a:ext cx="0" cy="161925"/>
              <a:chOff x="5346000" y="3699038"/>
              <a:chExt cx="0" cy="161925"/>
            </a:xfrm>
          </xdr:grpSpPr>
          <xdr:sp>
            <xdr:nvSpPr>
              <xdr:cNvPr id="350" name="Shape 3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1" name="Shape 351"/>
              <xdr:cNvGrpSpPr/>
            </xdr:nvGrpSpPr>
            <xdr:grpSpPr>
              <a:xfrm>
                <a:off x="5346000" y="3699038"/>
                <a:ext cx="0" cy="161925"/>
                <a:chOff x="5346000" y="3699038"/>
                <a:chExt cx="0" cy="161925"/>
              </a:xfrm>
            </xdr:grpSpPr>
            <xdr:sp>
              <xdr:nvSpPr>
                <xdr:cNvPr id="352" name="Shape 3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3" name="Shape 353"/>
                <xdr:cNvGrpSpPr/>
              </xdr:nvGrpSpPr>
              <xdr:grpSpPr>
                <a:xfrm>
                  <a:off x="5346000" y="3699038"/>
                  <a:ext cx="0" cy="161925"/>
                  <a:chOff x="5346000" y="3699038"/>
                  <a:chExt cx="0" cy="161919"/>
                </a:xfrm>
              </xdr:grpSpPr>
              <xdr:sp>
                <xdr:nvSpPr>
                  <xdr:cNvPr id="354" name="Shape 3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5" name="Shape 355"/>
                  <xdr:cNvGrpSpPr/>
                </xdr:nvGrpSpPr>
                <xdr:grpSpPr>
                  <a:xfrm>
                    <a:off x="5346000" y="3699038"/>
                    <a:ext cx="0" cy="161919"/>
                    <a:chOff x="5475762" y="47760700"/>
                    <a:chExt cx="423655" cy="230200"/>
                  </a:xfrm>
                </xdr:grpSpPr>
                <xdr:sp>
                  <xdr:nvSpPr>
                    <xdr:cNvPr id="356" name="Shape 3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7" name="Shape 3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8" name="Shape 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9" name="Shape 3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0" name="Shape 3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 name="Shape 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2" name="Shape 3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3" name="Shape 3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4" name="Shape 364"/>
            <xdr:cNvGrpSpPr/>
          </xdr:nvGrpSpPr>
          <xdr:grpSpPr>
            <a:xfrm>
              <a:off x="5346000" y="3699038"/>
              <a:ext cx="0" cy="161925"/>
              <a:chOff x="5346000" y="3699038"/>
              <a:chExt cx="0" cy="161925"/>
            </a:xfrm>
          </xdr:grpSpPr>
          <xdr:sp>
            <xdr:nvSpPr>
              <xdr:cNvPr id="365" name="Shape 3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6" name="Shape 366"/>
              <xdr:cNvGrpSpPr/>
            </xdr:nvGrpSpPr>
            <xdr:grpSpPr>
              <a:xfrm>
                <a:off x="5346000" y="3699038"/>
                <a:ext cx="0" cy="161925"/>
                <a:chOff x="5346000" y="3699038"/>
                <a:chExt cx="0" cy="161925"/>
              </a:xfrm>
            </xdr:grpSpPr>
            <xdr:sp>
              <xdr:nvSpPr>
                <xdr:cNvPr id="367" name="Shape 3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8" name="Shape 368"/>
                <xdr:cNvGrpSpPr/>
              </xdr:nvGrpSpPr>
              <xdr:grpSpPr>
                <a:xfrm>
                  <a:off x="5346000" y="3699038"/>
                  <a:ext cx="0" cy="161925"/>
                  <a:chOff x="5346000" y="3699038"/>
                  <a:chExt cx="0" cy="161919"/>
                </a:xfrm>
              </xdr:grpSpPr>
              <xdr:sp>
                <xdr:nvSpPr>
                  <xdr:cNvPr id="369" name="Shape 3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0" name="Shape 370"/>
                  <xdr:cNvGrpSpPr/>
                </xdr:nvGrpSpPr>
                <xdr:grpSpPr>
                  <a:xfrm>
                    <a:off x="5346000" y="3699038"/>
                    <a:ext cx="0" cy="161919"/>
                    <a:chOff x="5475762" y="47760700"/>
                    <a:chExt cx="423655" cy="230200"/>
                  </a:xfrm>
                </xdr:grpSpPr>
                <xdr:sp>
                  <xdr:nvSpPr>
                    <xdr:cNvPr id="371" name="Shape 3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2" name="Shape 3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3" name="Shape 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4" name="Shape 3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5" name="Shape 3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 name="Shape 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7" name="Shape 3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8" name="Shape 3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9" name="Shape 379"/>
            <xdr:cNvGrpSpPr/>
          </xdr:nvGrpSpPr>
          <xdr:grpSpPr>
            <a:xfrm>
              <a:off x="5346000" y="3699038"/>
              <a:ext cx="0" cy="161925"/>
              <a:chOff x="5346000" y="3699038"/>
              <a:chExt cx="0" cy="161925"/>
            </a:xfrm>
          </xdr:grpSpPr>
          <xdr:sp>
            <xdr:nvSpPr>
              <xdr:cNvPr id="380" name="Shape 3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1" name="Shape 381"/>
              <xdr:cNvGrpSpPr/>
            </xdr:nvGrpSpPr>
            <xdr:grpSpPr>
              <a:xfrm>
                <a:off x="5346000" y="3699038"/>
                <a:ext cx="0" cy="161925"/>
                <a:chOff x="5346000" y="3699038"/>
                <a:chExt cx="0" cy="161925"/>
              </a:xfrm>
            </xdr:grpSpPr>
            <xdr:sp>
              <xdr:nvSpPr>
                <xdr:cNvPr id="382" name="Shape 3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3" name="Shape 383"/>
                <xdr:cNvGrpSpPr/>
              </xdr:nvGrpSpPr>
              <xdr:grpSpPr>
                <a:xfrm>
                  <a:off x="5346000" y="3699038"/>
                  <a:ext cx="0" cy="161925"/>
                  <a:chOff x="5346000" y="3699038"/>
                  <a:chExt cx="0" cy="161919"/>
                </a:xfrm>
              </xdr:grpSpPr>
              <xdr:sp>
                <xdr:nvSpPr>
                  <xdr:cNvPr id="384" name="Shape 3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5" name="Shape 385"/>
                  <xdr:cNvGrpSpPr/>
                </xdr:nvGrpSpPr>
                <xdr:grpSpPr>
                  <a:xfrm>
                    <a:off x="5346000" y="3699038"/>
                    <a:ext cx="0" cy="161919"/>
                    <a:chOff x="5475762" y="47760700"/>
                    <a:chExt cx="423655" cy="230200"/>
                  </a:xfrm>
                </xdr:grpSpPr>
                <xdr:sp>
                  <xdr:nvSpPr>
                    <xdr:cNvPr id="386" name="Shape 3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7" name="Shape 3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8" name="Shape 3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9" name="Shape 3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0" name="Shape 3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1" name="Shape 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2" name="Shape 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3" name="Shape 3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4" name="Shape 394"/>
            <xdr:cNvGrpSpPr/>
          </xdr:nvGrpSpPr>
          <xdr:grpSpPr>
            <a:xfrm>
              <a:off x="5346000" y="3699038"/>
              <a:ext cx="0" cy="161925"/>
              <a:chOff x="5346000" y="3699038"/>
              <a:chExt cx="0" cy="161925"/>
            </a:xfrm>
          </xdr:grpSpPr>
          <xdr:sp>
            <xdr:nvSpPr>
              <xdr:cNvPr id="395" name="Shape 3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6" name="Shape 396"/>
              <xdr:cNvGrpSpPr/>
            </xdr:nvGrpSpPr>
            <xdr:grpSpPr>
              <a:xfrm>
                <a:off x="5346000" y="3699038"/>
                <a:ext cx="0" cy="161925"/>
                <a:chOff x="5346000" y="3699038"/>
                <a:chExt cx="0" cy="161925"/>
              </a:xfrm>
            </xdr:grpSpPr>
            <xdr:sp>
              <xdr:nvSpPr>
                <xdr:cNvPr id="397" name="Shape 3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8" name="Shape 398"/>
                <xdr:cNvGrpSpPr/>
              </xdr:nvGrpSpPr>
              <xdr:grpSpPr>
                <a:xfrm>
                  <a:off x="5346000" y="3699038"/>
                  <a:ext cx="0" cy="161925"/>
                  <a:chOff x="5346000" y="3699038"/>
                  <a:chExt cx="0" cy="161919"/>
                </a:xfrm>
              </xdr:grpSpPr>
              <xdr:sp>
                <xdr:nvSpPr>
                  <xdr:cNvPr id="399" name="Shape 3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0" name="Shape 400"/>
                  <xdr:cNvGrpSpPr/>
                </xdr:nvGrpSpPr>
                <xdr:grpSpPr>
                  <a:xfrm>
                    <a:off x="5346000" y="3699038"/>
                    <a:ext cx="0" cy="161919"/>
                    <a:chOff x="5475762" y="47760700"/>
                    <a:chExt cx="423655" cy="230200"/>
                  </a:xfrm>
                </xdr:grpSpPr>
                <xdr:sp>
                  <xdr:nvSpPr>
                    <xdr:cNvPr id="401" name="Shape 4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2" name="Shape 4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3" name="Shape 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 name="Shape 4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5" name="Shape 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6" name="Shape 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7" name="Shape 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8" name="Shape 4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9" name="Shape 409"/>
            <xdr:cNvGrpSpPr/>
          </xdr:nvGrpSpPr>
          <xdr:grpSpPr>
            <a:xfrm>
              <a:off x="5346000" y="3699038"/>
              <a:ext cx="0" cy="161925"/>
              <a:chOff x="5346000" y="3699038"/>
              <a:chExt cx="0" cy="161925"/>
            </a:xfrm>
          </xdr:grpSpPr>
          <xdr:sp>
            <xdr:nvSpPr>
              <xdr:cNvPr id="410" name="Shape 4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1" name="Shape 411"/>
              <xdr:cNvGrpSpPr/>
            </xdr:nvGrpSpPr>
            <xdr:grpSpPr>
              <a:xfrm>
                <a:off x="5346000" y="3699038"/>
                <a:ext cx="0" cy="161925"/>
                <a:chOff x="5346000" y="3699038"/>
                <a:chExt cx="0" cy="161925"/>
              </a:xfrm>
            </xdr:grpSpPr>
            <xdr:sp>
              <xdr:nvSpPr>
                <xdr:cNvPr id="412" name="Shape 4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3" name="Shape 413"/>
                <xdr:cNvGrpSpPr/>
              </xdr:nvGrpSpPr>
              <xdr:grpSpPr>
                <a:xfrm>
                  <a:off x="5346000" y="3699038"/>
                  <a:ext cx="0" cy="161925"/>
                  <a:chOff x="5346000" y="3699038"/>
                  <a:chExt cx="0" cy="161919"/>
                </a:xfrm>
              </xdr:grpSpPr>
              <xdr:sp>
                <xdr:nvSpPr>
                  <xdr:cNvPr id="414" name="Shape 4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5" name="Shape 415"/>
                  <xdr:cNvGrpSpPr/>
                </xdr:nvGrpSpPr>
                <xdr:grpSpPr>
                  <a:xfrm>
                    <a:off x="5346000" y="3699038"/>
                    <a:ext cx="0" cy="161919"/>
                    <a:chOff x="5475762" y="47760700"/>
                    <a:chExt cx="423655" cy="230200"/>
                  </a:xfrm>
                </xdr:grpSpPr>
                <xdr:sp>
                  <xdr:nvSpPr>
                    <xdr:cNvPr id="416" name="Shape 4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7" name="Shape 4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8" name="Shape 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9" name="Shape 4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0" name="Shape 4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1" name="Shape 4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2" name="Shape 4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3" name="Shape 4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4" name="Shape 424"/>
            <xdr:cNvGrpSpPr/>
          </xdr:nvGrpSpPr>
          <xdr:grpSpPr>
            <a:xfrm>
              <a:off x="5346000" y="3699038"/>
              <a:ext cx="0" cy="161925"/>
              <a:chOff x="5346000" y="3699038"/>
              <a:chExt cx="0" cy="161925"/>
            </a:xfrm>
          </xdr:grpSpPr>
          <xdr:sp>
            <xdr:nvSpPr>
              <xdr:cNvPr id="425" name="Shape 4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6" name="Shape 426"/>
              <xdr:cNvGrpSpPr/>
            </xdr:nvGrpSpPr>
            <xdr:grpSpPr>
              <a:xfrm>
                <a:off x="5346000" y="3699038"/>
                <a:ext cx="0" cy="161925"/>
                <a:chOff x="5346000" y="3699038"/>
                <a:chExt cx="0" cy="161925"/>
              </a:xfrm>
            </xdr:grpSpPr>
            <xdr:sp>
              <xdr:nvSpPr>
                <xdr:cNvPr id="427" name="Shape 4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8" name="Shape 428"/>
                <xdr:cNvGrpSpPr/>
              </xdr:nvGrpSpPr>
              <xdr:grpSpPr>
                <a:xfrm>
                  <a:off x="5346000" y="3699038"/>
                  <a:ext cx="0" cy="161925"/>
                  <a:chOff x="5346000" y="3699038"/>
                  <a:chExt cx="0" cy="161919"/>
                </a:xfrm>
              </xdr:grpSpPr>
              <xdr:sp>
                <xdr:nvSpPr>
                  <xdr:cNvPr id="429" name="Shape 4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0" name="Shape 430"/>
                  <xdr:cNvGrpSpPr/>
                </xdr:nvGrpSpPr>
                <xdr:grpSpPr>
                  <a:xfrm>
                    <a:off x="5346000" y="3699038"/>
                    <a:ext cx="0" cy="161919"/>
                    <a:chOff x="5475762" y="47760700"/>
                    <a:chExt cx="423655" cy="230200"/>
                  </a:xfrm>
                </xdr:grpSpPr>
                <xdr:sp>
                  <xdr:nvSpPr>
                    <xdr:cNvPr id="431" name="Shape 4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2" name="Shape 4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3" name="Shape 4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 name="Shape 4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5" name="Shape 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6" name="Shape 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 name="Shape 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8" name="Shape 4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9" name="Shape 439"/>
            <xdr:cNvGrpSpPr/>
          </xdr:nvGrpSpPr>
          <xdr:grpSpPr>
            <a:xfrm>
              <a:off x="5346000" y="3699038"/>
              <a:ext cx="0" cy="161925"/>
              <a:chOff x="5346000" y="3699038"/>
              <a:chExt cx="0" cy="161925"/>
            </a:xfrm>
          </xdr:grpSpPr>
          <xdr:sp>
            <xdr:nvSpPr>
              <xdr:cNvPr id="440" name="Shape 4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1" name="Shape 441"/>
              <xdr:cNvGrpSpPr/>
            </xdr:nvGrpSpPr>
            <xdr:grpSpPr>
              <a:xfrm>
                <a:off x="5346000" y="3699038"/>
                <a:ext cx="0" cy="161925"/>
                <a:chOff x="5346000" y="3699038"/>
                <a:chExt cx="0" cy="161925"/>
              </a:xfrm>
            </xdr:grpSpPr>
            <xdr:sp>
              <xdr:nvSpPr>
                <xdr:cNvPr id="442" name="Shape 4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3" name="Shape 443"/>
                <xdr:cNvGrpSpPr/>
              </xdr:nvGrpSpPr>
              <xdr:grpSpPr>
                <a:xfrm>
                  <a:off x="5346000" y="3699038"/>
                  <a:ext cx="0" cy="161925"/>
                  <a:chOff x="5346000" y="3699038"/>
                  <a:chExt cx="0" cy="161919"/>
                </a:xfrm>
              </xdr:grpSpPr>
              <xdr:sp>
                <xdr:nvSpPr>
                  <xdr:cNvPr id="444" name="Shape 4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5" name="Shape 445"/>
                  <xdr:cNvGrpSpPr/>
                </xdr:nvGrpSpPr>
                <xdr:grpSpPr>
                  <a:xfrm>
                    <a:off x="5346000" y="3699038"/>
                    <a:ext cx="0" cy="161919"/>
                    <a:chOff x="5475762" y="47760700"/>
                    <a:chExt cx="423655" cy="230200"/>
                  </a:xfrm>
                </xdr:grpSpPr>
                <xdr:sp>
                  <xdr:nvSpPr>
                    <xdr:cNvPr id="446" name="Shape 4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7" name="Shape 4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8" name="Shape 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9" name="Shape 4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0" name="Shape 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1" name="Shape 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2" name="Shape 4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3" name="Shape 4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4" name="Shape 454"/>
            <xdr:cNvGrpSpPr/>
          </xdr:nvGrpSpPr>
          <xdr:grpSpPr>
            <a:xfrm>
              <a:off x="5346000" y="3699038"/>
              <a:ext cx="0" cy="161925"/>
              <a:chOff x="5346000" y="3699038"/>
              <a:chExt cx="0" cy="161925"/>
            </a:xfrm>
          </xdr:grpSpPr>
          <xdr:sp>
            <xdr:nvSpPr>
              <xdr:cNvPr id="455" name="Shape 4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6" name="Shape 456"/>
              <xdr:cNvGrpSpPr/>
            </xdr:nvGrpSpPr>
            <xdr:grpSpPr>
              <a:xfrm>
                <a:off x="5346000" y="3699038"/>
                <a:ext cx="0" cy="161925"/>
                <a:chOff x="5346000" y="3699038"/>
                <a:chExt cx="0" cy="161925"/>
              </a:xfrm>
            </xdr:grpSpPr>
            <xdr:sp>
              <xdr:nvSpPr>
                <xdr:cNvPr id="457" name="Shape 4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8" name="Shape 458"/>
                <xdr:cNvGrpSpPr/>
              </xdr:nvGrpSpPr>
              <xdr:grpSpPr>
                <a:xfrm>
                  <a:off x="5346000" y="3699038"/>
                  <a:ext cx="0" cy="161925"/>
                  <a:chOff x="5346000" y="3699038"/>
                  <a:chExt cx="0" cy="161919"/>
                </a:xfrm>
              </xdr:grpSpPr>
              <xdr:sp>
                <xdr:nvSpPr>
                  <xdr:cNvPr id="459" name="Shape 4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0" name="Shape 460"/>
                  <xdr:cNvGrpSpPr/>
                </xdr:nvGrpSpPr>
                <xdr:grpSpPr>
                  <a:xfrm>
                    <a:off x="5346000" y="3699038"/>
                    <a:ext cx="0" cy="161919"/>
                    <a:chOff x="5475762" y="47760700"/>
                    <a:chExt cx="423655" cy="230200"/>
                  </a:xfrm>
                </xdr:grpSpPr>
                <xdr:sp>
                  <xdr:nvSpPr>
                    <xdr:cNvPr id="461" name="Shape 4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2" name="Shape 4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3" name="Shape 4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 name="Shape 4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5" name="Shape 4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6" name="Shape 4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 name="Shape 4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8" name="Shape 4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9" name="Shape 469"/>
            <xdr:cNvGrpSpPr/>
          </xdr:nvGrpSpPr>
          <xdr:grpSpPr>
            <a:xfrm>
              <a:off x="5346000" y="3699038"/>
              <a:ext cx="0" cy="161925"/>
              <a:chOff x="5346000" y="3699038"/>
              <a:chExt cx="0" cy="161925"/>
            </a:xfrm>
          </xdr:grpSpPr>
          <xdr:sp>
            <xdr:nvSpPr>
              <xdr:cNvPr id="470" name="Shape 4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1" name="Shape 471"/>
              <xdr:cNvGrpSpPr/>
            </xdr:nvGrpSpPr>
            <xdr:grpSpPr>
              <a:xfrm>
                <a:off x="5346000" y="3699038"/>
                <a:ext cx="0" cy="161925"/>
                <a:chOff x="5346000" y="3699038"/>
                <a:chExt cx="0" cy="161925"/>
              </a:xfrm>
            </xdr:grpSpPr>
            <xdr:sp>
              <xdr:nvSpPr>
                <xdr:cNvPr id="472" name="Shape 4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3" name="Shape 473"/>
                <xdr:cNvGrpSpPr/>
              </xdr:nvGrpSpPr>
              <xdr:grpSpPr>
                <a:xfrm>
                  <a:off x="5346000" y="3699038"/>
                  <a:ext cx="0" cy="161925"/>
                  <a:chOff x="5346000" y="3699038"/>
                  <a:chExt cx="0" cy="161919"/>
                </a:xfrm>
              </xdr:grpSpPr>
              <xdr:sp>
                <xdr:nvSpPr>
                  <xdr:cNvPr id="474" name="Shape 4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5" name="Shape 475"/>
                  <xdr:cNvGrpSpPr/>
                </xdr:nvGrpSpPr>
                <xdr:grpSpPr>
                  <a:xfrm>
                    <a:off x="5346000" y="3699038"/>
                    <a:ext cx="0" cy="161919"/>
                    <a:chOff x="5475762" y="47760700"/>
                    <a:chExt cx="423655" cy="230200"/>
                  </a:xfrm>
                </xdr:grpSpPr>
                <xdr:sp>
                  <xdr:nvSpPr>
                    <xdr:cNvPr id="476" name="Shape 4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7" name="Shape 4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8" name="Shape 4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9" name="Shape 4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0" name="Shape 4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1" name="Shape 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2" name="Shape 4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3" name="Shape 4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4" name="Shape 484"/>
            <xdr:cNvGrpSpPr/>
          </xdr:nvGrpSpPr>
          <xdr:grpSpPr>
            <a:xfrm>
              <a:off x="5346000" y="3699038"/>
              <a:ext cx="0" cy="161925"/>
              <a:chOff x="5346000" y="3699038"/>
              <a:chExt cx="0" cy="161925"/>
            </a:xfrm>
          </xdr:grpSpPr>
          <xdr:sp>
            <xdr:nvSpPr>
              <xdr:cNvPr id="485" name="Shape 4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6" name="Shape 486"/>
              <xdr:cNvGrpSpPr/>
            </xdr:nvGrpSpPr>
            <xdr:grpSpPr>
              <a:xfrm>
                <a:off x="5346000" y="3699038"/>
                <a:ext cx="0" cy="161925"/>
                <a:chOff x="5346000" y="3699038"/>
                <a:chExt cx="0" cy="161925"/>
              </a:xfrm>
            </xdr:grpSpPr>
            <xdr:sp>
              <xdr:nvSpPr>
                <xdr:cNvPr id="487" name="Shape 4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8" name="Shape 488"/>
                <xdr:cNvGrpSpPr/>
              </xdr:nvGrpSpPr>
              <xdr:grpSpPr>
                <a:xfrm>
                  <a:off x="5346000" y="3699038"/>
                  <a:ext cx="0" cy="161925"/>
                  <a:chOff x="5346000" y="3699038"/>
                  <a:chExt cx="0" cy="161919"/>
                </a:xfrm>
              </xdr:grpSpPr>
              <xdr:sp>
                <xdr:nvSpPr>
                  <xdr:cNvPr id="489" name="Shape 4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0" name="Shape 490"/>
                  <xdr:cNvGrpSpPr/>
                </xdr:nvGrpSpPr>
                <xdr:grpSpPr>
                  <a:xfrm>
                    <a:off x="5346000" y="3699038"/>
                    <a:ext cx="0" cy="161919"/>
                    <a:chOff x="5475762" y="47760700"/>
                    <a:chExt cx="423655" cy="230200"/>
                  </a:xfrm>
                </xdr:grpSpPr>
                <xdr:sp>
                  <xdr:nvSpPr>
                    <xdr:cNvPr id="491" name="Shape 4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2" name="Shape 4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3" name="Shape 4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4" name="Shape 4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5" name="Shape 4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6" name="Shape 4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7" name="Shape 4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8" name="Shape 4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9" name="Shape 499"/>
            <xdr:cNvGrpSpPr/>
          </xdr:nvGrpSpPr>
          <xdr:grpSpPr>
            <a:xfrm>
              <a:off x="5346000" y="3699038"/>
              <a:ext cx="0" cy="161925"/>
              <a:chOff x="5346000" y="3699038"/>
              <a:chExt cx="0" cy="161925"/>
            </a:xfrm>
          </xdr:grpSpPr>
          <xdr:sp>
            <xdr:nvSpPr>
              <xdr:cNvPr id="500" name="Shape 5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1" name="Shape 501"/>
              <xdr:cNvGrpSpPr/>
            </xdr:nvGrpSpPr>
            <xdr:grpSpPr>
              <a:xfrm>
                <a:off x="5346000" y="3699038"/>
                <a:ext cx="0" cy="161925"/>
                <a:chOff x="5346000" y="3699038"/>
                <a:chExt cx="0" cy="161925"/>
              </a:xfrm>
            </xdr:grpSpPr>
            <xdr:sp>
              <xdr:nvSpPr>
                <xdr:cNvPr id="502" name="Shape 5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3" name="Shape 503"/>
                <xdr:cNvGrpSpPr/>
              </xdr:nvGrpSpPr>
              <xdr:grpSpPr>
                <a:xfrm>
                  <a:off x="5346000" y="3699038"/>
                  <a:ext cx="0" cy="161925"/>
                  <a:chOff x="5346000" y="3699038"/>
                  <a:chExt cx="0" cy="161919"/>
                </a:xfrm>
              </xdr:grpSpPr>
              <xdr:sp>
                <xdr:nvSpPr>
                  <xdr:cNvPr id="504" name="Shape 5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5" name="Shape 505"/>
                  <xdr:cNvGrpSpPr/>
                </xdr:nvGrpSpPr>
                <xdr:grpSpPr>
                  <a:xfrm>
                    <a:off x="5346000" y="3699038"/>
                    <a:ext cx="0" cy="161919"/>
                    <a:chOff x="5475762" y="47760700"/>
                    <a:chExt cx="423655" cy="230200"/>
                  </a:xfrm>
                </xdr:grpSpPr>
                <xdr:sp>
                  <xdr:nvSpPr>
                    <xdr:cNvPr id="506" name="Shape 5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7" name="Shape 5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8" name="Shape 5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9" name="Shape 5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0" name="Shape 5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 name="Shape 5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2" name="Shape 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3" name="Shape 5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4" name="Shape 514"/>
            <xdr:cNvGrpSpPr/>
          </xdr:nvGrpSpPr>
          <xdr:grpSpPr>
            <a:xfrm>
              <a:off x="5346000" y="3699038"/>
              <a:ext cx="0" cy="161925"/>
              <a:chOff x="5346000" y="3699038"/>
              <a:chExt cx="0" cy="161925"/>
            </a:xfrm>
          </xdr:grpSpPr>
          <xdr:sp>
            <xdr:nvSpPr>
              <xdr:cNvPr id="515" name="Shape 5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6" name="Shape 516"/>
              <xdr:cNvGrpSpPr/>
            </xdr:nvGrpSpPr>
            <xdr:grpSpPr>
              <a:xfrm>
                <a:off x="5346000" y="3699038"/>
                <a:ext cx="0" cy="161925"/>
                <a:chOff x="5346000" y="3699038"/>
                <a:chExt cx="0" cy="161925"/>
              </a:xfrm>
            </xdr:grpSpPr>
            <xdr:sp>
              <xdr:nvSpPr>
                <xdr:cNvPr id="517" name="Shape 5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8" name="Shape 518"/>
                <xdr:cNvGrpSpPr/>
              </xdr:nvGrpSpPr>
              <xdr:grpSpPr>
                <a:xfrm>
                  <a:off x="5346000" y="3699038"/>
                  <a:ext cx="0" cy="161925"/>
                  <a:chOff x="5346000" y="3699038"/>
                  <a:chExt cx="0" cy="161919"/>
                </a:xfrm>
              </xdr:grpSpPr>
              <xdr:sp>
                <xdr:nvSpPr>
                  <xdr:cNvPr id="519" name="Shape 5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0" name="Shape 520"/>
                  <xdr:cNvGrpSpPr/>
                </xdr:nvGrpSpPr>
                <xdr:grpSpPr>
                  <a:xfrm>
                    <a:off x="5346000" y="3699038"/>
                    <a:ext cx="0" cy="161919"/>
                    <a:chOff x="5475762" y="47760700"/>
                    <a:chExt cx="423655" cy="230200"/>
                  </a:xfrm>
                </xdr:grpSpPr>
                <xdr:sp>
                  <xdr:nvSpPr>
                    <xdr:cNvPr id="521" name="Shape 5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2" name="Shape 5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3" name="Shape 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4" name="Shape 5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5" name="Shape 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6" name="Shape 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7" name="Shape 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8" name="Shape 5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9" name="Shape 529"/>
            <xdr:cNvGrpSpPr/>
          </xdr:nvGrpSpPr>
          <xdr:grpSpPr>
            <a:xfrm>
              <a:off x="5346000" y="3699038"/>
              <a:ext cx="0" cy="161925"/>
              <a:chOff x="5346000" y="3699038"/>
              <a:chExt cx="0" cy="161925"/>
            </a:xfrm>
          </xdr:grpSpPr>
          <xdr:sp>
            <xdr:nvSpPr>
              <xdr:cNvPr id="530" name="Shape 5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1" name="Shape 531"/>
              <xdr:cNvGrpSpPr/>
            </xdr:nvGrpSpPr>
            <xdr:grpSpPr>
              <a:xfrm>
                <a:off x="5346000" y="3699038"/>
                <a:ext cx="0" cy="161925"/>
                <a:chOff x="5346000" y="3699038"/>
                <a:chExt cx="0" cy="161925"/>
              </a:xfrm>
            </xdr:grpSpPr>
            <xdr:sp>
              <xdr:nvSpPr>
                <xdr:cNvPr id="532" name="Shape 5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3" name="Shape 533"/>
                <xdr:cNvGrpSpPr/>
              </xdr:nvGrpSpPr>
              <xdr:grpSpPr>
                <a:xfrm>
                  <a:off x="5346000" y="3699038"/>
                  <a:ext cx="0" cy="161925"/>
                  <a:chOff x="5346000" y="3699038"/>
                  <a:chExt cx="0" cy="161919"/>
                </a:xfrm>
              </xdr:grpSpPr>
              <xdr:sp>
                <xdr:nvSpPr>
                  <xdr:cNvPr id="534" name="Shape 5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5" name="Shape 535"/>
                  <xdr:cNvGrpSpPr/>
                </xdr:nvGrpSpPr>
                <xdr:grpSpPr>
                  <a:xfrm>
                    <a:off x="5346000" y="3699038"/>
                    <a:ext cx="0" cy="161919"/>
                    <a:chOff x="5475762" y="47760700"/>
                    <a:chExt cx="423655" cy="230200"/>
                  </a:xfrm>
                </xdr:grpSpPr>
                <xdr:sp>
                  <xdr:nvSpPr>
                    <xdr:cNvPr id="536" name="Shape 5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7" name="Shape 5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8" name="Shape 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9" name="Shape 5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0" name="Shape 5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1" name="Shape 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2" name="Shape 5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3" name="Shape 5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4" name="Shape 544"/>
            <xdr:cNvGrpSpPr/>
          </xdr:nvGrpSpPr>
          <xdr:grpSpPr>
            <a:xfrm>
              <a:off x="5346000" y="3699038"/>
              <a:ext cx="0" cy="161925"/>
              <a:chOff x="5346000" y="3699038"/>
              <a:chExt cx="0" cy="161925"/>
            </a:xfrm>
          </xdr:grpSpPr>
          <xdr:sp>
            <xdr:nvSpPr>
              <xdr:cNvPr id="545" name="Shape 5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6" name="Shape 546"/>
              <xdr:cNvGrpSpPr/>
            </xdr:nvGrpSpPr>
            <xdr:grpSpPr>
              <a:xfrm>
                <a:off x="5346000" y="3699038"/>
                <a:ext cx="0" cy="161925"/>
                <a:chOff x="5346000" y="3699038"/>
                <a:chExt cx="0" cy="161925"/>
              </a:xfrm>
            </xdr:grpSpPr>
            <xdr:sp>
              <xdr:nvSpPr>
                <xdr:cNvPr id="547" name="Shape 5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8" name="Shape 548"/>
                <xdr:cNvGrpSpPr/>
              </xdr:nvGrpSpPr>
              <xdr:grpSpPr>
                <a:xfrm>
                  <a:off x="5346000" y="3699038"/>
                  <a:ext cx="0" cy="161925"/>
                  <a:chOff x="5346000" y="3699038"/>
                  <a:chExt cx="0" cy="161919"/>
                </a:xfrm>
              </xdr:grpSpPr>
              <xdr:sp>
                <xdr:nvSpPr>
                  <xdr:cNvPr id="549" name="Shape 5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0" name="Shape 550"/>
                  <xdr:cNvGrpSpPr/>
                </xdr:nvGrpSpPr>
                <xdr:grpSpPr>
                  <a:xfrm>
                    <a:off x="5346000" y="3699038"/>
                    <a:ext cx="0" cy="161919"/>
                    <a:chOff x="5475762" y="47760700"/>
                    <a:chExt cx="423655" cy="230200"/>
                  </a:xfrm>
                </xdr:grpSpPr>
                <xdr:sp>
                  <xdr:nvSpPr>
                    <xdr:cNvPr id="551" name="Shape 5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2" name="Shape 5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3" name="Shape 5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4" name="Shape 5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5" name="Shape 5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6" name="Shape 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7" name="Shape 5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8" name="Shape 5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9" name="Shape 559"/>
            <xdr:cNvGrpSpPr/>
          </xdr:nvGrpSpPr>
          <xdr:grpSpPr>
            <a:xfrm>
              <a:off x="5346000" y="3699038"/>
              <a:ext cx="0" cy="161925"/>
              <a:chOff x="5346000" y="3699038"/>
              <a:chExt cx="0" cy="161925"/>
            </a:xfrm>
          </xdr:grpSpPr>
          <xdr:sp>
            <xdr:nvSpPr>
              <xdr:cNvPr id="560" name="Shape 5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1" name="Shape 561"/>
              <xdr:cNvGrpSpPr/>
            </xdr:nvGrpSpPr>
            <xdr:grpSpPr>
              <a:xfrm>
                <a:off x="5346000" y="3699038"/>
                <a:ext cx="0" cy="161925"/>
                <a:chOff x="5346000" y="3699038"/>
                <a:chExt cx="0" cy="161925"/>
              </a:xfrm>
            </xdr:grpSpPr>
            <xdr:sp>
              <xdr:nvSpPr>
                <xdr:cNvPr id="562" name="Shape 5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3" name="Shape 563"/>
                <xdr:cNvGrpSpPr/>
              </xdr:nvGrpSpPr>
              <xdr:grpSpPr>
                <a:xfrm>
                  <a:off x="5346000" y="3699038"/>
                  <a:ext cx="0" cy="161925"/>
                  <a:chOff x="5346000" y="3699038"/>
                  <a:chExt cx="0" cy="161919"/>
                </a:xfrm>
              </xdr:grpSpPr>
              <xdr:sp>
                <xdr:nvSpPr>
                  <xdr:cNvPr id="564" name="Shape 5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5" name="Shape 565"/>
                  <xdr:cNvGrpSpPr/>
                </xdr:nvGrpSpPr>
                <xdr:grpSpPr>
                  <a:xfrm>
                    <a:off x="5346000" y="3699038"/>
                    <a:ext cx="0" cy="161919"/>
                    <a:chOff x="5475762" y="47760700"/>
                    <a:chExt cx="423655" cy="230200"/>
                  </a:xfrm>
                </xdr:grpSpPr>
                <xdr:sp>
                  <xdr:nvSpPr>
                    <xdr:cNvPr id="566" name="Shape 5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7" name="Shape 5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8" name="Shape 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 name="Shape 5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0" name="Shape 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1" name="Shape 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2" name="Shape 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3" name="Shape 5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4" name="Shape 574"/>
            <xdr:cNvGrpSpPr/>
          </xdr:nvGrpSpPr>
          <xdr:grpSpPr>
            <a:xfrm>
              <a:off x="5346000" y="3699038"/>
              <a:ext cx="0" cy="161925"/>
              <a:chOff x="5346000" y="3699038"/>
              <a:chExt cx="0" cy="161925"/>
            </a:xfrm>
          </xdr:grpSpPr>
          <xdr:sp>
            <xdr:nvSpPr>
              <xdr:cNvPr id="575" name="Shape 5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6" name="Shape 576"/>
              <xdr:cNvGrpSpPr/>
            </xdr:nvGrpSpPr>
            <xdr:grpSpPr>
              <a:xfrm>
                <a:off x="5346000" y="3699038"/>
                <a:ext cx="0" cy="161925"/>
                <a:chOff x="5346000" y="3699038"/>
                <a:chExt cx="0" cy="161925"/>
              </a:xfrm>
            </xdr:grpSpPr>
            <xdr:sp>
              <xdr:nvSpPr>
                <xdr:cNvPr id="577" name="Shape 5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8" name="Shape 578"/>
                <xdr:cNvGrpSpPr/>
              </xdr:nvGrpSpPr>
              <xdr:grpSpPr>
                <a:xfrm>
                  <a:off x="5346000" y="3699038"/>
                  <a:ext cx="0" cy="161925"/>
                  <a:chOff x="5346000" y="3699038"/>
                  <a:chExt cx="0" cy="161919"/>
                </a:xfrm>
              </xdr:grpSpPr>
              <xdr:sp>
                <xdr:nvSpPr>
                  <xdr:cNvPr id="579" name="Shape 5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0" name="Shape 580"/>
                  <xdr:cNvGrpSpPr/>
                </xdr:nvGrpSpPr>
                <xdr:grpSpPr>
                  <a:xfrm>
                    <a:off x="5346000" y="3699038"/>
                    <a:ext cx="0" cy="161919"/>
                    <a:chOff x="5475762" y="47760700"/>
                    <a:chExt cx="423655" cy="230200"/>
                  </a:xfrm>
                </xdr:grpSpPr>
                <xdr:sp>
                  <xdr:nvSpPr>
                    <xdr:cNvPr id="581" name="Shape 5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2" name="Shape 5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3" name="Shape 5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4" name="Shape 5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5" name="Shape 5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6" name="Shape 5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7" name="Shape 5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8" name="Shape 5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9" name="Shape 589"/>
            <xdr:cNvGrpSpPr/>
          </xdr:nvGrpSpPr>
          <xdr:grpSpPr>
            <a:xfrm>
              <a:off x="5346000" y="3699038"/>
              <a:ext cx="0" cy="161925"/>
              <a:chOff x="5346000" y="3699038"/>
              <a:chExt cx="0" cy="161925"/>
            </a:xfrm>
          </xdr:grpSpPr>
          <xdr:sp>
            <xdr:nvSpPr>
              <xdr:cNvPr id="590" name="Shape 5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1" name="Shape 591"/>
              <xdr:cNvGrpSpPr/>
            </xdr:nvGrpSpPr>
            <xdr:grpSpPr>
              <a:xfrm>
                <a:off x="5346000" y="3699038"/>
                <a:ext cx="0" cy="161925"/>
                <a:chOff x="5346000" y="3699038"/>
                <a:chExt cx="0" cy="161925"/>
              </a:xfrm>
            </xdr:grpSpPr>
            <xdr:sp>
              <xdr:nvSpPr>
                <xdr:cNvPr id="592" name="Shape 5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3" name="Shape 593"/>
                <xdr:cNvGrpSpPr/>
              </xdr:nvGrpSpPr>
              <xdr:grpSpPr>
                <a:xfrm>
                  <a:off x="5346000" y="3699038"/>
                  <a:ext cx="0" cy="161925"/>
                  <a:chOff x="5346000" y="3699038"/>
                  <a:chExt cx="0" cy="161919"/>
                </a:xfrm>
              </xdr:grpSpPr>
              <xdr:sp>
                <xdr:nvSpPr>
                  <xdr:cNvPr id="594" name="Shape 5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5" name="Shape 595"/>
                  <xdr:cNvGrpSpPr/>
                </xdr:nvGrpSpPr>
                <xdr:grpSpPr>
                  <a:xfrm>
                    <a:off x="5346000" y="3699038"/>
                    <a:ext cx="0" cy="161919"/>
                    <a:chOff x="5475762" y="47760700"/>
                    <a:chExt cx="423655" cy="230200"/>
                  </a:xfrm>
                </xdr:grpSpPr>
                <xdr:sp>
                  <xdr:nvSpPr>
                    <xdr:cNvPr id="596" name="Shape 5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7" name="Shape 5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8" name="Shape 5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 name="Shape 5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0" name="Shape 6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1" name="Shape 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 name="Shape 6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3" name="Shape 6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4" name="Shape 604"/>
            <xdr:cNvGrpSpPr/>
          </xdr:nvGrpSpPr>
          <xdr:grpSpPr>
            <a:xfrm>
              <a:off x="5346000" y="3699038"/>
              <a:ext cx="0" cy="161925"/>
              <a:chOff x="5346000" y="3699038"/>
              <a:chExt cx="0" cy="161925"/>
            </a:xfrm>
          </xdr:grpSpPr>
          <xdr:sp>
            <xdr:nvSpPr>
              <xdr:cNvPr id="605" name="Shape 6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6" name="Shape 606"/>
              <xdr:cNvGrpSpPr/>
            </xdr:nvGrpSpPr>
            <xdr:grpSpPr>
              <a:xfrm>
                <a:off x="5346000" y="3699038"/>
                <a:ext cx="0" cy="161925"/>
                <a:chOff x="5346000" y="3699038"/>
                <a:chExt cx="0" cy="161925"/>
              </a:xfrm>
            </xdr:grpSpPr>
            <xdr:sp>
              <xdr:nvSpPr>
                <xdr:cNvPr id="607" name="Shape 6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8" name="Shape 608"/>
                <xdr:cNvGrpSpPr/>
              </xdr:nvGrpSpPr>
              <xdr:grpSpPr>
                <a:xfrm>
                  <a:off x="5346000" y="3699038"/>
                  <a:ext cx="0" cy="161925"/>
                  <a:chOff x="5346000" y="3699038"/>
                  <a:chExt cx="0" cy="161919"/>
                </a:xfrm>
              </xdr:grpSpPr>
              <xdr:sp>
                <xdr:nvSpPr>
                  <xdr:cNvPr id="609" name="Shape 6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0" name="Shape 610"/>
                  <xdr:cNvGrpSpPr/>
                </xdr:nvGrpSpPr>
                <xdr:grpSpPr>
                  <a:xfrm>
                    <a:off x="5346000" y="3699038"/>
                    <a:ext cx="0" cy="161919"/>
                    <a:chOff x="5475762" y="47760700"/>
                    <a:chExt cx="423655" cy="230200"/>
                  </a:xfrm>
                </xdr:grpSpPr>
                <xdr:sp>
                  <xdr:nvSpPr>
                    <xdr:cNvPr id="611" name="Shape 6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2" name="Shape 6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3" name="Shape 6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 name="Shape 6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5" name="Shape 6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6" name="Shape 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 name="Shape 6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8" name="Shape 6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9" name="Shape 619"/>
            <xdr:cNvGrpSpPr/>
          </xdr:nvGrpSpPr>
          <xdr:grpSpPr>
            <a:xfrm>
              <a:off x="5346000" y="3699038"/>
              <a:ext cx="0" cy="161925"/>
              <a:chOff x="5346000" y="3699038"/>
              <a:chExt cx="0" cy="161925"/>
            </a:xfrm>
          </xdr:grpSpPr>
          <xdr:sp>
            <xdr:nvSpPr>
              <xdr:cNvPr id="620" name="Shape 6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1" name="Shape 621"/>
              <xdr:cNvGrpSpPr/>
            </xdr:nvGrpSpPr>
            <xdr:grpSpPr>
              <a:xfrm>
                <a:off x="5346000" y="3699038"/>
                <a:ext cx="0" cy="161925"/>
                <a:chOff x="5346000" y="3699038"/>
                <a:chExt cx="0" cy="161925"/>
              </a:xfrm>
            </xdr:grpSpPr>
            <xdr:sp>
              <xdr:nvSpPr>
                <xdr:cNvPr id="622" name="Shape 6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3" name="Shape 623"/>
                <xdr:cNvGrpSpPr/>
              </xdr:nvGrpSpPr>
              <xdr:grpSpPr>
                <a:xfrm>
                  <a:off x="5346000" y="3699038"/>
                  <a:ext cx="0" cy="161925"/>
                  <a:chOff x="5346000" y="3699038"/>
                  <a:chExt cx="0" cy="161919"/>
                </a:xfrm>
              </xdr:grpSpPr>
              <xdr:sp>
                <xdr:nvSpPr>
                  <xdr:cNvPr id="624" name="Shape 6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5" name="Shape 625"/>
                  <xdr:cNvGrpSpPr/>
                </xdr:nvGrpSpPr>
                <xdr:grpSpPr>
                  <a:xfrm>
                    <a:off x="5346000" y="3699038"/>
                    <a:ext cx="0" cy="161919"/>
                    <a:chOff x="5475762" y="47760700"/>
                    <a:chExt cx="423655" cy="230200"/>
                  </a:xfrm>
                </xdr:grpSpPr>
                <xdr:sp>
                  <xdr:nvSpPr>
                    <xdr:cNvPr id="626" name="Shape 6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7" name="Shape 6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8" name="Shape 6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 name="Shape 6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0" name="Shape 6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 name="Shape 6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 name="Shape 6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3" name="Shape 6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4" name="Shape 634"/>
            <xdr:cNvGrpSpPr/>
          </xdr:nvGrpSpPr>
          <xdr:grpSpPr>
            <a:xfrm>
              <a:off x="5346000" y="3699038"/>
              <a:ext cx="0" cy="161925"/>
              <a:chOff x="5346000" y="3699038"/>
              <a:chExt cx="0" cy="161925"/>
            </a:xfrm>
          </xdr:grpSpPr>
          <xdr:sp>
            <xdr:nvSpPr>
              <xdr:cNvPr id="635" name="Shape 6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6" name="Shape 636"/>
              <xdr:cNvGrpSpPr/>
            </xdr:nvGrpSpPr>
            <xdr:grpSpPr>
              <a:xfrm>
                <a:off x="5346000" y="3699038"/>
                <a:ext cx="0" cy="161925"/>
                <a:chOff x="5346000" y="3699038"/>
                <a:chExt cx="0" cy="161925"/>
              </a:xfrm>
            </xdr:grpSpPr>
            <xdr:sp>
              <xdr:nvSpPr>
                <xdr:cNvPr id="637" name="Shape 6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8" name="Shape 638"/>
                <xdr:cNvGrpSpPr/>
              </xdr:nvGrpSpPr>
              <xdr:grpSpPr>
                <a:xfrm>
                  <a:off x="5346000" y="3699038"/>
                  <a:ext cx="0" cy="161925"/>
                  <a:chOff x="5346000" y="3699038"/>
                  <a:chExt cx="0" cy="161919"/>
                </a:xfrm>
              </xdr:grpSpPr>
              <xdr:sp>
                <xdr:nvSpPr>
                  <xdr:cNvPr id="639" name="Shape 6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0" name="Shape 640"/>
                  <xdr:cNvGrpSpPr/>
                </xdr:nvGrpSpPr>
                <xdr:grpSpPr>
                  <a:xfrm>
                    <a:off x="5346000" y="3699038"/>
                    <a:ext cx="0" cy="161919"/>
                    <a:chOff x="5475762" y="47760700"/>
                    <a:chExt cx="423655" cy="230200"/>
                  </a:xfrm>
                </xdr:grpSpPr>
                <xdr:sp>
                  <xdr:nvSpPr>
                    <xdr:cNvPr id="641" name="Shape 6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2" name="Shape 6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3" name="Shape 6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 name="Shape 6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5" name="Shape 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 name="Shape 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 name="Shape 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8" name="Shape 6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9" name="Shape 649"/>
            <xdr:cNvGrpSpPr/>
          </xdr:nvGrpSpPr>
          <xdr:grpSpPr>
            <a:xfrm>
              <a:off x="5346000" y="3699038"/>
              <a:ext cx="0" cy="161925"/>
              <a:chOff x="5346000" y="3699038"/>
              <a:chExt cx="0" cy="161925"/>
            </a:xfrm>
          </xdr:grpSpPr>
          <xdr:sp>
            <xdr:nvSpPr>
              <xdr:cNvPr id="650" name="Shape 6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1" name="Shape 651"/>
              <xdr:cNvGrpSpPr/>
            </xdr:nvGrpSpPr>
            <xdr:grpSpPr>
              <a:xfrm>
                <a:off x="5346000" y="3699038"/>
                <a:ext cx="0" cy="161925"/>
                <a:chOff x="5346000" y="3699038"/>
                <a:chExt cx="0" cy="161925"/>
              </a:xfrm>
            </xdr:grpSpPr>
            <xdr:sp>
              <xdr:nvSpPr>
                <xdr:cNvPr id="652" name="Shape 6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3" name="Shape 653"/>
                <xdr:cNvGrpSpPr/>
              </xdr:nvGrpSpPr>
              <xdr:grpSpPr>
                <a:xfrm>
                  <a:off x="5346000" y="3699038"/>
                  <a:ext cx="0" cy="161925"/>
                  <a:chOff x="5346000" y="3699038"/>
                  <a:chExt cx="0" cy="161919"/>
                </a:xfrm>
              </xdr:grpSpPr>
              <xdr:sp>
                <xdr:nvSpPr>
                  <xdr:cNvPr id="654" name="Shape 6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5" name="Shape 655"/>
                  <xdr:cNvGrpSpPr/>
                </xdr:nvGrpSpPr>
                <xdr:grpSpPr>
                  <a:xfrm>
                    <a:off x="5346000" y="3699038"/>
                    <a:ext cx="0" cy="161919"/>
                    <a:chOff x="5475762" y="47760700"/>
                    <a:chExt cx="423655" cy="230200"/>
                  </a:xfrm>
                </xdr:grpSpPr>
                <xdr:sp>
                  <xdr:nvSpPr>
                    <xdr:cNvPr id="656" name="Shape 6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7" name="Shape 6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8" name="Shape 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 name="Shape 6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0" name="Shape 6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1" name="Shape 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 name="Shape 6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3" name="Shape 6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4" name="Shape 664"/>
            <xdr:cNvGrpSpPr/>
          </xdr:nvGrpSpPr>
          <xdr:grpSpPr>
            <a:xfrm>
              <a:off x="5346000" y="3699038"/>
              <a:ext cx="0" cy="161925"/>
              <a:chOff x="5346000" y="3699038"/>
              <a:chExt cx="0" cy="161925"/>
            </a:xfrm>
          </xdr:grpSpPr>
          <xdr:sp>
            <xdr:nvSpPr>
              <xdr:cNvPr id="665" name="Shape 6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6" name="Shape 666"/>
              <xdr:cNvGrpSpPr/>
            </xdr:nvGrpSpPr>
            <xdr:grpSpPr>
              <a:xfrm>
                <a:off x="5346000" y="3699038"/>
                <a:ext cx="0" cy="161925"/>
                <a:chOff x="5346000" y="3699038"/>
                <a:chExt cx="0" cy="161925"/>
              </a:xfrm>
            </xdr:grpSpPr>
            <xdr:sp>
              <xdr:nvSpPr>
                <xdr:cNvPr id="667" name="Shape 6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8" name="Shape 668"/>
                <xdr:cNvGrpSpPr/>
              </xdr:nvGrpSpPr>
              <xdr:grpSpPr>
                <a:xfrm>
                  <a:off x="5346000" y="3699038"/>
                  <a:ext cx="0" cy="161925"/>
                  <a:chOff x="5346000" y="3699038"/>
                  <a:chExt cx="0" cy="161919"/>
                </a:xfrm>
              </xdr:grpSpPr>
              <xdr:sp>
                <xdr:nvSpPr>
                  <xdr:cNvPr id="669" name="Shape 6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0" name="Shape 670"/>
                  <xdr:cNvGrpSpPr/>
                </xdr:nvGrpSpPr>
                <xdr:grpSpPr>
                  <a:xfrm>
                    <a:off x="5346000" y="3699038"/>
                    <a:ext cx="0" cy="161919"/>
                    <a:chOff x="5475762" y="47760700"/>
                    <a:chExt cx="423655" cy="230200"/>
                  </a:xfrm>
                </xdr:grpSpPr>
                <xdr:sp>
                  <xdr:nvSpPr>
                    <xdr:cNvPr id="671" name="Shape 6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2" name="Shape 6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3" name="Shape 6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 name="Shape 6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5" name="Shape 6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 name="Shape 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 name="Shape 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8" name="Shape 6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9" name="Shape 679"/>
            <xdr:cNvGrpSpPr/>
          </xdr:nvGrpSpPr>
          <xdr:grpSpPr>
            <a:xfrm>
              <a:off x="5346000" y="3699038"/>
              <a:ext cx="0" cy="161925"/>
              <a:chOff x="5346000" y="3699038"/>
              <a:chExt cx="0" cy="161925"/>
            </a:xfrm>
          </xdr:grpSpPr>
          <xdr:sp>
            <xdr:nvSpPr>
              <xdr:cNvPr id="680" name="Shape 6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1" name="Shape 681"/>
              <xdr:cNvGrpSpPr/>
            </xdr:nvGrpSpPr>
            <xdr:grpSpPr>
              <a:xfrm>
                <a:off x="5346000" y="3699038"/>
                <a:ext cx="0" cy="161925"/>
                <a:chOff x="5346000" y="3699038"/>
                <a:chExt cx="0" cy="161925"/>
              </a:xfrm>
            </xdr:grpSpPr>
            <xdr:sp>
              <xdr:nvSpPr>
                <xdr:cNvPr id="682" name="Shape 6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3" name="Shape 683"/>
                <xdr:cNvGrpSpPr/>
              </xdr:nvGrpSpPr>
              <xdr:grpSpPr>
                <a:xfrm>
                  <a:off x="5346000" y="3699038"/>
                  <a:ext cx="0" cy="161925"/>
                  <a:chOff x="5346000" y="3699038"/>
                  <a:chExt cx="0" cy="161919"/>
                </a:xfrm>
              </xdr:grpSpPr>
              <xdr:sp>
                <xdr:nvSpPr>
                  <xdr:cNvPr id="684" name="Shape 6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5" name="Shape 685"/>
                  <xdr:cNvGrpSpPr/>
                </xdr:nvGrpSpPr>
                <xdr:grpSpPr>
                  <a:xfrm>
                    <a:off x="5346000" y="3699038"/>
                    <a:ext cx="0" cy="161919"/>
                    <a:chOff x="5475762" y="47760700"/>
                    <a:chExt cx="423655" cy="230200"/>
                  </a:xfrm>
                </xdr:grpSpPr>
                <xdr:sp>
                  <xdr:nvSpPr>
                    <xdr:cNvPr id="686" name="Shape 6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7" name="Shape 6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8" name="Shape 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 name="Shape 6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0" name="Shape 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 name="Shape 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 name="Shape 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3" name="Shape 6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4" name="Shape 694"/>
            <xdr:cNvGrpSpPr/>
          </xdr:nvGrpSpPr>
          <xdr:grpSpPr>
            <a:xfrm>
              <a:off x="5346000" y="3699038"/>
              <a:ext cx="0" cy="161925"/>
              <a:chOff x="5346000" y="3699038"/>
              <a:chExt cx="0" cy="161925"/>
            </a:xfrm>
          </xdr:grpSpPr>
          <xdr:sp>
            <xdr:nvSpPr>
              <xdr:cNvPr id="695" name="Shape 6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6" name="Shape 696"/>
              <xdr:cNvGrpSpPr/>
            </xdr:nvGrpSpPr>
            <xdr:grpSpPr>
              <a:xfrm>
                <a:off x="5346000" y="3699038"/>
                <a:ext cx="0" cy="161925"/>
                <a:chOff x="5346000" y="3699038"/>
                <a:chExt cx="0" cy="161925"/>
              </a:xfrm>
            </xdr:grpSpPr>
            <xdr:sp>
              <xdr:nvSpPr>
                <xdr:cNvPr id="697" name="Shape 6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8" name="Shape 698"/>
                <xdr:cNvGrpSpPr/>
              </xdr:nvGrpSpPr>
              <xdr:grpSpPr>
                <a:xfrm>
                  <a:off x="5346000" y="3699038"/>
                  <a:ext cx="0" cy="161925"/>
                  <a:chOff x="5346000" y="3699038"/>
                  <a:chExt cx="0" cy="161919"/>
                </a:xfrm>
              </xdr:grpSpPr>
              <xdr:sp>
                <xdr:nvSpPr>
                  <xdr:cNvPr id="699" name="Shape 6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0" name="Shape 700"/>
                  <xdr:cNvGrpSpPr/>
                </xdr:nvGrpSpPr>
                <xdr:grpSpPr>
                  <a:xfrm>
                    <a:off x="5346000" y="3699038"/>
                    <a:ext cx="0" cy="161919"/>
                    <a:chOff x="5475762" y="47760700"/>
                    <a:chExt cx="423655" cy="230200"/>
                  </a:xfrm>
                </xdr:grpSpPr>
                <xdr:sp>
                  <xdr:nvSpPr>
                    <xdr:cNvPr id="701" name="Shape 7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2" name="Shape 7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3" name="Shape 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 name="Shape 7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5" name="Shape 7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 name="Shape 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 name="Shape 7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8" name="Shape 7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9" name="Shape 709"/>
            <xdr:cNvGrpSpPr/>
          </xdr:nvGrpSpPr>
          <xdr:grpSpPr>
            <a:xfrm>
              <a:off x="5346000" y="3699038"/>
              <a:ext cx="0" cy="161925"/>
              <a:chOff x="5346000" y="3699038"/>
              <a:chExt cx="0" cy="161925"/>
            </a:xfrm>
          </xdr:grpSpPr>
          <xdr:sp>
            <xdr:nvSpPr>
              <xdr:cNvPr id="710" name="Shape 7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1" name="Shape 711"/>
              <xdr:cNvGrpSpPr/>
            </xdr:nvGrpSpPr>
            <xdr:grpSpPr>
              <a:xfrm>
                <a:off x="5346000" y="3699038"/>
                <a:ext cx="0" cy="161925"/>
                <a:chOff x="5346000" y="3699038"/>
                <a:chExt cx="0" cy="161925"/>
              </a:xfrm>
            </xdr:grpSpPr>
            <xdr:sp>
              <xdr:nvSpPr>
                <xdr:cNvPr id="712" name="Shape 7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3" name="Shape 713"/>
                <xdr:cNvGrpSpPr/>
              </xdr:nvGrpSpPr>
              <xdr:grpSpPr>
                <a:xfrm>
                  <a:off x="5346000" y="3699038"/>
                  <a:ext cx="0" cy="161925"/>
                  <a:chOff x="5346000" y="3699038"/>
                  <a:chExt cx="0" cy="161919"/>
                </a:xfrm>
              </xdr:grpSpPr>
              <xdr:sp>
                <xdr:nvSpPr>
                  <xdr:cNvPr id="714" name="Shape 7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5" name="Shape 715"/>
                  <xdr:cNvGrpSpPr/>
                </xdr:nvGrpSpPr>
                <xdr:grpSpPr>
                  <a:xfrm>
                    <a:off x="5346000" y="3699038"/>
                    <a:ext cx="0" cy="161919"/>
                    <a:chOff x="5475762" y="47760700"/>
                    <a:chExt cx="423655" cy="230200"/>
                  </a:xfrm>
                </xdr:grpSpPr>
                <xdr:sp>
                  <xdr:nvSpPr>
                    <xdr:cNvPr id="716" name="Shape 7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7" name="Shape 7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8" name="Shape 7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 name="Shape 7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0" name="Shape 7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 name="Shape 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 name="Shape 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3" name="Shape 7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4" name="Shape 724"/>
            <xdr:cNvGrpSpPr/>
          </xdr:nvGrpSpPr>
          <xdr:grpSpPr>
            <a:xfrm>
              <a:off x="5346000" y="3699038"/>
              <a:ext cx="0" cy="161925"/>
              <a:chOff x="5346000" y="3699038"/>
              <a:chExt cx="0" cy="161925"/>
            </a:xfrm>
          </xdr:grpSpPr>
          <xdr:sp>
            <xdr:nvSpPr>
              <xdr:cNvPr id="725" name="Shape 7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6" name="Shape 726"/>
              <xdr:cNvGrpSpPr/>
            </xdr:nvGrpSpPr>
            <xdr:grpSpPr>
              <a:xfrm>
                <a:off x="5346000" y="3699038"/>
                <a:ext cx="0" cy="161925"/>
                <a:chOff x="5346000" y="3699038"/>
                <a:chExt cx="0" cy="161925"/>
              </a:xfrm>
            </xdr:grpSpPr>
            <xdr:sp>
              <xdr:nvSpPr>
                <xdr:cNvPr id="727" name="Shape 7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8" name="Shape 728"/>
                <xdr:cNvGrpSpPr/>
              </xdr:nvGrpSpPr>
              <xdr:grpSpPr>
                <a:xfrm>
                  <a:off x="5346000" y="3699038"/>
                  <a:ext cx="0" cy="161925"/>
                  <a:chOff x="5346000" y="3699038"/>
                  <a:chExt cx="0" cy="161919"/>
                </a:xfrm>
              </xdr:grpSpPr>
              <xdr:sp>
                <xdr:nvSpPr>
                  <xdr:cNvPr id="729" name="Shape 7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0" name="Shape 730"/>
                  <xdr:cNvGrpSpPr/>
                </xdr:nvGrpSpPr>
                <xdr:grpSpPr>
                  <a:xfrm>
                    <a:off x="5346000" y="3699038"/>
                    <a:ext cx="0" cy="161919"/>
                    <a:chOff x="5475762" y="47760700"/>
                    <a:chExt cx="423655" cy="230200"/>
                  </a:xfrm>
                </xdr:grpSpPr>
                <xdr:sp>
                  <xdr:nvSpPr>
                    <xdr:cNvPr id="731" name="Shape 7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2" name="Shape 7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3" name="Shape 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 name="Shape 7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5" name="Shape 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 name="Shape 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 name="Shape 7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8" name="Shape 7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9" name="Shape 739"/>
            <xdr:cNvGrpSpPr/>
          </xdr:nvGrpSpPr>
          <xdr:grpSpPr>
            <a:xfrm>
              <a:off x="5346000" y="3699038"/>
              <a:ext cx="0" cy="161925"/>
              <a:chOff x="5346000" y="3699038"/>
              <a:chExt cx="0" cy="161925"/>
            </a:xfrm>
          </xdr:grpSpPr>
          <xdr:sp>
            <xdr:nvSpPr>
              <xdr:cNvPr id="740" name="Shape 7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1" name="Shape 741"/>
              <xdr:cNvGrpSpPr/>
            </xdr:nvGrpSpPr>
            <xdr:grpSpPr>
              <a:xfrm>
                <a:off x="5346000" y="3699038"/>
                <a:ext cx="0" cy="161925"/>
                <a:chOff x="5346000" y="3699038"/>
                <a:chExt cx="0" cy="161925"/>
              </a:xfrm>
            </xdr:grpSpPr>
            <xdr:sp>
              <xdr:nvSpPr>
                <xdr:cNvPr id="742" name="Shape 7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3" name="Shape 743"/>
                <xdr:cNvGrpSpPr/>
              </xdr:nvGrpSpPr>
              <xdr:grpSpPr>
                <a:xfrm>
                  <a:off x="5346000" y="3699038"/>
                  <a:ext cx="0" cy="161925"/>
                  <a:chOff x="5346000" y="3699038"/>
                  <a:chExt cx="0" cy="161919"/>
                </a:xfrm>
              </xdr:grpSpPr>
              <xdr:sp>
                <xdr:nvSpPr>
                  <xdr:cNvPr id="744" name="Shape 7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5" name="Shape 745"/>
                  <xdr:cNvGrpSpPr/>
                </xdr:nvGrpSpPr>
                <xdr:grpSpPr>
                  <a:xfrm>
                    <a:off x="5346000" y="3699038"/>
                    <a:ext cx="0" cy="161919"/>
                    <a:chOff x="5475762" y="47760700"/>
                    <a:chExt cx="423655" cy="230200"/>
                  </a:xfrm>
                </xdr:grpSpPr>
                <xdr:sp>
                  <xdr:nvSpPr>
                    <xdr:cNvPr id="746" name="Shape 7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7" name="Shape 7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8" name="Shape 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 name="Shape 7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0" name="Shape 7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 name="Shape 7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 name="Shape 7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3" name="Shape 7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4" name="Shape 754"/>
            <xdr:cNvGrpSpPr/>
          </xdr:nvGrpSpPr>
          <xdr:grpSpPr>
            <a:xfrm>
              <a:off x="5346000" y="3699038"/>
              <a:ext cx="0" cy="161925"/>
              <a:chOff x="5346000" y="3699038"/>
              <a:chExt cx="0" cy="161925"/>
            </a:xfrm>
          </xdr:grpSpPr>
          <xdr:sp>
            <xdr:nvSpPr>
              <xdr:cNvPr id="755" name="Shape 7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6" name="Shape 756"/>
              <xdr:cNvGrpSpPr/>
            </xdr:nvGrpSpPr>
            <xdr:grpSpPr>
              <a:xfrm>
                <a:off x="5346000" y="3699038"/>
                <a:ext cx="0" cy="161925"/>
                <a:chOff x="5346000" y="3699038"/>
                <a:chExt cx="0" cy="161925"/>
              </a:xfrm>
            </xdr:grpSpPr>
            <xdr:sp>
              <xdr:nvSpPr>
                <xdr:cNvPr id="757" name="Shape 7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8" name="Shape 758"/>
                <xdr:cNvGrpSpPr/>
              </xdr:nvGrpSpPr>
              <xdr:grpSpPr>
                <a:xfrm>
                  <a:off x="5346000" y="3699038"/>
                  <a:ext cx="0" cy="161925"/>
                  <a:chOff x="5346000" y="3699038"/>
                  <a:chExt cx="0" cy="161919"/>
                </a:xfrm>
              </xdr:grpSpPr>
              <xdr:sp>
                <xdr:nvSpPr>
                  <xdr:cNvPr id="759" name="Shape 7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0" name="Shape 760"/>
                  <xdr:cNvGrpSpPr/>
                </xdr:nvGrpSpPr>
                <xdr:grpSpPr>
                  <a:xfrm>
                    <a:off x="5346000" y="3699038"/>
                    <a:ext cx="0" cy="161919"/>
                    <a:chOff x="5475762" y="47760700"/>
                    <a:chExt cx="423655" cy="230200"/>
                  </a:xfrm>
                </xdr:grpSpPr>
                <xdr:sp>
                  <xdr:nvSpPr>
                    <xdr:cNvPr id="761" name="Shape 7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2" name="Shape 7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3" name="Shape 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 name="Shape 7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5" name="Shape 7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 name="Shape 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 name="Shape 7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18</xdr:col>
      <xdr:colOff>0</xdr:colOff>
      <xdr:row>13</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13</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13</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13</xdr:row>
      <xdr:rowOff>9525</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13</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13</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13</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21</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21</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21</xdr:row>
      <xdr:rowOff>9525</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21</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21</xdr:row>
      <xdr:rowOff>9525</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21</xdr:row>
      <xdr:rowOff>9525</xdr:rowOff>
    </xdr:from>
    <xdr:ext cx="438150" cy="371475"/>
    <xdr:sp>
      <xdr:nvSpPr>
        <xdr:cNvPr id="772" name="Shape 772"/>
        <xdr:cNvSpPr/>
      </xdr:nvSpPr>
      <xdr:spPr>
        <a:xfrm>
          <a:off x="5131688" y="3599025"/>
          <a:ext cx="428625" cy="361950"/>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21</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21</xdr:row>
      <xdr:rowOff>9525</xdr:rowOff>
    </xdr:from>
    <xdr:ext cx="447675" cy="361950"/>
    <xdr:sp>
      <xdr:nvSpPr>
        <xdr:cNvPr id="773" name="Shape 773"/>
        <xdr:cNvSpPr/>
      </xdr:nvSpPr>
      <xdr:spPr>
        <a:xfrm>
          <a:off x="5126925" y="3603788"/>
          <a:ext cx="438150"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4" name="Shape 7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5" name="Shape 775"/>
            <xdr:cNvGrpSpPr/>
          </xdr:nvGrpSpPr>
          <xdr:grpSpPr>
            <a:xfrm>
              <a:off x="5346000" y="3699038"/>
              <a:ext cx="0" cy="161925"/>
              <a:chOff x="5346000" y="3699038"/>
              <a:chExt cx="0" cy="161925"/>
            </a:xfrm>
          </xdr:grpSpPr>
          <xdr:sp>
            <xdr:nvSpPr>
              <xdr:cNvPr id="776" name="Shape 7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7" name="Shape 777"/>
              <xdr:cNvGrpSpPr/>
            </xdr:nvGrpSpPr>
            <xdr:grpSpPr>
              <a:xfrm>
                <a:off x="5346000" y="3699038"/>
                <a:ext cx="0" cy="161925"/>
                <a:chOff x="5346000" y="3699038"/>
                <a:chExt cx="0" cy="161925"/>
              </a:xfrm>
            </xdr:grpSpPr>
            <xdr:sp>
              <xdr:nvSpPr>
                <xdr:cNvPr id="778" name="Shape 7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9" name="Shape 779"/>
                <xdr:cNvGrpSpPr/>
              </xdr:nvGrpSpPr>
              <xdr:grpSpPr>
                <a:xfrm>
                  <a:off x="5346000" y="3699038"/>
                  <a:ext cx="0" cy="161925"/>
                  <a:chOff x="5346000" y="3699038"/>
                  <a:chExt cx="0" cy="161919"/>
                </a:xfrm>
              </xdr:grpSpPr>
              <xdr:sp>
                <xdr:nvSpPr>
                  <xdr:cNvPr id="780" name="Shape 7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1" name="Shape 781"/>
                  <xdr:cNvGrpSpPr/>
                </xdr:nvGrpSpPr>
                <xdr:grpSpPr>
                  <a:xfrm>
                    <a:off x="5346000" y="3699038"/>
                    <a:ext cx="0" cy="161919"/>
                    <a:chOff x="5475762" y="47760700"/>
                    <a:chExt cx="423655" cy="230200"/>
                  </a:xfrm>
                </xdr:grpSpPr>
                <xdr:sp>
                  <xdr:nvSpPr>
                    <xdr:cNvPr id="782" name="Shape 7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3" name="Shape 7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4" name="Shape 7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 name="Shape 7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6" name="Shape 7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 name="Shape 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 name="Shape 7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9" name="Shape 7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0" name="Shape 790"/>
            <xdr:cNvGrpSpPr/>
          </xdr:nvGrpSpPr>
          <xdr:grpSpPr>
            <a:xfrm>
              <a:off x="5346000" y="3699038"/>
              <a:ext cx="0" cy="161925"/>
              <a:chOff x="5346000" y="3699038"/>
              <a:chExt cx="0" cy="161925"/>
            </a:xfrm>
          </xdr:grpSpPr>
          <xdr:sp>
            <xdr:nvSpPr>
              <xdr:cNvPr id="791" name="Shape 7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2" name="Shape 792"/>
              <xdr:cNvGrpSpPr/>
            </xdr:nvGrpSpPr>
            <xdr:grpSpPr>
              <a:xfrm>
                <a:off x="5346000" y="3699038"/>
                <a:ext cx="0" cy="161925"/>
                <a:chOff x="5346000" y="3699038"/>
                <a:chExt cx="0" cy="161925"/>
              </a:xfrm>
            </xdr:grpSpPr>
            <xdr:sp>
              <xdr:nvSpPr>
                <xdr:cNvPr id="793" name="Shape 7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4" name="Shape 794"/>
                <xdr:cNvGrpSpPr/>
              </xdr:nvGrpSpPr>
              <xdr:grpSpPr>
                <a:xfrm>
                  <a:off x="5346000" y="3699038"/>
                  <a:ext cx="0" cy="161925"/>
                  <a:chOff x="5346000" y="3699038"/>
                  <a:chExt cx="0" cy="161919"/>
                </a:xfrm>
              </xdr:grpSpPr>
              <xdr:sp>
                <xdr:nvSpPr>
                  <xdr:cNvPr id="795" name="Shape 7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6" name="Shape 796"/>
                  <xdr:cNvGrpSpPr/>
                </xdr:nvGrpSpPr>
                <xdr:grpSpPr>
                  <a:xfrm>
                    <a:off x="5346000" y="3699038"/>
                    <a:ext cx="0" cy="161919"/>
                    <a:chOff x="5475762" y="47760700"/>
                    <a:chExt cx="314325" cy="230200"/>
                  </a:xfrm>
                </xdr:grpSpPr>
                <xdr:sp>
                  <xdr:nvSpPr>
                    <xdr:cNvPr id="797" name="Shape 7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8" name="Shape 79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9" name="Shape 79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 name="Shape 80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1" name="Shape 80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 name="Shape 80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 name="Shape 8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804" name="Shape 8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5" name="Shape 805"/>
            <xdr:cNvGrpSpPr/>
          </xdr:nvGrpSpPr>
          <xdr:grpSpPr>
            <a:xfrm>
              <a:off x="5346000" y="3699038"/>
              <a:ext cx="0" cy="161925"/>
              <a:chOff x="5346000" y="3699038"/>
              <a:chExt cx="0" cy="161925"/>
            </a:xfrm>
          </xdr:grpSpPr>
          <xdr:sp>
            <xdr:nvSpPr>
              <xdr:cNvPr id="806" name="Shape 8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7" name="Shape 807"/>
              <xdr:cNvGrpSpPr/>
            </xdr:nvGrpSpPr>
            <xdr:grpSpPr>
              <a:xfrm>
                <a:off x="5346000" y="3699038"/>
                <a:ext cx="0" cy="161925"/>
                <a:chOff x="5346000" y="3699038"/>
                <a:chExt cx="0" cy="161925"/>
              </a:xfrm>
            </xdr:grpSpPr>
            <xdr:sp>
              <xdr:nvSpPr>
                <xdr:cNvPr id="808" name="Shape 8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9" name="Shape 809"/>
                <xdr:cNvGrpSpPr/>
              </xdr:nvGrpSpPr>
              <xdr:grpSpPr>
                <a:xfrm>
                  <a:off x="5346000" y="3699038"/>
                  <a:ext cx="0" cy="161925"/>
                  <a:chOff x="5346000" y="3699038"/>
                  <a:chExt cx="0" cy="161919"/>
                </a:xfrm>
              </xdr:grpSpPr>
              <xdr:sp>
                <xdr:nvSpPr>
                  <xdr:cNvPr id="810" name="Shape 8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1" name="Shape 811"/>
                  <xdr:cNvGrpSpPr/>
                </xdr:nvGrpSpPr>
                <xdr:grpSpPr>
                  <a:xfrm>
                    <a:off x="5346000" y="3699038"/>
                    <a:ext cx="0" cy="161919"/>
                    <a:chOff x="5475762" y="47760700"/>
                    <a:chExt cx="314325" cy="230200"/>
                  </a:xfrm>
                </xdr:grpSpPr>
                <xdr:sp>
                  <xdr:nvSpPr>
                    <xdr:cNvPr id="812" name="Shape 8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3" name="Shape 81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4" name="Shape 81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 name="Shape 81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6" name="Shape 81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 name="Shape 81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 name="Shape 8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819" name="Shape 819"/>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0" name="Shape 820"/>
            <xdr:cNvGrpSpPr/>
          </xdr:nvGrpSpPr>
          <xdr:grpSpPr>
            <a:xfrm>
              <a:off x="5346000" y="3694275"/>
              <a:ext cx="0" cy="171450"/>
              <a:chOff x="5346000" y="3694275"/>
              <a:chExt cx="0" cy="171450"/>
            </a:xfrm>
          </xdr:grpSpPr>
          <xdr:sp>
            <xdr:nvSpPr>
              <xdr:cNvPr id="821" name="Shape 821"/>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2" name="Shape 822"/>
              <xdr:cNvGrpSpPr/>
            </xdr:nvGrpSpPr>
            <xdr:grpSpPr>
              <a:xfrm>
                <a:off x="5346000" y="3694275"/>
                <a:ext cx="0" cy="171450"/>
                <a:chOff x="5346000" y="3694275"/>
                <a:chExt cx="0" cy="171450"/>
              </a:xfrm>
            </xdr:grpSpPr>
            <xdr:sp>
              <xdr:nvSpPr>
                <xdr:cNvPr id="823" name="Shape 823"/>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4" name="Shape 824"/>
                <xdr:cNvGrpSpPr/>
              </xdr:nvGrpSpPr>
              <xdr:grpSpPr>
                <a:xfrm>
                  <a:off x="5346000" y="3694275"/>
                  <a:ext cx="0" cy="171450"/>
                  <a:chOff x="5346000" y="3694275"/>
                  <a:chExt cx="0" cy="171443"/>
                </a:xfrm>
              </xdr:grpSpPr>
              <xdr:sp>
                <xdr:nvSpPr>
                  <xdr:cNvPr id="825" name="Shape 825"/>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6" name="Shape 826"/>
                  <xdr:cNvGrpSpPr/>
                </xdr:nvGrpSpPr>
                <xdr:grpSpPr>
                  <a:xfrm>
                    <a:off x="5346000" y="3694275"/>
                    <a:ext cx="0" cy="171443"/>
                    <a:chOff x="5475762" y="47760700"/>
                    <a:chExt cx="314325" cy="230200"/>
                  </a:xfrm>
                </xdr:grpSpPr>
                <xdr:sp>
                  <xdr:nvSpPr>
                    <xdr:cNvPr id="827" name="Shape 8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8" name="Shape 828"/>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9" name="Shape 82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 name="Shape 83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1" name="Shape 83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 name="Shape 83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 name="Shape 83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4" name="Shape 8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5" name="Shape 835"/>
            <xdr:cNvGrpSpPr/>
          </xdr:nvGrpSpPr>
          <xdr:grpSpPr>
            <a:xfrm>
              <a:off x="5346000" y="3699038"/>
              <a:ext cx="0" cy="161925"/>
              <a:chOff x="5346000" y="3699038"/>
              <a:chExt cx="0" cy="161925"/>
            </a:xfrm>
          </xdr:grpSpPr>
          <xdr:sp>
            <xdr:nvSpPr>
              <xdr:cNvPr id="836" name="Shape 8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7" name="Shape 837"/>
              <xdr:cNvGrpSpPr/>
            </xdr:nvGrpSpPr>
            <xdr:grpSpPr>
              <a:xfrm>
                <a:off x="5346000" y="3699038"/>
                <a:ext cx="0" cy="161925"/>
                <a:chOff x="5346000" y="3699038"/>
                <a:chExt cx="0" cy="161925"/>
              </a:xfrm>
            </xdr:grpSpPr>
            <xdr:sp>
              <xdr:nvSpPr>
                <xdr:cNvPr id="838" name="Shape 8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9" name="Shape 839"/>
                <xdr:cNvGrpSpPr/>
              </xdr:nvGrpSpPr>
              <xdr:grpSpPr>
                <a:xfrm>
                  <a:off x="5346000" y="3699038"/>
                  <a:ext cx="0" cy="161925"/>
                  <a:chOff x="5346000" y="3699038"/>
                  <a:chExt cx="0" cy="161919"/>
                </a:xfrm>
              </xdr:grpSpPr>
              <xdr:sp>
                <xdr:nvSpPr>
                  <xdr:cNvPr id="840" name="Shape 8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1" name="Shape 841"/>
                  <xdr:cNvGrpSpPr/>
                </xdr:nvGrpSpPr>
                <xdr:grpSpPr>
                  <a:xfrm>
                    <a:off x="5346000" y="3699038"/>
                    <a:ext cx="0" cy="161919"/>
                    <a:chOff x="5475762" y="47760700"/>
                    <a:chExt cx="423655" cy="230200"/>
                  </a:xfrm>
                </xdr:grpSpPr>
                <xdr:sp>
                  <xdr:nvSpPr>
                    <xdr:cNvPr id="842" name="Shape 8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3" name="Shape 8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4" name="Shape 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 name="Shape 8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6" name="Shape 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 name="Shape 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 name="Shape 8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9" name="Shape 8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0" name="Shape 850"/>
            <xdr:cNvGrpSpPr/>
          </xdr:nvGrpSpPr>
          <xdr:grpSpPr>
            <a:xfrm>
              <a:off x="5346000" y="3699038"/>
              <a:ext cx="0" cy="161925"/>
              <a:chOff x="5346000" y="3699038"/>
              <a:chExt cx="0" cy="161925"/>
            </a:xfrm>
          </xdr:grpSpPr>
          <xdr:sp>
            <xdr:nvSpPr>
              <xdr:cNvPr id="851" name="Shape 8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2" name="Shape 852"/>
              <xdr:cNvGrpSpPr/>
            </xdr:nvGrpSpPr>
            <xdr:grpSpPr>
              <a:xfrm>
                <a:off x="5346000" y="3699038"/>
                <a:ext cx="0" cy="161925"/>
                <a:chOff x="5346000" y="3699038"/>
                <a:chExt cx="0" cy="161925"/>
              </a:xfrm>
            </xdr:grpSpPr>
            <xdr:sp>
              <xdr:nvSpPr>
                <xdr:cNvPr id="853" name="Shape 8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4" name="Shape 854"/>
                <xdr:cNvGrpSpPr/>
              </xdr:nvGrpSpPr>
              <xdr:grpSpPr>
                <a:xfrm>
                  <a:off x="5346000" y="3699038"/>
                  <a:ext cx="0" cy="161925"/>
                  <a:chOff x="5346000" y="3699038"/>
                  <a:chExt cx="0" cy="161919"/>
                </a:xfrm>
              </xdr:grpSpPr>
              <xdr:sp>
                <xdr:nvSpPr>
                  <xdr:cNvPr id="855" name="Shape 8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6" name="Shape 856"/>
                  <xdr:cNvGrpSpPr/>
                </xdr:nvGrpSpPr>
                <xdr:grpSpPr>
                  <a:xfrm>
                    <a:off x="5346000" y="3699038"/>
                    <a:ext cx="0" cy="161919"/>
                    <a:chOff x="5475762" y="47760700"/>
                    <a:chExt cx="423655" cy="230200"/>
                  </a:xfrm>
                </xdr:grpSpPr>
                <xdr:sp>
                  <xdr:nvSpPr>
                    <xdr:cNvPr id="857" name="Shape 8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8" name="Shape 8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9" name="Shape 8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 name="Shape 8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61" name="Shape 8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2" name="Shape 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3" name="Shape 8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4" name="Shape 8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5" name="Shape 865"/>
            <xdr:cNvGrpSpPr/>
          </xdr:nvGrpSpPr>
          <xdr:grpSpPr>
            <a:xfrm>
              <a:off x="5346000" y="3699038"/>
              <a:ext cx="0" cy="161925"/>
              <a:chOff x="5346000" y="3699038"/>
              <a:chExt cx="0" cy="161925"/>
            </a:xfrm>
          </xdr:grpSpPr>
          <xdr:sp>
            <xdr:nvSpPr>
              <xdr:cNvPr id="866" name="Shape 8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7" name="Shape 867"/>
              <xdr:cNvGrpSpPr/>
            </xdr:nvGrpSpPr>
            <xdr:grpSpPr>
              <a:xfrm>
                <a:off x="5346000" y="3699038"/>
                <a:ext cx="0" cy="161925"/>
                <a:chOff x="5346000" y="3699038"/>
                <a:chExt cx="0" cy="161925"/>
              </a:xfrm>
            </xdr:grpSpPr>
            <xdr:sp>
              <xdr:nvSpPr>
                <xdr:cNvPr id="868" name="Shape 8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9" name="Shape 869"/>
                <xdr:cNvGrpSpPr/>
              </xdr:nvGrpSpPr>
              <xdr:grpSpPr>
                <a:xfrm>
                  <a:off x="5346000" y="3699038"/>
                  <a:ext cx="0" cy="161925"/>
                  <a:chOff x="5346000" y="3699038"/>
                  <a:chExt cx="0" cy="161919"/>
                </a:xfrm>
              </xdr:grpSpPr>
              <xdr:sp>
                <xdr:nvSpPr>
                  <xdr:cNvPr id="870" name="Shape 8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1" name="Shape 871"/>
                  <xdr:cNvGrpSpPr/>
                </xdr:nvGrpSpPr>
                <xdr:grpSpPr>
                  <a:xfrm>
                    <a:off x="5346000" y="3699038"/>
                    <a:ext cx="0" cy="161919"/>
                    <a:chOff x="5475762" y="47760700"/>
                    <a:chExt cx="423655" cy="230200"/>
                  </a:xfrm>
                </xdr:grpSpPr>
                <xdr:sp>
                  <xdr:nvSpPr>
                    <xdr:cNvPr id="872" name="Shape 8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3" name="Shape 8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4" name="Shape 8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5" name="Shape 8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6" name="Shape 8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7" name="Shape 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8" name="Shape 8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9" name="Shape 8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0" name="Shape 880"/>
            <xdr:cNvGrpSpPr/>
          </xdr:nvGrpSpPr>
          <xdr:grpSpPr>
            <a:xfrm>
              <a:off x="5346000" y="3699038"/>
              <a:ext cx="0" cy="161925"/>
              <a:chOff x="5346000" y="3699038"/>
              <a:chExt cx="0" cy="161925"/>
            </a:xfrm>
          </xdr:grpSpPr>
          <xdr:sp>
            <xdr:nvSpPr>
              <xdr:cNvPr id="881" name="Shape 8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2" name="Shape 882"/>
              <xdr:cNvGrpSpPr/>
            </xdr:nvGrpSpPr>
            <xdr:grpSpPr>
              <a:xfrm>
                <a:off x="5346000" y="3699038"/>
                <a:ext cx="0" cy="161925"/>
                <a:chOff x="5346000" y="3699038"/>
                <a:chExt cx="0" cy="161925"/>
              </a:xfrm>
            </xdr:grpSpPr>
            <xdr:sp>
              <xdr:nvSpPr>
                <xdr:cNvPr id="883" name="Shape 8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4" name="Shape 884"/>
                <xdr:cNvGrpSpPr/>
              </xdr:nvGrpSpPr>
              <xdr:grpSpPr>
                <a:xfrm>
                  <a:off x="5346000" y="3699038"/>
                  <a:ext cx="0" cy="161925"/>
                  <a:chOff x="5346000" y="3699038"/>
                  <a:chExt cx="0" cy="161919"/>
                </a:xfrm>
              </xdr:grpSpPr>
              <xdr:sp>
                <xdr:nvSpPr>
                  <xdr:cNvPr id="885" name="Shape 8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6" name="Shape 886"/>
                  <xdr:cNvGrpSpPr/>
                </xdr:nvGrpSpPr>
                <xdr:grpSpPr>
                  <a:xfrm>
                    <a:off x="5346000" y="3699038"/>
                    <a:ext cx="0" cy="161919"/>
                    <a:chOff x="5475762" y="47760700"/>
                    <a:chExt cx="423655" cy="230200"/>
                  </a:xfrm>
                </xdr:grpSpPr>
                <xdr:sp>
                  <xdr:nvSpPr>
                    <xdr:cNvPr id="887" name="Shape 8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8" name="Shape 8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9" name="Shape 8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0" name="Shape 8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1" name="Shape 8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2" name="Shape 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3" name="Shape 8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4" name="Shape 8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5" name="Shape 895"/>
            <xdr:cNvGrpSpPr/>
          </xdr:nvGrpSpPr>
          <xdr:grpSpPr>
            <a:xfrm>
              <a:off x="5346000" y="3699038"/>
              <a:ext cx="0" cy="161925"/>
              <a:chOff x="5346000" y="3699038"/>
              <a:chExt cx="0" cy="161925"/>
            </a:xfrm>
          </xdr:grpSpPr>
          <xdr:sp>
            <xdr:nvSpPr>
              <xdr:cNvPr id="896" name="Shape 8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7" name="Shape 897"/>
              <xdr:cNvGrpSpPr/>
            </xdr:nvGrpSpPr>
            <xdr:grpSpPr>
              <a:xfrm>
                <a:off x="5346000" y="3699038"/>
                <a:ext cx="0" cy="161925"/>
                <a:chOff x="5346000" y="3699038"/>
                <a:chExt cx="0" cy="161925"/>
              </a:xfrm>
            </xdr:grpSpPr>
            <xdr:sp>
              <xdr:nvSpPr>
                <xdr:cNvPr id="898" name="Shape 8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9" name="Shape 899"/>
                <xdr:cNvGrpSpPr/>
              </xdr:nvGrpSpPr>
              <xdr:grpSpPr>
                <a:xfrm>
                  <a:off x="5346000" y="3699038"/>
                  <a:ext cx="0" cy="161925"/>
                  <a:chOff x="5346000" y="3699038"/>
                  <a:chExt cx="0" cy="161919"/>
                </a:xfrm>
              </xdr:grpSpPr>
              <xdr:sp>
                <xdr:nvSpPr>
                  <xdr:cNvPr id="900" name="Shape 9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1" name="Shape 901"/>
                  <xdr:cNvGrpSpPr/>
                </xdr:nvGrpSpPr>
                <xdr:grpSpPr>
                  <a:xfrm>
                    <a:off x="5346000" y="3699038"/>
                    <a:ext cx="0" cy="161919"/>
                    <a:chOff x="5475762" y="47760700"/>
                    <a:chExt cx="423655" cy="230200"/>
                  </a:xfrm>
                </xdr:grpSpPr>
                <xdr:sp>
                  <xdr:nvSpPr>
                    <xdr:cNvPr id="902" name="Shape 9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3" name="Shape 9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4" name="Shape 9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5" name="Shape 9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06" name="Shape 9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7" name="Shape 9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8" name="Shape 9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09" name="Shape 9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0" name="Shape 910"/>
            <xdr:cNvGrpSpPr/>
          </xdr:nvGrpSpPr>
          <xdr:grpSpPr>
            <a:xfrm>
              <a:off x="5346000" y="3699038"/>
              <a:ext cx="0" cy="161925"/>
              <a:chOff x="5346000" y="3699038"/>
              <a:chExt cx="0" cy="161925"/>
            </a:xfrm>
          </xdr:grpSpPr>
          <xdr:sp>
            <xdr:nvSpPr>
              <xdr:cNvPr id="911" name="Shape 9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2" name="Shape 912"/>
              <xdr:cNvGrpSpPr/>
            </xdr:nvGrpSpPr>
            <xdr:grpSpPr>
              <a:xfrm>
                <a:off x="5346000" y="3699038"/>
                <a:ext cx="0" cy="161925"/>
                <a:chOff x="5346000" y="3699038"/>
                <a:chExt cx="0" cy="161925"/>
              </a:xfrm>
            </xdr:grpSpPr>
            <xdr:sp>
              <xdr:nvSpPr>
                <xdr:cNvPr id="913" name="Shape 9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4" name="Shape 914"/>
                <xdr:cNvGrpSpPr/>
              </xdr:nvGrpSpPr>
              <xdr:grpSpPr>
                <a:xfrm>
                  <a:off x="5346000" y="3699038"/>
                  <a:ext cx="0" cy="161925"/>
                  <a:chOff x="5346000" y="3699038"/>
                  <a:chExt cx="0" cy="161919"/>
                </a:xfrm>
              </xdr:grpSpPr>
              <xdr:sp>
                <xdr:nvSpPr>
                  <xdr:cNvPr id="915" name="Shape 9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6" name="Shape 916"/>
                  <xdr:cNvGrpSpPr/>
                </xdr:nvGrpSpPr>
                <xdr:grpSpPr>
                  <a:xfrm>
                    <a:off x="5346000" y="3699038"/>
                    <a:ext cx="0" cy="161919"/>
                    <a:chOff x="5475762" y="47760700"/>
                    <a:chExt cx="423655" cy="230200"/>
                  </a:xfrm>
                </xdr:grpSpPr>
                <xdr:sp>
                  <xdr:nvSpPr>
                    <xdr:cNvPr id="917" name="Shape 9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8" name="Shape 9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9" name="Shape 9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0" name="Shape 9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1" name="Shape 9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2" name="Shape 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3" name="Shape 9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4" name="Shape 9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5" name="Shape 925"/>
            <xdr:cNvGrpSpPr/>
          </xdr:nvGrpSpPr>
          <xdr:grpSpPr>
            <a:xfrm>
              <a:off x="5346000" y="3699038"/>
              <a:ext cx="0" cy="161925"/>
              <a:chOff x="5346000" y="3699038"/>
              <a:chExt cx="0" cy="161925"/>
            </a:xfrm>
          </xdr:grpSpPr>
          <xdr:sp>
            <xdr:nvSpPr>
              <xdr:cNvPr id="926" name="Shape 9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7" name="Shape 927"/>
              <xdr:cNvGrpSpPr/>
            </xdr:nvGrpSpPr>
            <xdr:grpSpPr>
              <a:xfrm>
                <a:off x="5346000" y="3699038"/>
                <a:ext cx="0" cy="161925"/>
                <a:chOff x="5346000" y="3699038"/>
                <a:chExt cx="0" cy="161925"/>
              </a:xfrm>
            </xdr:grpSpPr>
            <xdr:sp>
              <xdr:nvSpPr>
                <xdr:cNvPr id="928" name="Shape 9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9" name="Shape 929"/>
                <xdr:cNvGrpSpPr/>
              </xdr:nvGrpSpPr>
              <xdr:grpSpPr>
                <a:xfrm>
                  <a:off x="5346000" y="3699038"/>
                  <a:ext cx="0" cy="161925"/>
                  <a:chOff x="5346000" y="3699038"/>
                  <a:chExt cx="0" cy="161919"/>
                </a:xfrm>
              </xdr:grpSpPr>
              <xdr:sp>
                <xdr:nvSpPr>
                  <xdr:cNvPr id="930" name="Shape 9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1" name="Shape 931"/>
                  <xdr:cNvGrpSpPr/>
                </xdr:nvGrpSpPr>
                <xdr:grpSpPr>
                  <a:xfrm>
                    <a:off x="5346000" y="3699038"/>
                    <a:ext cx="0" cy="161919"/>
                    <a:chOff x="5475762" y="47760700"/>
                    <a:chExt cx="423655" cy="230200"/>
                  </a:xfrm>
                </xdr:grpSpPr>
                <xdr:sp>
                  <xdr:nvSpPr>
                    <xdr:cNvPr id="932" name="Shape 9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3" name="Shape 9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4" name="Shape 9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5" name="Shape 9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6" name="Shape 9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7" name="Shape 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8" name="Shape 9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9" name="Shape 9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0" name="Shape 940"/>
            <xdr:cNvGrpSpPr/>
          </xdr:nvGrpSpPr>
          <xdr:grpSpPr>
            <a:xfrm>
              <a:off x="5346000" y="3699038"/>
              <a:ext cx="0" cy="161925"/>
              <a:chOff x="5346000" y="3699038"/>
              <a:chExt cx="0" cy="161925"/>
            </a:xfrm>
          </xdr:grpSpPr>
          <xdr:sp>
            <xdr:nvSpPr>
              <xdr:cNvPr id="941" name="Shape 9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2" name="Shape 942"/>
              <xdr:cNvGrpSpPr/>
            </xdr:nvGrpSpPr>
            <xdr:grpSpPr>
              <a:xfrm>
                <a:off x="5346000" y="3699038"/>
                <a:ext cx="0" cy="161925"/>
                <a:chOff x="5346000" y="3699038"/>
                <a:chExt cx="0" cy="161925"/>
              </a:xfrm>
            </xdr:grpSpPr>
            <xdr:sp>
              <xdr:nvSpPr>
                <xdr:cNvPr id="943" name="Shape 9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4" name="Shape 944"/>
                <xdr:cNvGrpSpPr/>
              </xdr:nvGrpSpPr>
              <xdr:grpSpPr>
                <a:xfrm>
                  <a:off x="5346000" y="3699038"/>
                  <a:ext cx="0" cy="161925"/>
                  <a:chOff x="5346000" y="3699038"/>
                  <a:chExt cx="0" cy="161919"/>
                </a:xfrm>
              </xdr:grpSpPr>
              <xdr:sp>
                <xdr:nvSpPr>
                  <xdr:cNvPr id="945" name="Shape 9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6" name="Shape 946"/>
                  <xdr:cNvGrpSpPr/>
                </xdr:nvGrpSpPr>
                <xdr:grpSpPr>
                  <a:xfrm>
                    <a:off x="5346000" y="3699038"/>
                    <a:ext cx="0" cy="161919"/>
                    <a:chOff x="5475762" y="47760700"/>
                    <a:chExt cx="423655" cy="230200"/>
                  </a:xfrm>
                </xdr:grpSpPr>
                <xdr:sp>
                  <xdr:nvSpPr>
                    <xdr:cNvPr id="947" name="Shape 9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8" name="Shape 9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9" name="Shape 9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0" name="Shape 9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1" name="Shape 9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2" name="Shape 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3" name="Shape 9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4" name="Shape 9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5" name="Shape 955"/>
            <xdr:cNvGrpSpPr/>
          </xdr:nvGrpSpPr>
          <xdr:grpSpPr>
            <a:xfrm>
              <a:off x="5346000" y="3699038"/>
              <a:ext cx="0" cy="161925"/>
              <a:chOff x="5346000" y="3699038"/>
              <a:chExt cx="0" cy="161925"/>
            </a:xfrm>
          </xdr:grpSpPr>
          <xdr:sp>
            <xdr:nvSpPr>
              <xdr:cNvPr id="956" name="Shape 9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7" name="Shape 957"/>
              <xdr:cNvGrpSpPr/>
            </xdr:nvGrpSpPr>
            <xdr:grpSpPr>
              <a:xfrm>
                <a:off x="5346000" y="3699038"/>
                <a:ext cx="0" cy="161925"/>
                <a:chOff x="5346000" y="3699038"/>
                <a:chExt cx="0" cy="161925"/>
              </a:xfrm>
            </xdr:grpSpPr>
            <xdr:sp>
              <xdr:nvSpPr>
                <xdr:cNvPr id="958" name="Shape 9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9" name="Shape 959"/>
                <xdr:cNvGrpSpPr/>
              </xdr:nvGrpSpPr>
              <xdr:grpSpPr>
                <a:xfrm>
                  <a:off x="5346000" y="3699038"/>
                  <a:ext cx="0" cy="161925"/>
                  <a:chOff x="5346000" y="3699038"/>
                  <a:chExt cx="0" cy="161919"/>
                </a:xfrm>
              </xdr:grpSpPr>
              <xdr:sp>
                <xdr:nvSpPr>
                  <xdr:cNvPr id="960" name="Shape 9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1" name="Shape 961"/>
                  <xdr:cNvGrpSpPr/>
                </xdr:nvGrpSpPr>
                <xdr:grpSpPr>
                  <a:xfrm>
                    <a:off x="5346000" y="3699038"/>
                    <a:ext cx="0" cy="161919"/>
                    <a:chOff x="5475762" y="47760700"/>
                    <a:chExt cx="423655" cy="230200"/>
                  </a:xfrm>
                </xdr:grpSpPr>
                <xdr:sp>
                  <xdr:nvSpPr>
                    <xdr:cNvPr id="962" name="Shape 9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3" name="Shape 9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4" name="Shape 9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5" name="Shape 9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6" name="Shape 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7" name="Shape 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8" name="Shape 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9" name="Shape 9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0" name="Shape 970"/>
            <xdr:cNvGrpSpPr/>
          </xdr:nvGrpSpPr>
          <xdr:grpSpPr>
            <a:xfrm>
              <a:off x="5346000" y="3699038"/>
              <a:ext cx="0" cy="161925"/>
              <a:chOff x="5346000" y="3699038"/>
              <a:chExt cx="0" cy="161925"/>
            </a:xfrm>
          </xdr:grpSpPr>
          <xdr:sp>
            <xdr:nvSpPr>
              <xdr:cNvPr id="971" name="Shape 9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2" name="Shape 972"/>
              <xdr:cNvGrpSpPr/>
            </xdr:nvGrpSpPr>
            <xdr:grpSpPr>
              <a:xfrm>
                <a:off x="5346000" y="3699038"/>
                <a:ext cx="0" cy="161925"/>
                <a:chOff x="5346000" y="3699038"/>
                <a:chExt cx="0" cy="161925"/>
              </a:xfrm>
            </xdr:grpSpPr>
            <xdr:sp>
              <xdr:nvSpPr>
                <xdr:cNvPr id="973" name="Shape 9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4" name="Shape 974"/>
                <xdr:cNvGrpSpPr/>
              </xdr:nvGrpSpPr>
              <xdr:grpSpPr>
                <a:xfrm>
                  <a:off x="5346000" y="3699038"/>
                  <a:ext cx="0" cy="161925"/>
                  <a:chOff x="5346000" y="3699038"/>
                  <a:chExt cx="0" cy="161919"/>
                </a:xfrm>
              </xdr:grpSpPr>
              <xdr:sp>
                <xdr:nvSpPr>
                  <xdr:cNvPr id="975" name="Shape 9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6" name="Shape 976"/>
                  <xdr:cNvGrpSpPr/>
                </xdr:nvGrpSpPr>
                <xdr:grpSpPr>
                  <a:xfrm>
                    <a:off x="5346000" y="3699038"/>
                    <a:ext cx="0" cy="161919"/>
                    <a:chOff x="5475762" y="47760700"/>
                    <a:chExt cx="423655" cy="230200"/>
                  </a:xfrm>
                </xdr:grpSpPr>
                <xdr:sp>
                  <xdr:nvSpPr>
                    <xdr:cNvPr id="977" name="Shape 9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8" name="Shape 9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9" name="Shape 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0" name="Shape 9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81" name="Shape 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2" name="Shape 9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3" name="Shape 9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4" name="Shape 9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5" name="Shape 985"/>
            <xdr:cNvGrpSpPr/>
          </xdr:nvGrpSpPr>
          <xdr:grpSpPr>
            <a:xfrm>
              <a:off x="5346000" y="3699038"/>
              <a:ext cx="0" cy="161925"/>
              <a:chOff x="5346000" y="3699038"/>
              <a:chExt cx="0" cy="161925"/>
            </a:xfrm>
          </xdr:grpSpPr>
          <xdr:sp>
            <xdr:nvSpPr>
              <xdr:cNvPr id="986" name="Shape 9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7" name="Shape 987"/>
              <xdr:cNvGrpSpPr/>
            </xdr:nvGrpSpPr>
            <xdr:grpSpPr>
              <a:xfrm>
                <a:off x="5346000" y="3699038"/>
                <a:ext cx="0" cy="161925"/>
                <a:chOff x="5346000" y="3699038"/>
                <a:chExt cx="0" cy="161925"/>
              </a:xfrm>
            </xdr:grpSpPr>
            <xdr:sp>
              <xdr:nvSpPr>
                <xdr:cNvPr id="988" name="Shape 9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9" name="Shape 989"/>
                <xdr:cNvGrpSpPr/>
              </xdr:nvGrpSpPr>
              <xdr:grpSpPr>
                <a:xfrm>
                  <a:off x="5346000" y="3699038"/>
                  <a:ext cx="0" cy="161925"/>
                  <a:chOff x="5346000" y="3699038"/>
                  <a:chExt cx="0" cy="161919"/>
                </a:xfrm>
              </xdr:grpSpPr>
              <xdr:sp>
                <xdr:nvSpPr>
                  <xdr:cNvPr id="990" name="Shape 9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1" name="Shape 991"/>
                  <xdr:cNvGrpSpPr/>
                </xdr:nvGrpSpPr>
                <xdr:grpSpPr>
                  <a:xfrm>
                    <a:off x="5346000" y="3699038"/>
                    <a:ext cx="0" cy="161919"/>
                    <a:chOff x="5475762" y="47760700"/>
                    <a:chExt cx="423655" cy="230200"/>
                  </a:xfrm>
                </xdr:grpSpPr>
                <xdr:sp>
                  <xdr:nvSpPr>
                    <xdr:cNvPr id="992" name="Shape 9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3" name="Shape 9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4" name="Shape 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5" name="Shape 9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6" name="Shape 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7" name="Shape 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8" name="Shape 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9" name="Shape 9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0" name="Shape 1000"/>
            <xdr:cNvGrpSpPr/>
          </xdr:nvGrpSpPr>
          <xdr:grpSpPr>
            <a:xfrm>
              <a:off x="5346000" y="3699038"/>
              <a:ext cx="0" cy="161925"/>
              <a:chOff x="5346000" y="3699038"/>
              <a:chExt cx="0" cy="161925"/>
            </a:xfrm>
          </xdr:grpSpPr>
          <xdr:sp>
            <xdr:nvSpPr>
              <xdr:cNvPr id="1001" name="Shape 10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2" name="Shape 1002"/>
              <xdr:cNvGrpSpPr/>
            </xdr:nvGrpSpPr>
            <xdr:grpSpPr>
              <a:xfrm>
                <a:off x="5346000" y="3699038"/>
                <a:ext cx="0" cy="161925"/>
                <a:chOff x="5346000" y="3699038"/>
                <a:chExt cx="0" cy="161925"/>
              </a:xfrm>
            </xdr:grpSpPr>
            <xdr:sp>
              <xdr:nvSpPr>
                <xdr:cNvPr id="1003" name="Shape 10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4" name="Shape 1004"/>
                <xdr:cNvGrpSpPr/>
              </xdr:nvGrpSpPr>
              <xdr:grpSpPr>
                <a:xfrm>
                  <a:off x="5346000" y="3699038"/>
                  <a:ext cx="0" cy="161925"/>
                  <a:chOff x="5346000" y="3699038"/>
                  <a:chExt cx="0" cy="161919"/>
                </a:xfrm>
              </xdr:grpSpPr>
              <xdr:sp>
                <xdr:nvSpPr>
                  <xdr:cNvPr id="1005" name="Shape 10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6" name="Shape 1006"/>
                  <xdr:cNvGrpSpPr/>
                </xdr:nvGrpSpPr>
                <xdr:grpSpPr>
                  <a:xfrm>
                    <a:off x="5346000" y="3699038"/>
                    <a:ext cx="0" cy="161919"/>
                    <a:chOff x="5475762" y="47760700"/>
                    <a:chExt cx="423655" cy="230200"/>
                  </a:xfrm>
                </xdr:grpSpPr>
                <xdr:sp>
                  <xdr:nvSpPr>
                    <xdr:cNvPr id="1007" name="Shape 10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8" name="Shape 10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9" name="Shape 1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0" name="Shape 10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1" name="Shape 1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2" name="Shape 1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3" name="Shape 10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4" name="Shape 10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5" name="Shape 1015"/>
            <xdr:cNvGrpSpPr/>
          </xdr:nvGrpSpPr>
          <xdr:grpSpPr>
            <a:xfrm>
              <a:off x="5346000" y="3699038"/>
              <a:ext cx="0" cy="161925"/>
              <a:chOff x="5346000" y="3699038"/>
              <a:chExt cx="0" cy="161925"/>
            </a:xfrm>
          </xdr:grpSpPr>
          <xdr:sp>
            <xdr:nvSpPr>
              <xdr:cNvPr id="1016" name="Shape 10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7" name="Shape 1017"/>
              <xdr:cNvGrpSpPr/>
            </xdr:nvGrpSpPr>
            <xdr:grpSpPr>
              <a:xfrm>
                <a:off x="5346000" y="3699038"/>
                <a:ext cx="0" cy="161925"/>
                <a:chOff x="5346000" y="3699038"/>
                <a:chExt cx="0" cy="161925"/>
              </a:xfrm>
            </xdr:grpSpPr>
            <xdr:sp>
              <xdr:nvSpPr>
                <xdr:cNvPr id="1018" name="Shape 10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9" name="Shape 1019"/>
                <xdr:cNvGrpSpPr/>
              </xdr:nvGrpSpPr>
              <xdr:grpSpPr>
                <a:xfrm>
                  <a:off x="5346000" y="3699038"/>
                  <a:ext cx="0" cy="161925"/>
                  <a:chOff x="5346000" y="3699038"/>
                  <a:chExt cx="0" cy="161919"/>
                </a:xfrm>
              </xdr:grpSpPr>
              <xdr:sp>
                <xdr:nvSpPr>
                  <xdr:cNvPr id="1020" name="Shape 10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1" name="Shape 1021"/>
                  <xdr:cNvGrpSpPr/>
                </xdr:nvGrpSpPr>
                <xdr:grpSpPr>
                  <a:xfrm>
                    <a:off x="5346000" y="3699038"/>
                    <a:ext cx="0" cy="161919"/>
                    <a:chOff x="5475762" y="47760700"/>
                    <a:chExt cx="423655" cy="230200"/>
                  </a:xfrm>
                </xdr:grpSpPr>
                <xdr:sp>
                  <xdr:nvSpPr>
                    <xdr:cNvPr id="1022" name="Shape 10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3" name="Shape 10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4" name="Shape 10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5" name="Shape 10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26" name="Shape 10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7" name="Shape 10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8" name="Shape 10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9" name="Shape 10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0" name="Shape 1030"/>
            <xdr:cNvGrpSpPr/>
          </xdr:nvGrpSpPr>
          <xdr:grpSpPr>
            <a:xfrm>
              <a:off x="5346000" y="3699038"/>
              <a:ext cx="0" cy="161925"/>
              <a:chOff x="5346000" y="3699038"/>
              <a:chExt cx="0" cy="161925"/>
            </a:xfrm>
          </xdr:grpSpPr>
          <xdr:sp>
            <xdr:nvSpPr>
              <xdr:cNvPr id="1031" name="Shape 10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2" name="Shape 1032"/>
              <xdr:cNvGrpSpPr/>
            </xdr:nvGrpSpPr>
            <xdr:grpSpPr>
              <a:xfrm>
                <a:off x="5346000" y="3699038"/>
                <a:ext cx="0" cy="161925"/>
                <a:chOff x="5346000" y="3699038"/>
                <a:chExt cx="0" cy="161925"/>
              </a:xfrm>
            </xdr:grpSpPr>
            <xdr:sp>
              <xdr:nvSpPr>
                <xdr:cNvPr id="1033" name="Shape 10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4" name="Shape 1034"/>
                <xdr:cNvGrpSpPr/>
              </xdr:nvGrpSpPr>
              <xdr:grpSpPr>
                <a:xfrm>
                  <a:off x="5346000" y="3699038"/>
                  <a:ext cx="0" cy="161925"/>
                  <a:chOff x="5346000" y="3699038"/>
                  <a:chExt cx="0" cy="161919"/>
                </a:xfrm>
              </xdr:grpSpPr>
              <xdr:sp>
                <xdr:nvSpPr>
                  <xdr:cNvPr id="1035" name="Shape 10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6" name="Shape 1036"/>
                  <xdr:cNvGrpSpPr/>
                </xdr:nvGrpSpPr>
                <xdr:grpSpPr>
                  <a:xfrm>
                    <a:off x="5346000" y="3699038"/>
                    <a:ext cx="0" cy="161919"/>
                    <a:chOff x="5475762" y="47760700"/>
                    <a:chExt cx="423655" cy="230200"/>
                  </a:xfrm>
                </xdr:grpSpPr>
                <xdr:sp>
                  <xdr:nvSpPr>
                    <xdr:cNvPr id="1037" name="Shape 10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8" name="Shape 10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9" name="Shape 10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0" name="Shape 10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1" name="Shape 10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2" name="Shape 1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3" name="Shape 10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4" name="Shape 10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5" name="Shape 1045"/>
            <xdr:cNvGrpSpPr/>
          </xdr:nvGrpSpPr>
          <xdr:grpSpPr>
            <a:xfrm>
              <a:off x="5346000" y="3699038"/>
              <a:ext cx="0" cy="161925"/>
              <a:chOff x="5346000" y="3699038"/>
              <a:chExt cx="0" cy="161925"/>
            </a:xfrm>
          </xdr:grpSpPr>
          <xdr:sp>
            <xdr:nvSpPr>
              <xdr:cNvPr id="1046" name="Shape 10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7" name="Shape 1047"/>
              <xdr:cNvGrpSpPr/>
            </xdr:nvGrpSpPr>
            <xdr:grpSpPr>
              <a:xfrm>
                <a:off x="5346000" y="3699038"/>
                <a:ext cx="0" cy="161925"/>
                <a:chOff x="5346000" y="3699038"/>
                <a:chExt cx="0" cy="161925"/>
              </a:xfrm>
            </xdr:grpSpPr>
            <xdr:sp>
              <xdr:nvSpPr>
                <xdr:cNvPr id="1048" name="Shape 10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9" name="Shape 1049"/>
                <xdr:cNvGrpSpPr/>
              </xdr:nvGrpSpPr>
              <xdr:grpSpPr>
                <a:xfrm>
                  <a:off x="5346000" y="3699038"/>
                  <a:ext cx="0" cy="161925"/>
                  <a:chOff x="5346000" y="3699038"/>
                  <a:chExt cx="0" cy="161919"/>
                </a:xfrm>
              </xdr:grpSpPr>
              <xdr:sp>
                <xdr:nvSpPr>
                  <xdr:cNvPr id="1050" name="Shape 10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1" name="Shape 1051"/>
                  <xdr:cNvGrpSpPr/>
                </xdr:nvGrpSpPr>
                <xdr:grpSpPr>
                  <a:xfrm>
                    <a:off x="5346000" y="3699038"/>
                    <a:ext cx="0" cy="161919"/>
                    <a:chOff x="5475762" y="47760700"/>
                    <a:chExt cx="423655" cy="230200"/>
                  </a:xfrm>
                </xdr:grpSpPr>
                <xdr:sp>
                  <xdr:nvSpPr>
                    <xdr:cNvPr id="1052" name="Shape 10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3" name="Shape 10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4" name="Shape 10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5" name="Shape 10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6" name="Shape 10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7" name="Shape 10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8" name="Shape 10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9" name="Shape 10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0" name="Shape 1060"/>
            <xdr:cNvGrpSpPr/>
          </xdr:nvGrpSpPr>
          <xdr:grpSpPr>
            <a:xfrm>
              <a:off x="5346000" y="3699038"/>
              <a:ext cx="0" cy="161925"/>
              <a:chOff x="5346000" y="3699038"/>
              <a:chExt cx="0" cy="161925"/>
            </a:xfrm>
          </xdr:grpSpPr>
          <xdr:sp>
            <xdr:nvSpPr>
              <xdr:cNvPr id="1061" name="Shape 10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2" name="Shape 1062"/>
              <xdr:cNvGrpSpPr/>
            </xdr:nvGrpSpPr>
            <xdr:grpSpPr>
              <a:xfrm>
                <a:off x="5346000" y="3699038"/>
                <a:ext cx="0" cy="161925"/>
                <a:chOff x="5346000" y="3699038"/>
                <a:chExt cx="0" cy="161925"/>
              </a:xfrm>
            </xdr:grpSpPr>
            <xdr:sp>
              <xdr:nvSpPr>
                <xdr:cNvPr id="1063" name="Shape 10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4" name="Shape 1064"/>
                <xdr:cNvGrpSpPr/>
              </xdr:nvGrpSpPr>
              <xdr:grpSpPr>
                <a:xfrm>
                  <a:off x="5346000" y="3699038"/>
                  <a:ext cx="0" cy="161925"/>
                  <a:chOff x="5346000" y="3699038"/>
                  <a:chExt cx="0" cy="161919"/>
                </a:xfrm>
              </xdr:grpSpPr>
              <xdr:sp>
                <xdr:nvSpPr>
                  <xdr:cNvPr id="1065" name="Shape 10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6" name="Shape 1066"/>
                  <xdr:cNvGrpSpPr/>
                </xdr:nvGrpSpPr>
                <xdr:grpSpPr>
                  <a:xfrm>
                    <a:off x="5346000" y="3699038"/>
                    <a:ext cx="0" cy="161919"/>
                    <a:chOff x="5475762" y="47760700"/>
                    <a:chExt cx="423655" cy="230200"/>
                  </a:xfrm>
                </xdr:grpSpPr>
                <xdr:sp>
                  <xdr:nvSpPr>
                    <xdr:cNvPr id="1067" name="Shape 10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8" name="Shape 10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9" name="Shape 10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0" name="Shape 10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1" name="Shape 10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2" name="Shape 1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3" name="Shape 10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4" name="Shape 10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5" name="Shape 1075"/>
            <xdr:cNvGrpSpPr/>
          </xdr:nvGrpSpPr>
          <xdr:grpSpPr>
            <a:xfrm>
              <a:off x="5346000" y="3699038"/>
              <a:ext cx="0" cy="161925"/>
              <a:chOff x="5346000" y="3699038"/>
              <a:chExt cx="0" cy="161925"/>
            </a:xfrm>
          </xdr:grpSpPr>
          <xdr:sp>
            <xdr:nvSpPr>
              <xdr:cNvPr id="1076" name="Shape 10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7" name="Shape 1077"/>
              <xdr:cNvGrpSpPr/>
            </xdr:nvGrpSpPr>
            <xdr:grpSpPr>
              <a:xfrm>
                <a:off x="5346000" y="3699038"/>
                <a:ext cx="0" cy="161925"/>
                <a:chOff x="5346000" y="3699038"/>
                <a:chExt cx="0" cy="161925"/>
              </a:xfrm>
            </xdr:grpSpPr>
            <xdr:sp>
              <xdr:nvSpPr>
                <xdr:cNvPr id="1078" name="Shape 10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9" name="Shape 1079"/>
                <xdr:cNvGrpSpPr/>
              </xdr:nvGrpSpPr>
              <xdr:grpSpPr>
                <a:xfrm>
                  <a:off x="5346000" y="3699038"/>
                  <a:ext cx="0" cy="161925"/>
                  <a:chOff x="5346000" y="3699038"/>
                  <a:chExt cx="0" cy="161919"/>
                </a:xfrm>
              </xdr:grpSpPr>
              <xdr:sp>
                <xdr:nvSpPr>
                  <xdr:cNvPr id="1080" name="Shape 10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1" name="Shape 1081"/>
                  <xdr:cNvGrpSpPr/>
                </xdr:nvGrpSpPr>
                <xdr:grpSpPr>
                  <a:xfrm>
                    <a:off x="5346000" y="3699038"/>
                    <a:ext cx="0" cy="161919"/>
                    <a:chOff x="5475762" y="47760700"/>
                    <a:chExt cx="423655" cy="230200"/>
                  </a:xfrm>
                </xdr:grpSpPr>
                <xdr:sp>
                  <xdr:nvSpPr>
                    <xdr:cNvPr id="1082" name="Shape 10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3" name="Shape 10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4" name="Shape 1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5" name="Shape 10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6" name="Shape 1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7" name="Shape 1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8" name="Shape 1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9" name="Shape 10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0" name="Shape 1090"/>
            <xdr:cNvGrpSpPr/>
          </xdr:nvGrpSpPr>
          <xdr:grpSpPr>
            <a:xfrm>
              <a:off x="5346000" y="3699038"/>
              <a:ext cx="0" cy="161925"/>
              <a:chOff x="5346000" y="3699038"/>
              <a:chExt cx="0" cy="161925"/>
            </a:xfrm>
          </xdr:grpSpPr>
          <xdr:sp>
            <xdr:nvSpPr>
              <xdr:cNvPr id="1091" name="Shape 10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2" name="Shape 1092"/>
              <xdr:cNvGrpSpPr/>
            </xdr:nvGrpSpPr>
            <xdr:grpSpPr>
              <a:xfrm>
                <a:off x="5346000" y="3699038"/>
                <a:ext cx="0" cy="161925"/>
                <a:chOff x="5346000" y="3699038"/>
                <a:chExt cx="0" cy="161925"/>
              </a:xfrm>
            </xdr:grpSpPr>
            <xdr:sp>
              <xdr:nvSpPr>
                <xdr:cNvPr id="1093" name="Shape 10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4" name="Shape 1094"/>
                <xdr:cNvGrpSpPr/>
              </xdr:nvGrpSpPr>
              <xdr:grpSpPr>
                <a:xfrm>
                  <a:off x="5346000" y="3699038"/>
                  <a:ext cx="0" cy="161925"/>
                  <a:chOff x="5346000" y="3699038"/>
                  <a:chExt cx="0" cy="161919"/>
                </a:xfrm>
              </xdr:grpSpPr>
              <xdr:sp>
                <xdr:nvSpPr>
                  <xdr:cNvPr id="1095" name="Shape 10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6" name="Shape 1096"/>
                  <xdr:cNvGrpSpPr/>
                </xdr:nvGrpSpPr>
                <xdr:grpSpPr>
                  <a:xfrm>
                    <a:off x="5346000" y="3699038"/>
                    <a:ext cx="0" cy="161919"/>
                    <a:chOff x="5475762" y="47760700"/>
                    <a:chExt cx="423655" cy="230200"/>
                  </a:xfrm>
                </xdr:grpSpPr>
                <xdr:sp>
                  <xdr:nvSpPr>
                    <xdr:cNvPr id="1097" name="Shape 10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8" name="Shape 10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9" name="Shape 1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0" name="Shape 11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1" name="Shape 11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2" name="Shape 11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3" name="Shape 11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4" name="Shape 11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5" name="Shape 1105"/>
            <xdr:cNvGrpSpPr/>
          </xdr:nvGrpSpPr>
          <xdr:grpSpPr>
            <a:xfrm>
              <a:off x="5346000" y="3699038"/>
              <a:ext cx="0" cy="161925"/>
              <a:chOff x="5346000" y="3699038"/>
              <a:chExt cx="0" cy="161925"/>
            </a:xfrm>
          </xdr:grpSpPr>
          <xdr:sp>
            <xdr:nvSpPr>
              <xdr:cNvPr id="1106" name="Shape 11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7" name="Shape 1107"/>
              <xdr:cNvGrpSpPr/>
            </xdr:nvGrpSpPr>
            <xdr:grpSpPr>
              <a:xfrm>
                <a:off x="5346000" y="3699038"/>
                <a:ext cx="0" cy="161925"/>
                <a:chOff x="5346000" y="3699038"/>
                <a:chExt cx="0" cy="161925"/>
              </a:xfrm>
            </xdr:grpSpPr>
            <xdr:sp>
              <xdr:nvSpPr>
                <xdr:cNvPr id="1108" name="Shape 11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9" name="Shape 1109"/>
                <xdr:cNvGrpSpPr/>
              </xdr:nvGrpSpPr>
              <xdr:grpSpPr>
                <a:xfrm>
                  <a:off x="5346000" y="3699038"/>
                  <a:ext cx="0" cy="161925"/>
                  <a:chOff x="5346000" y="3699038"/>
                  <a:chExt cx="0" cy="161919"/>
                </a:xfrm>
              </xdr:grpSpPr>
              <xdr:sp>
                <xdr:nvSpPr>
                  <xdr:cNvPr id="1110" name="Shape 11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1" name="Shape 1111"/>
                  <xdr:cNvGrpSpPr/>
                </xdr:nvGrpSpPr>
                <xdr:grpSpPr>
                  <a:xfrm>
                    <a:off x="5346000" y="3699038"/>
                    <a:ext cx="0" cy="161919"/>
                    <a:chOff x="5475762" y="47760700"/>
                    <a:chExt cx="423655" cy="230200"/>
                  </a:xfrm>
                </xdr:grpSpPr>
                <xdr:sp>
                  <xdr:nvSpPr>
                    <xdr:cNvPr id="1112" name="Shape 11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3" name="Shape 11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4" name="Shape 11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5" name="Shape 11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6" name="Shape 11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7" name="Shape 1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8" name="Shape 1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9" name="Shape 11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0" name="Shape 1120"/>
            <xdr:cNvGrpSpPr/>
          </xdr:nvGrpSpPr>
          <xdr:grpSpPr>
            <a:xfrm>
              <a:off x="5346000" y="3699038"/>
              <a:ext cx="0" cy="161925"/>
              <a:chOff x="5346000" y="3699038"/>
              <a:chExt cx="0" cy="161925"/>
            </a:xfrm>
          </xdr:grpSpPr>
          <xdr:sp>
            <xdr:nvSpPr>
              <xdr:cNvPr id="1121" name="Shape 11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2" name="Shape 1122"/>
              <xdr:cNvGrpSpPr/>
            </xdr:nvGrpSpPr>
            <xdr:grpSpPr>
              <a:xfrm>
                <a:off x="5346000" y="3699038"/>
                <a:ext cx="0" cy="161925"/>
                <a:chOff x="5346000" y="3699038"/>
                <a:chExt cx="0" cy="161925"/>
              </a:xfrm>
            </xdr:grpSpPr>
            <xdr:sp>
              <xdr:nvSpPr>
                <xdr:cNvPr id="1123" name="Shape 11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4" name="Shape 1124"/>
                <xdr:cNvGrpSpPr/>
              </xdr:nvGrpSpPr>
              <xdr:grpSpPr>
                <a:xfrm>
                  <a:off x="5346000" y="3699038"/>
                  <a:ext cx="0" cy="161925"/>
                  <a:chOff x="5346000" y="3699038"/>
                  <a:chExt cx="0" cy="161919"/>
                </a:xfrm>
              </xdr:grpSpPr>
              <xdr:sp>
                <xdr:nvSpPr>
                  <xdr:cNvPr id="1125" name="Shape 11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6" name="Shape 1126"/>
                  <xdr:cNvGrpSpPr/>
                </xdr:nvGrpSpPr>
                <xdr:grpSpPr>
                  <a:xfrm>
                    <a:off x="5346000" y="3699038"/>
                    <a:ext cx="0" cy="161919"/>
                    <a:chOff x="5475762" y="47760700"/>
                    <a:chExt cx="423655" cy="230200"/>
                  </a:xfrm>
                </xdr:grpSpPr>
                <xdr:sp>
                  <xdr:nvSpPr>
                    <xdr:cNvPr id="1127" name="Shape 11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8" name="Shape 11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9" name="Shape 1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0" name="Shape 11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31" name="Shape 1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2" name="Shape 1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3" name="Shape 1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4" name="Shape 11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5" name="Shape 1135"/>
            <xdr:cNvGrpSpPr/>
          </xdr:nvGrpSpPr>
          <xdr:grpSpPr>
            <a:xfrm>
              <a:off x="5346000" y="3699038"/>
              <a:ext cx="0" cy="161925"/>
              <a:chOff x="5346000" y="3699038"/>
              <a:chExt cx="0" cy="161925"/>
            </a:xfrm>
          </xdr:grpSpPr>
          <xdr:sp>
            <xdr:nvSpPr>
              <xdr:cNvPr id="1136" name="Shape 11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7" name="Shape 1137"/>
              <xdr:cNvGrpSpPr/>
            </xdr:nvGrpSpPr>
            <xdr:grpSpPr>
              <a:xfrm>
                <a:off x="5346000" y="3699038"/>
                <a:ext cx="0" cy="161925"/>
                <a:chOff x="5346000" y="3699038"/>
                <a:chExt cx="0" cy="161925"/>
              </a:xfrm>
            </xdr:grpSpPr>
            <xdr:sp>
              <xdr:nvSpPr>
                <xdr:cNvPr id="1138" name="Shape 11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9" name="Shape 1139"/>
                <xdr:cNvGrpSpPr/>
              </xdr:nvGrpSpPr>
              <xdr:grpSpPr>
                <a:xfrm>
                  <a:off x="5346000" y="3699038"/>
                  <a:ext cx="0" cy="161925"/>
                  <a:chOff x="5346000" y="3699038"/>
                  <a:chExt cx="0" cy="161919"/>
                </a:xfrm>
              </xdr:grpSpPr>
              <xdr:sp>
                <xdr:nvSpPr>
                  <xdr:cNvPr id="1140" name="Shape 11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1" name="Shape 1141"/>
                  <xdr:cNvGrpSpPr/>
                </xdr:nvGrpSpPr>
                <xdr:grpSpPr>
                  <a:xfrm>
                    <a:off x="5346000" y="3699038"/>
                    <a:ext cx="0" cy="161919"/>
                    <a:chOff x="5475762" y="47760700"/>
                    <a:chExt cx="423655" cy="230200"/>
                  </a:xfrm>
                </xdr:grpSpPr>
                <xdr:sp>
                  <xdr:nvSpPr>
                    <xdr:cNvPr id="1142" name="Shape 11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3" name="Shape 11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4" name="Shape 1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5" name="Shape 11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6" name="Shape 11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7" name="Shape 11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8" name="Shape 11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9" name="Shape 11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0" name="Shape 1150"/>
            <xdr:cNvGrpSpPr/>
          </xdr:nvGrpSpPr>
          <xdr:grpSpPr>
            <a:xfrm>
              <a:off x="5346000" y="3699038"/>
              <a:ext cx="0" cy="161925"/>
              <a:chOff x="5346000" y="3699038"/>
              <a:chExt cx="0" cy="161925"/>
            </a:xfrm>
          </xdr:grpSpPr>
          <xdr:sp>
            <xdr:nvSpPr>
              <xdr:cNvPr id="1151" name="Shape 11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2" name="Shape 1152"/>
              <xdr:cNvGrpSpPr/>
            </xdr:nvGrpSpPr>
            <xdr:grpSpPr>
              <a:xfrm>
                <a:off x="5346000" y="3699038"/>
                <a:ext cx="0" cy="161925"/>
                <a:chOff x="5346000" y="3699038"/>
                <a:chExt cx="0" cy="161925"/>
              </a:xfrm>
            </xdr:grpSpPr>
            <xdr:sp>
              <xdr:nvSpPr>
                <xdr:cNvPr id="1153" name="Shape 11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4" name="Shape 1154"/>
                <xdr:cNvGrpSpPr/>
              </xdr:nvGrpSpPr>
              <xdr:grpSpPr>
                <a:xfrm>
                  <a:off x="5346000" y="3699038"/>
                  <a:ext cx="0" cy="161925"/>
                  <a:chOff x="5346000" y="3699038"/>
                  <a:chExt cx="0" cy="161919"/>
                </a:xfrm>
              </xdr:grpSpPr>
              <xdr:sp>
                <xdr:nvSpPr>
                  <xdr:cNvPr id="1155" name="Shape 11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6" name="Shape 1156"/>
                  <xdr:cNvGrpSpPr/>
                </xdr:nvGrpSpPr>
                <xdr:grpSpPr>
                  <a:xfrm>
                    <a:off x="5346000" y="3699038"/>
                    <a:ext cx="0" cy="161919"/>
                    <a:chOff x="5475762" y="47760700"/>
                    <a:chExt cx="423655" cy="230200"/>
                  </a:xfrm>
                </xdr:grpSpPr>
                <xdr:sp>
                  <xdr:nvSpPr>
                    <xdr:cNvPr id="1157" name="Shape 11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8" name="Shape 11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9" name="Shape 11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0" name="Shape 11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1" name="Shape 11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2" name="Shape 1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3" name="Shape 11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29</xdr:row>
      <xdr:rowOff>0</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29</xdr:row>
      <xdr:rowOff>0</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29</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29</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29</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4" name="Shape 11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5" name="Shape 1165"/>
            <xdr:cNvGrpSpPr/>
          </xdr:nvGrpSpPr>
          <xdr:grpSpPr>
            <a:xfrm>
              <a:off x="5346000" y="3699038"/>
              <a:ext cx="0" cy="161925"/>
              <a:chOff x="5346000" y="3699038"/>
              <a:chExt cx="0" cy="161925"/>
            </a:xfrm>
          </xdr:grpSpPr>
          <xdr:sp>
            <xdr:nvSpPr>
              <xdr:cNvPr id="1166" name="Shape 11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7" name="Shape 1167"/>
              <xdr:cNvGrpSpPr/>
            </xdr:nvGrpSpPr>
            <xdr:grpSpPr>
              <a:xfrm>
                <a:off x="5346000" y="3699038"/>
                <a:ext cx="0" cy="161925"/>
                <a:chOff x="5346000" y="3699038"/>
                <a:chExt cx="0" cy="161925"/>
              </a:xfrm>
            </xdr:grpSpPr>
            <xdr:sp>
              <xdr:nvSpPr>
                <xdr:cNvPr id="1168" name="Shape 11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9" name="Shape 1169"/>
                <xdr:cNvGrpSpPr/>
              </xdr:nvGrpSpPr>
              <xdr:grpSpPr>
                <a:xfrm>
                  <a:off x="5346000" y="3699038"/>
                  <a:ext cx="0" cy="161925"/>
                  <a:chOff x="5346000" y="3699038"/>
                  <a:chExt cx="0" cy="161919"/>
                </a:xfrm>
              </xdr:grpSpPr>
              <xdr:sp>
                <xdr:nvSpPr>
                  <xdr:cNvPr id="1170" name="Shape 11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1" name="Shape 1171"/>
                  <xdr:cNvGrpSpPr/>
                </xdr:nvGrpSpPr>
                <xdr:grpSpPr>
                  <a:xfrm>
                    <a:off x="5346000" y="3699038"/>
                    <a:ext cx="0" cy="161919"/>
                    <a:chOff x="5475762" y="47760700"/>
                    <a:chExt cx="423655" cy="230200"/>
                  </a:xfrm>
                </xdr:grpSpPr>
                <xdr:sp>
                  <xdr:nvSpPr>
                    <xdr:cNvPr id="1172" name="Shape 11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3" name="Shape 11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74" name="Shape 1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5" name="Shape 11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76" name="Shape 11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7" name="Shape 1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8" name="Shape 11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79" name="Shape 11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0" name="Shape 1180"/>
            <xdr:cNvGrpSpPr/>
          </xdr:nvGrpSpPr>
          <xdr:grpSpPr>
            <a:xfrm>
              <a:off x="5346000" y="3699038"/>
              <a:ext cx="0" cy="161925"/>
              <a:chOff x="5346000" y="3699038"/>
              <a:chExt cx="0" cy="161925"/>
            </a:xfrm>
          </xdr:grpSpPr>
          <xdr:sp>
            <xdr:nvSpPr>
              <xdr:cNvPr id="1181" name="Shape 11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2" name="Shape 1182"/>
              <xdr:cNvGrpSpPr/>
            </xdr:nvGrpSpPr>
            <xdr:grpSpPr>
              <a:xfrm>
                <a:off x="5346000" y="3699038"/>
                <a:ext cx="0" cy="161925"/>
                <a:chOff x="5346000" y="3699038"/>
                <a:chExt cx="0" cy="161925"/>
              </a:xfrm>
            </xdr:grpSpPr>
            <xdr:sp>
              <xdr:nvSpPr>
                <xdr:cNvPr id="1183" name="Shape 11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4" name="Shape 1184"/>
                <xdr:cNvGrpSpPr/>
              </xdr:nvGrpSpPr>
              <xdr:grpSpPr>
                <a:xfrm>
                  <a:off x="5346000" y="3699038"/>
                  <a:ext cx="0" cy="161925"/>
                  <a:chOff x="5346000" y="3699038"/>
                  <a:chExt cx="0" cy="161919"/>
                </a:xfrm>
              </xdr:grpSpPr>
              <xdr:sp>
                <xdr:nvSpPr>
                  <xdr:cNvPr id="1185" name="Shape 11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6" name="Shape 1186"/>
                  <xdr:cNvGrpSpPr/>
                </xdr:nvGrpSpPr>
                <xdr:grpSpPr>
                  <a:xfrm>
                    <a:off x="5346000" y="3699038"/>
                    <a:ext cx="0" cy="161919"/>
                    <a:chOff x="5475762" y="47760700"/>
                    <a:chExt cx="314325" cy="230200"/>
                  </a:xfrm>
                </xdr:grpSpPr>
                <xdr:sp>
                  <xdr:nvSpPr>
                    <xdr:cNvPr id="1187" name="Shape 11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8" name="Shape 118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89" name="Shape 118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0" name="Shape 11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1" name="Shape 11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2" name="Shape 11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3" name="Shape 11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194" name="Shape 11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5" name="Shape 1195"/>
            <xdr:cNvGrpSpPr/>
          </xdr:nvGrpSpPr>
          <xdr:grpSpPr>
            <a:xfrm>
              <a:off x="5346000" y="3699038"/>
              <a:ext cx="0" cy="161925"/>
              <a:chOff x="5346000" y="3699038"/>
              <a:chExt cx="0" cy="161925"/>
            </a:xfrm>
          </xdr:grpSpPr>
          <xdr:sp>
            <xdr:nvSpPr>
              <xdr:cNvPr id="1196" name="Shape 11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7" name="Shape 1197"/>
              <xdr:cNvGrpSpPr/>
            </xdr:nvGrpSpPr>
            <xdr:grpSpPr>
              <a:xfrm>
                <a:off x="5346000" y="3699038"/>
                <a:ext cx="0" cy="161925"/>
                <a:chOff x="5346000" y="3699038"/>
                <a:chExt cx="0" cy="161925"/>
              </a:xfrm>
            </xdr:grpSpPr>
            <xdr:sp>
              <xdr:nvSpPr>
                <xdr:cNvPr id="1198" name="Shape 11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9" name="Shape 1199"/>
                <xdr:cNvGrpSpPr/>
              </xdr:nvGrpSpPr>
              <xdr:grpSpPr>
                <a:xfrm>
                  <a:off x="5346000" y="3699038"/>
                  <a:ext cx="0" cy="161925"/>
                  <a:chOff x="5346000" y="3699038"/>
                  <a:chExt cx="0" cy="161919"/>
                </a:xfrm>
              </xdr:grpSpPr>
              <xdr:sp>
                <xdr:nvSpPr>
                  <xdr:cNvPr id="1200" name="Shape 12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1" name="Shape 1201"/>
                  <xdr:cNvGrpSpPr/>
                </xdr:nvGrpSpPr>
                <xdr:grpSpPr>
                  <a:xfrm>
                    <a:off x="5346000" y="3699038"/>
                    <a:ext cx="0" cy="161919"/>
                    <a:chOff x="5475762" y="47760700"/>
                    <a:chExt cx="314325" cy="230200"/>
                  </a:xfrm>
                </xdr:grpSpPr>
                <xdr:sp>
                  <xdr:nvSpPr>
                    <xdr:cNvPr id="1202" name="Shape 12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3" name="Shape 120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04" name="Shape 12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5" name="Shape 12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6" name="Shape 12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7" name="Shape 12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8" name="Shape 12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209" name="Shape 1209"/>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0" name="Shape 1210"/>
            <xdr:cNvGrpSpPr/>
          </xdr:nvGrpSpPr>
          <xdr:grpSpPr>
            <a:xfrm>
              <a:off x="5346000" y="3694275"/>
              <a:ext cx="0" cy="171450"/>
              <a:chOff x="5346000" y="3694275"/>
              <a:chExt cx="0" cy="171450"/>
            </a:xfrm>
          </xdr:grpSpPr>
          <xdr:sp>
            <xdr:nvSpPr>
              <xdr:cNvPr id="1211" name="Shape 1211"/>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2" name="Shape 1212"/>
              <xdr:cNvGrpSpPr/>
            </xdr:nvGrpSpPr>
            <xdr:grpSpPr>
              <a:xfrm>
                <a:off x="5346000" y="3694275"/>
                <a:ext cx="0" cy="171450"/>
                <a:chOff x="5346000" y="3694275"/>
                <a:chExt cx="0" cy="171450"/>
              </a:xfrm>
            </xdr:grpSpPr>
            <xdr:sp>
              <xdr:nvSpPr>
                <xdr:cNvPr id="1213" name="Shape 1213"/>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4" name="Shape 1214"/>
                <xdr:cNvGrpSpPr/>
              </xdr:nvGrpSpPr>
              <xdr:grpSpPr>
                <a:xfrm>
                  <a:off x="5346000" y="3694275"/>
                  <a:ext cx="0" cy="171450"/>
                  <a:chOff x="5346000" y="3694275"/>
                  <a:chExt cx="0" cy="171443"/>
                </a:xfrm>
              </xdr:grpSpPr>
              <xdr:sp>
                <xdr:nvSpPr>
                  <xdr:cNvPr id="1215" name="Shape 1215"/>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6" name="Shape 1216"/>
                  <xdr:cNvGrpSpPr/>
                </xdr:nvGrpSpPr>
                <xdr:grpSpPr>
                  <a:xfrm>
                    <a:off x="5346000" y="3694275"/>
                    <a:ext cx="0" cy="171443"/>
                    <a:chOff x="5475762" y="47760700"/>
                    <a:chExt cx="314325" cy="230200"/>
                  </a:xfrm>
                </xdr:grpSpPr>
                <xdr:sp>
                  <xdr:nvSpPr>
                    <xdr:cNvPr id="1217" name="Shape 12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8" name="Shape 1218"/>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19" name="Shape 121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0" name="Shape 122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1" name="Shape 122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2" name="Shape 122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3" name="Shape 122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24" name="Shape 12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5" name="Shape 1225"/>
            <xdr:cNvGrpSpPr/>
          </xdr:nvGrpSpPr>
          <xdr:grpSpPr>
            <a:xfrm>
              <a:off x="5346000" y="3699038"/>
              <a:ext cx="0" cy="161925"/>
              <a:chOff x="5346000" y="3699038"/>
              <a:chExt cx="0" cy="161925"/>
            </a:xfrm>
          </xdr:grpSpPr>
          <xdr:sp>
            <xdr:nvSpPr>
              <xdr:cNvPr id="1226" name="Shape 12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7" name="Shape 1227"/>
              <xdr:cNvGrpSpPr/>
            </xdr:nvGrpSpPr>
            <xdr:grpSpPr>
              <a:xfrm>
                <a:off x="5346000" y="3699038"/>
                <a:ext cx="0" cy="161925"/>
                <a:chOff x="5346000" y="3699038"/>
                <a:chExt cx="0" cy="161925"/>
              </a:xfrm>
            </xdr:grpSpPr>
            <xdr:sp>
              <xdr:nvSpPr>
                <xdr:cNvPr id="1228" name="Shape 12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9" name="Shape 1229"/>
                <xdr:cNvGrpSpPr/>
              </xdr:nvGrpSpPr>
              <xdr:grpSpPr>
                <a:xfrm>
                  <a:off x="5346000" y="3699038"/>
                  <a:ext cx="0" cy="161925"/>
                  <a:chOff x="5346000" y="3699038"/>
                  <a:chExt cx="0" cy="161919"/>
                </a:xfrm>
              </xdr:grpSpPr>
              <xdr:sp>
                <xdr:nvSpPr>
                  <xdr:cNvPr id="1230" name="Shape 12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1" name="Shape 1231"/>
                  <xdr:cNvGrpSpPr/>
                </xdr:nvGrpSpPr>
                <xdr:grpSpPr>
                  <a:xfrm>
                    <a:off x="5346000" y="3699038"/>
                    <a:ext cx="0" cy="161919"/>
                    <a:chOff x="5475762" y="47760700"/>
                    <a:chExt cx="423655" cy="230200"/>
                  </a:xfrm>
                </xdr:grpSpPr>
                <xdr:sp>
                  <xdr:nvSpPr>
                    <xdr:cNvPr id="1232" name="Shape 12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3" name="Shape 12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34" name="Shape 12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35" name="Shape 12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36" name="Shape 12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37" name="Shape 1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38" name="Shape 1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39" name="Shape 12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0" name="Shape 1240"/>
            <xdr:cNvGrpSpPr/>
          </xdr:nvGrpSpPr>
          <xdr:grpSpPr>
            <a:xfrm>
              <a:off x="5346000" y="3699038"/>
              <a:ext cx="0" cy="161925"/>
              <a:chOff x="5346000" y="3699038"/>
              <a:chExt cx="0" cy="161925"/>
            </a:xfrm>
          </xdr:grpSpPr>
          <xdr:sp>
            <xdr:nvSpPr>
              <xdr:cNvPr id="1241" name="Shape 12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2" name="Shape 1242"/>
              <xdr:cNvGrpSpPr/>
            </xdr:nvGrpSpPr>
            <xdr:grpSpPr>
              <a:xfrm>
                <a:off x="5346000" y="3699038"/>
                <a:ext cx="0" cy="161925"/>
                <a:chOff x="5346000" y="3699038"/>
                <a:chExt cx="0" cy="161925"/>
              </a:xfrm>
            </xdr:grpSpPr>
            <xdr:sp>
              <xdr:nvSpPr>
                <xdr:cNvPr id="1243" name="Shape 12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4" name="Shape 1244"/>
                <xdr:cNvGrpSpPr/>
              </xdr:nvGrpSpPr>
              <xdr:grpSpPr>
                <a:xfrm>
                  <a:off x="5346000" y="3699038"/>
                  <a:ext cx="0" cy="161925"/>
                  <a:chOff x="5346000" y="3699038"/>
                  <a:chExt cx="0" cy="161919"/>
                </a:xfrm>
              </xdr:grpSpPr>
              <xdr:sp>
                <xdr:nvSpPr>
                  <xdr:cNvPr id="1245" name="Shape 12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6" name="Shape 1246"/>
                  <xdr:cNvGrpSpPr/>
                </xdr:nvGrpSpPr>
                <xdr:grpSpPr>
                  <a:xfrm>
                    <a:off x="5346000" y="3699038"/>
                    <a:ext cx="0" cy="161919"/>
                    <a:chOff x="5475762" y="47760700"/>
                    <a:chExt cx="423655" cy="230200"/>
                  </a:xfrm>
                </xdr:grpSpPr>
                <xdr:sp>
                  <xdr:nvSpPr>
                    <xdr:cNvPr id="1247" name="Shape 12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8" name="Shape 12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49" name="Shape 1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0" name="Shape 12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51" name="Shape 1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2" name="Shape 1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3" name="Shape 1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54" name="Shape 12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5" name="Shape 1255"/>
            <xdr:cNvGrpSpPr/>
          </xdr:nvGrpSpPr>
          <xdr:grpSpPr>
            <a:xfrm>
              <a:off x="5346000" y="3699038"/>
              <a:ext cx="0" cy="161925"/>
              <a:chOff x="5346000" y="3699038"/>
              <a:chExt cx="0" cy="161925"/>
            </a:xfrm>
          </xdr:grpSpPr>
          <xdr:sp>
            <xdr:nvSpPr>
              <xdr:cNvPr id="1256" name="Shape 12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7" name="Shape 1257"/>
              <xdr:cNvGrpSpPr/>
            </xdr:nvGrpSpPr>
            <xdr:grpSpPr>
              <a:xfrm>
                <a:off x="5346000" y="3699038"/>
                <a:ext cx="0" cy="161925"/>
                <a:chOff x="5346000" y="3699038"/>
                <a:chExt cx="0" cy="161925"/>
              </a:xfrm>
            </xdr:grpSpPr>
            <xdr:sp>
              <xdr:nvSpPr>
                <xdr:cNvPr id="1258" name="Shape 12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9" name="Shape 1259"/>
                <xdr:cNvGrpSpPr/>
              </xdr:nvGrpSpPr>
              <xdr:grpSpPr>
                <a:xfrm>
                  <a:off x="5346000" y="3699038"/>
                  <a:ext cx="0" cy="161925"/>
                  <a:chOff x="5346000" y="3699038"/>
                  <a:chExt cx="0" cy="161919"/>
                </a:xfrm>
              </xdr:grpSpPr>
              <xdr:sp>
                <xdr:nvSpPr>
                  <xdr:cNvPr id="1260" name="Shape 12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1" name="Shape 1261"/>
                  <xdr:cNvGrpSpPr/>
                </xdr:nvGrpSpPr>
                <xdr:grpSpPr>
                  <a:xfrm>
                    <a:off x="5346000" y="3699038"/>
                    <a:ext cx="0" cy="161919"/>
                    <a:chOff x="5475762" y="47760700"/>
                    <a:chExt cx="423655" cy="230200"/>
                  </a:xfrm>
                </xdr:grpSpPr>
                <xdr:sp>
                  <xdr:nvSpPr>
                    <xdr:cNvPr id="1262" name="Shape 12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3" name="Shape 12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64" name="Shape 1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5" name="Shape 12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66" name="Shape 12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7" name="Shape 12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8" name="Shape 12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69" name="Shape 12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0" name="Shape 1270"/>
            <xdr:cNvGrpSpPr/>
          </xdr:nvGrpSpPr>
          <xdr:grpSpPr>
            <a:xfrm>
              <a:off x="5346000" y="3699038"/>
              <a:ext cx="0" cy="161925"/>
              <a:chOff x="5346000" y="3699038"/>
              <a:chExt cx="0" cy="161925"/>
            </a:xfrm>
          </xdr:grpSpPr>
          <xdr:sp>
            <xdr:nvSpPr>
              <xdr:cNvPr id="1271" name="Shape 12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2" name="Shape 1272"/>
              <xdr:cNvGrpSpPr/>
            </xdr:nvGrpSpPr>
            <xdr:grpSpPr>
              <a:xfrm>
                <a:off x="5346000" y="3699038"/>
                <a:ext cx="0" cy="161925"/>
                <a:chOff x="5346000" y="3699038"/>
                <a:chExt cx="0" cy="161925"/>
              </a:xfrm>
            </xdr:grpSpPr>
            <xdr:sp>
              <xdr:nvSpPr>
                <xdr:cNvPr id="1273" name="Shape 12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4" name="Shape 1274"/>
                <xdr:cNvGrpSpPr/>
              </xdr:nvGrpSpPr>
              <xdr:grpSpPr>
                <a:xfrm>
                  <a:off x="5346000" y="3699038"/>
                  <a:ext cx="0" cy="161925"/>
                  <a:chOff x="5346000" y="3699038"/>
                  <a:chExt cx="0" cy="161919"/>
                </a:xfrm>
              </xdr:grpSpPr>
              <xdr:sp>
                <xdr:nvSpPr>
                  <xdr:cNvPr id="1275" name="Shape 12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6" name="Shape 1276"/>
                  <xdr:cNvGrpSpPr/>
                </xdr:nvGrpSpPr>
                <xdr:grpSpPr>
                  <a:xfrm>
                    <a:off x="5346000" y="3699038"/>
                    <a:ext cx="0" cy="161919"/>
                    <a:chOff x="5475762" y="47760700"/>
                    <a:chExt cx="423655" cy="230200"/>
                  </a:xfrm>
                </xdr:grpSpPr>
                <xdr:sp>
                  <xdr:nvSpPr>
                    <xdr:cNvPr id="1277" name="Shape 12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8" name="Shape 12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79" name="Shape 12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0" name="Shape 12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81" name="Shape 1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2" name="Shape 1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3" name="Shape 1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84" name="Shape 12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5" name="Shape 1285"/>
            <xdr:cNvGrpSpPr/>
          </xdr:nvGrpSpPr>
          <xdr:grpSpPr>
            <a:xfrm>
              <a:off x="5346000" y="3699038"/>
              <a:ext cx="0" cy="161925"/>
              <a:chOff x="5346000" y="3699038"/>
              <a:chExt cx="0" cy="161925"/>
            </a:xfrm>
          </xdr:grpSpPr>
          <xdr:sp>
            <xdr:nvSpPr>
              <xdr:cNvPr id="1286" name="Shape 12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7" name="Shape 1287"/>
              <xdr:cNvGrpSpPr/>
            </xdr:nvGrpSpPr>
            <xdr:grpSpPr>
              <a:xfrm>
                <a:off x="5346000" y="3699038"/>
                <a:ext cx="0" cy="161925"/>
                <a:chOff x="5346000" y="3699038"/>
                <a:chExt cx="0" cy="161925"/>
              </a:xfrm>
            </xdr:grpSpPr>
            <xdr:sp>
              <xdr:nvSpPr>
                <xdr:cNvPr id="1288" name="Shape 12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9" name="Shape 1289"/>
                <xdr:cNvGrpSpPr/>
              </xdr:nvGrpSpPr>
              <xdr:grpSpPr>
                <a:xfrm>
                  <a:off x="5346000" y="3699038"/>
                  <a:ext cx="0" cy="161925"/>
                  <a:chOff x="5346000" y="3699038"/>
                  <a:chExt cx="0" cy="161919"/>
                </a:xfrm>
              </xdr:grpSpPr>
              <xdr:sp>
                <xdr:nvSpPr>
                  <xdr:cNvPr id="1290" name="Shape 12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1" name="Shape 1291"/>
                  <xdr:cNvGrpSpPr/>
                </xdr:nvGrpSpPr>
                <xdr:grpSpPr>
                  <a:xfrm>
                    <a:off x="5346000" y="3699038"/>
                    <a:ext cx="0" cy="161919"/>
                    <a:chOff x="5475762" y="47760700"/>
                    <a:chExt cx="423655" cy="230200"/>
                  </a:xfrm>
                </xdr:grpSpPr>
                <xdr:sp>
                  <xdr:nvSpPr>
                    <xdr:cNvPr id="1292" name="Shape 12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3" name="Shape 12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94" name="Shape 1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95" name="Shape 12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96" name="Shape 1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97" name="Shape 1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98" name="Shape 1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99" name="Shape 12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0" name="Shape 1300"/>
            <xdr:cNvGrpSpPr/>
          </xdr:nvGrpSpPr>
          <xdr:grpSpPr>
            <a:xfrm>
              <a:off x="5346000" y="3699038"/>
              <a:ext cx="0" cy="161925"/>
              <a:chOff x="5346000" y="3699038"/>
              <a:chExt cx="0" cy="161925"/>
            </a:xfrm>
          </xdr:grpSpPr>
          <xdr:sp>
            <xdr:nvSpPr>
              <xdr:cNvPr id="1301" name="Shape 13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2" name="Shape 1302"/>
              <xdr:cNvGrpSpPr/>
            </xdr:nvGrpSpPr>
            <xdr:grpSpPr>
              <a:xfrm>
                <a:off x="5346000" y="3699038"/>
                <a:ext cx="0" cy="161925"/>
                <a:chOff x="5346000" y="3699038"/>
                <a:chExt cx="0" cy="161925"/>
              </a:xfrm>
            </xdr:grpSpPr>
            <xdr:sp>
              <xdr:nvSpPr>
                <xdr:cNvPr id="1303" name="Shape 13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4" name="Shape 1304"/>
                <xdr:cNvGrpSpPr/>
              </xdr:nvGrpSpPr>
              <xdr:grpSpPr>
                <a:xfrm>
                  <a:off x="5346000" y="3699038"/>
                  <a:ext cx="0" cy="161925"/>
                  <a:chOff x="5346000" y="3699038"/>
                  <a:chExt cx="0" cy="161919"/>
                </a:xfrm>
              </xdr:grpSpPr>
              <xdr:sp>
                <xdr:nvSpPr>
                  <xdr:cNvPr id="1305" name="Shape 13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6" name="Shape 1306"/>
                  <xdr:cNvGrpSpPr/>
                </xdr:nvGrpSpPr>
                <xdr:grpSpPr>
                  <a:xfrm>
                    <a:off x="5346000" y="3699038"/>
                    <a:ext cx="0" cy="161919"/>
                    <a:chOff x="5475762" y="47760700"/>
                    <a:chExt cx="423655" cy="230200"/>
                  </a:xfrm>
                </xdr:grpSpPr>
                <xdr:sp>
                  <xdr:nvSpPr>
                    <xdr:cNvPr id="1307" name="Shape 13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8" name="Shape 13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09" name="Shape 13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10" name="Shape 13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11" name="Shape 13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12" name="Shape 13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13" name="Shape 13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14" name="Shape 13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5" name="Shape 1315"/>
            <xdr:cNvGrpSpPr/>
          </xdr:nvGrpSpPr>
          <xdr:grpSpPr>
            <a:xfrm>
              <a:off x="5346000" y="3699038"/>
              <a:ext cx="0" cy="161925"/>
              <a:chOff x="5346000" y="3699038"/>
              <a:chExt cx="0" cy="161925"/>
            </a:xfrm>
          </xdr:grpSpPr>
          <xdr:sp>
            <xdr:nvSpPr>
              <xdr:cNvPr id="1316" name="Shape 13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7" name="Shape 1317"/>
              <xdr:cNvGrpSpPr/>
            </xdr:nvGrpSpPr>
            <xdr:grpSpPr>
              <a:xfrm>
                <a:off x="5346000" y="3699038"/>
                <a:ext cx="0" cy="161925"/>
                <a:chOff x="5346000" y="3699038"/>
                <a:chExt cx="0" cy="161925"/>
              </a:xfrm>
            </xdr:grpSpPr>
            <xdr:sp>
              <xdr:nvSpPr>
                <xdr:cNvPr id="1318" name="Shape 13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9" name="Shape 1319"/>
                <xdr:cNvGrpSpPr/>
              </xdr:nvGrpSpPr>
              <xdr:grpSpPr>
                <a:xfrm>
                  <a:off x="5346000" y="3699038"/>
                  <a:ext cx="0" cy="161925"/>
                  <a:chOff x="5346000" y="3699038"/>
                  <a:chExt cx="0" cy="161919"/>
                </a:xfrm>
              </xdr:grpSpPr>
              <xdr:sp>
                <xdr:nvSpPr>
                  <xdr:cNvPr id="1320" name="Shape 13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1" name="Shape 1321"/>
                  <xdr:cNvGrpSpPr/>
                </xdr:nvGrpSpPr>
                <xdr:grpSpPr>
                  <a:xfrm>
                    <a:off x="5346000" y="3699038"/>
                    <a:ext cx="0" cy="161919"/>
                    <a:chOff x="5475762" y="47760700"/>
                    <a:chExt cx="423655" cy="230200"/>
                  </a:xfrm>
                </xdr:grpSpPr>
                <xdr:sp>
                  <xdr:nvSpPr>
                    <xdr:cNvPr id="1322" name="Shape 13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3" name="Shape 13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24" name="Shape 13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5" name="Shape 13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26" name="Shape 13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7" name="Shape 1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8" name="Shape 1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29" name="Shape 13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0" name="Shape 1330"/>
            <xdr:cNvGrpSpPr/>
          </xdr:nvGrpSpPr>
          <xdr:grpSpPr>
            <a:xfrm>
              <a:off x="5346000" y="3699038"/>
              <a:ext cx="0" cy="161925"/>
              <a:chOff x="5346000" y="3699038"/>
              <a:chExt cx="0" cy="161925"/>
            </a:xfrm>
          </xdr:grpSpPr>
          <xdr:sp>
            <xdr:nvSpPr>
              <xdr:cNvPr id="1331" name="Shape 13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2" name="Shape 1332"/>
              <xdr:cNvGrpSpPr/>
            </xdr:nvGrpSpPr>
            <xdr:grpSpPr>
              <a:xfrm>
                <a:off x="5346000" y="3699038"/>
                <a:ext cx="0" cy="161925"/>
                <a:chOff x="5346000" y="3699038"/>
                <a:chExt cx="0" cy="161925"/>
              </a:xfrm>
            </xdr:grpSpPr>
            <xdr:sp>
              <xdr:nvSpPr>
                <xdr:cNvPr id="1333" name="Shape 13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4" name="Shape 1334"/>
                <xdr:cNvGrpSpPr/>
              </xdr:nvGrpSpPr>
              <xdr:grpSpPr>
                <a:xfrm>
                  <a:off x="5346000" y="3699038"/>
                  <a:ext cx="0" cy="161925"/>
                  <a:chOff x="5346000" y="3699038"/>
                  <a:chExt cx="0" cy="161919"/>
                </a:xfrm>
              </xdr:grpSpPr>
              <xdr:sp>
                <xdr:nvSpPr>
                  <xdr:cNvPr id="1335" name="Shape 13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6" name="Shape 1336"/>
                  <xdr:cNvGrpSpPr/>
                </xdr:nvGrpSpPr>
                <xdr:grpSpPr>
                  <a:xfrm>
                    <a:off x="5346000" y="3699038"/>
                    <a:ext cx="0" cy="161919"/>
                    <a:chOff x="5475762" y="47760700"/>
                    <a:chExt cx="423655" cy="230200"/>
                  </a:xfrm>
                </xdr:grpSpPr>
                <xdr:sp>
                  <xdr:nvSpPr>
                    <xdr:cNvPr id="1337" name="Shape 13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8" name="Shape 13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39" name="Shape 13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0" name="Shape 13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41" name="Shape 13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2" name="Shape 13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3" name="Shape 13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44" name="Shape 13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5" name="Shape 1345"/>
            <xdr:cNvGrpSpPr/>
          </xdr:nvGrpSpPr>
          <xdr:grpSpPr>
            <a:xfrm>
              <a:off x="5346000" y="3699038"/>
              <a:ext cx="0" cy="161925"/>
              <a:chOff x="5346000" y="3699038"/>
              <a:chExt cx="0" cy="161925"/>
            </a:xfrm>
          </xdr:grpSpPr>
          <xdr:sp>
            <xdr:nvSpPr>
              <xdr:cNvPr id="1346" name="Shape 13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7" name="Shape 1347"/>
              <xdr:cNvGrpSpPr/>
            </xdr:nvGrpSpPr>
            <xdr:grpSpPr>
              <a:xfrm>
                <a:off x="5346000" y="3699038"/>
                <a:ext cx="0" cy="161925"/>
                <a:chOff x="5346000" y="3699038"/>
                <a:chExt cx="0" cy="161925"/>
              </a:xfrm>
            </xdr:grpSpPr>
            <xdr:sp>
              <xdr:nvSpPr>
                <xdr:cNvPr id="1348" name="Shape 13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9" name="Shape 1349"/>
                <xdr:cNvGrpSpPr/>
              </xdr:nvGrpSpPr>
              <xdr:grpSpPr>
                <a:xfrm>
                  <a:off x="5346000" y="3699038"/>
                  <a:ext cx="0" cy="161925"/>
                  <a:chOff x="5346000" y="3699038"/>
                  <a:chExt cx="0" cy="161919"/>
                </a:xfrm>
              </xdr:grpSpPr>
              <xdr:sp>
                <xdr:nvSpPr>
                  <xdr:cNvPr id="1350" name="Shape 13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1" name="Shape 1351"/>
                  <xdr:cNvGrpSpPr/>
                </xdr:nvGrpSpPr>
                <xdr:grpSpPr>
                  <a:xfrm>
                    <a:off x="5346000" y="3699038"/>
                    <a:ext cx="0" cy="161919"/>
                    <a:chOff x="5475762" y="47760700"/>
                    <a:chExt cx="423655" cy="230200"/>
                  </a:xfrm>
                </xdr:grpSpPr>
                <xdr:sp>
                  <xdr:nvSpPr>
                    <xdr:cNvPr id="1352" name="Shape 13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3" name="Shape 13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54" name="Shape 13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5" name="Shape 13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56" name="Shape 13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7" name="Shape 13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8" name="Shape 1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59" name="Shape 13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0" name="Shape 1360"/>
            <xdr:cNvGrpSpPr/>
          </xdr:nvGrpSpPr>
          <xdr:grpSpPr>
            <a:xfrm>
              <a:off x="5346000" y="3699038"/>
              <a:ext cx="0" cy="161925"/>
              <a:chOff x="5346000" y="3699038"/>
              <a:chExt cx="0" cy="161925"/>
            </a:xfrm>
          </xdr:grpSpPr>
          <xdr:sp>
            <xdr:nvSpPr>
              <xdr:cNvPr id="1361" name="Shape 13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2" name="Shape 1362"/>
              <xdr:cNvGrpSpPr/>
            </xdr:nvGrpSpPr>
            <xdr:grpSpPr>
              <a:xfrm>
                <a:off x="5346000" y="3699038"/>
                <a:ext cx="0" cy="161925"/>
                <a:chOff x="5346000" y="3699038"/>
                <a:chExt cx="0" cy="161925"/>
              </a:xfrm>
            </xdr:grpSpPr>
            <xdr:sp>
              <xdr:nvSpPr>
                <xdr:cNvPr id="1363" name="Shape 13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4" name="Shape 1364"/>
                <xdr:cNvGrpSpPr/>
              </xdr:nvGrpSpPr>
              <xdr:grpSpPr>
                <a:xfrm>
                  <a:off x="5346000" y="3699038"/>
                  <a:ext cx="0" cy="161925"/>
                  <a:chOff x="5346000" y="3699038"/>
                  <a:chExt cx="0" cy="161919"/>
                </a:xfrm>
              </xdr:grpSpPr>
              <xdr:sp>
                <xdr:nvSpPr>
                  <xdr:cNvPr id="1365" name="Shape 13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6" name="Shape 1366"/>
                  <xdr:cNvGrpSpPr/>
                </xdr:nvGrpSpPr>
                <xdr:grpSpPr>
                  <a:xfrm>
                    <a:off x="5346000" y="3699038"/>
                    <a:ext cx="0" cy="161919"/>
                    <a:chOff x="5475762" y="47760700"/>
                    <a:chExt cx="423655" cy="230200"/>
                  </a:xfrm>
                </xdr:grpSpPr>
                <xdr:sp>
                  <xdr:nvSpPr>
                    <xdr:cNvPr id="1367" name="Shape 13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8" name="Shape 13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69" name="Shape 1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0" name="Shape 13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71" name="Shape 1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2" name="Shape 1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3" name="Shape 1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74" name="Shape 13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5" name="Shape 1375"/>
            <xdr:cNvGrpSpPr/>
          </xdr:nvGrpSpPr>
          <xdr:grpSpPr>
            <a:xfrm>
              <a:off x="5346000" y="3699038"/>
              <a:ext cx="0" cy="161925"/>
              <a:chOff x="5346000" y="3699038"/>
              <a:chExt cx="0" cy="161925"/>
            </a:xfrm>
          </xdr:grpSpPr>
          <xdr:sp>
            <xdr:nvSpPr>
              <xdr:cNvPr id="1376" name="Shape 13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7" name="Shape 1377"/>
              <xdr:cNvGrpSpPr/>
            </xdr:nvGrpSpPr>
            <xdr:grpSpPr>
              <a:xfrm>
                <a:off x="5346000" y="3699038"/>
                <a:ext cx="0" cy="161925"/>
                <a:chOff x="5346000" y="3699038"/>
                <a:chExt cx="0" cy="161925"/>
              </a:xfrm>
            </xdr:grpSpPr>
            <xdr:sp>
              <xdr:nvSpPr>
                <xdr:cNvPr id="1378" name="Shape 13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9" name="Shape 1379"/>
                <xdr:cNvGrpSpPr/>
              </xdr:nvGrpSpPr>
              <xdr:grpSpPr>
                <a:xfrm>
                  <a:off x="5346000" y="3699038"/>
                  <a:ext cx="0" cy="161925"/>
                  <a:chOff x="5346000" y="3699038"/>
                  <a:chExt cx="0" cy="161919"/>
                </a:xfrm>
              </xdr:grpSpPr>
              <xdr:sp>
                <xdr:nvSpPr>
                  <xdr:cNvPr id="1380" name="Shape 13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1" name="Shape 1381"/>
                  <xdr:cNvGrpSpPr/>
                </xdr:nvGrpSpPr>
                <xdr:grpSpPr>
                  <a:xfrm>
                    <a:off x="5346000" y="3699038"/>
                    <a:ext cx="0" cy="161919"/>
                    <a:chOff x="5475762" y="47760700"/>
                    <a:chExt cx="423655" cy="230200"/>
                  </a:xfrm>
                </xdr:grpSpPr>
                <xdr:sp>
                  <xdr:nvSpPr>
                    <xdr:cNvPr id="1382" name="Shape 13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3" name="Shape 13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84" name="Shape 1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5" name="Shape 13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86" name="Shape 1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7" name="Shape 1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8" name="Shape 13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89" name="Shape 13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0" name="Shape 1390"/>
            <xdr:cNvGrpSpPr/>
          </xdr:nvGrpSpPr>
          <xdr:grpSpPr>
            <a:xfrm>
              <a:off x="5346000" y="3699038"/>
              <a:ext cx="0" cy="161925"/>
              <a:chOff x="5346000" y="3699038"/>
              <a:chExt cx="0" cy="161925"/>
            </a:xfrm>
          </xdr:grpSpPr>
          <xdr:sp>
            <xdr:nvSpPr>
              <xdr:cNvPr id="1391" name="Shape 13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2" name="Shape 1392"/>
              <xdr:cNvGrpSpPr/>
            </xdr:nvGrpSpPr>
            <xdr:grpSpPr>
              <a:xfrm>
                <a:off x="5346000" y="3699038"/>
                <a:ext cx="0" cy="161925"/>
                <a:chOff x="5346000" y="3699038"/>
                <a:chExt cx="0" cy="161925"/>
              </a:xfrm>
            </xdr:grpSpPr>
            <xdr:sp>
              <xdr:nvSpPr>
                <xdr:cNvPr id="1393" name="Shape 13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4" name="Shape 1394"/>
                <xdr:cNvGrpSpPr/>
              </xdr:nvGrpSpPr>
              <xdr:grpSpPr>
                <a:xfrm>
                  <a:off x="5346000" y="3699038"/>
                  <a:ext cx="0" cy="161925"/>
                  <a:chOff x="5346000" y="3699038"/>
                  <a:chExt cx="0" cy="161919"/>
                </a:xfrm>
              </xdr:grpSpPr>
              <xdr:sp>
                <xdr:nvSpPr>
                  <xdr:cNvPr id="1395" name="Shape 13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6" name="Shape 1396"/>
                  <xdr:cNvGrpSpPr/>
                </xdr:nvGrpSpPr>
                <xdr:grpSpPr>
                  <a:xfrm>
                    <a:off x="5346000" y="3699038"/>
                    <a:ext cx="0" cy="161919"/>
                    <a:chOff x="5475762" y="47760700"/>
                    <a:chExt cx="423655" cy="230200"/>
                  </a:xfrm>
                </xdr:grpSpPr>
                <xdr:sp>
                  <xdr:nvSpPr>
                    <xdr:cNvPr id="1397" name="Shape 13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8" name="Shape 13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99" name="Shape 13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00" name="Shape 14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01" name="Shape 14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02" name="Shape 1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03" name="Shape 1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04" name="Shape 14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5" name="Shape 1405"/>
            <xdr:cNvGrpSpPr/>
          </xdr:nvGrpSpPr>
          <xdr:grpSpPr>
            <a:xfrm>
              <a:off x="5346000" y="3699038"/>
              <a:ext cx="0" cy="161925"/>
              <a:chOff x="5346000" y="3699038"/>
              <a:chExt cx="0" cy="161925"/>
            </a:xfrm>
          </xdr:grpSpPr>
          <xdr:sp>
            <xdr:nvSpPr>
              <xdr:cNvPr id="1406" name="Shape 14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7" name="Shape 1407"/>
              <xdr:cNvGrpSpPr/>
            </xdr:nvGrpSpPr>
            <xdr:grpSpPr>
              <a:xfrm>
                <a:off x="5346000" y="3699038"/>
                <a:ext cx="0" cy="161925"/>
                <a:chOff x="5346000" y="3699038"/>
                <a:chExt cx="0" cy="161925"/>
              </a:xfrm>
            </xdr:grpSpPr>
            <xdr:sp>
              <xdr:nvSpPr>
                <xdr:cNvPr id="1408" name="Shape 14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9" name="Shape 1409"/>
                <xdr:cNvGrpSpPr/>
              </xdr:nvGrpSpPr>
              <xdr:grpSpPr>
                <a:xfrm>
                  <a:off x="5346000" y="3699038"/>
                  <a:ext cx="0" cy="161925"/>
                  <a:chOff x="5346000" y="3699038"/>
                  <a:chExt cx="0" cy="161919"/>
                </a:xfrm>
              </xdr:grpSpPr>
              <xdr:sp>
                <xdr:nvSpPr>
                  <xdr:cNvPr id="1410" name="Shape 14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1" name="Shape 1411"/>
                  <xdr:cNvGrpSpPr/>
                </xdr:nvGrpSpPr>
                <xdr:grpSpPr>
                  <a:xfrm>
                    <a:off x="5346000" y="3699038"/>
                    <a:ext cx="0" cy="161919"/>
                    <a:chOff x="5475762" y="47760700"/>
                    <a:chExt cx="423655" cy="230200"/>
                  </a:xfrm>
                </xdr:grpSpPr>
                <xdr:sp>
                  <xdr:nvSpPr>
                    <xdr:cNvPr id="1412" name="Shape 14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3" name="Shape 14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14" name="Shape 14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15" name="Shape 14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16" name="Shape 1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17" name="Shape 1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18" name="Shape 1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19" name="Shape 14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0" name="Shape 1420"/>
            <xdr:cNvGrpSpPr/>
          </xdr:nvGrpSpPr>
          <xdr:grpSpPr>
            <a:xfrm>
              <a:off x="5346000" y="3699038"/>
              <a:ext cx="0" cy="161925"/>
              <a:chOff x="5346000" y="3699038"/>
              <a:chExt cx="0" cy="161925"/>
            </a:xfrm>
          </xdr:grpSpPr>
          <xdr:sp>
            <xdr:nvSpPr>
              <xdr:cNvPr id="1421" name="Shape 14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2" name="Shape 1422"/>
              <xdr:cNvGrpSpPr/>
            </xdr:nvGrpSpPr>
            <xdr:grpSpPr>
              <a:xfrm>
                <a:off x="5346000" y="3699038"/>
                <a:ext cx="0" cy="161925"/>
                <a:chOff x="5346000" y="3699038"/>
                <a:chExt cx="0" cy="161925"/>
              </a:xfrm>
            </xdr:grpSpPr>
            <xdr:sp>
              <xdr:nvSpPr>
                <xdr:cNvPr id="1423" name="Shape 14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4" name="Shape 1424"/>
                <xdr:cNvGrpSpPr/>
              </xdr:nvGrpSpPr>
              <xdr:grpSpPr>
                <a:xfrm>
                  <a:off x="5346000" y="3699038"/>
                  <a:ext cx="0" cy="161925"/>
                  <a:chOff x="5346000" y="3699038"/>
                  <a:chExt cx="0" cy="161919"/>
                </a:xfrm>
              </xdr:grpSpPr>
              <xdr:sp>
                <xdr:nvSpPr>
                  <xdr:cNvPr id="1425" name="Shape 14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6" name="Shape 1426"/>
                  <xdr:cNvGrpSpPr/>
                </xdr:nvGrpSpPr>
                <xdr:grpSpPr>
                  <a:xfrm>
                    <a:off x="5346000" y="3699038"/>
                    <a:ext cx="0" cy="161919"/>
                    <a:chOff x="5475762" y="47760700"/>
                    <a:chExt cx="423655" cy="230200"/>
                  </a:xfrm>
                </xdr:grpSpPr>
                <xdr:sp>
                  <xdr:nvSpPr>
                    <xdr:cNvPr id="1427" name="Shape 14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8" name="Shape 14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29" name="Shape 14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30" name="Shape 14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31" name="Shape 14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32" name="Shape 14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33" name="Shape 14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34" name="Shape 14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5" name="Shape 1435"/>
            <xdr:cNvGrpSpPr/>
          </xdr:nvGrpSpPr>
          <xdr:grpSpPr>
            <a:xfrm>
              <a:off x="5346000" y="3699038"/>
              <a:ext cx="0" cy="161925"/>
              <a:chOff x="5346000" y="3699038"/>
              <a:chExt cx="0" cy="161925"/>
            </a:xfrm>
          </xdr:grpSpPr>
          <xdr:sp>
            <xdr:nvSpPr>
              <xdr:cNvPr id="1436" name="Shape 14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7" name="Shape 1437"/>
              <xdr:cNvGrpSpPr/>
            </xdr:nvGrpSpPr>
            <xdr:grpSpPr>
              <a:xfrm>
                <a:off x="5346000" y="3699038"/>
                <a:ext cx="0" cy="161925"/>
                <a:chOff x="5346000" y="3699038"/>
                <a:chExt cx="0" cy="161925"/>
              </a:xfrm>
            </xdr:grpSpPr>
            <xdr:sp>
              <xdr:nvSpPr>
                <xdr:cNvPr id="1438" name="Shape 14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9" name="Shape 1439"/>
                <xdr:cNvGrpSpPr/>
              </xdr:nvGrpSpPr>
              <xdr:grpSpPr>
                <a:xfrm>
                  <a:off x="5346000" y="3699038"/>
                  <a:ext cx="0" cy="161925"/>
                  <a:chOff x="5346000" y="3699038"/>
                  <a:chExt cx="0" cy="161919"/>
                </a:xfrm>
              </xdr:grpSpPr>
              <xdr:sp>
                <xdr:nvSpPr>
                  <xdr:cNvPr id="1440" name="Shape 14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1" name="Shape 1441"/>
                  <xdr:cNvGrpSpPr/>
                </xdr:nvGrpSpPr>
                <xdr:grpSpPr>
                  <a:xfrm>
                    <a:off x="5346000" y="3699038"/>
                    <a:ext cx="0" cy="161919"/>
                    <a:chOff x="5475762" y="47760700"/>
                    <a:chExt cx="423655" cy="230200"/>
                  </a:xfrm>
                </xdr:grpSpPr>
                <xdr:sp>
                  <xdr:nvSpPr>
                    <xdr:cNvPr id="1442" name="Shape 14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3" name="Shape 14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44" name="Shape 14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5" name="Shape 14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46" name="Shape 1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7" name="Shape 1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8" name="Shape 1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49" name="Shape 14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0" name="Shape 1450"/>
            <xdr:cNvGrpSpPr/>
          </xdr:nvGrpSpPr>
          <xdr:grpSpPr>
            <a:xfrm>
              <a:off x="5346000" y="3699038"/>
              <a:ext cx="0" cy="161925"/>
              <a:chOff x="5346000" y="3699038"/>
              <a:chExt cx="0" cy="161925"/>
            </a:xfrm>
          </xdr:grpSpPr>
          <xdr:sp>
            <xdr:nvSpPr>
              <xdr:cNvPr id="1451" name="Shape 14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2" name="Shape 1452"/>
              <xdr:cNvGrpSpPr/>
            </xdr:nvGrpSpPr>
            <xdr:grpSpPr>
              <a:xfrm>
                <a:off x="5346000" y="3699038"/>
                <a:ext cx="0" cy="161925"/>
                <a:chOff x="5346000" y="3699038"/>
                <a:chExt cx="0" cy="161925"/>
              </a:xfrm>
            </xdr:grpSpPr>
            <xdr:sp>
              <xdr:nvSpPr>
                <xdr:cNvPr id="1453" name="Shape 14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4" name="Shape 1454"/>
                <xdr:cNvGrpSpPr/>
              </xdr:nvGrpSpPr>
              <xdr:grpSpPr>
                <a:xfrm>
                  <a:off x="5346000" y="3699038"/>
                  <a:ext cx="0" cy="161925"/>
                  <a:chOff x="5346000" y="3699038"/>
                  <a:chExt cx="0" cy="161919"/>
                </a:xfrm>
              </xdr:grpSpPr>
              <xdr:sp>
                <xdr:nvSpPr>
                  <xdr:cNvPr id="1455" name="Shape 14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6" name="Shape 1456"/>
                  <xdr:cNvGrpSpPr/>
                </xdr:nvGrpSpPr>
                <xdr:grpSpPr>
                  <a:xfrm>
                    <a:off x="5346000" y="3699038"/>
                    <a:ext cx="0" cy="161919"/>
                    <a:chOff x="5475762" y="47760700"/>
                    <a:chExt cx="423655" cy="230200"/>
                  </a:xfrm>
                </xdr:grpSpPr>
                <xdr:sp>
                  <xdr:nvSpPr>
                    <xdr:cNvPr id="1457" name="Shape 14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8" name="Shape 14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59" name="Shape 1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0" name="Shape 14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61" name="Shape 1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2" name="Shape 1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3" name="Shape 14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64" name="Shape 14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5" name="Shape 1465"/>
            <xdr:cNvGrpSpPr/>
          </xdr:nvGrpSpPr>
          <xdr:grpSpPr>
            <a:xfrm>
              <a:off x="5346000" y="3699038"/>
              <a:ext cx="0" cy="161925"/>
              <a:chOff x="5346000" y="3699038"/>
              <a:chExt cx="0" cy="161925"/>
            </a:xfrm>
          </xdr:grpSpPr>
          <xdr:sp>
            <xdr:nvSpPr>
              <xdr:cNvPr id="1466" name="Shape 14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7" name="Shape 1467"/>
              <xdr:cNvGrpSpPr/>
            </xdr:nvGrpSpPr>
            <xdr:grpSpPr>
              <a:xfrm>
                <a:off x="5346000" y="3699038"/>
                <a:ext cx="0" cy="161925"/>
                <a:chOff x="5346000" y="3699038"/>
                <a:chExt cx="0" cy="161925"/>
              </a:xfrm>
            </xdr:grpSpPr>
            <xdr:sp>
              <xdr:nvSpPr>
                <xdr:cNvPr id="1468" name="Shape 14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9" name="Shape 1469"/>
                <xdr:cNvGrpSpPr/>
              </xdr:nvGrpSpPr>
              <xdr:grpSpPr>
                <a:xfrm>
                  <a:off x="5346000" y="3699038"/>
                  <a:ext cx="0" cy="161925"/>
                  <a:chOff x="5346000" y="3699038"/>
                  <a:chExt cx="0" cy="161919"/>
                </a:xfrm>
              </xdr:grpSpPr>
              <xdr:sp>
                <xdr:nvSpPr>
                  <xdr:cNvPr id="1470" name="Shape 14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1" name="Shape 1471"/>
                  <xdr:cNvGrpSpPr/>
                </xdr:nvGrpSpPr>
                <xdr:grpSpPr>
                  <a:xfrm>
                    <a:off x="5346000" y="3699038"/>
                    <a:ext cx="0" cy="161919"/>
                    <a:chOff x="5475762" y="47760700"/>
                    <a:chExt cx="423655" cy="230200"/>
                  </a:xfrm>
                </xdr:grpSpPr>
                <xdr:sp>
                  <xdr:nvSpPr>
                    <xdr:cNvPr id="1472" name="Shape 14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3" name="Shape 14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74" name="Shape 14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5" name="Shape 14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76" name="Shape 14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7" name="Shape 1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8" name="Shape 14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79" name="Shape 14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0" name="Shape 1480"/>
            <xdr:cNvGrpSpPr/>
          </xdr:nvGrpSpPr>
          <xdr:grpSpPr>
            <a:xfrm>
              <a:off x="5346000" y="3699038"/>
              <a:ext cx="0" cy="161925"/>
              <a:chOff x="5346000" y="3699038"/>
              <a:chExt cx="0" cy="161925"/>
            </a:xfrm>
          </xdr:grpSpPr>
          <xdr:sp>
            <xdr:nvSpPr>
              <xdr:cNvPr id="1481" name="Shape 14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2" name="Shape 1482"/>
              <xdr:cNvGrpSpPr/>
            </xdr:nvGrpSpPr>
            <xdr:grpSpPr>
              <a:xfrm>
                <a:off x="5346000" y="3699038"/>
                <a:ext cx="0" cy="161925"/>
                <a:chOff x="5346000" y="3699038"/>
                <a:chExt cx="0" cy="161925"/>
              </a:xfrm>
            </xdr:grpSpPr>
            <xdr:sp>
              <xdr:nvSpPr>
                <xdr:cNvPr id="1483" name="Shape 14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4" name="Shape 1484"/>
                <xdr:cNvGrpSpPr/>
              </xdr:nvGrpSpPr>
              <xdr:grpSpPr>
                <a:xfrm>
                  <a:off x="5346000" y="3699038"/>
                  <a:ext cx="0" cy="161925"/>
                  <a:chOff x="5346000" y="3699038"/>
                  <a:chExt cx="0" cy="161919"/>
                </a:xfrm>
              </xdr:grpSpPr>
              <xdr:sp>
                <xdr:nvSpPr>
                  <xdr:cNvPr id="1485" name="Shape 14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6" name="Shape 1486"/>
                  <xdr:cNvGrpSpPr/>
                </xdr:nvGrpSpPr>
                <xdr:grpSpPr>
                  <a:xfrm>
                    <a:off x="5346000" y="3699038"/>
                    <a:ext cx="0" cy="161919"/>
                    <a:chOff x="5475762" y="47760700"/>
                    <a:chExt cx="423655" cy="230200"/>
                  </a:xfrm>
                </xdr:grpSpPr>
                <xdr:sp>
                  <xdr:nvSpPr>
                    <xdr:cNvPr id="1487" name="Shape 14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8" name="Shape 14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89" name="Shape 14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0" name="Shape 14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91" name="Shape 1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2" name="Shape 1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3" name="Shape 14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94" name="Shape 14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5" name="Shape 1495"/>
            <xdr:cNvGrpSpPr/>
          </xdr:nvGrpSpPr>
          <xdr:grpSpPr>
            <a:xfrm>
              <a:off x="5346000" y="3699038"/>
              <a:ext cx="0" cy="161925"/>
              <a:chOff x="5346000" y="3699038"/>
              <a:chExt cx="0" cy="161925"/>
            </a:xfrm>
          </xdr:grpSpPr>
          <xdr:sp>
            <xdr:nvSpPr>
              <xdr:cNvPr id="1496" name="Shape 14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7" name="Shape 1497"/>
              <xdr:cNvGrpSpPr/>
            </xdr:nvGrpSpPr>
            <xdr:grpSpPr>
              <a:xfrm>
                <a:off x="5346000" y="3699038"/>
                <a:ext cx="0" cy="161925"/>
                <a:chOff x="5346000" y="3699038"/>
                <a:chExt cx="0" cy="161925"/>
              </a:xfrm>
            </xdr:grpSpPr>
            <xdr:sp>
              <xdr:nvSpPr>
                <xdr:cNvPr id="1498" name="Shape 14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9" name="Shape 1499"/>
                <xdr:cNvGrpSpPr/>
              </xdr:nvGrpSpPr>
              <xdr:grpSpPr>
                <a:xfrm>
                  <a:off x="5346000" y="3699038"/>
                  <a:ext cx="0" cy="161925"/>
                  <a:chOff x="5346000" y="3699038"/>
                  <a:chExt cx="0" cy="161919"/>
                </a:xfrm>
              </xdr:grpSpPr>
              <xdr:sp>
                <xdr:nvSpPr>
                  <xdr:cNvPr id="1500" name="Shape 15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1" name="Shape 1501"/>
                  <xdr:cNvGrpSpPr/>
                </xdr:nvGrpSpPr>
                <xdr:grpSpPr>
                  <a:xfrm>
                    <a:off x="5346000" y="3699038"/>
                    <a:ext cx="0" cy="161919"/>
                    <a:chOff x="5475762" y="47760700"/>
                    <a:chExt cx="423655" cy="230200"/>
                  </a:xfrm>
                </xdr:grpSpPr>
                <xdr:sp>
                  <xdr:nvSpPr>
                    <xdr:cNvPr id="1502" name="Shape 15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03" name="Shape 15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04" name="Shape 15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5" name="Shape 15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06" name="Shape 1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7" name="Shape 15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8" name="Shape 15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09" name="Shape 15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10" name="Shape 1510"/>
            <xdr:cNvGrpSpPr/>
          </xdr:nvGrpSpPr>
          <xdr:grpSpPr>
            <a:xfrm>
              <a:off x="5346000" y="3699038"/>
              <a:ext cx="0" cy="161925"/>
              <a:chOff x="5346000" y="3699038"/>
              <a:chExt cx="0" cy="161925"/>
            </a:xfrm>
          </xdr:grpSpPr>
          <xdr:sp>
            <xdr:nvSpPr>
              <xdr:cNvPr id="1511" name="Shape 15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12" name="Shape 1512"/>
              <xdr:cNvGrpSpPr/>
            </xdr:nvGrpSpPr>
            <xdr:grpSpPr>
              <a:xfrm>
                <a:off x="5346000" y="3699038"/>
                <a:ext cx="0" cy="161925"/>
                <a:chOff x="5346000" y="3699038"/>
                <a:chExt cx="0" cy="161925"/>
              </a:xfrm>
            </xdr:grpSpPr>
            <xdr:sp>
              <xdr:nvSpPr>
                <xdr:cNvPr id="1513" name="Shape 15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14" name="Shape 1514"/>
                <xdr:cNvGrpSpPr/>
              </xdr:nvGrpSpPr>
              <xdr:grpSpPr>
                <a:xfrm>
                  <a:off x="5346000" y="3699038"/>
                  <a:ext cx="0" cy="161925"/>
                  <a:chOff x="5346000" y="3699038"/>
                  <a:chExt cx="0" cy="161919"/>
                </a:xfrm>
              </xdr:grpSpPr>
              <xdr:sp>
                <xdr:nvSpPr>
                  <xdr:cNvPr id="1515" name="Shape 15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16" name="Shape 1516"/>
                  <xdr:cNvGrpSpPr/>
                </xdr:nvGrpSpPr>
                <xdr:grpSpPr>
                  <a:xfrm>
                    <a:off x="5346000" y="3699038"/>
                    <a:ext cx="0" cy="161919"/>
                    <a:chOff x="5475762" y="47760700"/>
                    <a:chExt cx="423655" cy="230200"/>
                  </a:xfrm>
                </xdr:grpSpPr>
                <xdr:sp>
                  <xdr:nvSpPr>
                    <xdr:cNvPr id="1517" name="Shape 15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18" name="Shape 15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19" name="Shape 15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20" name="Shape 15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21" name="Shape 1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22" name="Shape 15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23" name="Shape 1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24" name="Shape 15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25" name="Shape 1525"/>
            <xdr:cNvGrpSpPr/>
          </xdr:nvGrpSpPr>
          <xdr:grpSpPr>
            <a:xfrm>
              <a:off x="5346000" y="3699038"/>
              <a:ext cx="0" cy="161925"/>
              <a:chOff x="5346000" y="3699038"/>
              <a:chExt cx="0" cy="161925"/>
            </a:xfrm>
          </xdr:grpSpPr>
          <xdr:sp>
            <xdr:nvSpPr>
              <xdr:cNvPr id="1526" name="Shape 15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27" name="Shape 1527"/>
              <xdr:cNvGrpSpPr/>
            </xdr:nvGrpSpPr>
            <xdr:grpSpPr>
              <a:xfrm>
                <a:off x="5346000" y="3699038"/>
                <a:ext cx="0" cy="161925"/>
                <a:chOff x="5346000" y="3699038"/>
                <a:chExt cx="0" cy="161925"/>
              </a:xfrm>
            </xdr:grpSpPr>
            <xdr:sp>
              <xdr:nvSpPr>
                <xdr:cNvPr id="1528" name="Shape 15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29" name="Shape 1529"/>
                <xdr:cNvGrpSpPr/>
              </xdr:nvGrpSpPr>
              <xdr:grpSpPr>
                <a:xfrm>
                  <a:off x="5346000" y="3699038"/>
                  <a:ext cx="0" cy="161925"/>
                  <a:chOff x="5346000" y="3699038"/>
                  <a:chExt cx="0" cy="161919"/>
                </a:xfrm>
              </xdr:grpSpPr>
              <xdr:sp>
                <xdr:nvSpPr>
                  <xdr:cNvPr id="1530" name="Shape 15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31" name="Shape 1531"/>
                  <xdr:cNvGrpSpPr/>
                </xdr:nvGrpSpPr>
                <xdr:grpSpPr>
                  <a:xfrm>
                    <a:off x="5346000" y="3699038"/>
                    <a:ext cx="0" cy="161919"/>
                    <a:chOff x="5475762" y="47760700"/>
                    <a:chExt cx="423655" cy="230200"/>
                  </a:xfrm>
                </xdr:grpSpPr>
                <xdr:sp>
                  <xdr:nvSpPr>
                    <xdr:cNvPr id="1532" name="Shape 15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33" name="Shape 15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34" name="Shape 1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35" name="Shape 15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36" name="Shape 1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37" name="Shape 1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38" name="Shape 1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39" name="Shape 15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40" name="Shape 1540"/>
            <xdr:cNvGrpSpPr/>
          </xdr:nvGrpSpPr>
          <xdr:grpSpPr>
            <a:xfrm>
              <a:off x="5346000" y="3699038"/>
              <a:ext cx="0" cy="161925"/>
              <a:chOff x="5346000" y="3699038"/>
              <a:chExt cx="0" cy="161925"/>
            </a:xfrm>
          </xdr:grpSpPr>
          <xdr:sp>
            <xdr:nvSpPr>
              <xdr:cNvPr id="1541" name="Shape 15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42" name="Shape 1542"/>
              <xdr:cNvGrpSpPr/>
            </xdr:nvGrpSpPr>
            <xdr:grpSpPr>
              <a:xfrm>
                <a:off x="5346000" y="3699038"/>
                <a:ext cx="0" cy="161925"/>
                <a:chOff x="5346000" y="3699038"/>
                <a:chExt cx="0" cy="161925"/>
              </a:xfrm>
            </xdr:grpSpPr>
            <xdr:sp>
              <xdr:nvSpPr>
                <xdr:cNvPr id="1543" name="Shape 15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44" name="Shape 1544"/>
                <xdr:cNvGrpSpPr/>
              </xdr:nvGrpSpPr>
              <xdr:grpSpPr>
                <a:xfrm>
                  <a:off x="5346000" y="3699038"/>
                  <a:ext cx="0" cy="161925"/>
                  <a:chOff x="5346000" y="3699038"/>
                  <a:chExt cx="0" cy="161919"/>
                </a:xfrm>
              </xdr:grpSpPr>
              <xdr:sp>
                <xdr:nvSpPr>
                  <xdr:cNvPr id="1545" name="Shape 15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46" name="Shape 1546"/>
                  <xdr:cNvGrpSpPr/>
                </xdr:nvGrpSpPr>
                <xdr:grpSpPr>
                  <a:xfrm>
                    <a:off x="5346000" y="3699038"/>
                    <a:ext cx="0" cy="161919"/>
                    <a:chOff x="5475762" y="47760700"/>
                    <a:chExt cx="423655" cy="230200"/>
                  </a:xfrm>
                </xdr:grpSpPr>
                <xdr:sp>
                  <xdr:nvSpPr>
                    <xdr:cNvPr id="1547" name="Shape 15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48" name="Shape 15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49" name="Shape 1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50" name="Shape 15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51" name="Shape 1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52" name="Shape 1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53" name="Shape 15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37</xdr:row>
      <xdr:rowOff>0</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37</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37</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37</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54" name="Shape 15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55" name="Shape 1555"/>
            <xdr:cNvGrpSpPr/>
          </xdr:nvGrpSpPr>
          <xdr:grpSpPr>
            <a:xfrm>
              <a:off x="5346000" y="3699038"/>
              <a:ext cx="0" cy="161925"/>
              <a:chOff x="5346000" y="3699038"/>
              <a:chExt cx="0" cy="161925"/>
            </a:xfrm>
          </xdr:grpSpPr>
          <xdr:sp>
            <xdr:nvSpPr>
              <xdr:cNvPr id="1556" name="Shape 15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57" name="Shape 1557"/>
              <xdr:cNvGrpSpPr/>
            </xdr:nvGrpSpPr>
            <xdr:grpSpPr>
              <a:xfrm>
                <a:off x="5346000" y="3699038"/>
                <a:ext cx="0" cy="161925"/>
                <a:chOff x="5346000" y="3699038"/>
                <a:chExt cx="0" cy="161925"/>
              </a:xfrm>
            </xdr:grpSpPr>
            <xdr:sp>
              <xdr:nvSpPr>
                <xdr:cNvPr id="1558" name="Shape 15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59" name="Shape 1559"/>
                <xdr:cNvGrpSpPr/>
              </xdr:nvGrpSpPr>
              <xdr:grpSpPr>
                <a:xfrm>
                  <a:off x="5346000" y="3699038"/>
                  <a:ext cx="0" cy="161925"/>
                  <a:chOff x="5346000" y="3699038"/>
                  <a:chExt cx="0" cy="161919"/>
                </a:xfrm>
              </xdr:grpSpPr>
              <xdr:sp>
                <xdr:nvSpPr>
                  <xdr:cNvPr id="1560" name="Shape 15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61" name="Shape 1561"/>
                  <xdr:cNvGrpSpPr/>
                </xdr:nvGrpSpPr>
                <xdr:grpSpPr>
                  <a:xfrm>
                    <a:off x="5346000" y="3699038"/>
                    <a:ext cx="0" cy="161919"/>
                    <a:chOff x="5475762" y="47760700"/>
                    <a:chExt cx="423655" cy="230200"/>
                  </a:xfrm>
                </xdr:grpSpPr>
                <xdr:sp>
                  <xdr:nvSpPr>
                    <xdr:cNvPr id="1562" name="Shape 15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63" name="Shape 15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64" name="Shape 15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65" name="Shape 15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66" name="Shape 15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67" name="Shape 1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68" name="Shape 1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69" name="Shape 15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70" name="Shape 1570"/>
            <xdr:cNvGrpSpPr/>
          </xdr:nvGrpSpPr>
          <xdr:grpSpPr>
            <a:xfrm>
              <a:off x="5346000" y="3699038"/>
              <a:ext cx="0" cy="161925"/>
              <a:chOff x="5346000" y="3699038"/>
              <a:chExt cx="0" cy="161925"/>
            </a:xfrm>
          </xdr:grpSpPr>
          <xdr:sp>
            <xdr:nvSpPr>
              <xdr:cNvPr id="1571" name="Shape 15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72" name="Shape 1572"/>
              <xdr:cNvGrpSpPr/>
            </xdr:nvGrpSpPr>
            <xdr:grpSpPr>
              <a:xfrm>
                <a:off x="5346000" y="3699038"/>
                <a:ext cx="0" cy="161925"/>
                <a:chOff x="5346000" y="3699038"/>
                <a:chExt cx="0" cy="161925"/>
              </a:xfrm>
            </xdr:grpSpPr>
            <xdr:sp>
              <xdr:nvSpPr>
                <xdr:cNvPr id="1573" name="Shape 15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74" name="Shape 1574"/>
                <xdr:cNvGrpSpPr/>
              </xdr:nvGrpSpPr>
              <xdr:grpSpPr>
                <a:xfrm>
                  <a:off x="5346000" y="3699038"/>
                  <a:ext cx="0" cy="161925"/>
                  <a:chOff x="5346000" y="3699038"/>
                  <a:chExt cx="0" cy="161919"/>
                </a:xfrm>
              </xdr:grpSpPr>
              <xdr:sp>
                <xdr:nvSpPr>
                  <xdr:cNvPr id="1575" name="Shape 15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76" name="Shape 1576"/>
                  <xdr:cNvGrpSpPr/>
                </xdr:nvGrpSpPr>
                <xdr:grpSpPr>
                  <a:xfrm>
                    <a:off x="5346000" y="3699038"/>
                    <a:ext cx="0" cy="161919"/>
                    <a:chOff x="5475762" y="47760700"/>
                    <a:chExt cx="314325" cy="230200"/>
                  </a:xfrm>
                </xdr:grpSpPr>
                <xdr:sp>
                  <xdr:nvSpPr>
                    <xdr:cNvPr id="1577" name="Shape 15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78" name="Shape 157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79" name="Shape 15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0" name="Shape 15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1" name="Shape 15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2" name="Shape 15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3" name="Shape 15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584" name="Shape 15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85" name="Shape 1585"/>
            <xdr:cNvGrpSpPr/>
          </xdr:nvGrpSpPr>
          <xdr:grpSpPr>
            <a:xfrm>
              <a:off x="5346000" y="3699038"/>
              <a:ext cx="0" cy="161925"/>
              <a:chOff x="5346000" y="3699038"/>
              <a:chExt cx="0" cy="161925"/>
            </a:xfrm>
          </xdr:grpSpPr>
          <xdr:sp>
            <xdr:nvSpPr>
              <xdr:cNvPr id="1586" name="Shape 15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87" name="Shape 1587"/>
              <xdr:cNvGrpSpPr/>
            </xdr:nvGrpSpPr>
            <xdr:grpSpPr>
              <a:xfrm>
                <a:off x="5346000" y="3699038"/>
                <a:ext cx="0" cy="161925"/>
                <a:chOff x="5346000" y="3699038"/>
                <a:chExt cx="0" cy="161925"/>
              </a:xfrm>
            </xdr:grpSpPr>
            <xdr:sp>
              <xdr:nvSpPr>
                <xdr:cNvPr id="1588" name="Shape 15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89" name="Shape 1589"/>
                <xdr:cNvGrpSpPr/>
              </xdr:nvGrpSpPr>
              <xdr:grpSpPr>
                <a:xfrm>
                  <a:off x="5346000" y="3699038"/>
                  <a:ext cx="0" cy="161925"/>
                  <a:chOff x="5346000" y="3699038"/>
                  <a:chExt cx="0" cy="161919"/>
                </a:xfrm>
              </xdr:grpSpPr>
              <xdr:sp>
                <xdr:nvSpPr>
                  <xdr:cNvPr id="1590" name="Shape 15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91" name="Shape 1591"/>
                  <xdr:cNvGrpSpPr/>
                </xdr:nvGrpSpPr>
                <xdr:grpSpPr>
                  <a:xfrm>
                    <a:off x="5346000" y="3699038"/>
                    <a:ext cx="0" cy="161919"/>
                    <a:chOff x="5475762" y="47760700"/>
                    <a:chExt cx="314325" cy="230200"/>
                  </a:xfrm>
                </xdr:grpSpPr>
                <xdr:sp>
                  <xdr:nvSpPr>
                    <xdr:cNvPr id="1592" name="Shape 15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93" name="Shape 159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94" name="Shape 15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5" name="Shape 15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6" name="Shape 15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7" name="Shape 159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8" name="Shape 159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599" name="Shape 1599"/>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00" name="Shape 1600"/>
            <xdr:cNvGrpSpPr/>
          </xdr:nvGrpSpPr>
          <xdr:grpSpPr>
            <a:xfrm>
              <a:off x="5346000" y="3694275"/>
              <a:ext cx="0" cy="171450"/>
              <a:chOff x="5346000" y="3694275"/>
              <a:chExt cx="0" cy="171450"/>
            </a:xfrm>
          </xdr:grpSpPr>
          <xdr:sp>
            <xdr:nvSpPr>
              <xdr:cNvPr id="1601" name="Shape 1601"/>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02" name="Shape 1602"/>
              <xdr:cNvGrpSpPr/>
            </xdr:nvGrpSpPr>
            <xdr:grpSpPr>
              <a:xfrm>
                <a:off x="5346000" y="3694275"/>
                <a:ext cx="0" cy="171450"/>
                <a:chOff x="5346000" y="3694275"/>
                <a:chExt cx="0" cy="171450"/>
              </a:xfrm>
            </xdr:grpSpPr>
            <xdr:sp>
              <xdr:nvSpPr>
                <xdr:cNvPr id="1603" name="Shape 1603"/>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04" name="Shape 1604"/>
                <xdr:cNvGrpSpPr/>
              </xdr:nvGrpSpPr>
              <xdr:grpSpPr>
                <a:xfrm>
                  <a:off x="5346000" y="3694275"/>
                  <a:ext cx="0" cy="171450"/>
                  <a:chOff x="5346000" y="3694275"/>
                  <a:chExt cx="0" cy="171443"/>
                </a:xfrm>
              </xdr:grpSpPr>
              <xdr:sp>
                <xdr:nvSpPr>
                  <xdr:cNvPr id="1605" name="Shape 1605"/>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06" name="Shape 1606"/>
                  <xdr:cNvGrpSpPr/>
                </xdr:nvGrpSpPr>
                <xdr:grpSpPr>
                  <a:xfrm>
                    <a:off x="5346000" y="3694275"/>
                    <a:ext cx="0" cy="171443"/>
                    <a:chOff x="5475762" y="47760700"/>
                    <a:chExt cx="314325" cy="230200"/>
                  </a:xfrm>
                </xdr:grpSpPr>
                <xdr:sp>
                  <xdr:nvSpPr>
                    <xdr:cNvPr id="1607" name="Shape 16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08" name="Shape 1608"/>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09" name="Shape 160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0" name="Shape 161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1" name="Shape 161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2" name="Shape 161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3" name="Shape 161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14" name="Shape 16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15" name="Shape 1615"/>
            <xdr:cNvGrpSpPr/>
          </xdr:nvGrpSpPr>
          <xdr:grpSpPr>
            <a:xfrm>
              <a:off x="5346000" y="3699038"/>
              <a:ext cx="0" cy="161925"/>
              <a:chOff x="5346000" y="3699038"/>
              <a:chExt cx="0" cy="161925"/>
            </a:xfrm>
          </xdr:grpSpPr>
          <xdr:sp>
            <xdr:nvSpPr>
              <xdr:cNvPr id="1616" name="Shape 16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17" name="Shape 1617"/>
              <xdr:cNvGrpSpPr/>
            </xdr:nvGrpSpPr>
            <xdr:grpSpPr>
              <a:xfrm>
                <a:off x="5346000" y="3699038"/>
                <a:ext cx="0" cy="161925"/>
                <a:chOff x="5346000" y="3699038"/>
                <a:chExt cx="0" cy="161925"/>
              </a:xfrm>
            </xdr:grpSpPr>
            <xdr:sp>
              <xdr:nvSpPr>
                <xdr:cNvPr id="1618" name="Shape 16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19" name="Shape 1619"/>
                <xdr:cNvGrpSpPr/>
              </xdr:nvGrpSpPr>
              <xdr:grpSpPr>
                <a:xfrm>
                  <a:off x="5346000" y="3699038"/>
                  <a:ext cx="0" cy="161925"/>
                  <a:chOff x="5346000" y="3699038"/>
                  <a:chExt cx="0" cy="161919"/>
                </a:xfrm>
              </xdr:grpSpPr>
              <xdr:sp>
                <xdr:nvSpPr>
                  <xdr:cNvPr id="1620" name="Shape 16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21" name="Shape 1621"/>
                  <xdr:cNvGrpSpPr/>
                </xdr:nvGrpSpPr>
                <xdr:grpSpPr>
                  <a:xfrm>
                    <a:off x="5346000" y="3699038"/>
                    <a:ext cx="0" cy="161919"/>
                    <a:chOff x="5475762" y="47760700"/>
                    <a:chExt cx="423655" cy="230200"/>
                  </a:xfrm>
                </xdr:grpSpPr>
                <xdr:sp>
                  <xdr:nvSpPr>
                    <xdr:cNvPr id="1622" name="Shape 16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23" name="Shape 16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24" name="Shape 16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25" name="Shape 16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26" name="Shape 1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27" name="Shape 1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28" name="Shape 16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29" name="Shape 16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30" name="Shape 1630"/>
            <xdr:cNvGrpSpPr/>
          </xdr:nvGrpSpPr>
          <xdr:grpSpPr>
            <a:xfrm>
              <a:off x="5346000" y="3699038"/>
              <a:ext cx="0" cy="161925"/>
              <a:chOff x="5346000" y="3699038"/>
              <a:chExt cx="0" cy="161925"/>
            </a:xfrm>
          </xdr:grpSpPr>
          <xdr:sp>
            <xdr:nvSpPr>
              <xdr:cNvPr id="1631" name="Shape 16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32" name="Shape 1632"/>
              <xdr:cNvGrpSpPr/>
            </xdr:nvGrpSpPr>
            <xdr:grpSpPr>
              <a:xfrm>
                <a:off x="5346000" y="3699038"/>
                <a:ext cx="0" cy="161925"/>
                <a:chOff x="5346000" y="3699038"/>
                <a:chExt cx="0" cy="161925"/>
              </a:xfrm>
            </xdr:grpSpPr>
            <xdr:sp>
              <xdr:nvSpPr>
                <xdr:cNvPr id="1633" name="Shape 16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34" name="Shape 1634"/>
                <xdr:cNvGrpSpPr/>
              </xdr:nvGrpSpPr>
              <xdr:grpSpPr>
                <a:xfrm>
                  <a:off x="5346000" y="3699038"/>
                  <a:ext cx="0" cy="161925"/>
                  <a:chOff x="5346000" y="3699038"/>
                  <a:chExt cx="0" cy="161919"/>
                </a:xfrm>
              </xdr:grpSpPr>
              <xdr:sp>
                <xdr:nvSpPr>
                  <xdr:cNvPr id="1635" name="Shape 16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36" name="Shape 1636"/>
                  <xdr:cNvGrpSpPr/>
                </xdr:nvGrpSpPr>
                <xdr:grpSpPr>
                  <a:xfrm>
                    <a:off x="5346000" y="3699038"/>
                    <a:ext cx="0" cy="161919"/>
                    <a:chOff x="5475762" y="47760700"/>
                    <a:chExt cx="423655" cy="230200"/>
                  </a:xfrm>
                </xdr:grpSpPr>
                <xdr:sp>
                  <xdr:nvSpPr>
                    <xdr:cNvPr id="1637" name="Shape 16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38" name="Shape 16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39" name="Shape 16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0" name="Shape 16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41" name="Shape 16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2" name="Shape 16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3" name="Shape 16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44" name="Shape 16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45" name="Shape 1645"/>
            <xdr:cNvGrpSpPr/>
          </xdr:nvGrpSpPr>
          <xdr:grpSpPr>
            <a:xfrm>
              <a:off x="5346000" y="3699038"/>
              <a:ext cx="0" cy="161925"/>
              <a:chOff x="5346000" y="3699038"/>
              <a:chExt cx="0" cy="161925"/>
            </a:xfrm>
          </xdr:grpSpPr>
          <xdr:sp>
            <xdr:nvSpPr>
              <xdr:cNvPr id="1646" name="Shape 16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47" name="Shape 1647"/>
              <xdr:cNvGrpSpPr/>
            </xdr:nvGrpSpPr>
            <xdr:grpSpPr>
              <a:xfrm>
                <a:off x="5346000" y="3699038"/>
                <a:ext cx="0" cy="161925"/>
                <a:chOff x="5346000" y="3699038"/>
                <a:chExt cx="0" cy="161925"/>
              </a:xfrm>
            </xdr:grpSpPr>
            <xdr:sp>
              <xdr:nvSpPr>
                <xdr:cNvPr id="1648" name="Shape 16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49" name="Shape 1649"/>
                <xdr:cNvGrpSpPr/>
              </xdr:nvGrpSpPr>
              <xdr:grpSpPr>
                <a:xfrm>
                  <a:off x="5346000" y="3699038"/>
                  <a:ext cx="0" cy="161925"/>
                  <a:chOff x="5346000" y="3699038"/>
                  <a:chExt cx="0" cy="161919"/>
                </a:xfrm>
              </xdr:grpSpPr>
              <xdr:sp>
                <xdr:nvSpPr>
                  <xdr:cNvPr id="1650" name="Shape 16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51" name="Shape 1651"/>
                  <xdr:cNvGrpSpPr/>
                </xdr:nvGrpSpPr>
                <xdr:grpSpPr>
                  <a:xfrm>
                    <a:off x="5346000" y="3699038"/>
                    <a:ext cx="0" cy="161919"/>
                    <a:chOff x="5475762" y="47760700"/>
                    <a:chExt cx="423655" cy="230200"/>
                  </a:xfrm>
                </xdr:grpSpPr>
                <xdr:sp>
                  <xdr:nvSpPr>
                    <xdr:cNvPr id="1652" name="Shape 16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53" name="Shape 16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54" name="Shape 16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5" name="Shape 16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56" name="Shape 1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7" name="Shape 1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8" name="Shape 1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59" name="Shape 16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60" name="Shape 1660"/>
            <xdr:cNvGrpSpPr/>
          </xdr:nvGrpSpPr>
          <xdr:grpSpPr>
            <a:xfrm>
              <a:off x="5346000" y="3699038"/>
              <a:ext cx="0" cy="161925"/>
              <a:chOff x="5346000" y="3699038"/>
              <a:chExt cx="0" cy="161925"/>
            </a:xfrm>
          </xdr:grpSpPr>
          <xdr:sp>
            <xdr:nvSpPr>
              <xdr:cNvPr id="1661" name="Shape 16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62" name="Shape 1662"/>
              <xdr:cNvGrpSpPr/>
            </xdr:nvGrpSpPr>
            <xdr:grpSpPr>
              <a:xfrm>
                <a:off x="5346000" y="3699038"/>
                <a:ext cx="0" cy="161925"/>
                <a:chOff x="5346000" y="3699038"/>
                <a:chExt cx="0" cy="161925"/>
              </a:xfrm>
            </xdr:grpSpPr>
            <xdr:sp>
              <xdr:nvSpPr>
                <xdr:cNvPr id="1663" name="Shape 16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64" name="Shape 1664"/>
                <xdr:cNvGrpSpPr/>
              </xdr:nvGrpSpPr>
              <xdr:grpSpPr>
                <a:xfrm>
                  <a:off x="5346000" y="3699038"/>
                  <a:ext cx="0" cy="161925"/>
                  <a:chOff x="5346000" y="3699038"/>
                  <a:chExt cx="0" cy="161919"/>
                </a:xfrm>
              </xdr:grpSpPr>
              <xdr:sp>
                <xdr:nvSpPr>
                  <xdr:cNvPr id="1665" name="Shape 16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66" name="Shape 1666"/>
                  <xdr:cNvGrpSpPr/>
                </xdr:nvGrpSpPr>
                <xdr:grpSpPr>
                  <a:xfrm>
                    <a:off x="5346000" y="3699038"/>
                    <a:ext cx="0" cy="161919"/>
                    <a:chOff x="5475762" y="47760700"/>
                    <a:chExt cx="423655" cy="230200"/>
                  </a:xfrm>
                </xdr:grpSpPr>
                <xdr:sp>
                  <xdr:nvSpPr>
                    <xdr:cNvPr id="1667" name="Shape 16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68" name="Shape 16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69" name="Shape 1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70" name="Shape 16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71" name="Shape 1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72" name="Shape 1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73" name="Shape 16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74" name="Shape 16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75" name="Shape 1675"/>
            <xdr:cNvGrpSpPr/>
          </xdr:nvGrpSpPr>
          <xdr:grpSpPr>
            <a:xfrm>
              <a:off x="5346000" y="3699038"/>
              <a:ext cx="0" cy="161925"/>
              <a:chOff x="5346000" y="3699038"/>
              <a:chExt cx="0" cy="161925"/>
            </a:xfrm>
          </xdr:grpSpPr>
          <xdr:sp>
            <xdr:nvSpPr>
              <xdr:cNvPr id="1676" name="Shape 16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77" name="Shape 1677"/>
              <xdr:cNvGrpSpPr/>
            </xdr:nvGrpSpPr>
            <xdr:grpSpPr>
              <a:xfrm>
                <a:off x="5346000" y="3699038"/>
                <a:ext cx="0" cy="161925"/>
                <a:chOff x="5346000" y="3699038"/>
                <a:chExt cx="0" cy="161925"/>
              </a:xfrm>
            </xdr:grpSpPr>
            <xdr:sp>
              <xdr:nvSpPr>
                <xdr:cNvPr id="1678" name="Shape 16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79" name="Shape 1679"/>
                <xdr:cNvGrpSpPr/>
              </xdr:nvGrpSpPr>
              <xdr:grpSpPr>
                <a:xfrm>
                  <a:off x="5346000" y="3699038"/>
                  <a:ext cx="0" cy="161925"/>
                  <a:chOff x="5346000" y="3699038"/>
                  <a:chExt cx="0" cy="161919"/>
                </a:xfrm>
              </xdr:grpSpPr>
              <xdr:sp>
                <xdr:nvSpPr>
                  <xdr:cNvPr id="1680" name="Shape 16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81" name="Shape 1681"/>
                  <xdr:cNvGrpSpPr/>
                </xdr:nvGrpSpPr>
                <xdr:grpSpPr>
                  <a:xfrm>
                    <a:off x="5346000" y="3699038"/>
                    <a:ext cx="0" cy="161919"/>
                    <a:chOff x="5475762" y="47760700"/>
                    <a:chExt cx="423655" cy="230200"/>
                  </a:xfrm>
                </xdr:grpSpPr>
                <xdr:sp>
                  <xdr:nvSpPr>
                    <xdr:cNvPr id="1682" name="Shape 16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83" name="Shape 16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84" name="Shape 16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85" name="Shape 16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86" name="Shape 16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87" name="Shape 16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88" name="Shape 1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89" name="Shape 16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90" name="Shape 1690"/>
            <xdr:cNvGrpSpPr/>
          </xdr:nvGrpSpPr>
          <xdr:grpSpPr>
            <a:xfrm>
              <a:off x="5346000" y="3699038"/>
              <a:ext cx="0" cy="161925"/>
              <a:chOff x="5346000" y="3699038"/>
              <a:chExt cx="0" cy="161925"/>
            </a:xfrm>
          </xdr:grpSpPr>
          <xdr:sp>
            <xdr:nvSpPr>
              <xdr:cNvPr id="1691" name="Shape 16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92" name="Shape 1692"/>
              <xdr:cNvGrpSpPr/>
            </xdr:nvGrpSpPr>
            <xdr:grpSpPr>
              <a:xfrm>
                <a:off x="5346000" y="3699038"/>
                <a:ext cx="0" cy="161925"/>
                <a:chOff x="5346000" y="3699038"/>
                <a:chExt cx="0" cy="161925"/>
              </a:xfrm>
            </xdr:grpSpPr>
            <xdr:sp>
              <xdr:nvSpPr>
                <xdr:cNvPr id="1693" name="Shape 16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94" name="Shape 1694"/>
                <xdr:cNvGrpSpPr/>
              </xdr:nvGrpSpPr>
              <xdr:grpSpPr>
                <a:xfrm>
                  <a:off x="5346000" y="3699038"/>
                  <a:ext cx="0" cy="161925"/>
                  <a:chOff x="5346000" y="3699038"/>
                  <a:chExt cx="0" cy="161919"/>
                </a:xfrm>
              </xdr:grpSpPr>
              <xdr:sp>
                <xdr:nvSpPr>
                  <xdr:cNvPr id="1695" name="Shape 16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96" name="Shape 1696"/>
                  <xdr:cNvGrpSpPr/>
                </xdr:nvGrpSpPr>
                <xdr:grpSpPr>
                  <a:xfrm>
                    <a:off x="5346000" y="3699038"/>
                    <a:ext cx="0" cy="161919"/>
                    <a:chOff x="5475762" y="47760700"/>
                    <a:chExt cx="423655" cy="230200"/>
                  </a:xfrm>
                </xdr:grpSpPr>
                <xdr:sp>
                  <xdr:nvSpPr>
                    <xdr:cNvPr id="1697" name="Shape 16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98" name="Shape 16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99" name="Shape 1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0" name="Shape 17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01" name="Shape 1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2" name="Shape 1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3" name="Shape 1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04" name="Shape 17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05" name="Shape 1705"/>
            <xdr:cNvGrpSpPr/>
          </xdr:nvGrpSpPr>
          <xdr:grpSpPr>
            <a:xfrm>
              <a:off x="5346000" y="3699038"/>
              <a:ext cx="0" cy="161925"/>
              <a:chOff x="5346000" y="3699038"/>
              <a:chExt cx="0" cy="161925"/>
            </a:xfrm>
          </xdr:grpSpPr>
          <xdr:sp>
            <xdr:nvSpPr>
              <xdr:cNvPr id="1706" name="Shape 17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07" name="Shape 1707"/>
              <xdr:cNvGrpSpPr/>
            </xdr:nvGrpSpPr>
            <xdr:grpSpPr>
              <a:xfrm>
                <a:off x="5346000" y="3699038"/>
                <a:ext cx="0" cy="161925"/>
                <a:chOff x="5346000" y="3699038"/>
                <a:chExt cx="0" cy="161925"/>
              </a:xfrm>
            </xdr:grpSpPr>
            <xdr:sp>
              <xdr:nvSpPr>
                <xdr:cNvPr id="1708" name="Shape 17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09" name="Shape 1709"/>
                <xdr:cNvGrpSpPr/>
              </xdr:nvGrpSpPr>
              <xdr:grpSpPr>
                <a:xfrm>
                  <a:off x="5346000" y="3699038"/>
                  <a:ext cx="0" cy="161925"/>
                  <a:chOff x="5346000" y="3699038"/>
                  <a:chExt cx="0" cy="161919"/>
                </a:xfrm>
              </xdr:grpSpPr>
              <xdr:sp>
                <xdr:nvSpPr>
                  <xdr:cNvPr id="1710" name="Shape 17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11" name="Shape 1711"/>
                  <xdr:cNvGrpSpPr/>
                </xdr:nvGrpSpPr>
                <xdr:grpSpPr>
                  <a:xfrm>
                    <a:off x="5346000" y="3699038"/>
                    <a:ext cx="0" cy="161919"/>
                    <a:chOff x="5475762" y="47760700"/>
                    <a:chExt cx="423655" cy="230200"/>
                  </a:xfrm>
                </xdr:grpSpPr>
                <xdr:sp>
                  <xdr:nvSpPr>
                    <xdr:cNvPr id="1712" name="Shape 17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13" name="Shape 17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14" name="Shape 17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15" name="Shape 17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16" name="Shape 17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17" name="Shape 17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18" name="Shape 17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19" name="Shape 17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20" name="Shape 1720"/>
            <xdr:cNvGrpSpPr/>
          </xdr:nvGrpSpPr>
          <xdr:grpSpPr>
            <a:xfrm>
              <a:off x="5346000" y="3699038"/>
              <a:ext cx="0" cy="161925"/>
              <a:chOff x="5346000" y="3699038"/>
              <a:chExt cx="0" cy="161925"/>
            </a:xfrm>
          </xdr:grpSpPr>
          <xdr:sp>
            <xdr:nvSpPr>
              <xdr:cNvPr id="1721" name="Shape 17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22" name="Shape 1722"/>
              <xdr:cNvGrpSpPr/>
            </xdr:nvGrpSpPr>
            <xdr:grpSpPr>
              <a:xfrm>
                <a:off x="5346000" y="3699038"/>
                <a:ext cx="0" cy="161925"/>
                <a:chOff x="5346000" y="3699038"/>
                <a:chExt cx="0" cy="161925"/>
              </a:xfrm>
            </xdr:grpSpPr>
            <xdr:sp>
              <xdr:nvSpPr>
                <xdr:cNvPr id="1723" name="Shape 17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24" name="Shape 1724"/>
                <xdr:cNvGrpSpPr/>
              </xdr:nvGrpSpPr>
              <xdr:grpSpPr>
                <a:xfrm>
                  <a:off x="5346000" y="3699038"/>
                  <a:ext cx="0" cy="161925"/>
                  <a:chOff x="5346000" y="3699038"/>
                  <a:chExt cx="0" cy="161919"/>
                </a:xfrm>
              </xdr:grpSpPr>
              <xdr:sp>
                <xdr:nvSpPr>
                  <xdr:cNvPr id="1725" name="Shape 17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26" name="Shape 1726"/>
                  <xdr:cNvGrpSpPr/>
                </xdr:nvGrpSpPr>
                <xdr:grpSpPr>
                  <a:xfrm>
                    <a:off x="5346000" y="3699038"/>
                    <a:ext cx="0" cy="161919"/>
                    <a:chOff x="5475762" y="47760700"/>
                    <a:chExt cx="423655" cy="230200"/>
                  </a:xfrm>
                </xdr:grpSpPr>
                <xdr:sp>
                  <xdr:nvSpPr>
                    <xdr:cNvPr id="1727" name="Shape 17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28" name="Shape 17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29" name="Shape 17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0" name="Shape 17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31" name="Shape 17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2" name="Shape 1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3" name="Shape 1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34" name="Shape 17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35" name="Shape 1735"/>
            <xdr:cNvGrpSpPr/>
          </xdr:nvGrpSpPr>
          <xdr:grpSpPr>
            <a:xfrm>
              <a:off x="5346000" y="3699038"/>
              <a:ext cx="0" cy="161925"/>
              <a:chOff x="5346000" y="3699038"/>
              <a:chExt cx="0" cy="161925"/>
            </a:xfrm>
          </xdr:grpSpPr>
          <xdr:sp>
            <xdr:nvSpPr>
              <xdr:cNvPr id="1736" name="Shape 17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37" name="Shape 1737"/>
              <xdr:cNvGrpSpPr/>
            </xdr:nvGrpSpPr>
            <xdr:grpSpPr>
              <a:xfrm>
                <a:off x="5346000" y="3699038"/>
                <a:ext cx="0" cy="161925"/>
                <a:chOff x="5346000" y="3699038"/>
                <a:chExt cx="0" cy="161925"/>
              </a:xfrm>
            </xdr:grpSpPr>
            <xdr:sp>
              <xdr:nvSpPr>
                <xdr:cNvPr id="1738" name="Shape 17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39" name="Shape 1739"/>
                <xdr:cNvGrpSpPr/>
              </xdr:nvGrpSpPr>
              <xdr:grpSpPr>
                <a:xfrm>
                  <a:off x="5346000" y="3699038"/>
                  <a:ext cx="0" cy="161925"/>
                  <a:chOff x="5346000" y="3699038"/>
                  <a:chExt cx="0" cy="161919"/>
                </a:xfrm>
              </xdr:grpSpPr>
              <xdr:sp>
                <xdr:nvSpPr>
                  <xdr:cNvPr id="1740" name="Shape 17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41" name="Shape 1741"/>
                  <xdr:cNvGrpSpPr/>
                </xdr:nvGrpSpPr>
                <xdr:grpSpPr>
                  <a:xfrm>
                    <a:off x="5346000" y="3699038"/>
                    <a:ext cx="0" cy="161919"/>
                    <a:chOff x="5475762" y="47760700"/>
                    <a:chExt cx="423655" cy="230200"/>
                  </a:xfrm>
                </xdr:grpSpPr>
                <xdr:sp>
                  <xdr:nvSpPr>
                    <xdr:cNvPr id="1742" name="Shape 17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43" name="Shape 17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44" name="Shape 1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5" name="Shape 17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46" name="Shape 1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7" name="Shape 1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8" name="Shape 1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49" name="Shape 17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50" name="Shape 1750"/>
            <xdr:cNvGrpSpPr/>
          </xdr:nvGrpSpPr>
          <xdr:grpSpPr>
            <a:xfrm>
              <a:off x="5346000" y="3699038"/>
              <a:ext cx="0" cy="161925"/>
              <a:chOff x="5346000" y="3699038"/>
              <a:chExt cx="0" cy="161925"/>
            </a:xfrm>
          </xdr:grpSpPr>
          <xdr:sp>
            <xdr:nvSpPr>
              <xdr:cNvPr id="1751" name="Shape 17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52" name="Shape 1752"/>
              <xdr:cNvGrpSpPr/>
            </xdr:nvGrpSpPr>
            <xdr:grpSpPr>
              <a:xfrm>
                <a:off x="5346000" y="3699038"/>
                <a:ext cx="0" cy="161925"/>
                <a:chOff x="5346000" y="3699038"/>
                <a:chExt cx="0" cy="161925"/>
              </a:xfrm>
            </xdr:grpSpPr>
            <xdr:sp>
              <xdr:nvSpPr>
                <xdr:cNvPr id="1753" name="Shape 17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54" name="Shape 1754"/>
                <xdr:cNvGrpSpPr/>
              </xdr:nvGrpSpPr>
              <xdr:grpSpPr>
                <a:xfrm>
                  <a:off x="5346000" y="3699038"/>
                  <a:ext cx="0" cy="161925"/>
                  <a:chOff x="5346000" y="3699038"/>
                  <a:chExt cx="0" cy="161919"/>
                </a:xfrm>
              </xdr:grpSpPr>
              <xdr:sp>
                <xdr:nvSpPr>
                  <xdr:cNvPr id="1755" name="Shape 17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56" name="Shape 1756"/>
                  <xdr:cNvGrpSpPr/>
                </xdr:nvGrpSpPr>
                <xdr:grpSpPr>
                  <a:xfrm>
                    <a:off x="5346000" y="3699038"/>
                    <a:ext cx="0" cy="161919"/>
                    <a:chOff x="5475762" y="47760700"/>
                    <a:chExt cx="423655" cy="230200"/>
                  </a:xfrm>
                </xdr:grpSpPr>
                <xdr:sp>
                  <xdr:nvSpPr>
                    <xdr:cNvPr id="1757" name="Shape 17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58" name="Shape 17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59" name="Shape 1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60" name="Shape 17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61" name="Shape 17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62" name="Shape 17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63" name="Shape 1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64" name="Shape 17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65" name="Shape 1765"/>
            <xdr:cNvGrpSpPr/>
          </xdr:nvGrpSpPr>
          <xdr:grpSpPr>
            <a:xfrm>
              <a:off x="5346000" y="3699038"/>
              <a:ext cx="0" cy="161925"/>
              <a:chOff x="5346000" y="3699038"/>
              <a:chExt cx="0" cy="161925"/>
            </a:xfrm>
          </xdr:grpSpPr>
          <xdr:sp>
            <xdr:nvSpPr>
              <xdr:cNvPr id="1766" name="Shape 17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67" name="Shape 1767"/>
              <xdr:cNvGrpSpPr/>
            </xdr:nvGrpSpPr>
            <xdr:grpSpPr>
              <a:xfrm>
                <a:off x="5346000" y="3699038"/>
                <a:ext cx="0" cy="161925"/>
                <a:chOff x="5346000" y="3699038"/>
                <a:chExt cx="0" cy="161925"/>
              </a:xfrm>
            </xdr:grpSpPr>
            <xdr:sp>
              <xdr:nvSpPr>
                <xdr:cNvPr id="1768" name="Shape 17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69" name="Shape 1769"/>
                <xdr:cNvGrpSpPr/>
              </xdr:nvGrpSpPr>
              <xdr:grpSpPr>
                <a:xfrm>
                  <a:off x="5346000" y="3699038"/>
                  <a:ext cx="0" cy="161925"/>
                  <a:chOff x="5346000" y="3699038"/>
                  <a:chExt cx="0" cy="161919"/>
                </a:xfrm>
              </xdr:grpSpPr>
              <xdr:sp>
                <xdr:nvSpPr>
                  <xdr:cNvPr id="1770" name="Shape 17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71" name="Shape 1771"/>
                  <xdr:cNvGrpSpPr/>
                </xdr:nvGrpSpPr>
                <xdr:grpSpPr>
                  <a:xfrm>
                    <a:off x="5346000" y="3699038"/>
                    <a:ext cx="0" cy="161919"/>
                    <a:chOff x="5475762" y="47760700"/>
                    <a:chExt cx="423655" cy="230200"/>
                  </a:xfrm>
                </xdr:grpSpPr>
                <xdr:sp>
                  <xdr:nvSpPr>
                    <xdr:cNvPr id="1772" name="Shape 17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73" name="Shape 17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74" name="Shape 1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5" name="Shape 17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76" name="Shape 1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7" name="Shape 1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8" name="Shape 1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79" name="Shape 17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80" name="Shape 1780"/>
            <xdr:cNvGrpSpPr/>
          </xdr:nvGrpSpPr>
          <xdr:grpSpPr>
            <a:xfrm>
              <a:off x="5346000" y="3699038"/>
              <a:ext cx="0" cy="161925"/>
              <a:chOff x="5346000" y="3699038"/>
              <a:chExt cx="0" cy="161925"/>
            </a:xfrm>
          </xdr:grpSpPr>
          <xdr:sp>
            <xdr:nvSpPr>
              <xdr:cNvPr id="1781" name="Shape 17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82" name="Shape 1782"/>
              <xdr:cNvGrpSpPr/>
            </xdr:nvGrpSpPr>
            <xdr:grpSpPr>
              <a:xfrm>
                <a:off x="5346000" y="3699038"/>
                <a:ext cx="0" cy="161925"/>
                <a:chOff x="5346000" y="3699038"/>
                <a:chExt cx="0" cy="161925"/>
              </a:xfrm>
            </xdr:grpSpPr>
            <xdr:sp>
              <xdr:nvSpPr>
                <xdr:cNvPr id="1783" name="Shape 17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84" name="Shape 1784"/>
                <xdr:cNvGrpSpPr/>
              </xdr:nvGrpSpPr>
              <xdr:grpSpPr>
                <a:xfrm>
                  <a:off x="5346000" y="3699038"/>
                  <a:ext cx="0" cy="161925"/>
                  <a:chOff x="5346000" y="3699038"/>
                  <a:chExt cx="0" cy="161919"/>
                </a:xfrm>
              </xdr:grpSpPr>
              <xdr:sp>
                <xdr:nvSpPr>
                  <xdr:cNvPr id="1785" name="Shape 17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86" name="Shape 1786"/>
                  <xdr:cNvGrpSpPr/>
                </xdr:nvGrpSpPr>
                <xdr:grpSpPr>
                  <a:xfrm>
                    <a:off x="5346000" y="3699038"/>
                    <a:ext cx="0" cy="161919"/>
                    <a:chOff x="5475762" y="47760700"/>
                    <a:chExt cx="423655" cy="230200"/>
                  </a:xfrm>
                </xdr:grpSpPr>
                <xdr:sp>
                  <xdr:nvSpPr>
                    <xdr:cNvPr id="1787" name="Shape 17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88" name="Shape 17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89" name="Shape 1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0" name="Shape 17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91" name="Shape 1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2" name="Shape 17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3" name="Shape 17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94" name="Shape 17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95" name="Shape 1795"/>
            <xdr:cNvGrpSpPr/>
          </xdr:nvGrpSpPr>
          <xdr:grpSpPr>
            <a:xfrm>
              <a:off x="5346000" y="3699038"/>
              <a:ext cx="0" cy="161925"/>
              <a:chOff x="5346000" y="3699038"/>
              <a:chExt cx="0" cy="161925"/>
            </a:xfrm>
          </xdr:grpSpPr>
          <xdr:sp>
            <xdr:nvSpPr>
              <xdr:cNvPr id="1796" name="Shape 17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97" name="Shape 1797"/>
              <xdr:cNvGrpSpPr/>
            </xdr:nvGrpSpPr>
            <xdr:grpSpPr>
              <a:xfrm>
                <a:off x="5346000" y="3699038"/>
                <a:ext cx="0" cy="161925"/>
                <a:chOff x="5346000" y="3699038"/>
                <a:chExt cx="0" cy="161925"/>
              </a:xfrm>
            </xdr:grpSpPr>
            <xdr:sp>
              <xdr:nvSpPr>
                <xdr:cNvPr id="1798" name="Shape 17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99" name="Shape 1799"/>
                <xdr:cNvGrpSpPr/>
              </xdr:nvGrpSpPr>
              <xdr:grpSpPr>
                <a:xfrm>
                  <a:off x="5346000" y="3699038"/>
                  <a:ext cx="0" cy="161925"/>
                  <a:chOff x="5346000" y="3699038"/>
                  <a:chExt cx="0" cy="161919"/>
                </a:xfrm>
              </xdr:grpSpPr>
              <xdr:sp>
                <xdr:nvSpPr>
                  <xdr:cNvPr id="1800" name="Shape 18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01" name="Shape 1801"/>
                  <xdr:cNvGrpSpPr/>
                </xdr:nvGrpSpPr>
                <xdr:grpSpPr>
                  <a:xfrm>
                    <a:off x="5346000" y="3699038"/>
                    <a:ext cx="0" cy="161919"/>
                    <a:chOff x="5475762" y="47760700"/>
                    <a:chExt cx="423655" cy="230200"/>
                  </a:xfrm>
                </xdr:grpSpPr>
                <xdr:sp>
                  <xdr:nvSpPr>
                    <xdr:cNvPr id="1802" name="Shape 18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03" name="Shape 18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04" name="Shape 18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5" name="Shape 18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06" name="Shape 18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7" name="Shape 1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8" name="Shape 18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09" name="Shape 18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10" name="Shape 1810"/>
            <xdr:cNvGrpSpPr/>
          </xdr:nvGrpSpPr>
          <xdr:grpSpPr>
            <a:xfrm>
              <a:off x="5346000" y="3699038"/>
              <a:ext cx="0" cy="161925"/>
              <a:chOff x="5346000" y="3699038"/>
              <a:chExt cx="0" cy="161925"/>
            </a:xfrm>
          </xdr:grpSpPr>
          <xdr:sp>
            <xdr:nvSpPr>
              <xdr:cNvPr id="1811" name="Shape 18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12" name="Shape 1812"/>
              <xdr:cNvGrpSpPr/>
            </xdr:nvGrpSpPr>
            <xdr:grpSpPr>
              <a:xfrm>
                <a:off x="5346000" y="3699038"/>
                <a:ext cx="0" cy="161925"/>
                <a:chOff x="5346000" y="3699038"/>
                <a:chExt cx="0" cy="161925"/>
              </a:xfrm>
            </xdr:grpSpPr>
            <xdr:sp>
              <xdr:nvSpPr>
                <xdr:cNvPr id="1813" name="Shape 18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14" name="Shape 1814"/>
                <xdr:cNvGrpSpPr/>
              </xdr:nvGrpSpPr>
              <xdr:grpSpPr>
                <a:xfrm>
                  <a:off x="5346000" y="3699038"/>
                  <a:ext cx="0" cy="161925"/>
                  <a:chOff x="5346000" y="3699038"/>
                  <a:chExt cx="0" cy="161919"/>
                </a:xfrm>
              </xdr:grpSpPr>
              <xdr:sp>
                <xdr:nvSpPr>
                  <xdr:cNvPr id="1815" name="Shape 18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16" name="Shape 1816"/>
                  <xdr:cNvGrpSpPr/>
                </xdr:nvGrpSpPr>
                <xdr:grpSpPr>
                  <a:xfrm>
                    <a:off x="5346000" y="3699038"/>
                    <a:ext cx="0" cy="161919"/>
                    <a:chOff x="5475762" y="47760700"/>
                    <a:chExt cx="423655" cy="230200"/>
                  </a:xfrm>
                </xdr:grpSpPr>
                <xdr:sp>
                  <xdr:nvSpPr>
                    <xdr:cNvPr id="1817" name="Shape 18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18" name="Shape 18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19" name="Shape 18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20" name="Shape 18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21" name="Shape 1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22" name="Shape 1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23" name="Shape 1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24" name="Shape 18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25" name="Shape 1825"/>
            <xdr:cNvGrpSpPr/>
          </xdr:nvGrpSpPr>
          <xdr:grpSpPr>
            <a:xfrm>
              <a:off x="5346000" y="3699038"/>
              <a:ext cx="0" cy="161925"/>
              <a:chOff x="5346000" y="3699038"/>
              <a:chExt cx="0" cy="161925"/>
            </a:xfrm>
          </xdr:grpSpPr>
          <xdr:sp>
            <xdr:nvSpPr>
              <xdr:cNvPr id="1826" name="Shape 18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27" name="Shape 1827"/>
              <xdr:cNvGrpSpPr/>
            </xdr:nvGrpSpPr>
            <xdr:grpSpPr>
              <a:xfrm>
                <a:off x="5346000" y="3699038"/>
                <a:ext cx="0" cy="161925"/>
                <a:chOff x="5346000" y="3699038"/>
                <a:chExt cx="0" cy="161925"/>
              </a:xfrm>
            </xdr:grpSpPr>
            <xdr:sp>
              <xdr:nvSpPr>
                <xdr:cNvPr id="1828" name="Shape 18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29" name="Shape 1829"/>
                <xdr:cNvGrpSpPr/>
              </xdr:nvGrpSpPr>
              <xdr:grpSpPr>
                <a:xfrm>
                  <a:off x="5346000" y="3699038"/>
                  <a:ext cx="0" cy="161925"/>
                  <a:chOff x="5346000" y="3699038"/>
                  <a:chExt cx="0" cy="161919"/>
                </a:xfrm>
              </xdr:grpSpPr>
              <xdr:sp>
                <xdr:nvSpPr>
                  <xdr:cNvPr id="1830" name="Shape 18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31" name="Shape 1831"/>
                  <xdr:cNvGrpSpPr/>
                </xdr:nvGrpSpPr>
                <xdr:grpSpPr>
                  <a:xfrm>
                    <a:off x="5346000" y="3699038"/>
                    <a:ext cx="0" cy="161919"/>
                    <a:chOff x="5475762" y="47760700"/>
                    <a:chExt cx="423655" cy="230200"/>
                  </a:xfrm>
                </xdr:grpSpPr>
                <xdr:sp>
                  <xdr:nvSpPr>
                    <xdr:cNvPr id="1832" name="Shape 18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33" name="Shape 18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34" name="Shape 1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5" name="Shape 18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36" name="Shape 18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7" name="Shape 18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8" name="Shape 18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39" name="Shape 18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40" name="Shape 1840"/>
            <xdr:cNvGrpSpPr/>
          </xdr:nvGrpSpPr>
          <xdr:grpSpPr>
            <a:xfrm>
              <a:off x="5346000" y="3699038"/>
              <a:ext cx="0" cy="161925"/>
              <a:chOff x="5346000" y="3699038"/>
              <a:chExt cx="0" cy="161925"/>
            </a:xfrm>
          </xdr:grpSpPr>
          <xdr:sp>
            <xdr:nvSpPr>
              <xdr:cNvPr id="1841" name="Shape 18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42" name="Shape 1842"/>
              <xdr:cNvGrpSpPr/>
            </xdr:nvGrpSpPr>
            <xdr:grpSpPr>
              <a:xfrm>
                <a:off x="5346000" y="3699038"/>
                <a:ext cx="0" cy="161925"/>
                <a:chOff x="5346000" y="3699038"/>
                <a:chExt cx="0" cy="161925"/>
              </a:xfrm>
            </xdr:grpSpPr>
            <xdr:sp>
              <xdr:nvSpPr>
                <xdr:cNvPr id="1843" name="Shape 18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44" name="Shape 1844"/>
                <xdr:cNvGrpSpPr/>
              </xdr:nvGrpSpPr>
              <xdr:grpSpPr>
                <a:xfrm>
                  <a:off x="5346000" y="3699038"/>
                  <a:ext cx="0" cy="161925"/>
                  <a:chOff x="5346000" y="3699038"/>
                  <a:chExt cx="0" cy="161919"/>
                </a:xfrm>
              </xdr:grpSpPr>
              <xdr:sp>
                <xdr:nvSpPr>
                  <xdr:cNvPr id="1845" name="Shape 18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46" name="Shape 1846"/>
                  <xdr:cNvGrpSpPr/>
                </xdr:nvGrpSpPr>
                <xdr:grpSpPr>
                  <a:xfrm>
                    <a:off x="5346000" y="3699038"/>
                    <a:ext cx="0" cy="161919"/>
                    <a:chOff x="5475762" y="47760700"/>
                    <a:chExt cx="423655" cy="230200"/>
                  </a:xfrm>
                </xdr:grpSpPr>
                <xdr:sp>
                  <xdr:nvSpPr>
                    <xdr:cNvPr id="1847" name="Shape 18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48" name="Shape 18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49" name="Shape 18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50" name="Shape 18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51" name="Shape 1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52" name="Shape 1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53" name="Shape 1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54" name="Shape 18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55" name="Shape 1855"/>
            <xdr:cNvGrpSpPr/>
          </xdr:nvGrpSpPr>
          <xdr:grpSpPr>
            <a:xfrm>
              <a:off x="5346000" y="3699038"/>
              <a:ext cx="0" cy="161925"/>
              <a:chOff x="5346000" y="3699038"/>
              <a:chExt cx="0" cy="161925"/>
            </a:xfrm>
          </xdr:grpSpPr>
          <xdr:sp>
            <xdr:nvSpPr>
              <xdr:cNvPr id="1856" name="Shape 18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57" name="Shape 1857"/>
              <xdr:cNvGrpSpPr/>
            </xdr:nvGrpSpPr>
            <xdr:grpSpPr>
              <a:xfrm>
                <a:off x="5346000" y="3699038"/>
                <a:ext cx="0" cy="161925"/>
                <a:chOff x="5346000" y="3699038"/>
                <a:chExt cx="0" cy="161925"/>
              </a:xfrm>
            </xdr:grpSpPr>
            <xdr:sp>
              <xdr:nvSpPr>
                <xdr:cNvPr id="1858" name="Shape 18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59" name="Shape 1859"/>
                <xdr:cNvGrpSpPr/>
              </xdr:nvGrpSpPr>
              <xdr:grpSpPr>
                <a:xfrm>
                  <a:off x="5346000" y="3699038"/>
                  <a:ext cx="0" cy="161925"/>
                  <a:chOff x="5346000" y="3699038"/>
                  <a:chExt cx="0" cy="161919"/>
                </a:xfrm>
              </xdr:grpSpPr>
              <xdr:sp>
                <xdr:nvSpPr>
                  <xdr:cNvPr id="1860" name="Shape 18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61" name="Shape 1861"/>
                  <xdr:cNvGrpSpPr/>
                </xdr:nvGrpSpPr>
                <xdr:grpSpPr>
                  <a:xfrm>
                    <a:off x="5346000" y="3699038"/>
                    <a:ext cx="0" cy="161919"/>
                    <a:chOff x="5475762" y="47760700"/>
                    <a:chExt cx="423655" cy="230200"/>
                  </a:xfrm>
                </xdr:grpSpPr>
                <xdr:sp>
                  <xdr:nvSpPr>
                    <xdr:cNvPr id="1862" name="Shape 18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63" name="Shape 18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64" name="Shape 1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65" name="Shape 18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66" name="Shape 1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67" name="Shape 1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68" name="Shape 18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69" name="Shape 18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70" name="Shape 1870"/>
            <xdr:cNvGrpSpPr/>
          </xdr:nvGrpSpPr>
          <xdr:grpSpPr>
            <a:xfrm>
              <a:off x="5346000" y="3699038"/>
              <a:ext cx="0" cy="161925"/>
              <a:chOff x="5346000" y="3699038"/>
              <a:chExt cx="0" cy="161925"/>
            </a:xfrm>
          </xdr:grpSpPr>
          <xdr:sp>
            <xdr:nvSpPr>
              <xdr:cNvPr id="1871" name="Shape 18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72" name="Shape 1872"/>
              <xdr:cNvGrpSpPr/>
            </xdr:nvGrpSpPr>
            <xdr:grpSpPr>
              <a:xfrm>
                <a:off x="5346000" y="3699038"/>
                <a:ext cx="0" cy="161925"/>
                <a:chOff x="5346000" y="3699038"/>
                <a:chExt cx="0" cy="161925"/>
              </a:xfrm>
            </xdr:grpSpPr>
            <xdr:sp>
              <xdr:nvSpPr>
                <xdr:cNvPr id="1873" name="Shape 18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74" name="Shape 1874"/>
                <xdr:cNvGrpSpPr/>
              </xdr:nvGrpSpPr>
              <xdr:grpSpPr>
                <a:xfrm>
                  <a:off x="5346000" y="3699038"/>
                  <a:ext cx="0" cy="161925"/>
                  <a:chOff x="5346000" y="3699038"/>
                  <a:chExt cx="0" cy="161919"/>
                </a:xfrm>
              </xdr:grpSpPr>
              <xdr:sp>
                <xdr:nvSpPr>
                  <xdr:cNvPr id="1875" name="Shape 18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76" name="Shape 1876"/>
                  <xdr:cNvGrpSpPr/>
                </xdr:nvGrpSpPr>
                <xdr:grpSpPr>
                  <a:xfrm>
                    <a:off x="5346000" y="3699038"/>
                    <a:ext cx="0" cy="161919"/>
                    <a:chOff x="5475762" y="47760700"/>
                    <a:chExt cx="423655" cy="230200"/>
                  </a:xfrm>
                </xdr:grpSpPr>
                <xdr:sp>
                  <xdr:nvSpPr>
                    <xdr:cNvPr id="1877" name="Shape 18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78" name="Shape 18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79" name="Shape 1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80" name="Shape 18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81" name="Shape 18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82" name="Shape 18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83" name="Shape 18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84" name="Shape 18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85" name="Shape 1885"/>
            <xdr:cNvGrpSpPr/>
          </xdr:nvGrpSpPr>
          <xdr:grpSpPr>
            <a:xfrm>
              <a:off x="5346000" y="3699038"/>
              <a:ext cx="0" cy="161925"/>
              <a:chOff x="5346000" y="3699038"/>
              <a:chExt cx="0" cy="161925"/>
            </a:xfrm>
          </xdr:grpSpPr>
          <xdr:sp>
            <xdr:nvSpPr>
              <xdr:cNvPr id="1886" name="Shape 18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87" name="Shape 1887"/>
              <xdr:cNvGrpSpPr/>
            </xdr:nvGrpSpPr>
            <xdr:grpSpPr>
              <a:xfrm>
                <a:off x="5346000" y="3699038"/>
                <a:ext cx="0" cy="161925"/>
                <a:chOff x="5346000" y="3699038"/>
                <a:chExt cx="0" cy="161925"/>
              </a:xfrm>
            </xdr:grpSpPr>
            <xdr:sp>
              <xdr:nvSpPr>
                <xdr:cNvPr id="1888" name="Shape 18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89" name="Shape 1889"/>
                <xdr:cNvGrpSpPr/>
              </xdr:nvGrpSpPr>
              <xdr:grpSpPr>
                <a:xfrm>
                  <a:off x="5346000" y="3699038"/>
                  <a:ext cx="0" cy="161925"/>
                  <a:chOff x="5346000" y="3699038"/>
                  <a:chExt cx="0" cy="161919"/>
                </a:xfrm>
              </xdr:grpSpPr>
              <xdr:sp>
                <xdr:nvSpPr>
                  <xdr:cNvPr id="1890" name="Shape 18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91" name="Shape 1891"/>
                  <xdr:cNvGrpSpPr/>
                </xdr:nvGrpSpPr>
                <xdr:grpSpPr>
                  <a:xfrm>
                    <a:off x="5346000" y="3699038"/>
                    <a:ext cx="0" cy="161919"/>
                    <a:chOff x="5475762" y="47760700"/>
                    <a:chExt cx="423655" cy="230200"/>
                  </a:xfrm>
                </xdr:grpSpPr>
                <xdr:sp>
                  <xdr:nvSpPr>
                    <xdr:cNvPr id="1892" name="Shape 18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93" name="Shape 18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94" name="Shape 18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95" name="Shape 18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96" name="Shape 18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97" name="Shape 1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98" name="Shape 18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99" name="Shape 18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00" name="Shape 1900"/>
            <xdr:cNvGrpSpPr/>
          </xdr:nvGrpSpPr>
          <xdr:grpSpPr>
            <a:xfrm>
              <a:off x="5346000" y="3699038"/>
              <a:ext cx="0" cy="161925"/>
              <a:chOff x="5346000" y="3699038"/>
              <a:chExt cx="0" cy="161925"/>
            </a:xfrm>
          </xdr:grpSpPr>
          <xdr:sp>
            <xdr:nvSpPr>
              <xdr:cNvPr id="1901" name="Shape 19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02" name="Shape 1902"/>
              <xdr:cNvGrpSpPr/>
            </xdr:nvGrpSpPr>
            <xdr:grpSpPr>
              <a:xfrm>
                <a:off x="5346000" y="3699038"/>
                <a:ext cx="0" cy="161925"/>
                <a:chOff x="5346000" y="3699038"/>
                <a:chExt cx="0" cy="161925"/>
              </a:xfrm>
            </xdr:grpSpPr>
            <xdr:sp>
              <xdr:nvSpPr>
                <xdr:cNvPr id="1903" name="Shape 19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04" name="Shape 1904"/>
                <xdr:cNvGrpSpPr/>
              </xdr:nvGrpSpPr>
              <xdr:grpSpPr>
                <a:xfrm>
                  <a:off x="5346000" y="3699038"/>
                  <a:ext cx="0" cy="161925"/>
                  <a:chOff x="5346000" y="3699038"/>
                  <a:chExt cx="0" cy="161919"/>
                </a:xfrm>
              </xdr:grpSpPr>
              <xdr:sp>
                <xdr:nvSpPr>
                  <xdr:cNvPr id="1905" name="Shape 19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06" name="Shape 1906"/>
                  <xdr:cNvGrpSpPr/>
                </xdr:nvGrpSpPr>
                <xdr:grpSpPr>
                  <a:xfrm>
                    <a:off x="5346000" y="3699038"/>
                    <a:ext cx="0" cy="161919"/>
                    <a:chOff x="5475762" y="47760700"/>
                    <a:chExt cx="423655" cy="230200"/>
                  </a:xfrm>
                </xdr:grpSpPr>
                <xdr:sp>
                  <xdr:nvSpPr>
                    <xdr:cNvPr id="1907" name="Shape 19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08" name="Shape 19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09" name="Shape 1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10" name="Shape 19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11" name="Shape 1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12" name="Shape 19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13" name="Shape 19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14" name="Shape 19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15" name="Shape 1915"/>
            <xdr:cNvGrpSpPr/>
          </xdr:nvGrpSpPr>
          <xdr:grpSpPr>
            <a:xfrm>
              <a:off x="5346000" y="3699038"/>
              <a:ext cx="0" cy="161925"/>
              <a:chOff x="5346000" y="3699038"/>
              <a:chExt cx="0" cy="161925"/>
            </a:xfrm>
          </xdr:grpSpPr>
          <xdr:sp>
            <xdr:nvSpPr>
              <xdr:cNvPr id="1916" name="Shape 19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17" name="Shape 1917"/>
              <xdr:cNvGrpSpPr/>
            </xdr:nvGrpSpPr>
            <xdr:grpSpPr>
              <a:xfrm>
                <a:off x="5346000" y="3699038"/>
                <a:ext cx="0" cy="161925"/>
                <a:chOff x="5346000" y="3699038"/>
                <a:chExt cx="0" cy="161925"/>
              </a:xfrm>
            </xdr:grpSpPr>
            <xdr:sp>
              <xdr:nvSpPr>
                <xdr:cNvPr id="1918" name="Shape 19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19" name="Shape 1919"/>
                <xdr:cNvGrpSpPr/>
              </xdr:nvGrpSpPr>
              <xdr:grpSpPr>
                <a:xfrm>
                  <a:off x="5346000" y="3699038"/>
                  <a:ext cx="0" cy="161925"/>
                  <a:chOff x="5346000" y="3699038"/>
                  <a:chExt cx="0" cy="161919"/>
                </a:xfrm>
              </xdr:grpSpPr>
              <xdr:sp>
                <xdr:nvSpPr>
                  <xdr:cNvPr id="1920" name="Shape 19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21" name="Shape 1921"/>
                  <xdr:cNvGrpSpPr/>
                </xdr:nvGrpSpPr>
                <xdr:grpSpPr>
                  <a:xfrm>
                    <a:off x="5346000" y="3699038"/>
                    <a:ext cx="0" cy="161919"/>
                    <a:chOff x="5475762" y="47760700"/>
                    <a:chExt cx="423655" cy="230200"/>
                  </a:xfrm>
                </xdr:grpSpPr>
                <xdr:sp>
                  <xdr:nvSpPr>
                    <xdr:cNvPr id="1922" name="Shape 19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23" name="Shape 19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24" name="Shape 1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5" name="Shape 19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26" name="Shape 1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7" name="Shape 19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8" name="Shape 19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29" name="Shape 19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30" name="Shape 1930"/>
            <xdr:cNvGrpSpPr/>
          </xdr:nvGrpSpPr>
          <xdr:grpSpPr>
            <a:xfrm>
              <a:off x="5346000" y="3699038"/>
              <a:ext cx="0" cy="161925"/>
              <a:chOff x="5346000" y="3699038"/>
              <a:chExt cx="0" cy="161925"/>
            </a:xfrm>
          </xdr:grpSpPr>
          <xdr:sp>
            <xdr:nvSpPr>
              <xdr:cNvPr id="1931" name="Shape 19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32" name="Shape 1932"/>
              <xdr:cNvGrpSpPr/>
            </xdr:nvGrpSpPr>
            <xdr:grpSpPr>
              <a:xfrm>
                <a:off x="5346000" y="3699038"/>
                <a:ext cx="0" cy="161925"/>
                <a:chOff x="5346000" y="3699038"/>
                <a:chExt cx="0" cy="161925"/>
              </a:xfrm>
            </xdr:grpSpPr>
            <xdr:sp>
              <xdr:nvSpPr>
                <xdr:cNvPr id="1933" name="Shape 19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34" name="Shape 1934"/>
                <xdr:cNvGrpSpPr/>
              </xdr:nvGrpSpPr>
              <xdr:grpSpPr>
                <a:xfrm>
                  <a:off x="5346000" y="3699038"/>
                  <a:ext cx="0" cy="161925"/>
                  <a:chOff x="5346000" y="3699038"/>
                  <a:chExt cx="0" cy="161919"/>
                </a:xfrm>
              </xdr:grpSpPr>
              <xdr:sp>
                <xdr:nvSpPr>
                  <xdr:cNvPr id="1935" name="Shape 19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36" name="Shape 1936"/>
                  <xdr:cNvGrpSpPr/>
                </xdr:nvGrpSpPr>
                <xdr:grpSpPr>
                  <a:xfrm>
                    <a:off x="5346000" y="3699038"/>
                    <a:ext cx="0" cy="161919"/>
                    <a:chOff x="5475762" y="47760700"/>
                    <a:chExt cx="423655" cy="230200"/>
                  </a:xfrm>
                </xdr:grpSpPr>
                <xdr:sp>
                  <xdr:nvSpPr>
                    <xdr:cNvPr id="1937" name="Shape 19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38" name="Shape 19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39" name="Shape 1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0" name="Shape 19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41" name="Shape 1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2" name="Shape 19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3" name="Shape 1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24</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45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45</xdr:row>
      <xdr:rowOff>9525</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45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45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45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45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45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45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45" name="Shape 19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46" name="Shape 1946"/>
            <xdr:cNvGrpSpPr/>
          </xdr:nvGrpSpPr>
          <xdr:grpSpPr>
            <a:xfrm>
              <a:off x="5346000" y="3699038"/>
              <a:ext cx="0" cy="161925"/>
              <a:chOff x="5346000" y="3699038"/>
              <a:chExt cx="0" cy="161925"/>
            </a:xfrm>
          </xdr:grpSpPr>
          <xdr:sp>
            <xdr:nvSpPr>
              <xdr:cNvPr id="1947" name="Shape 19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48" name="Shape 1948"/>
              <xdr:cNvGrpSpPr/>
            </xdr:nvGrpSpPr>
            <xdr:grpSpPr>
              <a:xfrm>
                <a:off x="5346000" y="3699038"/>
                <a:ext cx="0" cy="161925"/>
                <a:chOff x="5346000" y="3699038"/>
                <a:chExt cx="0" cy="161925"/>
              </a:xfrm>
            </xdr:grpSpPr>
            <xdr:sp>
              <xdr:nvSpPr>
                <xdr:cNvPr id="1949" name="Shape 19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50" name="Shape 1950"/>
                <xdr:cNvGrpSpPr/>
              </xdr:nvGrpSpPr>
              <xdr:grpSpPr>
                <a:xfrm>
                  <a:off x="5346000" y="3699038"/>
                  <a:ext cx="0" cy="161925"/>
                  <a:chOff x="5346000" y="3699038"/>
                  <a:chExt cx="0" cy="161919"/>
                </a:xfrm>
              </xdr:grpSpPr>
              <xdr:sp>
                <xdr:nvSpPr>
                  <xdr:cNvPr id="1951" name="Shape 19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52" name="Shape 1952"/>
                  <xdr:cNvGrpSpPr/>
                </xdr:nvGrpSpPr>
                <xdr:grpSpPr>
                  <a:xfrm>
                    <a:off x="5346000" y="3699038"/>
                    <a:ext cx="0" cy="161919"/>
                    <a:chOff x="5475762" y="47760700"/>
                    <a:chExt cx="423655" cy="230200"/>
                  </a:xfrm>
                </xdr:grpSpPr>
                <xdr:sp>
                  <xdr:nvSpPr>
                    <xdr:cNvPr id="1953" name="Shape 19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54" name="Shape 19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55" name="Shape 1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6" name="Shape 19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57" name="Shape 1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8" name="Shape 19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9" name="Shape 19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60" name="Shape 19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61" name="Shape 1961"/>
            <xdr:cNvGrpSpPr/>
          </xdr:nvGrpSpPr>
          <xdr:grpSpPr>
            <a:xfrm>
              <a:off x="5346000" y="3699038"/>
              <a:ext cx="0" cy="161925"/>
              <a:chOff x="5346000" y="3699038"/>
              <a:chExt cx="0" cy="161925"/>
            </a:xfrm>
          </xdr:grpSpPr>
          <xdr:sp>
            <xdr:nvSpPr>
              <xdr:cNvPr id="1962" name="Shape 19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63" name="Shape 1963"/>
              <xdr:cNvGrpSpPr/>
            </xdr:nvGrpSpPr>
            <xdr:grpSpPr>
              <a:xfrm>
                <a:off x="5346000" y="3699038"/>
                <a:ext cx="0" cy="161925"/>
                <a:chOff x="5346000" y="3699038"/>
                <a:chExt cx="0" cy="161925"/>
              </a:xfrm>
            </xdr:grpSpPr>
            <xdr:sp>
              <xdr:nvSpPr>
                <xdr:cNvPr id="1964" name="Shape 19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65" name="Shape 1965"/>
                <xdr:cNvGrpSpPr/>
              </xdr:nvGrpSpPr>
              <xdr:grpSpPr>
                <a:xfrm>
                  <a:off x="5346000" y="3699038"/>
                  <a:ext cx="0" cy="161925"/>
                  <a:chOff x="5346000" y="3699038"/>
                  <a:chExt cx="0" cy="161919"/>
                </a:xfrm>
              </xdr:grpSpPr>
              <xdr:sp>
                <xdr:nvSpPr>
                  <xdr:cNvPr id="1966" name="Shape 19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67" name="Shape 1967"/>
                  <xdr:cNvGrpSpPr/>
                </xdr:nvGrpSpPr>
                <xdr:grpSpPr>
                  <a:xfrm>
                    <a:off x="5346000" y="3699038"/>
                    <a:ext cx="0" cy="161919"/>
                    <a:chOff x="5475762" y="47760700"/>
                    <a:chExt cx="314325" cy="230200"/>
                  </a:xfrm>
                </xdr:grpSpPr>
                <xdr:sp>
                  <xdr:nvSpPr>
                    <xdr:cNvPr id="1968" name="Shape 19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69" name="Shape 196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70" name="Shape 197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1" name="Shape 197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2" name="Shape 197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3" name="Shape 197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4" name="Shape 197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975" name="Shape 19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76" name="Shape 1976"/>
            <xdr:cNvGrpSpPr/>
          </xdr:nvGrpSpPr>
          <xdr:grpSpPr>
            <a:xfrm>
              <a:off x="5346000" y="3699038"/>
              <a:ext cx="0" cy="161925"/>
              <a:chOff x="5346000" y="3699038"/>
              <a:chExt cx="0" cy="161925"/>
            </a:xfrm>
          </xdr:grpSpPr>
          <xdr:sp>
            <xdr:nvSpPr>
              <xdr:cNvPr id="1977" name="Shape 19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78" name="Shape 1978"/>
              <xdr:cNvGrpSpPr/>
            </xdr:nvGrpSpPr>
            <xdr:grpSpPr>
              <a:xfrm>
                <a:off x="5346000" y="3699038"/>
                <a:ext cx="0" cy="161925"/>
                <a:chOff x="5346000" y="3699038"/>
                <a:chExt cx="0" cy="161925"/>
              </a:xfrm>
            </xdr:grpSpPr>
            <xdr:sp>
              <xdr:nvSpPr>
                <xdr:cNvPr id="1979" name="Shape 19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80" name="Shape 1980"/>
                <xdr:cNvGrpSpPr/>
              </xdr:nvGrpSpPr>
              <xdr:grpSpPr>
                <a:xfrm>
                  <a:off x="5346000" y="3699038"/>
                  <a:ext cx="0" cy="161925"/>
                  <a:chOff x="5346000" y="3699038"/>
                  <a:chExt cx="0" cy="161919"/>
                </a:xfrm>
              </xdr:grpSpPr>
              <xdr:sp>
                <xdr:nvSpPr>
                  <xdr:cNvPr id="1981" name="Shape 19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82" name="Shape 1982"/>
                  <xdr:cNvGrpSpPr/>
                </xdr:nvGrpSpPr>
                <xdr:grpSpPr>
                  <a:xfrm>
                    <a:off x="5346000" y="3699038"/>
                    <a:ext cx="0" cy="161919"/>
                    <a:chOff x="5475762" y="47760700"/>
                    <a:chExt cx="314325" cy="230200"/>
                  </a:xfrm>
                </xdr:grpSpPr>
                <xdr:sp>
                  <xdr:nvSpPr>
                    <xdr:cNvPr id="1983" name="Shape 19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84" name="Shape 198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85" name="Shape 198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6" name="Shape 198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7" name="Shape 198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8" name="Shape 198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9" name="Shape 198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990" name="Shape 1990"/>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91" name="Shape 1991"/>
            <xdr:cNvGrpSpPr/>
          </xdr:nvGrpSpPr>
          <xdr:grpSpPr>
            <a:xfrm>
              <a:off x="5346000" y="3694275"/>
              <a:ext cx="0" cy="171450"/>
              <a:chOff x="5346000" y="3694275"/>
              <a:chExt cx="0" cy="171450"/>
            </a:xfrm>
          </xdr:grpSpPr>
          <xdr:sp>
            <xdr:nvSpPr>
              <xdr:cNvPr id="1992" name="Shape 1992"/>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93" name="Shape 1993"/>
              <xdr:cNvGrpSpPr/>
            </xdr:nvGrpSpPr>
            <xdr:grpSpPr>
              <a:xfrm>
                <a:off x="5346000" y="3694275"/>
                <a:ext cx="0" cy="171450"/>
                <a:chOff x="5346000" y="3694275"/>
                <a:chExt cx="0" cy="171450"/>
              </a:xfrm>
            </xdr:grpSpPr>
            <xdr:sp>
              <xdr:nvSpPr>
                <xdr:cNvPr id="1994" name="Shape 1994"/>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95" name="Shape 1995"/>
                <xdr:cNvGrpSpPr/>
              </xdr:nvGrpSpPr>
              <xdr:grpSpPr>
                <a:xfrm>
                  <a:off x="5346000" y="3694275"/>
                  <a:ext cx="0" cy="171450"/>
                  <a:chOff x="5346000" y="3694275"/>
                  <a:chExt cx="0" cy="171443"/>
                </a:xfrm>
              </xdr:grpSpPr>
              <xdr:sp>
                <xdr:nvSpPr>
                  <xdr:cNvPr id="1996" name="Shape 1996"/>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97" name="Shape 1997"/>
                  <xdr:cNvGrpSpPr/>
                </xdr:nvGrpSpPr>
                <xdr:grpSpPr>
                  <a:xfrm>
                    <a:off x="5346000" y="3694275"/>
                    <a:ext cx="0" cy="171443"/>
                    <a:chOff x="5475762" y="47760700"/>
                    <a:chExt cx="314325" cy="230200"/>
                  </a:xfrm>
                </xdr:grpSpPr>
                <xdr:sp>
                  <xdr:nvSpPr>
                    <xdr:cNvPr id="1998" name="Shape 19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99" name="Shape 1999"/>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00" name="Shape 200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1" name="Shape 200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2" name="Shape 200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3" name="Shape 200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4" name="Shape 200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05" name="Shape 20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06" name="Shape 2006"/>
            <xdr:cNvGrpSpPr/>
          </xdr:nvGrpSpPr>
          <xdr:grpSpPr>
            <a:xfrm>
              <a:off x="5346000" y="3699038"/>
              <a:ext cx="0" cy="161925"/>
              <a:chOff x="5346000" y="3699038"/>
              <a:chExt cx="0" cy="161925"/>
            </a:xfrm>
          </xdr:grpSpPr>
          <xdr:sp>
            <xdr:nvSpPr>
              <xdr:cNvPr id="2007" name="Shape 20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08" name="Shape 2008"/>
              <xdr:cNvGrpSpPr/>
            </xdr:nvGrpSpPr>
            <xdr:grpSpPr>
              <a:xfrm>
                <a:off x="5346000" y="3699038"/>
                <a:ext cx="0" cy="161925"/>
                <a:chOff x="5346000" y="3699038"/>
                <a:chExt cx="0" cy="161925"/>
              </a:xfrm>
            </xdr:grpSpPr>
            <xdr:sp>
              <xdr:nvSpPr>
                <xdr:cNvPr id="2009" name="Shape 20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10" name="Shape 2010"/>
                <xdr:cNvGrpSpPr/>
              </xdr:nvGrpSpPr>
              <xdr:grpSpPr>
                <a:xfrm>
                  <a:off x="5346000" y="3699038"/>
                  <a:ext cx="0" cy="161925"/>
                  <a:chOff x="5346000" y="3699038"/>
                  <a:chExt cx="0" cy="161919"/>
                </a:xfrm>
              </xdr:grpSpPr>
              <xdr:sp>
                <xdr:nvSpPr>
                  <xdr:cNvPr id="2011" name="Shape 20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12" name="Shape 2012"/>
                  <xdr:cNvGrpSpPr/>
                </xdr:nvGrpSpPr>
                <xdr:grpSpPr>
                  <a:xfrm>
                    <a:off x="5346000" y="3699038"/>
                    <a:ext cx="0" cy="161919"/>
                    <a:chOff x="5475762" y="47760700"/>
                    <a:chExt cx="423655" cy="230200"/>
                  </a:xfrm>
                </xdr:grpSpPr>
                <xdr:sp>
                  <xdr:nvSpPr>
                    <xdr:cNvPr id="2013" name="Shape 20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14" name="Shape 20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15" name="Shape 20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6" name="Shape 20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17" name="Shape 20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8" name="Shape 20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9" name="Shape 2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20" name="Shape 20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21" name="Shape 2021"/>
            <xdr:cNvGrpSpPr/>
          </xdr:nvGrpSpPr>
          <xdr:grpSpPr>
            <a:xfrm>
              <a:off x="5346000" y="3699038"/>
              <a:ext cx="0" cy="161925"/>
              <a:chOff x="5346000" y="3699038"/>
              <a:chExt cx="0" cy="161925"/>
            </a:xfrm>
          </xdr:grpSpPr>
          <xdr:sp>
            <xdr:nvSpPr>
              <xdr:cNvPr id="2022" name="Shape 20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23" name="Shape 2023"/>
              <xdr:cNvGrpSpPr/>
            </xdr:nvGrpSpPr>
            <xdr:grpSpPr>
              <a:xfrm>
                <a:off x="5346000" y="3699038"/>
                <a:ext cx="0" cy="161925"/>
                <a:chOff x="5346000" y="3699038"/>
                <a:chExt cx="0" cy="161925"/>
              </a:xfrm>
            </xdr:grpSpPr>
            <xdr:sp>
              <xdr:nvSpPr>
                <xdr:cNvPr id="2024" name="Shape 20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25" name="Shape 2025"/>
                <xdr:cNvGrpSpPr/>
              </xdr:nvGrpSpPr>
              <xdr:grpSpPr>
                <a:xfrm>
                  <a:off x="5346000" y="3699038"/>
                  <a:ext cx="0" cy="161925"/>
                  <a:chOff x="5346000" y="3699038"/>
                  <a:chExt cx="0" cy="161919"/>
                </a:xfrm>
              </xdr:grpSpPr>
              <xdr:sp>
                <xdr:nvSpPr>
                  <xdr:cNvPr id="2026" name="Shape 20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27" name="Shape 2027"/>
                  <xdr:cNvGrpSpPr/>
                </xdr:nvGrpSpPr>
                <xdr:grpSpPr>
                  <a:xfrm>
                    <a:off x="5346000" y="3699038"/>
                    <a:ext cx="0" cy="161919"/>
                    <a:chOff x="5475762" y="47760700"/>
                    <a:chExt cx="423655" cy="230200"/>
                  </a:xfrm>
                </xdr:grpSpPr>
                <xdr:sp>
                  <xdr:nvSpPr>
                    <xdr:cNvPr id="2028" name="Shape 20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29" name="Shape 20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30" name="Shape 20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1" name="Shape 20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32" name="Shape 2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3" name="Shape 20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4" name="Shape 2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35" name="Shape 20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36" name="Shape 2036"/>
            <xdr:cNvGrpSpPr/>
          </xdr:nvGrpSpPr>
          <xdr:grpSpPr>
            <a:xfrm>
              <a:off x="5346000" y="3699038"/>
              <a:ext cx="0" cy="161925"/>
              <a:chOff x="5346000" y="3699038"/>
              <a:chExt cx="0" cy="161925"/>
            </a:xfrm>
          </xdr:grpSpPr>
          <xdr:sp>
            <xdr:nvSpPr>
              <xdr:cNvPr id="2037" name="Shape 20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38" name="Shape 2038"/>
              <xdr:cNvGrpSpPr/>
            </xdr:nvGrpSpPr>
            <xdr:grpSpPr>
              <a:xfrm>
                <a:off x="5346000" y="3699038"/>
                <a:ext cx="0" cy="161925"/>
                <a:chOff x="5346000" y="3699038"/>
                <a:chExt cx="0" cy="161925"/>
              </a:xfrm>
            </xdr:grpSpPr>
            <xdr:sp>
              <xdr:nvSpPr>
                <xdr:cNvPr id="2039" name="Shape 20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40" name="Shape 2040"/>
                <xdr:cNvGrpSpPr/>
              </xdr:nvGrpSpPr>
              <xdr:grpSpPr>
                <a:xfrm>
                  <a:off x="5346000" y="3699038"/>
                  <a:ext cx="0" cy="161925"/>
                  <a:chOff x="5346000" y="3699038"/>
                  <a:chExt cx="0" cy="161919"/>
                </a:xfrm>
              </xdr:grpSpPr>
              <xdr:sp>
                <xdr:nvSpPr>
                  <xdr:cNvPr id="2041" name="Shape 20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42" name="Shape 2042"/>
                  <xdr:cNvGrpSpPr/>
                </xdr:nvGrpSpPr>
                <xdr:grpSpPr>
                  <a:xfrm>
                    <a:off x="5346000" y="3699038"/>
                    <a:ext cx="0" cy="161919"/>
                    <a:chOff x="5475762" y="47760700"/>
                    <a:chExt cx="423655" cy="230200"/>
                  </a:xfrm>
                </xdr:grpSpPr>
                <xdr:sp>
                  <xdr:nvSpPr>
                    <xdr:cNvPr id="2043" name="Shape 20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44" name="Shape 20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45" name="Shape 20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46" name="Shape 20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47" name="Shape 20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48" name="Shape 20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49" name="Shape 20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50" name="Shape 20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51" name="Shape 2051"/>
            <xdr:cNvGrpSpPr/>
          </xdr:nvGrpSpPr>
          <xdr:grpSpPr>
            <a:xfrm>
              <a:off x="5346000" y="3699038"/>
              <a:ext cx="0" cy="161925"/>
              <a:chOff x="5346000" y="3699038"/>
              <a:chExt cx="0" cy="161925"/>
            </a:xfrm>
          </xdr:grpSpPr>
          <xdr:sp>
            <xdr:nvSpPr>
              <xdr:cNvPr id="2052" name="Shape 20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53" name="Shape 2053"/>
              <xdr:cNvGrpSpPr/>
            </xdr:nvGrpSpPr>
            <xdr:grpSpPr>
              <a:xfrm>
                <a:off x="5346000" y="3699038"/>
                <a:ext cx="0" cy="161925"/>
                <a:chOff x="5346000" y="3699038"/>
                <a:chExt cx="0" cy="161925"/>
              </a:xfrm>
            </xdr:grpSpPr>
            <xdr:sp>
              <xdr:nvSpPr>
                <xdr:cNvPr id="2054" name="Shape 20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55" name="Shape 2055"/>
                <xdr:cNvGrpSpPr/>
              </xdr:nvGrpSpPr>
              <xdr:grpSpPr>
                <a:xfrm>
                  <a:off x="5346000" y="3699038"/>
                  <a:ext cx="0" cy="161925"/>
                  <a:chOff x="5346000" y="3699038"/>
                  <a:chExt cx="0" cy="161919"/>
                </a:xfrm>
              </xdr:grpSpPr>
              <xdr:sp>
                <xdr:nvSpPr>
                  <xdr:cNvPr id="2056" name="Shape 20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57" name="Shape 2057"/>
                  <xdr:cNvGrpSpPr/>
                </xdr:nvGrpSpPr>
                <xdr:grpSpPr>
                  <a:xfrm>
                    <a:off x="5346000" y="3699038"/>
                    <a:ext cx="0" cy="161919"/>
                    <a:chOff x="5475762" y="47760700"/>
                    <a:chExt cx="423655" cy="230200"/>
                  </a:xfrm>
                </xdr:grpSpPr>
                <xdr:sp>
                  <xdr:nvSpPr>
                    <xdr:cNvPr id="2058" name="Shape 20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59" name="Shape 20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60" name="Shape 20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1" name="Shape 20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62" name="Shape 20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3" name="Shape 20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4" name="Shape 20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65" name="Shape 20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66" name="Shape 2066"/>
            <xdr:cNvGrpSpPr/>
          </xdr:nvGrpSpPr>
          <xdr:grpSpPr>
            <a:xfrm>
              <a:off x="5346000" y="3699038"/>
              <a:ext cx="0" cy="161925"/>
              <a:chOff x="5346000" y="3699038"/>
              <a:chExt cx="0" cy="161925"/>
            </a:xfrm>
          </xdr:grpSpPr>
          <xdr:sp>
            <xdr:nvSpPr>
              <xdr:cNvPr id="2067" name="Shape 20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68" name="Shape 2068"/>
              <xdr:cNvGrpSpPr/>
            </xdr:nvGrpSpPr>
            <xdr:grpSpPr>
              <a:xfrm>
                <a:off x="5346000" y="3699038"/>
                <a:ext cx="0" cy="161925"/>
                <a:chOff x="5346000" y="3699038"/>
                <a:chExt cx="0" cy="161925"/>
              </a:xfrm>
            </xdr:grpSpPr>
            <xdr:sp>
              <xdr:nvSpPr>
                <xdr:cNvPr id="2069" name="Shape 20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70" name="Shape 2070"/>
                <xdr:cNvGrpSpPr/>
              </xdr:nvGrpSpPr>
              <xdr:grpSpPr>
                <a:xfrm>
                  <a:off x="5346000" y="3699038"/>
                  <a:ext cx="0" cy="161925"/>
                  <a:chOff x="5346000" y="3699038"/>
                  <a:chExt cx="0" cy="161919"/>
                </a:xfrm>
              </xdr:grpSpPr>
              <xdr:sp>
                <xdr:nvSpPr>
                  <xdr:cNvPr id="2071" name="Shape 20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72" name="Shape 2072"/>
                  <xdr:cNvGrpSpPr/>
                </xdr:nvGrpSpPr>
                <xdr:grpSpPr>
                  <a:xfrm>
                    <a:off x="5346000" y="3699038"/>
                    <a:ext cx="0" cy="161919"/>
                    <a:chOff x="5475762" y="47760700"/>
                    <a:chExt cx="423655" cy="230200"/>
                  </a:xfrm>
                </xdr:grpSpPr>
                <xdr:sp>
                  <xdr:nvSpPr>
                    <xdr:cNvPr id="2073" name="Shape 20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74" name="Shape 20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75" name="Shape 20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76" name="Shape 20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77" name="Shape 20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78" name="Shape 20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79" name="Shape 20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80" name="Shape 20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81" name="Shape 2081"/>
            <xdr:cNvGrpSpPr/>
          </xdr:nvGrpSpPr>
          <xdr:grpSpPr>
            <a:xfrm>
              <a:off x="5346000" y="3699038"/>
              <a:ext cx="0" cy="161925"/>
              <a:chOff x="5346000" y="3699038"/>
              <a:chExt cx="0" cy="161925"/>
            </a:xfrm>
          </xdr:grpSpPr>
          <xdr:sp>
            <xdr:nvSpPr>
              <xdr:cNvPr id="2082" name="Shape 20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83" name="Shape 2083"/>
              <xdr:cNvGrpSpPr/>
            </xdr:nvGrpSpPr>
            <xdr:grpSpPr>
              <a:xfrm>
                <a:off x="5346000" y="3699038"/>
                <a:ext cx="0" cy="161925"/>
                <a:chOff x="5346000" y="3699038"/>
                <a:chExt cx="0" cy="161925"/>
              </a:xfrm>
            </xdr:grpSpPr>
            <xdr:sp>
              <xdr:nvSpPr>
                <xdr:cNvPr id="2084" name="Shape 20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85" name="Shape 2085"/>
                <xdr:cNvGrpSpPr/>
              </xdr:nvGrpSpPr>
              <xdr:grpSpPr>
                <a:xfrm>
                  <a:off x="5346000" y="3699038"/>
                  <a:ext cx="0" cy="161925"/>
                  <a:chOff x="5346000" y="3699038"/>
                  <a:chExt cx="0" cy="161919"/>
                </a:xfrm>
              </xdr:grpSpPr>
              <xdr:sp>
                <xdr:nvSpPr>
                  <xdr:cNvPr id="2086" name="Shape 20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87" name="Shape 2087"/>
                  <xdr:cNvGrpSpPr/>
                </xdr:nvGrpSpPr>
                <xdr:grpSpPr>
                  <a:xfrm>
                    <a:off x="5346000" y="3699038"/>
                    <a:ext cx="0" cy="161919"/>
                    <a:chOff x="5475762" y="47760700"/>
                    <a:chExt cx="423655" cy="230200"/>
                  </a:xfrm>
                </xdr:grpSpPr>
                <xdr:sp>
                  <xdr:nvSpPr>
                    <xdr:cNvPr id="2088" name="Shape 20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89" name="Shape 20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90" name="Shape 20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1" name="Shape 20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92" name="Shape 20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3" name="Shape 20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4" name="Shape 20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95" name="Shape 20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96" name="Shape 2096"/>
            <xdr:cNvGrpSpPr/>
          </xdr:nvGrpSpPr>
          <xdr:grpSpPr>
            <a:xfrm>
              <a:off x="5346000" y="3699038"/>
              <a:ext cx="0" cy="161925"/>
              <a:chOff x="5346000" y="3699038"/>
              <a:chExt cx="0" cy="161925"/>
            </a:xfrm>
          </xdr:grpSpPr>
          <xdr:sp>
            <xdr:nvSpPr>
              <xdr:cNvPr id="2097" name="Shape 20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98" name="Shape 2098"/>
              <xdr:cNvGrpSpPr/>
            </xdr:nvGrpSpPr>
            <xdr:grpSpPr>
              <a:xfrm>
                <a:off x="5346000" y="3699038"/>
                <a:ext cx="0" cy="161925"/>
                <a:chOff x="5346000" y="3699038"/>
                <a:chExt cx="0" cy="161925"/>
              </a:xfrm>
            </xdr:grpSpPr>
            <xdr:sp>
              <xdr:nvSpPr>
                <xdr:cNvPr id="2099" name="Shape 20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00" name="Shape 2100"/>
                <xdr:cNvGrpSpPr/>
              </xdr:nvGrpSpPr>
              <xdr:grpSpPr>
                <a:xfrm>
                  <a:off x="5346000" y="3699038"/>
                  <a:ext cx="0" cy="161925"/>
                  <a:chOff x="5346000" y="3699038"/>
                  <a:chExt cx="0" cy="161919"/>
                </a:xfrm>
              </xdr:grpSpPr>
              <xdr:sp>
                <xdr:nvSpPr>
                  <xdr:cNvPr id="2101" name="Shape 21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02" name="Shape 2102"/>
                  <xdr:cNvGrpSpPr/>
                </xdr:nvGrpSpPr>
                <xdr:grpSpPr>
                  <a:xfrm>
                    <a:off x="5346000" y="3699038"/>
                    <a:ext cx="0" cy="161919"/>
                    <a:chOff x="5475762" y="47760700"/>
                    <a:chExt cx="423655" cy="230200"/>
                  </a:xfrm>
                </xdr:grpSpPr>
                <xdr:sp>
                  <xdr:nvSpPr>
                    <xdr:cNvPr id="2103" name="Shape 21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04" name="Shape 21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05" name="Shape 21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6" name="Shape 21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07" name="Shape 2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8" name="Shape 21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9" name="Shape 2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10" name="Shape 21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11" name="Shape 2111"/>
            <xdr:cNvGrpSpPr/>
          </xdr:nvGrpSpPr>
          <xdr:grpSpPr>
            <a:xfrm>
              <a:off x="5346000" y="3699038"/>
              <a:ext cx="0" cy="161925"/>
              <a:chOff x="5346000" y="3699038"/>
              <a:chExt cx="0" cy="161925"/>
            </a:xfrm>
          </xdr:grpSpPr>
          <xdr:sp>
            <xdr:nvSpPr>
              <xdr:cNvPr id="2112" name="Shape 21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13" name="Shape 2113"/>
              <xdr:cNvGrpSpPr/>
            </xdr:nvGrpSpPr>
            <xdr:grpSpPr>
              <a:xfrm>
                <a:off x="5346000" y="3699038"/>
                <a:ext cx="0" cy="161925"/>
                <a:chOff x="5346000" y="3699038"/>
                <a:chExt cx="0" cy="161925"/>
              </a:xfrm>
            </xdr:grpSpPr>
            <xdr:sp>
              <xdr:nvSpPr>
                <xdr:cNvPr id="2114" name="Shape 21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15" name="Shape 2115"/>
                <xdr:cNvGrpSpPr/>
              </xdr:nvGrpSpPr>
              <xdr:grpSpPr>
                <a:xfrm>
                  <a:off x="5346000" y="3699038"/>
                  <a:ext cx="0" cy="161925"/>
                  <a:chOff x="5346000" y="3699038"/>
                  <a:chExt cx="0" cy="161919"/>
                </a:xfrm>
              </xdr:grpSpPr>
              <xdr:sp>
                <xdr:nvSpPr>
                  <xdr:cNvPr id="2116" name="Shape 21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17" name="Shape 2117"/>
                  <xdr:cNvGrpSpPr/>
                </xdr:nvGrpSpPr>
                <xdr:grpSpPr>
                  <a:xfrm>
                    <a:off x="5346000" y="3699038"/>
                    <a:ext cx="0" cy="161919"/>
                    <a:chOff x="5475762" y="47760700"/>
                    <a:chExt cx="423655" cy="230200"/>
                  </a:xfrm>
                </xdr:grpSpPr>
                <xdr:sp>
                  <xdr:nvSpPr>
                    <xdr:cNvPr id="2118" name="Shape 21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19" name="Shape 21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20" name="Shape 21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21" name="Shape 21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22" name="Shape 2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23" name="Shape 21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24" name="Shape 21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25" name="Shape 21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26" name="Shape 2126"/>
            <xdr:cNvGrpSpPr/>
          </xdr:nvGrpSpPr>
          <xdr:grpSpPr>
            <a:xfrm>
              <a:off x="5346000" y="3699038"/>
              <a:ext cx="0" cy="161925"/>
              <a:chOff x="5346000" y="3699038"/>
              <a:chExt cx="0" cy="161925"/>
            </a:xfrm>
          </xdr:grpSpPr>
          <xdr:sp>
            <xdr:nvSpPr>
              <xdr:cNvPr id="2127" name="Shape 21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28" name="Shape 2128"/>
              <xdr:cNvGrpSpPr/>
            </xdr:nvGrpSpPr>
            <xdr:grpSpPr>
              <a:xfrm>
                <a:off x="5346000" y="3699038"/>
                <a:ext cx="0" cy="161925"/>
                <a:chOff x="5346000" y="3699038"/>
                <a:chExt cx="0" cy="161925"/>
              </a:xfrm>
            </xdr:grpSpPr>
            <xdr:sp>
              <xdr:nvSpPr>
                <xdr:cNvPr id="2129" name="Shape 21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30" name="Shape 2130"/>
                <xdr:cNvGrpSpPr/>
              </xdr:nvGrpSpPr>
              <xdr:grpSpPr>
                <a:xfrm>
                  <a:off x="5346000" y="3699038"/>
                  <a:ext cx="0" cy="161925"/>
                  <a:chOff x="5346000" y="3699038"/>
                  <a:chExt cx="0" cy="161919"/>
                </a:xfrm>
              </xdr:grpSpPr>
              <xdr:sp>
                <xdr:nvSpPr>
                  <xdr:cNvPr id="2131" name="Shape 21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32" name="Shape 2132"/>
                  <xdr:cNvGrpSpPr/>
                </xdr:nvGrpSpPr>
                <xdr:grpSpPr>
                  <a:xfrm>
                    <a:off x="5346000" y="3699038"/>
                    <a:ext cx="0" cy="161919"/>
                    <a:chOff x="5475762" y="47760700"/>
                    <a:chExt cx="423655" cy="230200"/>
                  </a:xfrm>
                </xdr:grpSpPr>
                <xdr:sp>
                  <xdr:nvSpPr>
                    <xdr:cNvPr id="2133" name="Shape 21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34" name="Shape 21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35" name="Shape 21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36" name="Shape 21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37" name="Shape 21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38" name="Shape 21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39" name="Shape 21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40" name="Shape 21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41" name="Shape 2141"/>
            <xdr:cNvGrpSpPr/>
          </xdr:nvGrpSpPr>
          <xdr:grpSpPr>
            <a:xfrm>
              <a:off x="5346000" y="3699038"/>
              <a:ext cx="0" cy="161925"/>
              <a:chOff x="5346000" y="3699038"/>
              <a:chExt cx="0" cy="161925"/>
            </a:xfrm>
          </xdr:grpSpPr>
          <xdr:sp>
            <xdr:nvSpPr>
              <xdr:cNvPr id="2142" name="Shape 21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43" name="Shape 2143"/>
              <xdr:cNvGrpSpPr/>
            </xdr:nvGrpSpPr>
            <xdr:grpSpPr>
              <a:xfrm>
                <a:off x="5346000" y="3699038"/>
                <a:ext cx="0" cy="161925"/>
                <a:chOff x="5346000" y="3699038"/>
                <a:chExt cx="0" cy="161925"/>
              </a:xfrm>
            </xdr:grpSpPr>
            <xdr:sp>
              <xdr:nvSpPr>
                <xdr:cNvPr id="2144" name="Shape 21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45" name="Shape 2145"/>
                <xdr:cNvGrpSpPr/>
              </xdr:nvGrpSpPr>
              <xdr:grpSpPr>
                <a:xfrm>
                  <a:off x="5346000" y="3699038"/>
                  <a:ext cx="0" cy="161925"/>
                  <a:chOff x="5346000" y="3699038"/>
                  <a:chExt cx="0" cy="161919"/>
                </a:xfrm>
              </xdr:grpSpPr>
              <xdr:sp>
                <xdr:nvSpPr>
                  <xdr:cNvPr id="2146" name="Shape 21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47" name="Shape 2147"/>
                  <xdr:cNvGrpSpPr/>
                </xdr:nvGrpSpPr>
                <xdr:grpSpPr>
                  <a:xfrm>
                    <a:off x="5346000" y="3699038"/>
                    <a:ext cx="0" cy="161919"/>
                    <a:chOff x="5475762" y="47760700"/>
                    <a:chExt cx="423655" cy="230200"/>
                  </a:xfrm>
                </xdr:grpSpPr>
                <xdr:sp>
                  <xdr:nvSpPr>
                    <xdr:cNvPr id="2148" name="Shape 21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49" name="Shape 21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50" name="Shape 21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51" name="Shape 21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52" name="Shape 2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53" name="Shape 2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54" name="Shape 21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55" name="Shape 21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56" name="Shape 2156"/>
            <xdr:cNvGrpSpPr/>
          </xdr:nvGrpSpPr>
          <xdr:grpSpPr>
            <a:xfrm>
              <a:off x="5346000" y="3699038"/>
              <a:ext cx="0" cy="161925"/>
              <a:chOff x="5346000" y="3699038"/>
              <a:chExt cx="0" cy="161925"/>
            </a:xfrm>
          </xdr:grpSpPr>
          <xdr:sp>
            <xdr:nvSpPr>
              <xdr:cNvPr id="2157" name="Shape 21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58" name="Shape 2158"/>
              <xdr:cNvGrpSpPr/>
            </xdr:nvGrpSpPr>
            <xdr:grpSpPr>
              <a:xfrm>
                <a:off x="5346000" y="3699038"/>
                <a:ext cx="0" cy="161925"/>
                <a:chOff x="5346000" y="3699038"/>
                <a:chExt cx="0" cy="161925"/>
              </a:xfrm>
            </xdr:grpSpPr>
            <xdr:sp>
              <xdr:nvSpPr>
                <xdr:cNvPr id="2159" name="Shape 21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60" name="Shape 2160"/>
                <xdr:cNvGrpSpPr/>
              </xdr:nvGrpSpPr>
              <xdr:grpSpPr>
                <a:xfrm>
                  <a:off x="5346000" y="3699038"/>
                  <a:ext cx="0" cy="161925"/>
                  <a:chOff x="5346000" y="3699038"/>
                  <a:chExt cx="0" cy="161919"/>
                </a:xfrm>
              </xdr:grpSpPr>
              <xdr:sp>
                <xdr:nvSpPr>
                  <xdr:cNvPr id="2161" name="Shape 21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62" name="Shape 2162"/>
                  <xdr:cNvGrpSpPr/>
                </xdr:nvGrpSpPr>
                <xdr:grpSpPr>
                  <a:xfrm>
                    <a:off x="5346000" y="3699038"/>
                    <a:ext cx="0" cy="161919"/>
                    <a:chOff x="5475762" y="47760700"/>
                    <a:chExt cx="423655" cy="230200"/>
                  </a:xfrm>
                </xdr:grpSpPr>
                <xdr:sp>
                  <xdr:nvSpPr>
                    <xdr:cNvPr id="2163" name="Shape 21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64" name="Shape 21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65" name="Shape 21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6" name="Shape 21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67" name="Shape 21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8" name="Shape 21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9" name="Shape 21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70" name="Shape 21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71" name="Shape 2171"/>
            <xdr:cNvGrpSpPr/>
          </xdr:nvGrpSpPr>
          <xdr:grpSpPr>
            <a:xfrm>
              <a:off x="5346000" y="3699038"/>
              <a:ext cx="0" cy="161925"/>
              <a:chOff x="5346000" y="3699038"/>
              <a:chExt cx="0" cy="161925"/>
            </a:xfrm>
          </xdr:grpSpPr>
          <xdr:sp>
            <xdr:nvSpPr>
              <xdr:cNvPr id="2172" name="Shape 21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73" name="Shape 2173"/>
              <xdr:cNvGrpSpPr/>
            </xdr:nvGrpSpPr>
            <xdr:grpSpPr>
              <a:xfrm>
                <a:off x="5346000" y="3699038"/>
                <a:ext cx="0" cy="161925"/>
                <a:chOff x="5346000" y="3699038"/>
                <a:chExt cx="0" cy="161925"/>
              </a:xfrm>
            </xdr:grpSpPr>
            <xdr:sp>
              <xdr:nvSpPr>
                <xdr:cNvPr id="2174" name="Shape 21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75" name="Shape 2175"/>
                <xdr:cNvGrpSpPr/>
              </xdr:nvGrpSpPr>
              <xdr:grpSpPr>
                <a:xfrm>
                  <a:off x="5346000" y="3699038"/>
                  <a:ext cx="0" cy="161925"/>
                  <a:chOff x="5346000" y="3699038"/>
                  <a:chExt cx="0" cy="161919"/>
                </a:xfrm>
              </xdr:grpSpPr>
              <xdr:sp>
                <xdr:nvSpPr>
                  <xdr:cNvPr id="2176" name="Shape 21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77" name="Shape 2177"/>
                  <xdr:cNvGrpSpPr/>
                </xdr:nvGrpSpPr>
                <xdr:grpSpPr>
                  <a:xfrm>
                    <a:off x="5346000" y="3699038"/>
                    <a:ext cx="0" cy="161919"/>
                    <a:chOff x="5475762" y="47760700"/>
                    <a:chExt cx="423655" cy="230200"/>
                  </a:xfrm>
                </xdr:grpSpPr>
                <xdr:sp>
                  <xdr:nvSpPr>
                    <xdr:cNvPr id="2178" name="Shape 21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79" name="Shape 21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80" name="Shape 21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81" name="Shape 21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82" name="Shape 21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83" name="Shape 2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84" name="Shape 2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85" name="Shape 21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86" name="Shape 2186"/>
            <xdr:cNvGrpSpPr/>
          </xdr:nvGrpSpPr>
          <xdr:grpSpPr>
            <a:xfrm>
              <a:off x="5346000" y="3699038"/>
              <a:ext cx="0" cy="161925"/>
              <a:chOff x="5346000" y="3699038"/>
              <a:chExt cx="0" cy="161925"/>
            </a:xfrm>
          </xdr:grpSpPr>
          <xdr:sp>
            <xdr:nvSpPr>
              <xdr:cNvPr id="2187" name="Shape 21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88" name="Shape 2188"/>
              <xdr:cNvGrpSpPr/>
            </xdr:nvGrpSpPr>
            <xdr:grpSpPr>
              <a:xfrm>
                <a:off x="5346000" y="3699038"/>
                <a:ext cx="0" cy="161925"/>
                <a:chOff x="5346000" y="3699038"/>
                <a:chExt cx="0" cy="161925"/>
              </a:xfrm>
            </xdr:grpSpPr>
            <xdr:sp>
              <xdr:nvSpPr>
                <xdr:cNvPr id="2189" name="Shape 21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90" name="Shape 2190"/>
                <xdr:cNvGrpSpPr/>
              </xdr:nvGrpSpPr>
              <xdr:grpSpPr>
                <a:xfrm>
                  <a:off x="5346000" y="3699038"/>
                  <a:ext cx="0" cy="161925"/>
                  <a:chOff x="5346000" y="3699038"/>
                  <a:chExt cx="0" cy="161919"/>
                </a:xfrm>
              </xdr:grpSpPr>
              <xdr:sp>
                <xdr:nvSpPr>
                  <xdr:cNvPr id="2191" name="Shape 21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92" name="Shape 2192"/>
                  <xdr:cNvGrpSpPr/>
                </xdr:nvGrpSpPr>
                <xdr:grpSpPr>
                  <a:xfrm>
                    <a:off x="5346000" y="3699038"/>
                    <a:ext cx="0" cy="161919"/>
                    <a:chOff x="5475762" y="47760700"/>
                    <a:chExt cx="423655" cy="230200"/>
                  </a:xfrm>
                </xdr:grpSpPr>
                <xdr:sp>
                  <xdr:nvSpPr>
                    <xdr:cNvPr id="2193" name="Shape 21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94" name="Shape 21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95" name="Shape 2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96" name="Shape 21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97" name="Shape 21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98" name="Shape 21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99" name="Shape 21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00" name="Shape 22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01" name="Shape 2201"/>
            <xdr:cNvGrpSpPr/>
          </xdr:nvGrpSpPr>
          <xdr:grpSpPr>
            <a:xfrm>
              <a:off x="5346000" y="3699038"/>
              <a:ext cx="0" cy="161925"/>
              <a:chOff x="5346000" y="3699038"/>
              <a:chExt cx="0" cy="161925"/>
            </a:xfrm>
          </xdr:grpSpPr>
          <xdr:sp>
            <xdr:nvSpPr>
              <xdr:cNvPr id="2202" name="Shape 22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03" name="Shape 2203"/>
              <xdr:cNvGrpSpPr/>
            </xdr:nvGrpSpPr>
            <xdr:grpSpPr>
              <a:xfrm>
                <a:off x="5346000" y="3699038"/>
                <a:ext cx="0" cy="161925"/>
                <a:chOff x="5346000" y="3699038"/>
                <a:chExt cx="0" cy="161925"/>
              </a:xfrm>
            </xdr:grpSpPr>
            <xdr:sp>
              <xdr:nvSpPr>
                <xdr:cNvPr id="2204" name="Shape 22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05" name="Shape 2205"/>
                <xdr:cNvGrpSpPr/>
              </xdr:nvGrpSpPr>
              <xdr:grpSpPr>
                <a:xfrm>
                  <a:off x="5346000" y="3699038"/>
                  <a:ext cx="0" cy="161925"/>
                  <a:chOff x="5346000" y="3699038"/>
                  <a:chExt cx="0" cy="161919"/>
                </a:xfrm>
              </xdr:grpSpPr>
              <xdr:sp>
                <xdr:nvSpPr>
                  <xdr:cNvPr id="2206" name="Shape 22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07" name="Shape 2207"/>
                  <xdr:cNvGrpSpPr/>
                </xdr:nvGrpSpPr>
                <xdr:grpSpPr>
                  <a:xfrm>
                    <a:off x="5346000" y="3699038"/>
                    <a:ext cx="0" cy="161919"/>
                    <a:chOff x="5475762" y="47760700"/>
                    <a:chExt cx="423655" cy="230200"/>
                  </a:xfrm>
                </xdr:grpSpPr>
                <xdr:sp>
                  <xdr:nvSpPr>
                    <xdr:cNvPr id="2208" name="Shape 22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09" name="Shape 22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10" name="Shape 22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11" name="Shape 22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12" name="Shape 22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13" name="Shape 22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14" name="Shape 22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15" name="Shape 22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16" name="Shape 2216"/>
            <xdr:cNvGrpSpPr/>
          </xdr:nvGrpSpPr>
          <xdr:grpSpPr>
            <a:xfrm>
              <a:off x="5346000" y="3699038"/>
              <a:ext cx="0" cy="161925"/>
              <a:chOff x="5346000" y="3699038"/>
              <a:chExt cx="0" cy="161925"/>
            </a:xfrm>
          </xdr:grpSpPr>
          <xdr:sp>
            <xdr:nvSpPr>
              <xdr:cNvPr id="2217" name="Shape 22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18" name="Shape 2218"/>
              <xdr:cNvGrpSpPr/>
            </xdr:nvGrpSpPr>
            <xdr:grpSpPr>
              <a:xfrm>
                <a:off x="5346000" y="3699038"/>
                <a:ext cx="0" cy="161925"/>
                <a:chOff x="5346000" y="3699038"/>
                <a:chExt cx="0" cy="161925"/>
              </a:xfrm>
            </xdr:grpSpPr>
            <xdr:sp>
              <xdr:nvSpPr>
                <xdr:cNvPr id="2219" name="Shape 22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20" name="Shape 2220"/>
                <xdr:cNvGrpSpPr/>
              </xdr:nvGrpSpPr>
              <xdr:grpSpPr>
                <a:xfrm>
                  <a:off x="5346000" y="3699038"/>
                  <a:ext cx="0" cy="161925"/>
                  <a:chOff x="5346000" y="3699038"/>
                  <a:chExt cx="0" cy="161919"/>
                </a:xfrm>
              </xdr:grpSpPr>
              <xdr:sp>
                <xdr:nvSpPr>
                  <xdr:cNvPr id="2221" name="Shape 22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22" name="Shape 2222"/>
                  <xdr:cNvGrpSpPr/>
                </xdr:nvGrpSpPr>
                <xdr:grpSpPr>
                  <a:xfrm>
                    <a:off x="5346000" y="3699038"/>
                    <a:ext cx="0" cy="161919"/>
                    <a:chOff x="5475762" y="47760700"/>
                    <a:chExt cx="423655" cy="230200"/>
                  </a:xfrm>
                </xdr:grpSpPr>
                <xdr:sp>
                  <xdr:nvSpPr>
                    <xdr:cNvPr id="2223" name="Shape 22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24" name="Shape 22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25" name="Shape 22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26" name="Shape 22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27" name="Shape 22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28" name="Shape 2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29" name="Shape 2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30" name="Shape 22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31" name="Shape 2231"/>
            <xdr:cNvGrpSpPr/>
          </xdr:nvGrpSpPr>
          <xdr:grpSpPr>
            <a:xfrm>
              <a:off x="5346000" y="3699038"/>
              <a:ext cx="0" cy="161925"/>
              <a:chOff x="5346000" y="3699038"/>
              <a:chExt cx="0" cy="161925"/>
            </a:xfrm>
          </xdr:grpSpPr>
          <xdr:sp>
            <xdr:nvSpPr>
              <xdr:cNvPr id="2232" name="Shape 22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33" name="Shape 2233"/>
              <xdr:cNvGrpSpPr/>
            </xdr:nvGrpSpPr>
            <xdr:grpSpPr>
              <a:xfrm>
                <a:off x="5346000" y="3699038"/>
                <a:ext cx="0" cy="161925"/>
                <a:chOff x="5346000" y="3699038"/>
                <a:chExt cx="0" cy="161925"/>
              </a:xfrm>
            </xdr:grpSpPr>
            <xdr:sp>
              <xdr:nvSpPr>
                <xdr:cNvPr id="2234" name="Shape 22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35" name="Shape 2235"/>
                <xdr:cNvGrpSpPr/>
              </xdr:nvGrpSpPr>
              <xdr:grpSpPr>
                <a:xfrm>
                  <a:off x="5346000" y="3699038"/>
                  <a:ext cx="0" cy="161925"/>
                  <a:chOff x="5346000" y="3699038"/>
                  <a:chExt cx="0" cy="161919"/>
                </a:xfrm>
              </xdr:grpSpPr>
              <xdr:sp>
                <xdr:nvSpPr>
                  <xdr:cNvPr id="2236" name="Shape 22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37" name="Shape 2237"/>
                  <xdr:cNvGrpSpPr/>
                </xdr:nvGrpSpPr>
                <xdr:grpSpPr>
                  <a:xfrm>
                    <a:off x="5346000" y="3699038"/>
                    <a:ext cx="0" cy="161919"/>
                    <a:chOff x="5475762" y="47760700"/>
                    <a:chExt cx="423655" cy="230200"/>
                  </a:xfrm>
                </xdr:grpSpPr>
                <xdr:sp>
                  <xdr:nvSpPr>
                    <xdr:cNvPr id="2238" name="Shape 22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39" name="Shape 22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40" name="Shape 2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41" name="Shape 22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42" name="Shape 2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43" name="Shape 2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44" name="Shape 22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45" name="Shape 22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46" name="Shape 2246"/>
            <xdr:cNvGrpSpPr/>
          </xdr:nvGrpSpPr>
          <xdr:grpSpPr>
            <a:xfrm>
              <a:off x="5346000" y="3699038"/>
              <a:ext cx="0" cy="161925"/>
              <a:chOff x="5346000" y="3699038"/>
              <a:chExt cx="0" cy="161925"/>
            </a:xfrm>
          </xdr:grpSpPr>
          <xdr:sp>
            <xdr:nvSpPr>
              <xdr:cNvPr id="2247" name="Shape 22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48" name="Shape 2248"/>
              <xdr:cNvGrpSpPr/>
            </xdr:nvGrpSpPr>
            <xdr:grpSpPr>
              <a:xfrm>
                <a:off x="5346000" y="3699038"/>
                <a:ext cx="0" cy="161925"/>
                <a:chOff x="5346000" y="3699038"/>
                <a:chExt cx="0" cy="161925"/>
              </a:xfrm>
            </xdr:grpSpPr>
            <xdr:sp>
              <xdr:nvSpPr>
                <xdr:cNvPr id="2249" name="Shape 22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50" name="Shape 2250"/>
                <xdr:cNvGrpSpPr/>
              </xdr:nvGrpSpPr>
              <xdr:grpSpPr>
                <a:xfrm>
                  <a:off x="5346000" y="3699038"/>
                  <a:ext cx="0" cy="161925"/>
                  <a:chOff x="5346000" y="3699038"/>
                  <a:chExt cx="0" cy="161919"/>
                </a:xfrm>
              </xdr:grpSpPr>
              <xdr:sp>
                <xdr:nvSpPr>
                  <xdr:cNvPr id="2251" name="Shape 22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52" name="Shape 2252"/>
                  <xdr:cNvGrpSpPr/>
                </xdr:nvGrpSpPr>
                <xdr:grpSpPr>
                  <a:xfrm>
                    <a:off x="5346000" y="3699038"/>
                    <a:ext cx="0" cy="161919"/>
                    <a:chOff x="5475762" y="47760700"/>
                    <a:chExt cx="423655" cy="230200"/>
                  </a:xfrm>
                </xdr:grpSpPr>
                <xdr:sp>
                  <xdr:nvSpPr>
                    <xdr:cNvPr id="2253" name="Shape 22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54" name="Shape 22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55" name="Shape 22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6" name="Shape 22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57" name="Shape 22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8" name="Shape 22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9" name="Shape 22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60" name="Shape 22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61" name="Shape 2261"/>
            <xdr:cNvGrpSpPr/>
          </xdr:nvGrpSpPr>
          <xdr:grpSpPr>
            <a:xfrm>
              <a:off x="5346000" y="3699038"/>
              <a:ext cx="0" cy="161925"/>
              <a:chOff x="5346000" y="3699038"/>
              <a:chExt cx="0" cy="161925"/>
            </a:xfrm>
          </xdr:grpSpPr>
          <xdr:sp>
            <xdr:nvSpPr>
              <xdr:cNvPr id="2262" name="Shape 22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63" name="Shape 2263"/>
              <xdr:cNvGrpSpPr/>
            </xdr:nvGrpSpPr>
            <xdr:grpSpPr>
              <a:xfrm>
                <a:off x="5346000" y="3699038"/>
                <a:ext cx="0" cy="161925"/>
                <a:chOff x="5346000" y="3699038"/>
                <a:chExt cx="0" cy="161925"/>
              </a:xfrm>
            </xdr:grpSpPr>
            <xdr:sp>
              <xdr:nvSpPr>
                <xdr:cNvPr id="2264" name="Shape 22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65" name="Shape 2265"/>
                <xdr:cNvGrpSpPr/>
              </xdr:nvGrpSpPr>
              <xdr:grpSpPr>
                <a:xfrm>
                  <a:off x="5346000" y="3699038"/>
                  <a:ext cx="0" cy="161925"/>
                  <a:chOff x="5346000" y="3699038"/>
                  <a:chExt cx="0" cy="161919"/>
                </a:xfrm>
              </xdr:grpSpPr>
              <xdr:sp>
                <xdr:nvSpPr>
                  <xdr:cNvPr id="2266" name="Shape 22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67" name="Shape 2267"/>
                  <xdr:cNvGrpSpPr/>
                </xdr:nvGrpSpPr>
                <xdr:grpSpPr>
                  <a:xfrm>
                    <a:off x="5346000" y="3699038"/>
                    <a:ext cx="0" cy="161919"/>
                    <a:chOff x="5475762" y="47760700"/>
                    <a:chExt cx="423655" cy="230200"/>
                  </a:xfrm>
                </xdr:grpSpPr>
                <xdr:sp>
                  <xdr:nvSpPr>
                    <xdr:cNvPr id="2268" name="Shape 22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69" name="Shape 22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70" name="Shape 2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1" name="Shape 22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72" name="Shape 2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3" name="Shape 2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4" name="Shape 2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75" name="Shape 22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76" name="Shape 2276"/>
            <xdr:cNvGrpSpPr/>
          </xdr:nvGrpSpPr>
          <xdr:grpSpPr>
            <a:xfrm>
              <a:off x="5346000" y="3699038"/>
              <a:ext cx="0" cy="161925"/>
              <a:chOff x="5346000" y="3699038"/>
              <a:chExt cx="0" cy="161925"/>
            </a:xfrm>
          </xdr:grpSpPr>
          <xdr:sp>
            <xdr:nvSpPr>
              <xdr:cNvPr id="2277" name="Shape 22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78" name="Shape 2278"/>
              <xdr:cNvGrpSpPr/>
            </xdr:nvGrpSpPr>
            <xdr:grpSpPr>
              <a:xfrm>
                <a:off x="5346000" y="3699038"/>
                <a:ext cx="0" cy="161925"/>
                <a:chOff x="5346000" y="3699038"/>
                <a:chExt cx="0" cy="161925"/>
              </a:xfrm>
            </xdr:grpSpPr>
            <xdr:sp>
              <xdr:nvSpPr>
                <xdr:cNvPr id="2279" name="Shape 22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80" name="Shape 2280"/>
                <xdr:cNvGrpSpPr/>
              </xdr:nvGrpSpPr>
              <xdr:grpSpPr>
                <a:xfrm>
                  <a:off x="5346000" y="3699038"/>
                  <a:ext cx="0" cy="161925"/>
                  <a:chOff x="5346000" y="3699038"/>
                  <a:chExt cx="0" cy="161919"/>
                </a:xfrm>
              </xdr:grpSpPr>
              <xdr:sp>
                <xdr:nvSpPr>
                  <xdr:cNvPr id="2281" name="Shape 22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82" name="Shape 2282"/>
                  <xdr:cNvGrpSpPr/>
                </xdr:nvGrpSpPr>
                <xdr:grpSpPr>
                  <a:xfrm>
                    <a:off x="5346000" y="3699038"/>
                    <a:ext cx="0" cy="161919"/>
                    <a:chOff x="5475762" y="47760700"/>
                    <a:chExt cx="423655" cy="230200"/>
                  </a:xfrm>
                </xdr:grpSpPr>
                <xdr:sp>
                  <xdr:nvSpPr>
                    <xdr:cNvPr id="2283" name="Shape 22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84" name="Shape 22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85" name="Shape 2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6" name="Shape 22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87" name="Shape 2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8" name="Shape 22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9" name="Shape 22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90" name="Shape 22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91" name="Shape 2291"/>
            <xdr:cNvGrpSpPr/>
          </xdr:nvGrpSpPr>
          <xdr:grpSpPr>
            <a:xfrm>
              <a:off x="5346000" y="3699038"/>
              <a:ext cx="0" cy="161925"/>
              <a:chOff x="5346000" y="3699038"/>
              <a:chExt cx="0" cy="161925"/>
            </a:xfrm>
          </xdr:grpSpPr>
          <xdr:sp>
            <xdr:nvSpPr>
              <xdr:cNvPr id="2292" name="Shape 22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93" name="Shape 2293"/>
              <xdr:cNvGrpSpPr/>
            </xdr:nvGrpSpPr>
            <xdr:grpSpPr>
              <a:xfrm>
                <a:off x="5346000" y="3699038"/>
                <a:ext cx="0" cy="161925"/>
                <a:chOff x="5346000" y="3699038"/>
                <a:chExt cx="0" cy="161925"/>
              </a:xfrm>
            </xdr:grpSpPr>
            <xdr:sp>
              <xdr:nvSpPr>
                <xdr:cNvPr id="2294" name="Shape 22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95" name="Shape 2295"/>
                <xdr:cNvGrpSpPr/>
              </xdr:nvGrpSpPr>
              <xdr:grpSpPr>
                <a:xfrm>
                  <a:off x="5346000" y="3699038"/>
                  <a:ext cx="0" cy="161925"/>
                  <a:chOff x="5346000" y="3699038"/>
                  <a:chExt cx="0" cy="161919"/>
                </a:xfrm>
              </xdr:grpSpPr>
              <xdr:sp>
                <xdr:nvSpPr>
                  <xdr:cNvPr id="2296" name="Shape 22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97" name="Shape 2297"/>
                  <xdr:cNvGrpSpPr/>
                </xdr:nvGrpSpPr>
                <xdr:grpSpPr>
                  <a:xfrm>
                    <a:off x="5346000" y="3699038"/>
                    <a:ext cx="0" cy="161919"/>
                    <a:chOff x="5475762" y="47760700"/>
                    <a:chExt cx="423655" cy="230200"/>
                  </a:xfrm>
                </xdr:grpSpPr>
                <xdr:sp>
                  <xdr:nvSpPr>
                    <xdr:cNvPr id="2298" name="Shape 22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99" name="Shape 22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00" name="Shape 23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1" name="Shape 23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02" name="Shape 23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3" name="Shape 23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4" name="Shape 23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05" name="Shape 23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06" name="Shape 2306"/>
            <xdr:cNvGrpSpPr/>
          </xdr:nvGrpSpPr>
          <xdr:grpSpPr>
            <a:xfrm>
              <a:off x="5346000" y="3699038"/>
              <a:ext cx="0" cy="161925"/>
              <a:chOff x="5346000" y="3699038"/>
              <a:chExt cx="0" cy="161925"/>
            </a:xfrm>
          </xdr:grpSpPr>
          <xdr:sp>
            <xdr:nvSpPr>
              <xdr:cNvPr id="2307" name="Shape 23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08" name="Shape 2308"/>
              <xdr:cNvGrpSpPr/>
            </xdr:nvGrpSpPr>
            <xdr:grpSpPr>
              <a:xfrm>
                <a:off x="5346000" y="3699038"/>
                <a:ext cx="0" cy="161925"/>
                <a:chOff x="5346000" y="3699038"/>
                <a:chExt cx="0" cy="161925"/>
              </a:xfrm>
            </xdr:grpSpPr>
            <xdr:sp>
              <xdr:nvSpPr>
                <xdr:cNvPr id="2309" name="Shape 23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10" name="Shape 2310"/>
                <xdr:cNvGrpSpPr/>
              </xdr:nvGrpSpPr>
              <xdr:grpSpPr>
                <a:xfrm>
                  <a:off x="5346000" y="3699038"/>
                  <a:ext cx="0" cy="161925"/>
                  <a:chOff x="5346000" y="3699038"/>
                  <a:chExt cx="0" cy="161919"/>
                </a:xfrm>
              </xdr:grpSpPr>
              <xdr:sp>
                <xdr:nvSpPr>
                  <xdr:cNvPr id="2311" name="Shape 23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12" name="Shape 2312"/>
                  <xdr:cNvGrpSpPr/>
                </xdr:nvGrpSpPr>
                <xdr:grpSpPr>
                  <a:xfrm>
                    <a:off x="5346000" y="3699038"/>
                    <a:ext cx="0" cy="161919"/>
                    <a:chOff x="5475762" y="47760700"/>
                    <a:chExt cx="423655" cy="230200"/>
                  </a:xfrm>
                </xdr:grpSpPr>
                <xdr:sp>
                  <xdr:nvSpPr>
                    <xdr:cNvPr id="2313" name="Shape 23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14" name="Shape 23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15" name="Shape 2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6" name="Shape 23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17" name="Shape 2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8" name="Shape 2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9" name="Shape 23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20" name="Shape 23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21" name="Shape 2321"/>
            <xdr:cNvGrpSpPr/>
          </xdr:nvGrpSpPr>
          <xdr:grpSpPr>
            <a:xfrm>
              <a:off x="5346000" y="3699038"/>
              <a:ext cx="0" cy="161925"/>
              <a:chOff x="5346000" y="3699038"/>
              <a:chExt cx="0" cy="161925"/>
            </a:xfrm>
          </xdr:grpSpPr>
          <xdr:sp>
            <xdr:nvSpPr>
              <xdr:cNvPr id="2322" name="Shape 23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23" name="Shape 2323"/>
              <xdr:cNvGrpSpPr/>
            </xdr:nvGrpSpPr>
            <xdr:grpSpPr>
              <a:xfrm>
                <a:off x="5346000" y="3699038"/>
                <a:ext cx="0" cy="161925"/>
                <a:chOff x="5346000" y="3699038"/>
                <a:chExt cx="0" cy="161925"/>
              </a:xfrm>
            </xdr:grpSpPr>
            <xdr:sp>
              <xdr:nvSpPr>
                <xdr:cNvPr id="2324" name="Shape 23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25" name="Shape 2325"/>
                <xdr:cNvGrpSpPr/>
              </xdr:nvGrpSpPr>
              <xdr:grpSpPr>
                <a:xfrm>
                  <a:off x="5346000" y="3699038"/>
                  <a:ext cx="0" cy="161925"/>
                  <a:chOff x="5346000" y="3699038"/>
                  <a:chExt cx="0" cy="161919"/>
                </a:xfrm>
              </xdr:grpSpPr>
              <xdr:sp>
                <xdr:nvSpPr>
                  <xdr:cNvPr id="2326" name="Shape 23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27" name="Shape 2327"/>
                  <xdr:cNvGrpSpPr/>
                </xdr:nvGrpSpPr>
                <xdr:grpSpPr>
                  <a:xfrm>
                    <a:off x="5346000" y="3699038"/>
                    <a:ext cx="0" cy="161919"/>
                    <a:chOff x="5475762" y="47760700"/>
                    <a:chExt cx="423655" cy="230200"/>
                  </a:xfrm>
                </xdr:grpSpPr>
                <xdr:sp>
                  <xdr:nvSpPr>
                    <xdr:cNvPr id="2328" name="Shape 23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29" name="Shape 23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30" name="Shape 2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31" name="Shape 23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32" name="Shape 23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33" name="Shape 23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34" name="Shape 23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55</xdr:row>
      <xdr:rowOff>9525</xdr:rowOff>
    </xdr:from>
    <xdr:ext cx="447675" cy="371475"/>
    <xdr:sp>
      <xdr:nvSpPr>
        <xdr:cNvPr id="2335" name="Shape 2335"/>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rgbClr val="FF0000"/>
            </a:solidFill>
          </a:endParaRPr>
        </a:p>
      </xdr:txBody>
    </xdr:sp>
    <xdr:clientData fLocksWithSheet="0"/>
  </xdr:oneCellAnchor>
  <xdr:oneCellAnchor>
    <xdr:from>
      <xdr:col>17</xdr:col>
      <xdr:colOff>514350</xdr:colOff>
      <xdr:row>55</xdr:row>
      <xdr:rowOff>9525</xdr:rowOff>
    </xdr:from>
    <xdr:ext cx="457200" cy="371475"/>
    <xdr:sp>
      <xdr:nvSpPr>
        <xdr:cNvPr id="2336" name="Shape 2336"/>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rgbClr val="FF0000"/>
            </a:solidFill>
          </a:endParaRPr>
        </a:p>
      </xdr:txBody>
    </xdr:sp>
    <xdr:clientData fLocksWithSheet="0"/>
  </xdr:oneCellAnchor>
  <xdr:oneCellAnchor>
    <xdr:from>
      <xdr:col>20</xdr:col>
      <xdr:colOff>0</xdr:colOff>
      <xdr:row>55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55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55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55</xdr:row>
      <xdr:rowOff>9525</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55</xdr:row>
      <xdr:rowOff>9525</xdr:rowOff>
    </xdr:from>
    <xdr:ext cx="447675" cy="371475"/>
    <xdr:sp>
      <xdr:nvSpPr>
        <xdr:cNvPr id="2337" name="Shape 2337"/>
        <xdr:cNvSpPr/>
      </xdr:nvSpPr>
      <xdr:spPr>
        <a:xfrm>
          <a:off x="5126925" y="3599025"/>
          <a:ext cx="438150" cy="361950"/>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55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55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55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55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55</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55</xdr:row>
      <xdr:rowOff>9525</xdr:rowOff>
    </xdr:from>
    <xdr:ext cx="447675" cy="371475"/>
    <xdr:sp>
      <xdr:nvSpPr>
        <xdr:cNvPr id="768" name="Shape 768"/>
        <xdr:cNvSpPr/>
      </xdr:nvSpPr>
      <xdr:spPr>
        <a:xfrm>
          <a:off x="5126925" y="3599025"/>
          <a:ext cx="438150"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55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55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38" name="Shape 23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39" name="Shape 2339"/>
            <xdr:cNvGrpSpPr/>
          </xdr:nvGrpSpPr>
          <xdr:grpSpPr>
            <a:xfrm>
              <a:off x="5346000" y="3699038"/>
              <a:ext cx="0" cy="161925"/>
              <a:chOff x="5346000" y="3699038"/>
              <a:chExt cx="0" cy="161925"/>
            </a:xfrm>
          </xdr:grpSpPr>
          <xdr:sp>
            <xdr:nvSpPr>
              <xdr:cNvPr id="2340" name="Shape 23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41" name="Shape 2341"/>
              <xdr:cNvGrpSpPr/>
            </xdr:nvGrpSpPr>
            <xdr:grpSpPr>
              <a:xfrm>
                <a:off x="5346000" y="3699038"/>
                <a:ext cx="0" cy="161925"/>
                <a:chOff x="5346000" y="3699038"/>
                <a:chExt cx="0" cy="161925"/>
              </a:xfrm>
            </xdr:grpSpPr>
            <xdr:sp>
              <xdr:nvSpPr>
                <xdr:cNvPr id="2342" name="Shape 23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43" name="Shape 2343"/>
                <xdr:cNvGrpSpPr/>
              </xdr:nvGrpSpPr>
              <xdr:grpSpPr>
                <a:xfrm>
                  <a:off x="5346000" y="3699038"/>
                  <a:ext cx="0" cy="161925"/>
                  <a:chOff x="5346000" y="3699038"/>
                  <a:chExt cx="0" cy="161919"/>
                </a:xfrm>
              </xdr:grpSpPr>
              <xdr:sp>
                <xdr:nvSpPr>
                  <xdr:cNvPr id="2344" name="Shape 23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45" name="Shape 2345"/>
                  <xdr:cNvGrpSpPr/>
                </xdr:nvGrpSpPr>
                <xdr:grpSpPr>
                  <a:xfrm>
                    <a:off x="5346000" y="3699038"/>
                    <a:ext cx="0" cy="161919"/>
                    <a:chOff x="5475762" y="47760700"/>
                    <a:chExt cx="423655" cy="230200"/>
                  </a:xfrm>
                </xdr:grpSpPr>
                <xdr:sp>
                  <xdr:nvSpPr>
                    <xdr:cNvPr id="2346" name="Shape 23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47" name="Shape 23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48" name="Shape 2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49" name="Shape 23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50" name="Shape 23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51" name="Shape 23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52" name="Shape 23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53" name="Shape 23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54" name="Shape 2354"/>
            <xdr:cNvGrpSpPr/>
          </xdr:nvGrpSpPr>
          <xdr:grpSpPr>
            <a:xfrm>
              <a:off x="5346000" y="3699038"/>
              <a:ext cx="0" cy="161925"/>
              <a:chOff x="5346000" y="3699038"/>
              <a:chExt cx="0" cy="161925"/>
            </a:xfrm>
          </xdr:grpSpPr>
          <xdr:sp>
            <xdr:nvSpPr>
              <xdr:cNvPr id="2355" name="Shape 23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56" name="Shape 2356"/>
              <xdr:cNvGrpSpPr/>
            </xdr:nvGrpSpPr>
            <xdr:grpSpPr>
              <a:xfrm>
                <a:off x="5346000" y="3699038"/>
                <a:ext cx="0" cy="161925"/>
                <a:chOff x="5346000" y="3699038"/>
                <a:chExt cx="0" cy="161925"/>
              </a:xfrm>
            </xdr:grpSpPr>
            <xdr:sp>
              <xdr:nvSpPr>
                <xdr:cNvPr id="2357" name="Shape 23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58" name="Shape 2358"/>
                <xdr:cNvGrpSpPr/>
              </xdr:nvGrpSpPr>
              <xdr:grpSpPr>
                <a:xfrm>
                  <a:off x="5346000" y="3699038"/>
                  <a:ext cx="0" cy="161925"/>
                  <a:chOff x="5346000" y="3699038"/>
                  <a:chExt cx="0" cy="161919"/>
                </a:xfrm>
              </xdr:grpSpPr>
              <xdr:sp>
                <xdr:nvSpPr>
                  <xdr:cNvPr id="2359" name="Shape 23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60" name="Shape 2360"/>
                  <xdr:cNvGrpSpPr/>
                </xdr:nvGrpSpPr>
                <xdr:grpSpPr>
                  <a:xfrm>
                    <a:off x="5346000" y="3699038"/>
                    <a:ext cx="0" cy="161919"/>
                    <a:chOff x="5475762" y="47760700"/>
                    <a:chExt cx="314325" cy="230200"/>
                  </a:xfrm>
                </xdr:grpSpPr>
                <xdr:sp>
                  <xdr:nvSpPr>
                    <xdr:cNvPr id="2361" name="Shape 23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62" name="Shape 236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63" name="Shape 236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4" name="Shape 23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5" name="Shape 23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6" name="Shape 23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7" name="Shape 23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2368" name="Shape 23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69" name="Shape 2369"/>
            <xdr:cNvGrpSpPr/>
          </xdr:nvGrpSpPr>
          <xdr:grpSpPr>
            <a:xfrm>
              <a:off x="5346000" y="3699038"/>
              <a:ext cx="0" cy="161925"/>
              <a:chOff x="5346000" y="3699038"/>
              <a:chExt cx="0" cy="161925"/>
            </a:xfrm>
          </xdr:grpSpPr>
          <xdr:sp>
            <xdr:nvSpPr>
              <xdr:cNvPr id="2370" name="Shape 23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71" name="Shape 2371"/>
              <xdr:cNvGrpSpPr/>
            </xdr:nvGrpSpPr>
            <xdr:grpSpPr>
              <a:xfrm>
                <a:off x="5346000" y="3699038"/>
                <a:ext cx="0" cy="161925"/>
                <a:chOff x="5346000" y="3699038"/>
                <a:chExt cx="0" cy="161925"/>
              </a:xfrm>
            </xdr:grpSpPr>
            <xdr:sp>
              <xdr:nvSpPr>
                <xdr:cNvPr id="2372" name="Shape 23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73" name="Shape 2373"/>
                <xdr:cNvGrpSpPr/>
              </xdr:nvGrpSpPr>
              <xdr:grpSpPr>
                <a:xfrm>
                  <a:off x="5346000" y="3699038"/>
                  <a:ext cx="0" cy="161925"/>
                  <a:chOff x="5346000" y="3699038"/>
                  <a:chExt cx="0" cy="161919"/>
                </a:xfrm>
              </xdr:grpSpPr>
              <xdr:sp>
                <xdr:nvSpPr>
                  <xdr:cNvPr id="2374" name="Shape 23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75" name="Shape 2375"/>
                  <xdr:cNvGrpSpPr/>
                </xdr:nvGrpSpPr>
                <xdr:grpSpPr>
                  <a:xfrm>
                    <a:off x="5346000" y="3699038"/>
                    <a:ext cx="0" cy="161919"/>
                    <a:chOff x="5475762" y="47760700"/>
                    <a:chExt cx="314325" cy="230200"/>
                  </a:xfrm>
                </xdr:grpSpPr>
                <xdr:sp>
                  <xdr:nvSpPr>
                    <xdr:cNvPr id="2376" name="Shape 23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77" name="Shape 237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78" name="Shape 23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79" name="Shape 23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0" name="Shape 23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1" name="Shape 23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2" name="Shape 23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2383" name="Shape 2383"/>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84" name="Shape 2384"/>
            <xdr:cNvGrpSpPr/>
          </xdr:nvGrpSpPr>
          <xdr:grpSpPr>
            <a:xfrm>
              <a:off x="5346000" y="3694275"/>
              <a:ext cx="0" cy="171450"/>
              <a:chOff x="5346000" y="3694275"/>
              <a:chExt cx="0" cy="171450"/>
            </a:xfrm>
          </xdr:grpSpPr>
          <xdr:sp>
            <xdr:nvSpPr>
              <xdr:cNvPr id="2385" name="Shape 2385"/>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86" name="Shape 2386"/>
              <xdr:cNvGrpSpPr/>
            </xdr:nvGrpSpPr>
            <xdr:grpSpPr>
              <a:xfrm>
                <a:off x="5346000" y="3694275"/>
                <a:ext cx="0" cy="171450"/>
                <a:chOff x="5346000" y="3694275"/>
                <a:chExt cx="0" cy="171450"/>
              </a:xfrm>
            </xdr:grpSpPr>
            <xdr:sp>
              <xdr:nvSpPr>
                <xdr:cNvPr id="2387" name="Shape 2387"/>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88" name="Shape 2388"/>
                <xdr:cNvGrpSpPr/>
              </xdr:nvGrpSpPr>
              <xdr:grpSpPr>
                <a:xfrm>
                  <a:off x="5346000" y="3694275"/>
                  <a:ext cx="0" cy="171450"/>
                  <a:chOff x="5346000" y="3694275"/>
                  <a:chExt cx="0" cy="171443"/>
                </a:xfrm>
              </xdr:grpSpPr>
              <xdr:sp>
                <xdr:nvSpPr>
                  <xdr:cNvPr id="2389" name="Shape 2389"/>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90" name="Shape 2390"/>
                  <xdr:cNvGrpSpPr/>
                </xdr:nvGrpSpPr>
                <xdr:grpSpPr>
                  <a:xfrm>
                    <a:off x="5346000" y="3694275"/>
                    <a:ext cx="0" cy="171443"/>
                    <a:chOff x="5475762" y="47760700"/>
                    <a:chExt cx="314325" cy="230200"/>
                  </a:xfrm>
                </xdr:grpSpPr>
                <xdr:sp>
                  <xdr:nvSpPr>
                    <xdr:cNvPr id="2391" name="Shape 23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92" name="Shape 2392"/>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93" name="Shape 239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4" name="Shape 239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5" name="Shape 239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6" name="Shape 239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7" name="Shape 239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98" name="Shape 23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99" name="Shape 2399"/>
            <xdr:cNvGrpSpPr/>
          </xdr:nvGrpSpPr>
          <xdr:grpSpPr>
            <a:xfrm>
              <a:off x="5346000" y="3699038"/>
              <a:ext cx="0" cy="161925"/>
              <a:chOff x="5346000" y="3699038"/>
              <a:chExt cx="0" cy="161925"/>
            </a:xfrm>
          </xdr:grpSpPr>
          <xdr:sp>
            <xdr:nvSpPr>
              <xdr:cNvPr id="2400" name="Shape 24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01" name="Shape 2401"/>
              <xdr:cNvGrpSpPr/>
            </xdr:nvGrpSpPr>
            <xdr:grpSpPr>
              <a:xfrm>
                <a:off x="5346000" y="3699038"/>
                <a:ext cx="0" cy="161925"/>
                <a:chOff x="5346000" y="3699038"/>
                <a:chExt cx="0" cy="161925"/>
              </a:xfrm>
            </xdr:grpSpPr>
            <xdr:sp>
              <xdr:nvSpPr>
                <xdr:cNvPr id="2402" name="Shape 24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03" name="Shape 2403"/>
                <xdr:cNvGrpSpPr/>
              </xdr:nvGrpSpPr>
              <xdr:grpSpPr>
                <a:xfrm>
                  <a:off x="5346000" y="3699038"/>
                  <a:ext cx="0" cy="161925"/>
                  <a:chOff x="5346000" y="3699038"/>
                  <a:chExt cx="0" cy="161919"/>
                </a:xfrm>
              </xdr:grpSpPr>
              <xdr:sp>
                <xdr:nvSpPr>
                  <xdr:cNvPr id="2404" name="Shape 24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05" name="Shape 2405"/>
                  <xdr:cNvGrpSpPr/>
                </xdr:nvGrpSpPr>
                <xdr:grpSpPr>
                  <a:xfrm>
                    <a:off x="5346000" y="3699038"/>
                    <a:ext cx="0" cy="161919"/>
                    <a:chOff x="5475762" y="47760700"/>
                    <a:chExt cx="423655" cy="230200"/>
                  </a:xfrm>
                </xdr:grpSpPr>
                <xdr:sp>
                  <xdr:nvSpPr>
                    <xdr:cNvPr id="2406" name="Shape 24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07" name="Shape 24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08" name="Shape 24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09" name="Shape 24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10" name="Shape 24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11" name="Shape 24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12" name="Shape 24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13" name="Shape 24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14" name="Shape 2414"/>
            <xdr:cNvGrpSpPr/>
          </xdr:nvGrpSpPr>
          <xdr:grpSpPr>
            <a:xfrm>
              <a:off x="5346000" y="3699038"/>
              <a:ext cx="0" cy="161925"/>
              <a:chOff x="5346000" y="3699038"/>
              <a:chExt cx="0" cy="161925"/>
            </a:xfrm>
          </xdr:grpSpPr>
          <xdr:sp>
            <xdr:nvSpPr>
              <xdr:cNvPr id="2415" name="Shape 24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16" name="Shape 2416"/>
              <xdr:cNvGrpSpPr/>
            </xdr:nvGrpSpPr>
            <xdr:grpSpPr>
              <a:xfrm>
                <a:off x="5346000" y="3699038"/>
                <a:ext cx="0" cy="161925"/>
                <a:chOff x="5346000" y="3699038"/>
                <a:chExt cx="0" cy="161925"/>
              </a:xfrm>
            </xdr:grpSpPr>
            <xdr:sp>
              <xdr:nvSpPr>
                <xdr:cNvPr id="2417" name="Shape 24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18" name="Shape 2418"/>
                <xdr:cNvGrpSpPr/>
              </xdr:nvGrpSpPr>
              <xdr:grpSpPr>
                <a:xfrm>
                  <a:off x="5346000" y="3699038"/>
                  <a:ext cx="0" cy="161925"/>
                  <a:chOff x="5346000" y="3699038"/>
                  <a:chExt cx="0" cy="161919"/>
                </a:xfrm>
              </xdr:grpSpPr>
              <xdr:sp>
                <xdr:nvSpPr>
                  <xdr:cNvPr id="2419" name="Shape 24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20" name="Shape 2420"/>
                  <xdr:cNvGrpSpPr/>
                </xdr:nvGrpSpPr>
                <xdr:grpSpPr>
                  <a:xfrm>
                    <a:off x="5346000" y="3699038"/>
                    <a:ext cx="0" cy="161919"/>
                    <a:chOff x="5475762" y="47760700"/>
                    <a:chExt cx="423655" cy="230200"/>
                  </a:xfrm>
                </xdr:grpSpPr>
                <xdr:sp>
                  <xdr:nvSpPr>
                    <xdr:cNvPr id="2421" name="Shape 24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22" name="Shape 24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23" name="Shape 24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24" name="Shape 24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25" name="Shape 24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26" name="Shape 2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27" name="Shape 2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28" name="Shape 24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29" name="Shape 2429"/>
            <xdr:cNvGrpSpPr/>
          </xdr:nvGrpSpPr>
          <xdr:grpSpPr>
            <a:xfrm>
              <a:off x="5346000" y="3699038"/>
              <a:ext cx="0" cy="161925"/>
              <a:chOff x="5346000" y="3699038"/>
              <a:chExt cx="0" cy="161925"/>
            </a:xfrm>
          </xdr:grpSpPr>
          <xdr:sp>
            <xdr:nvSpPr>
              <xdr:cNvPr id="2430" name="Shape 24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31" name="Shape 2431"/>
              <xdr:cNvGrpSpPr/>
            </xdr:nvGrpSpPr>
            <xdr:grpSpPr>
              <a:xfrm>
                <a:off x="5346000" y="3699038"/>
                <a:ext cx="0" cy="161925"/>
                <a:chOff x="5346000" y="3699038"/>
                <a:chExt cx="0" cy="161925"/>
              </a:xfrm>
            </xdr:grpSpPr>
            <xdr:sp>
              <xdr:nvSpPr>
                <xdr:cNvPr id="2432" name="Shape 24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33" name="Shape 2433"/>
                <xdr:cNvGrpSpPr/>
              </xdr:nvGrpSpPr>
              <xdr:grpSpPr>
                <a:xfrm>
                  <a:off x="5346000" y="3699038"/>
                  <a:ext cx="0" cy="161925"/>
                  <a:chOff x="5346000" y="3699038"/>
                  <a:chExt cx="0" cy="161919"/>
                </a:xfrm>
              </xdr:grpSpPr>
              <xdr:sp>
                <xdr:nvSpPr>
                  <xdr:cNvPr id="2434" name="Shape 24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35" name="Shape 2435"/>
                  <xdr:cNvGrpSpPr/>
                </xdr:nvGrpSpPr>
                <xdr:grpSpPr>
                  <a:xfrm>
                    <a:off x="5346000" y="3699038"/>
                    <a:ext cx="0" cy="161919"/>
                    <a:chOff x="5475762" y="47760700"/>
                    <a:chExt cx="423655" cy="230200"/>
                  </a:xfrm>
                </xdr:grpSpPr>
                <xdr:sp>
                  <xdr:nvSpPr>
                    <xdr:cNvPr id="2436" name="Shape 24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37" name="Shape 24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38" name="Shape 2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39" name="Shape 24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40" name="Shape 24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41" name="Shape 24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42" name="Shape 24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43" name="Shape 24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44" name="Shape 2444"/>
            <xdr:cNvGrpSpPr/>
          </xdr:nvGrpSpPr>
          <xdr:grpSpPr>
            <a:xfrm>
              <a:off x="5346000" y="3699038"/>
              <a:ext cx="0" cy="161925"/>
              <a:chOff x="5346000" y="3699038"/>
              <a:chExt cx="0" cy="161925"/>
            </a:xfrm>
          </xdr:grpSpPr>
          <xdr:sp>
            <xdr:nvSpPr>
              <xdr:cNvPr id="2445" name="Shape 24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46" name="Shape 2446"/>
              <xdr:cNvGrpSpPr/>
            </xdr:nvGrpSpPr>
            <xdr:grpSpPr>
              <a:xfrm>
                <a:off x="5346000" y="3699038"/>
                <a:ext cx="0" cy="161925"/>
                <a:chOff x="5346000" y="3699038"/>
                <a:chExt cx="0" cy="161925"/>
              </a:xfrm>
            </xdr:grpSpPr>
            <xdr:sp>
              <xdr:nvSpPr>
                <xdr:cNvPr id="2447" name="Shape 24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48" name="Shape 2448"/>
                <xdr:cNvGrpSpPr/>
              </xdr:nvGrpSpPr>
              <xdr:grpSpPr>
                <a:xfrm>
                  <a:off x="5346000" y="3699038"/>
                  <a:ext cx="0" cy="161925"/>
                  <a:chOff x="5346000" y="3699038"/>
                  <a:chExt cx="0" cy="161919"/>
                </a:xfrm>
              </xdr:grpSpPr>
              <xdr:sp>
                <xdr:nvSpPr>
                  <xdr:cNvPr id="2449" name="Shape 24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50" name="Shape 2450"/>
                  <xdr:cNvGrpSpPr/>
                </xdr:nvGrpSpPr>
                <xdr:grpSpPr>
                  <a:xfrm>
                    <a:off x="5346000" y="3699038"/>
                    <a:ext cx="0" cy="161919"/>
                    <a:chOff x="5475762" y="47760700"/>
                    <a:chExt cx="423655" cy="230200"/>
                  </a:xfrm>
                </xdr:grpSpPr>
                <xdr:sp>
                  <xdr:nvSpPr>
                    <xdr:cNvPr id="2451" name="Shape 24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52" name="Shape 24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53" name="Shape 24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54" name="Shape 24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55" name="Shape 24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56" name="Shape 24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57" name="Shape 2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58" name="Shape 24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59" name="Shape 2459"/>
            <xdr:cNvGrpSpPr/>
          </xdr:nvGrpSpPr>
          <xdr:grpSpPr>
            <a:xfrm>
              <a:off x="5346000" y="3699038"/>
              <a:ext cx="0" cy="161925"/>
              <a:chOff x="5346000" y="3699038"/>
              <a:chExt cx="0" cy="161925"/>
            </a:xfrm>
          </xdr:grpSpPr>
          <xdr:sp>
            <xdr:nvSpPr>
              <xdr:cNvPr id="2460" name="Shape 24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61" name="Shape 2461"/>
              <xdr:cNvGrpSpPr/>
            </xdr:nvGrpSpPr>
            <xdr:grpSpPr>
              <a:xfrm>
                <a:off x="5346000" y="3699038"/>
                <a:ext cx="0" cy="161925"/>
                <a:chOff x="5346000" y="3699038"/>
                <a:chExt cx="0" cy="161925"/>
              </a:xfrm>
            </xdr:grpSpPr>
            <xdr:sp>
              <xdr:nvSpPr>
                <xdr:cNvPr id="2462" name="Shape 24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63" name="Shape 2463"/>
                <xdr:cNvGrpSpPr/>
              </xdr:nvGrpSpPr>
              <xdr:grpSpPr>
                <a:xfrm>
                  <a:off x="5346000" y="3699038"/>
                  <a:ext cx="0" cy="161925"/>
                  <a:chOff x="5346000" y="3699038"/>
                  <a:chExt cx="0" cy="161919"/>
                </a:xfrm>
              </xdr:grpSpPr>
              <xdr:sp>
                <xdr:nvSpPr>
                  <xdr:cNvPr id="2464" name="Shape 24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65" name="Shape 2465"/>
                  <xdr:cNvGrpSpPr/>
                </xdr:nvGrpSpPr>
                <xdr:grpSpPr>
                  <a:xfrm>
                    <a:off x="5346000" y="3699038"/>
                    <a:ext cx="0" cy="161919"/>
                    <a:chOff x="5475762" y="47760700"/>
                    <a:chExt cx="423655" cy="230200"/>
                  </a:xfrm>
                </xdr:grpSpPr>
                <xdr:sp>
                  <xdr:nvSpPr>
                    <xdr:cNvPr id="2466" name="Shape 24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67" name="Shape 24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68" name="Shape 24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69" name="Shape 24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70" name="Shape 24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71" name="Shape 2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72" name="Shape 2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73" name="Shape 24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74" name="Shape 2474"/>
            <xdr:cNvGrpSpPr/>
          </xdr:nvGrpSpPr>
          <xdr:grpSpPr>
            <a:xfrm>
              <a:off x="5346000" y="3699038"/>
              <a:ext cx="0" cy="161925"/>
              <a:chOff x="5346000" y="3699038"/>
              <a:chExt cx="0" cy="161925"/>
            </a:xfrm>
          </xdr:grpSpPr>
          <xdr:sp>
            <xdr:nvSpPr>
              <xdr:cNvPr id="2475" name="Shape 24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76" name="Shape 2476"/>
              <xdr:cNvGrpSpPr/>
            </xdr:nvGrpSpPr>
            <xdr:grpSpPr>
              <a:xfrm>
                <a:off x="5346000" y="3699038"/>
                <a:ext cx="0" cy="161925"/>
                <a:chOff x="5346000" y="3699038"/>
                <a:chExt cx="0" cy="161925"/>
              </a:xfrm>
            </xdr:grpSpPr>
            <xdr:sp>
              <xdr:nvSpPr>
                <xdr:cNvPr id="2477" name="Shape 24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78" name="Shape 2478"/>
                <xdr:cNvGrpSpPr/>
              </xdr:nvGrpSpPr>
              <xdr:grpSpPr>
                <a:xfrm>
                  <a:off x="5346000" y="3699038"/>
                  <a:ext cx="0" cy="161925"/>
                  <a:chOff x="5346000" y="3699038"/>
                  <a:chExt cx="0" cy="161919"/>
                </a:xfrm>
              </xdr:grpSpPr>
              <xdr:sp>
                <xdr:nvSpPr>
                  <xdr:cNvPr id="2479" name="Shape 24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80" name="Shape 2480"/>
                  <xdr:cNvGrpSpPr/>
                </xdr:nvGrpSpPr>
                <xdr:grpSpPr>
                  <a:xfrm>
                    <a:off x="5346000" y="3699038"/>
                    <a:ext cx="0" cy="161919"/>
                    <a:chOff x="5475762" y="47760700"/>
                    <a:chExt cx="423655" cy="230200"/>
                  </a:xfrm>
                </xdr:grpSpPr>
                <xdr:sp>
                  <xdr:nvSpPr>
                    <xdr:cNvPr id="2481" name="Shape 24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82" name="Shape 24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83" name="Shape 24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84" name="Shape 24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85" name="Shape 24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86" name="Shape 24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87" name="Shape 24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88" name="Shape 24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89" name="Shape 2489"/>
            <xdr:cNvGrpSpPr/>
          </xdr:nvGrpSpPr>
          <xdr:grpSpPr>
            <a:xfrm>
              <a:off x="5346000" y="3699038"/>
              <a:ext cx="0" cy="161925"/>
              <a:chOff x="5346000" y="3699038"/>
              <a:chExt cx="0" cy="161925"/>
            </a:xfrm>
          </xdr:grpSpPr>
          <xdr:sp>
            <xdr:nvSpPr>
              <xdr:cNvPr id="2490" name="Shape 24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91" name="Shape 2491"/>
              <xdr:cNvGrpSpPr/>
            </xdr:nvGrpSpPr>
            <xdr:grpSpPr>
              <a:xfrm>
                <a:off x="5346000" y="3699038"/>
                <a:ext cx="0" cy="161925"/>
                <a:chOff x="5346000" y="3699038"/>
                <a:chExt cx="0" cy="161925"/>
              </a:xfrm>
            </xdr:grpSpPr>
            <xdr:sp>
              <xdr:nvSpPr>
                <xdr:cNvPr id="2492" name="Shape 24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93" name="Shape 2493"/>
                <xdr:cNvGrpSpPr/>
              </xdr:nvGrpSpPr>
              <xdr:grpSpPr>
                <a:xfrm>
                  <a:off x="5346000" y="3699038"/>
                  <a:ext cx="0" cy="161925"/>
                  <a:chOff x="5346000" y="3699038"/>
                  <a:chExt cx="0" cy="161919"/>
                </a:xfrm>
              </xdr:grpSpPr>
              <xdr:sp>
                <xdr:nvSpPr>
                  <xdr:cNvPr id="2494" name="Shape 24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95" name="Shape 2495"/>
                  <xdr:cNvGrpSpPr/>
                </xdr:nvGrpSpPr>
                <xdr:grpSpPr>
                  <a:xfrm>
                    <a:off x="5346000" y="3699038"/>
                    <a:ext cx="0" cy="161919"/>
                    <a:chOff x="5475762" y="47760700"/>
                    <a:chExt cx="423655" cy="230200"/>
                  </a:xfrm>
                </xdr:grpSpPr>
                <xdr:sp>
                  <xdr:nvSpPr>
                    <xdr:cNvPr id="2496" name="Shape 24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97" name="Shape 24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98" name="Shape 24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99" name="Shape 24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00" name="Shape 25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01" name="Shape 2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02" name="Shape 2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03" name="Shape 25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04" name="Shape 2504"/>
            <xdr:cNvGrpSpPr/>
          </xdr:nvGrpSpPr>
          <xdr:grpSpPr>
            <a:xfrm>
              <a:off x="5346000" y="3699038"/>
              <a:ext cx="0" cy="161925"/>
              <a:chOff x="5346000" y="3699038"/>
              <a:chExt cx="0" cy="161925"/>
            </a:xfrm>
          </xdr:grpSpPr>
          <xdr:sp>
            <xdr:nvSpPr>
              <xdr:cNvPr id="2505" name="Shape 25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06" name="Shape 2506"/>
              <xdr:cNvGrpSpPr/>
            </xdr:nvGrpSpPr>
            <xdr:grpSpPr>
              <a:xfrm>
                <a:off x="5346000" y="3699038"/>
                <a:ext cx="0" cy="161925"/>
                <a:chOff x="5346000" y="3699038"/>
                <a:chExt cx="0" cy="161925"/>
              </a:xfrm>
            </xdr:grpSpPr>
            <xdr:sp>
              <xdr:nvSpPr>
                <xdr:cNvPr id="2507" name="Shape 25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08" name="Shape 2508"/>
                <xdr:cNvGrpSpPr/>
              </xdr:nvGrpSpPr>
              <xdr:grpSpPr>
                <a:xfrm>
                  <a:off x="5346000" y="3699038"/>
                  <a:ext cx="0" cy="161925"/>
                  <a:chOff x="5346000" y="3699038"/>
                  <a:chExt cx="0" cy="161919"/>
                </a:xfrm>
              </xdr:grpSpPr>
              <xdr:sp>
                <xdr:nvSpPr>
                  <xdr:cNvPr id="2509" name="Shape 25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10" name="Shape 2510"/>
                  <xdr:cNvGrpSpPr/>
                </xdr:nvGrpSpPr>
                <xdr:grpSpPr>
                  <a:xfrm>
                    <a:off x="5346000" y="3699038"/>
                    <a:ext cx="0" cy="161919"/>
                    <a:chOff x="5475762" y="47760700"/>
                    <a:chExt cx="423655" cy="230200"/>
                  </a:xfrm>
                </xdr:grpSpPr>
                <xdr:sp>
                  <xdr:nvSpPr>
                    <xdr:cNvPr id="2511" name="Shape 25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12" name="Shape 25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13" name="Shape 2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14" name="Shape 25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15" name="Shape 25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16" name="Shape 2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17" name="Shape 2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18" name="Shape 25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19" name="Shape 2519"/>
            <xdr:cNvGrpSpPr/>
          </xdr:nvGrpSpPr>
          <xdr:grpSpPr>
            <a:xfrm>
              <a:off x="5346000" y="3699038"/>
              <a:ext cx="0" cy="161925"/>
              <a:chOff x="5346000" y="3699038"/>
              <a:chExt cx="0" cy="161925"/>
            </a:xfrm>
          </xdr:grpSpPr>
          <xdr:sp>
            <xdr:nvSpPr>
              <xdr:cNvPr id="2520" name="Shape 25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21" name="Shape 2521"/>
              <xdr:cNvGrpSpPr/>
            </xdr:nvGrpSpPr>
            <xdr:grpSpPr>
              <a:xfrm>
                <a:off x="5346000" y="3699038"/>
                <a:ext cx="0" cy="161925"/>
                <a:chOff x="5346000" y="3699038"/>
                <a:chExt cx="0" cy="161925"/>
              </a:xfrm>
            </xdr:grpSpPr>
            <xdr:sp>
              <xdr:nvSpPr>
                <xdr:cNvPr id="2522" name="Shape 25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23" name="Shape 2523"/>
                <xdr:cNvGrpSpPr/>
              </xdr:nvGrpSpPr>
              <xdr:grpSpPr>
                <a:xfrm>
                  <a:off x="5346000" y="3699038"/>
                  <a:ext cx="0" cy="161925"/>
                  <a:chOff x="5346000" y="3699038"/>
                  <a:chExt cx="0" cy="161919"/>
                </a:xfrm>
              </xdr:grpSpPr>
              <xdr:sp>
                <xdr:nvSpPr>
                  <xdr:cNvPr id="2524" name="Shape 25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25" name="Shape 2525"/>
                  <xdr:cNvGrpSpPr/>
                </xdr:nvGrpSpPr>
                <xdr:grpSpPr>
                  <a:xfrm>
                    <a:off x="5346000" y="3699038"/>
                    <a:ext cx="0" cy="161919"/>
                    <a:chOff x="5475762" y="47760700"/>
                    <a:chExt cx="423655" cy="230200"/>
                  </a:xfrm>
                </xdr:grpSpPr>
                <xdr:sp>
                  <xdr:nvSpPr>
                    <xdr:cNvPr id="2526" name="Shape 25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27" name="Shape 25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28" name="Shape 2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29" name="Shape 25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30" name="Shape 25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31" name="Shape 25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32" name="Shape 2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33" name="Shape 25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34" name="Shape 2534"/>
            <xdr:cNvGrpSpPr/>
          </xdr:nvGrpSpPr>
          <xdr:grpSpPr>
            <a:xfrm>
              <a:off x="5346000" y="3699038"/>
              <a:ext cx="0" cy="161925"/>
              <a:chOff x="5346000" y="3699038"/>
              <a:chExt cx="0" cy="161925"/>
            </a:xfrm>
          </xdr:grpSpPr>
          <xdr:sp>
            <xdr:nvSpPr>
              <xdr:cNvPr id="2535" name="Shape 25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36" name="Shape 2536"/>
              <xdr:cNvGrpSpPr/>
            </xdr:nvGrpSpPr>
            <xdr:grpSpPr>
              <a:xfrm>
                <a:off x="5346000" y="3699038"/>
                <a:ext cx="0" cy="161925"/>
                <a:chOff x="5346000" y="3699038"/>
                <a:chExt cx="0" cy="161925"/>
              </a:xfrm>
            </xdr:grpSpPr>
            <xdr:sp>
              <xdr:nvSpPr>
                <xdr:cNvPr id="2537" name="Shape 25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38" name="Shape 2538"/>
                <xdr:cNvGrpSpPr/>
              </xdr:nvGrpSpPr>
              <xdr:grpSpPr>
                <a:xfrm>
                  <a:off x="5346000" y="3699038"/>
                  <a:ext cx="0" cy="161925"/>
                  <a:chOff x="5346000" y="3699038"/>
                  <a:chExt cx="0" cy="161919"/>
                </a:xfrm>
              </xdr:grpSpPr>
              <xdr:sp>
                <xdr:nvSpPr>
                  <xdr:cNvPr id="2539" name="Shape 25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40" name="Shape 2540"/>
                  <xdr:cNvGrpSpPr/>
                </xdr:nvGrpSpPr>
                <xdr:grpSpPr>
                  <a:xfrm>
                    <a:off x="5346000" y="3699038"/>
                    <a:ext cx="0" cy="161919"/>
                    <a:chOff x="5475762" y="47760700"/>
                    <a:chExt cx="423655" cy="230200"/>
                  </a:xfrm>
                </xdr:grpSpPr>
                <xdr:sp>
                  <xdr:nvSpPr>
                    <xdr:cNvPr id="2541" name="Shape 25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42" name="Shape 25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43" name="Shape 25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4" name="Shape 25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45" name="Shape 25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6" name="Shape 2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7" name="Shape 2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48" name="Shape 25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49" name="Shape 2549"/>
            <xdr:cNvGrpSpPr/>
          </xdr:nvGrpSpPr>
          <xdr:grpSpPr>
            <a:xfrm>
              <a:off x="5346000" y="3699038"/>
              <a:ext cx="0" cy="161925"/>
              <a:chOff x="5346000" y="3699038"/>
              <a:chExt cx="0" cy="161925"/>
            </a:xfrm>
          </xdr:grpSpPr>
          <xdr:sp>
            <xdr:nvSpPr>
              <xdr:cNvPr id="2550" name="Shape 25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51" name="Shape 2551"/>
              <xdr:cNvGrpSpPr/>
            </xdr:nvGrpSpPr>
            <xdr:grpSpPr>
              <a:xfrm>
                <a:off x="5346000" y="3699038"/>
                <a:ext cx="0" cy="161925"/>
                <a:chOff x="5346000" y="3699038"/>
                <a:chExt cx="0" cy="161925"/>
              </a:xfrm>
            </xdr:grpSpPr>
            <xdr:sp>
              <xdr:nvSpPr>
                <xdr:cNvPr id="2552" name="Shape 25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53" name="Shape 2553"/>
                <xdr:cNvGrpSpPr/>
              </xdr:nvGrpSpPr>
              <xdr:grpSpPr>
                <a:xfrm>
                  <a:off x="5346000" y="3699038"/>
                  <a:ext cx="0" cy="161925"/>
                  <a:chOff x="5346000" y="3699038"/>
                  <a:chExt cx="0" cy="161919"/>
                </a:xfrm>
              </xdr:grpSpPr>
              <xdr:sp>
                <xdr:nvSpPr>
                  <xdr:cNvPr id="2554" name="Shape 25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55" name="Shape 2555"/>
                  <xdr:cNvGrpSpPr/>
                </xdr:nvGrpSpPr>
                <xdr:grpSpPr>
                  <a:xfrm>
                    <a:off x="5346000" y="3699038"/>
                    <a:ext cx="0" cy="161919"/>
                    <a:chOff x="5475762" y="47760700"/>
                    <a:chExt cx="423655" cy="230200"/>
                  </a:xfrm>
                </xdr:grpSpPr>
                <xdr:sp>
                  <xdr:nvSpPr>
                    <xdr:cNvPr id="2556" name="Shape 25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57" name="Shape 25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58" name="Shape 2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59" name="Shape 25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60" name="Shape 25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61" name="Shape 2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62" name="Shape 2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63" name="Shape 25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64" name="Shape 2564"/>
            <xdr:cNvGrpSpPr/>
          </xdr:nvGrpSpPr>
          <xdr:grpSpPr>
            <a:xfrm>
              <a:off x="5346000" y="3699038"/>
              <a:ext cx="0" cy="161925"/>
              <a:chOff x="5346000" y="3699038"/>
              <a:chExt cx="0" cy="161925"/>
            </a:xfrm>
          </xdr:grpSpPr>
          <xdr:sp>
            <xdr:nvSpPr>
              <xdr:cNvPr id="2565" name="Shape 25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66" name="Shape 2566"/>
              <xdr:cNvGrpSpPr/>
            </xdr:nvGrpSpPr>
            <xdr:grpSpPr>
              <a:xfrm>
                <a:off x="5346000" y="3699038"/>
                <a:ext cx="0" cy="161925"/>
                <a:chOff x="5346000" y="3699038"/>
                <a:chExt cx="0" cy="161925"/>
              </a:xfrm>
            </xdr:grpSpPr>
            <xdr:sp>
              <xdr:nvSpPr>
                <xdr:cNvPr id="2567" name="Shape 25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68" name="Shape 2568"/>
                <xdr:cNvGrpSpPr/>
              </xdr:nvGrpSpPr>
              <xdr:grpSpPr>
                <a:xfrm>
                  <a:off x="5346000" y="3699038"/>
                  <a:ext cx="0" cy="161925"/>
                  <a:chOff x="5346000" y="3699038"/>
                  <a:chExt cx="0" cy="161919"/>
                </a:xfrm>
              </xdr:grpSpPr>
              <xdr:sp>
                <xdr:nvSpPr>
                  <xdr:cNvPr id="2569" name="Shape 25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70" name="Shape 2570"/>
                  <xdr:cNvGrpSpPr/>
                </xdr:nvGrpSpPr>
                <xdr:grpSpPr>
                  <a:xfrm>
                    <a:off x="5346000" y="3699038"/>
                    <a:ext cx="0" cy="161919"/>
                    <a:chOff x="5475762" y="47760700"/>
                    <a:chExt cx="423655" cy="230200"/>
                  </a:xfrm>
                </xdr:grpSpPr>
                <xdr:sp>
                  <xdr:nvSpPr>
                    <xdr:cNvPr id="2571" name="Shape 25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72" name="Shape 25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73" name="Shape 25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4" name="Shape 25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75" name="Shape 25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6" name="Shape 25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7" name="Shape 25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78" name="Shape 25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79" name="Shape 2579"/>
            <xdr:cNvGrpSpPr/>
          </xdr:nvGrpSpPr>
          <xdr:grpSpPr>
            <a:xfrm>
              <a:off x="5346000" y="3699038"/>
              <a:ext cx="0" cy="161925"/>
              <a:chOff x="5346000" y="3699038"/>
              <a:chExt cx="0" cy="161925"/>
            </a:xfrm>
          </xdr:grpSpPr>
          <xdr:sp>
            <xdr:nvSpPr>
              <xdr:cNvPr id="2580" name="Shape 25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81" name="Shape 2581"/>
              <xdr:cNvGrpSpPr/>
            </xdr:nvGrpSpPr>
            <xdr:grpSpPr>
              <a:xfrm>
                <a:off x="5346000" y="3699038"/>
                <a:ext cx="0" cy="161925"/>
                <a:chOff x="5346000" y="3699038"/>
                <a:chExt cx="0" cy="161925"/>
              </a:xfrm>
            </xdr:grpSpPr>
            <xdr:sp>
              <xdr:nvSpPr>
                <xdr:cNvPr id="2582" name="Shape 25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83" name="Shape 2583"/>
                <xdr:cNvGrpSpPr/>
              </xdr:nvGrpSpPr>
              <xdr:grpSpPr>
                <a:xfrm>
                  <a:off x="5346000" y="3699038"/>
                  <a:ext cx="0" cy="161925"/>
                  <a:chOff x="5346000" y="3699038"/>
                  <a:chExt cx="0" cy="161919"/>
                </a:xfrm>
              </xdr:grpSpPr>
              <xdr:sp>
                <xdr:nvSpPr>
                  <xdr:cNvPr id="2584" name="Shape 25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85" name="Shape 2585"/>
                  <xdr:cNvGrpSpPr/>
                </xdr:nvGrpSpPr>
                <xdr:grpSpPr>
                  <a:xfrm>
                    <a:off x="5346000" y="3699038"/>
                    <a:ext cx="0" cy="161919"/>
                    <a:chOff x="5475762" y="47760700"/>
                    <a:chExt cx="423655" cy="230200"/>
                  </a:xfrm>
                </xdr:grpSpPr>
                <xdr:sp>
                  <xdr:nvSpPr>
                    <xdr:cNvPr id="2586" name="Shape 25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87" name="Shape 25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88" name="Shape 25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89" name="Shape 25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90" name="Shape 25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91" name="Shape 25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92" name="Shape 2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93" name="Shape 25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94" name="Shape 2594"/>
            <xdr:cNvGrpSpPr/>
          </xdr:nvGrpSpPr>
          <xdr:grpSpPr>
            <a:xfrm>
              <a:off x="5346000" y="3699038"/>
              <a:ext cx="0" cy="161925"/>
              <a:chOff x="5346000" y="3699038"/>
              <a:chExt cx="0" cy="161925"/>
            </a:xfrm>
          </xdr:grpSpPr>
          <xdr:sp>
            <xdr:nvSpPr>
              <xdr:cNvPr id="2595" name="Shape 25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96" name="Shape 2596"/>
              <xdr:cNvGrpSpPr/>
            </xdr:nvGrpSpPr>
            <xdr:grpSpPr>
              <a:xfrm>
                <a:off x="5346000" y="3699038"/>
                <a:ext cx="0" cy="161925"/>
                <a:chOff x="5346000" y="3699038"/>
                <a:chExt cx="0" cy="161925"/>
              </a:xfrm>
            </xdr:grpSpPr>
            <xdr:sp>
              <xdr:nvSpPr>
                <xdr:cNvPr id="2597" name="Shape 25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98" name="Shape 2598"/>
                <xdr:cNvGrpSpPr/>
              </xdr:nvGrpSpPr>
              <xdr:grpSpPr>
                <a:xfrm>
                  <a:off x="5346000" y="3699038"/>
                  <a:ext cx="0" cy="161925"/>
                  <a:chOff x="5346000" y="3699038"/>
                  <a:chExt cx="0" cy="161919"/>
                </a:xfrm>
              </xdr:grpSpPr>
              <xdr:sp>
                <xdr:nvSpPr>
                  <xdr:cNvPr id="2599" name="Shape 25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00" name="Shape 2600"/>
                  <xdr:cNvGrpSpPr/>
                </xdr:nvGrpSpPr>
                <xdr:grpSpPr>
                  <a:xfrm>
                    <a:off x="5346000" y="3699038"/>
                    <a:ext cx="0" cy="161919"/>
                    <a:chOff x="5475762" y="47760700"/>
                    <a:chExt cx="423655" cy="230200"/>
                  </a:xfrm>
                </xdr:grpSpPr>
                <xdr:sp>
                  <xdr:nvSpPr>
                    <xdr:cNvPr id="2601" name="Shape 26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02" name="Shape 26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03" name="Shape 26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4" name="Shape 26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05" name="Shape 26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6" name="Shape 26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7" name="Shape 2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08" name="Shape 26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09" name="Shape 2609"/>
            <xdr:cNvGrpSpPr/>
          </xdr:nvGrpSpPr>
          <xdr:grpSpPr>
            <a:xfrm>
              <a:off x="5346000" y="3699038"/>
              <a:ext cx="0" cy="161925"/>
              <a:chOff x="5346000" y="3699038"/>
              <a:chExt cx="0" cy="161925"/>
            </a:xfrm>
          </xdr:grpSpPr>
          <xdr:sp>
            <xdr:nvSpPr>
              <xdr:cNvPr id="2610" name="Shape 26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11" name="Shape 2611"/>
              <xdr:cNvGrpSpPr/>
            </xdr:nvGrpSpPr>
            <xdr:grpSpPr>
              <a:xfrm>
                <a:off x="5346000" y="3699038"/>
                <a:ext cx="0" cy="161925"/>
                <a:chOff x="5346000" y="3699038"/>
                <a:chExt cx="0" cy="161925"/>
              </a:xfrm>
            </xdr:grpSpPr>
            <xdr:sp>
              <xdr:nvSpPr>
                <xdr:cNvPr id="2612" name="Shape 26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13" name="Shape 2613"/>
                <xdr:cNvGrpSpPr/>
              </xdr:nvGrpSpPr>
              <xdr:grpSpPr>
                <a:xfrm>
                  <a:off x="5346000" y="3699038"/>
                  <a:ext cx="0" cy="161925"/>
                  <a:chOff x="5346000" y="3699038"/>
                  <a:chExt cx="0" cy="161919"/>
                </a:xfrm>
              </xdr:grpSpPr>
              <xdr:sp>
                <xdr:nvSpPr>
                  <xdr:cNvPr id="2614" name="Shape 26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15" name="Shape 2615"/>
                  <xdr:cNvGrpSpPr/>
                </xdr:nvGrpSpPr>
                <xdr:grpSpPr>
                  <a:xfrm>
                    <a:off x="5346000" y="3699038"/>
                    <a:ext cx="0" cy="161919"/>
                    <a:chOff x="5475762" y="47760700"/>
                    <a:chExt cx="423655" cy="230200"/>
                  </a:xfrm>
                </xdr:grpSpPr>
                <xdr:sp>
                  <xdr:nvSpPr>
                    <xdr:cNvPr id="2616" name="Shape 26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17" name="Shape 26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18" name="Shape 26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19" name="Shape 26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20" name="Shape 26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21" name="Shape 26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22" name="Shape 26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23" name="Shape 26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24" name="Shape 2624"/>
            <xdr:cNvGrpSpPr/>
          </xdr:nvGrpSpPr>
          <xdr:grpSpPr>
            <a:xfrm>
              <a:off x="5346000" y="3699038"/>
              <a:ext cx="0" cy="161925"/>
              <a:chOff x="5346000" y="3699038"/>
              <a:chExt cx="0" cy="161925"/>
            </a:xfrm>
          </xdr:grpSpPr>
          <xdr:sp>
            <xdr:nvSpPr>
              <xdr:cNvPr id="2625" name="Shape 26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26" name="Shape 2626"/>
              <xdr:cNvGrpSpPr/>
            </xdr:nvGrpSpPr>
            <xdr:grpSpPr>
              <a:xfrm>
                <a:off x="5346000" y="3699038"/>
                <a:ext cx="0" cy="161925"/>
                <a:chOff x="5346000" y="3699038"/>
                <a:chExt cx="0" cy="161925"/>
              </a:xfrm>
            </xdr:grpSpPr>
            <xdr:sp>
              <xdr:nvSpPr>
                <xdr:cNvPr id="2627" name="Shape 26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28" name="Shape 2628"/>
                <xdr:cNvGrpSpPr/>
              </xdr:nvGrpSpPr>
              <xdr:grpSpPr>
                <a:xfrm>
                  <a:off x="5346000" y="3699038"/>
                  <a:ext cx="0" cy="161925"/>
                  <a:chOff x="5346000" y="3699038"/>
                  <a:chExt cx="0" cy="161919"/>
                </a:xfrm>
              </xdr:grpSpPr>
              <xdr:sp>
                <xdr:nvSpPr>
                  <xdr:cNvPr id="2629" name="Shape 26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30" name="Shape 2630"/>
                  <xdr:cNvGrpSpPr/>
                </xdr:nvGrpSpPr>
                <xdr:grpSpPr>
                  <a:xfrm>
                    <a:off x="5346000" y="3699038"/>
                    <a:ext cx="0" cy="161919"/>
                    <a:chOff x="5475762" y="47760700"/>
                    <a:chExt cx="423655" cy="230200"/>
                  </a:xfrm>
                </xdr:grpSpPr>
                <xdr:sp>
                  <xdr:nvSpPr>
                    <xdr:cNvPr id="2631" name="Shape 26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32" name="Shape 26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33" name="Shape 26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34" name="Shape 26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35" name="Shape 26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36" name="Shape 26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37" name="Shape 26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38" name="Shape 26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39" name="Shape 2639"/>
            <xdr:cNvGrpSpPr/>
          </xdr:nvGrpSpPr>
          <xdr:grpSpPr>
            <a:xfrm>
              <a:off x="5346000" y="3699038"/>
              <a:ext cx="0" cy="161925"/>
              <a:chOff x="5346000" y="3699038"/>
              <a:chExt cx="0" cy="161925"/>
            </a:xfrm>
          </xdr:grpSpPr>
          <xdr:sp>
            <xdr:nvSpPr>
              <xdr:cNvPr id="2640" name="Shape 26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41" name="Shape 2641"/>
              <xdr:cNvGrpSpPr/>
            </xdr:nvGrpSpPr>
            <xdr:grpSpPr>
              <a:xfrm>
                <a:off x="5346000" y="3699038"/>
                <a:ext cx="0" cy="161925"/>
                <a:chOff x="5346000" y="3699038"/>
                <a:chExt cx="0" cy="161925"/>
              </a:xfrm>
            </xdr:grpSpPr>
            <xdr:sp>
              <xdr:nvSpPr>
                <xdr:cNvPr id="2642" name="Shape 26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43" name="Shape 2643"/>
                <xdr:cNvGrpSpPr/>
              </xdr:nvGrpSpPr>
              <xdr:grpSpPr>
                <a:xfrm>
                  <a:off x="5346000" y="3699038"/>
                  <a:ext cx="0" cy="161925"/>
                  <a:chOff x="5346000" y="3699038"/>
                  <a:chExt cx="0" cy="161919"/>
                </a:xfrm>
              </xdr:grpSpPr>
              <xdr:sp>
                <xdr:nvSpPr>
                  <xdr:cNvPr id="2644" name="Shape 26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45" name="Shape 2645"/>
                  <xdr:cNvGrpSpPr/>
                </xdr:nvGrpSpPr>
                <xdr:grpSpPr>
                  <a:xfrm>
                    <a:off x="5346000" y="3699038"/>
                    <a:ext cx="0" cy="161919"/>
                    <a:chOff x="5475762" y="47760700"/>
                    <a:chExt cx="423655" cy="230200"/>
                  </a:xfrm>
                </xdr:grpSpPr>
                <xdr:sp>
                  <xdr:nvSpPr>
                    <xdr:cNvPr id="2646" name="Shape 26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47" name="Shape 26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48" name="Shape 26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49" name="Shape 26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50" name="Shape 26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51" name="Shape 26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52" name="Shape 26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53" name="Shape 26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54" name="Shape 2654"/>
            <xdr:cNvGrpSpPr/>
          </xdr:nvGrpSpPr>
          <xdr:grpSpPr>
            <a:xfrm>
              <a:off x="5346000" y="3699038"/>
              <a:ext cx="0" cy="161925"/>
              <a:chOff x="5346000" y="3699038"/>
              <a:chExt cx="0" cy="161925"/>
            </a:xfrm>
          </xdr:grpSpPr>
          <xdr:sp>
            <xdr:nvSpPr>
              <xdr:cNvPr id="2655" name="Shape 26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56" name="Shape 2656"/>
              <xdr:cNvGrpSpPr/>
            </xdr:nvGrpSpPr>
            <xdr:grpSpPr>
              <a:xfrm>
                <a:off x="5346000" y="3699038"/>
                <a:ext cx="0" cy="161925"/>
                <a:chOff x="5346000" y="3699038"/>
                <a:chExt cx="0" cy="161925"/>
              </a:xfrm>
            </xdr:grpSpPr>
            <xdr:sp>
              <xdr:nvSpPr>
                <xdr:cNvPr id="2657" name="Shape 26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58" name="Shape 2658"/>
                <xdr:cNvGrpSpPr/>
              </xdr:nvGrpSpPr>
              <xdr:grpSpPr>
                <a:xfrm>
                  <a:off x="5346000" y="3699038"/>
                  <a:ext cx="0" cy="161925"/>
                  <a:chOff x="5346000" y="3699038"/>
                  <a:chExt cx="0" cy="161919"/>
                </a:xfrm>
              </xdr:grpSpPr>
              <xdr:sp>
                <xdr:nvSpPr>
                  <xdr:cNvPr id="2659" name="Shape 26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60" name="Shape 2660"/>
                  <xdr:cNvGrpSpPr/>
                </xdr:nvGrpSpPr>
                <xdr:grpSpPr>
                  <a:xfrm>
                    <a:off x="5346000" y="3699038"/>
                    <a:ext cx="0" cy="161919"/>
                    <a:chOff x="5475762" y="47760700"/>
                    <a:chExt cx="423655" cy="230200"/>
                  </a:xfrm>
                </xdr:grpSpPr>
                <xdr:sp>
                  <xdr:nvSpPr>
                    <xdr:cNvPr id="2661" name="Shape 26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62" name="Shape 26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63" name="Shape 26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64" name="Shape 26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65" name="Shape 26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66" name="Shape 26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67" name="Shape 2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68" name="Shape 26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69" name="Shape 2669"/>
            <xdr:cNvGrpSpPr/>
          </xdr:nvGrpSpPr>
          <xdr:grpSpPr>
            <a:xfrm>
              <a:off x="5346000" y="3699038"/>
              <a:ext cx="0" cy="161925"/>
              <a:chOff x="5346000" y="3699038"/>
              <a:chExt cx="0" cy="161925"/>
            </a:xfrm>
          </xdr:grpSpPr>
          <xdr:sp>
            <xdr:nvSpPr>
              <xdr:cNvPr id="2670" name="Shape 26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71" name="Shape 2671"/>
              <xdr:cNvGrpSpPr/>
            </xdr:nvGrpSpPr>
            <xdr:grpSpPr>
              <a:xfrm>
                <a:off x="5346000" y="3699038"/>
                <a:ext cx="0" cy="161925"/>
                <a:chOff x="5346000" y="3699038"/>
                <a:chExt cx="0" cy="161925"/>
              </a:xfrm>
            </xdr:grpSpPr>
            <xdr:sp>
              <xdr:nvSpPr>
                <xdr:cNvPr id="2672" name="Shape 26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73" name="Shape 2673"/>
                <xdr:cNvGrpSpPr/>
              </xdr:nvGrpSpPr>
              <xdr:grpSpPr>
                <a:xfrm>
                  <a:off x="5346000" y="3699038"/>
                  <a:ext cx="0" cy="161925"/>
                  <a:chOff x="5346000" y="3699038"/>
                  <a:chExt cx="0" cy="161919"/>
                </a:xfrm>
              </xdr:grpSpPr>
              <xdr:sp>
                <xdr:nvSpPr>
                  <xdr:cNvPr id="2674" name="Shape 26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75" name="Shape 2675"/>
                  <xdr:cNvGrpSpPr/>
                </xdr:nvGrpSpPr>
                <xdr:grpSpPr>
                  <a:xfrm>
                    <a:off x="5346000" y="3699038"/>
                    <a:ext cx="0" cy="161919"/>
                    <a:chOff x="5475762" y="47760700"/>
                    <a:chExt cx="423655" cy="230200"/>
                  </a:xfrm>
                </xdr:grpSpPr>
                <xdr:sp>
                  <xdr:nvSpPr>
                    <xdr:cNvPr id="2676" name="Shape 26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77" name="Shape 26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78" name="Shape 2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79" name="Shape 26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80" name="Shape 26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81" name="Shape 2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82" name="Shape 2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83" name="Shape 26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84" name="Shape 2684"/>
            <xdr:cNvGrpSpPr/>
          </xdr:nvGrpSpPr>
          <xdr:grpSpPr>
            <a:xfrm>
              <a:off x="5346000" y="3699038"/>
              <a:ext cx="0" cy="161925"/>
              <a:chOff x="5346000" y="3699038"/>
              <a:chExt cx="0" cy="161925"/>
            </a:xfrm>
          </xdr:grpSpPr>
          <xdr:sp>
            <xdr:nvSpPr>
              <xdr:cNvPr id="2685" name="Shape 26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86" name="Shape 2686"/>
              <xdr:cNvGrpSpPr/>
            </xdr:nvGrpSpPr>
            <xdr:grpSpPr>
              <a:xfrm>
                <a:off x="5346000" y="3699038"/>
                <a:ext cx="0" cy="161925"/>
                <a:chOff x="5346000" y="3699038"/>
                <a:chExt cx="0" cy="161925"/>
              </a:xfrm>
            </xdr:grpSpPr>
            <xdr:sp>
              <xdr:nvSpPr>
                <xdr:cNvPr id="2687" name="Shape 26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88" name="Shape 2688"/>
                <xdr:cNvGrpSpPr/>
              </xdr:nvGrpSpPr>
              <xdr:grpSpPr>
                <a:xfrm>
                  <a:off x="5346000" y="3699038"/>
                  <a:ext cx="0" cy="161925"/>
                  <a:chOff x="5346000" y="3699038"/>
                  <a:chExt cx="0" cy="161919"/>
                </a:xfrm>
              </xdr:grpSpPr>
              <xdr:sp>
                <xdr:nvSpPr>
                  <xdr:cNvPr id="2689" name="Shape 26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90" name="Shape 2690"/>
                  <xdr:cNvGrpSpPr/>
                </xdr:nvGrpSpPr>
                <xdr:grpSpPr>
                  <a:xfrm>
                    <a:off x="5346000" y="3699038"/>
                    <a:ext cx="0" cy="161919"/>
                    <a:chOff x="5475762" y="47760700"/>
                    <a:chExt cx="423655" cy="230200"/>
                  </a:xfrm>
                </xdr:grpSpPr>
                <xdr:sp>
                  <xdr:nvSpPr>
                    <xdr:cNvPr id="2691" name="Shape 26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92" name="Shape 26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93" name="Shape 26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4" name="Shape 26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95" name="Shape 26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6" name="Shape 26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7" name="Shape 26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98" name="Shape 26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99" name="Shape 2699"/>
            <xdr:cNvGrpSpPr/>
          </xdr:nvGrpSpPr>
          <xdr:grpSpPr>
            <a:xfrm>
              <a:off x="5346000" y="3699038"/>
              <a:ext cx="0" cy="161925"/>
              <a:chOff x="5346000" y="3699038"/>
              <a:chExt cx="0" cy="161925"/>
            </a:xfrm>
          </xdr:grpSpPr>
          <xdr:sp>
            <xdr:nvSpPr>
              <xdr:cNvPr id="2700" name="Shape 27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01" name="Shape 2701"/>
              <xdr:cNvGrpSpPr/>
            </xdr:nvGrpSpPr>
            <xdr:grpSpPr>
              <a:xfrm>
                <a:off x="5346000" y="3699038"/>
                <a:ext cx="0" cy="161925"/>
                <a:chOff x="5346000" y="3699038"/>
                <a:chExt cx="0" cy="161925"/>
              </a:xfrm>
            </xdr:grpSpPr>
            <xdr:sp>
              <xdr:nvSpPr>
                <xdr:cNvPr id="2702" name="Shape 27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03" name="Shape 2703"/>
                <xdr:cNvGrpSpPr/>
              </xdr:nvGrpSpPr>
              <xdr:grpSpPr>
                <a:xfrm>
                  <a:off x="5346000" y="3699038"/>
                  <a:ext cx="0" cy="161925"/>
                  <a:chOff x="5346000" y="3699038"/>
                  <a:chExt cx="0" cy="161919"/>
                </a:xfrm>
              </xdr:grpSpPr>
              <xdr:sp>
                <xdr:nvSpPr>
                  <xdr:cNvPr id="2704" name="Shape 27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05" name="Shape 2705"/>
                  <xdr:cNvGrpSpPr/>
                </xdr:nvGrpSpPr>
                <xdr:grpSpPr>
                  <a:xfrm>
                    <a:off x="5346000" y="3699038"/>
                    <a:ext cx="0" cy="161919"/>
                    <a:chOff x="5475762" y="47760700"/>
                    <a:chExt cx="423655" cy="230200"/>
                  </a:xfrm>
                </xdr:grpSpPr>
                <xdr:sp>
                  <xdr:nvSpPr>
                    <xdr:cNvPr id="2706" name="Shape 27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07" name="Shape 27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08" name="Shape 27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09" name="Shape 27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10" name="Shape 27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1" name="Shape 2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2" name="Shape 2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13" name="Shape 27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14" name="Shape 2714"/>
            <xdr:cNvGrpSpPr/>
          </xdr:nvGrpSpPr>
          <xdr:grpSpPr>
            <a:xfrm>
              <a:off x="5346000" y="3699038"/>
              <a:ext cx="0" cy="161925"/>
              <a:chOff x="5346000" y="3699038"/>
              <a:chExt cx="0" cy="161925"/>
            </a:xfrm>
          </xdr:grpSpPr>
          <xdr:sp>
            <xdr:nvSpPr>
              <xdr:cNvPr id="2715" name="Shape 27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16" name="Shape 2716"/>
              <xdr:cNvGrpSpPr/>
            </xdr:nvGrpSpPr>
            <xdr:grpSpPr>
              <a:xfrm>
                <a:off x="5346000" y="3699038"/>
                <a:ext cx="0" cy="161925"/>
                <a:chOff x="5346000" y="3699038"/>
                <a:chExt cx="0" cy="161925"/>
              </a:xfrm>
            </xdr:grpSpPr>
            <xdr:sp>
              <xdr:nvSpPr>
                <xdr:cNvPr id="2717" name="Shape 27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18" name="Shape 2718"/>
                <xdr:cNvGrpSpPr/>
              </xdr:nvGrpSpPr>
              <xdr:grpSpPr>
                <a:xfrm>
                  <a:off x="5346000" y="3699038"/>
                  <a:ext cx="0" cy="161925"/>
                  <a:chOff x="5346000" y="3699038"/>
                  <a:chExt cx="0" cy="161919"/>
                </a:xfrm>
              </xdr:grpSpPr>
              <xdr:sp>
                <xdr:nvSpPr>
                  <xdr:cNvPr id="2719" name="Shape 27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20" name="Shape 2720"/>
                  <xdr:cNvGrpSpPr/>
                </xdr:nvGrpSpPr>
                <xdr:grpSpPr>
                  <a:xfrm>
                    <a:off x="5346000" y="3699038"/>
                    <a:ext cx="0" cy="161919"/>
                    <a:chOff x="5475762" y="47760700"/>
                    <a:chExt cx="423655" cy="230200"/>
                  </a:xfrm>
                </xdr:grpSpPr>
                <xdr:sp>
                  <xdr:nvSpPr>
                    <xdr:cNvPr id="2721" name="Shape 27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22" name="Shape 27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23" name="Shape 2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4" name="Shape 27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25" name="Shape 27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6" name="Shape 27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7" name="Shape 27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24</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65</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65</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65</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65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65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65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65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65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29" name="Shape 27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30" name="Shape 2730"/>
            <xdr:cNvGrpSpPr/>
          </xdr:nvGrpSpPr>
          <xdr:grpSpPr>
            <a:xfrm>
              <a:off x="5346000" y="3699038"/>
              <a:ext cx="0" cy="161925"/>
              <a:chOff x="5346000" y="3699038"/>
              <a:chExt cx="0" cy="161925"/>
            </a:xfrm>
          </xdr:grpSpPr>
          <xdr:sp>
            <xdr:nvSpPr>
              <xdr:cNvPr id="2731" name="Shape 27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32" name="Shape 2732"/>
              <xdr:cNvGrpSpPr/>
            </xdr:nvGrpSpPr>
            <xdr:grpSpPr>
              <a:xfrm>
                <a:off x="5346000" y="3699038"/>
                <a:ext cx="0" cy="161925"/>
                <a:chOff x="5346000" y="3699038"/>
                <a:chExt cx="0" cy="161925"/>
              </a:xfrm>
            </xdr:grpSpPr>
            <xdr:sp>
              <xdr:nvSpPr>
                <xdr:cNvPr id="2733" name="Shape 27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34" name="Shape 2734"/>
                <xdr:cNvGrpSpPr/>
              </xdr:nvGrpSpPr>
              <xdr:grpSpPr>
                <a:xfrm>
                  <a:off x="5346000" y="3699038"/>
                  <a:ext cx="0" cy="161925"/>
                  <a:chOff x="5346000" y="3699038"/>
                  <a:chExt cx="0" cy="161919"/>
                </a:xfrm>
              </xdr:grpSpPr>
              <xdr:sp>
                <xdr:nvSpPr>
                  <xdr:cNvPr id="2735" name="Shape 27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36" name="Shape 2736"/>
                  <xdr:cNvGrpSpPr/>
                </xdr:nvGrpSpPr>
                <xdr:grpSpPr>
                  <a:xfrm>
                    <a:off x="5346000" y="3699038"/>
                    <a:ext cx="0" cy="161919"/>
                    <a:chOff x="5475762" y="47760700"/>
                    <a:chExt cx="423655" cy="230200"/>
                  </a:xfrm>
                </xdr:grpSpPr>
                <xdr:sp>
                  <xdr:nvSpPr>
                    <xdr:cNvPr id="2737" name="Shape 27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38" name="Shape 27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39" name="Shape 27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40" name="Shape 27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41" name="Shape 27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42" name="Shape 27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43" name="Shape 27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44" name="Shape 27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45" name="Shape 2745"/>
            <xdr:cNvGrpSpPr/>
          </xdr:nvGrpSpPr>
          <xdr:grpSpPr>
            <a:xfrm>
              <a:off x="5346000" y="3699038"/>
              <a:ext cx="0" cy="161925"/>
              <a:chOff x="5346000" y="3699038"/>
              <a:chExt cx="0" cy="161925"/>
            </a:xfrm>
          </xdr:grpSpPr>
          <xdr:sp>
            <xdr:nvSpPr>
              <xdr:cNvPr id="2746" name="Shape 27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47" name="Shape 2747"/>
              <xdr:cNvGrpSpPr/>
            </xdr:nvGrpSpPr>
            <xdr:grpSpPr>
              <a:xfrm>
                <a:off x="5346000" y="3699038"/>
                <a:ext cx="0" cy="161925"/>
                <a:chOff x="5346000" y="3699038"/>
                <a:chExt cx="0" cy="161925"/>
              </a:xfrm>
            </xdr:grpSpPr>
            <xdr:sp>
              <xdr:nvSpPr>
                <xdr:cNvPr id="2748" name="Shape 27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49" name="Shape 2749"/>
                <xdr:cNvGrpSpPr/>
              </xdr:nvGrpSpPr>
              <xdr:grpSpPr>
                <a:xfrm>
                  <a:off x="5346000" y="3699038"/>
                  <a:ext cx="0" cy="161925"/>
                  <a:chOff x="5346000" y="3699038"/>
                  <a:chExt cx="0" cy="161919"/>
                </a:xfrm>
              </xdr:grpSpPr>
              <xdr:sp>
                <xdr:nvSpPr>
                  <xdr:cNvPr id="2750" name="Shape 27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51" name="Shape 2751"/>
                  <xdr:cNvGrpSpPr/>
                </xdr:nvGrpSpPr>
                <xdr:grpSpPr>
                  <a:xfrm>
                    <a:off x="5346000" y="3699038"/>
                    <a:ext cx="0" cy="161919"/>
                    <a:chOff x="5475762" y="47760700"/>
                    <a:chExt cx="314325" cy="230200"/>
                  </a:xfrm>
                </xdr:grpSpPr>
                <xdr:sp>
                  <xdr:nvSpPr>
                    <xdr:cNvPr id="2752" name="Shape 27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53" name="Shape 275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54" name="Shape 27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5" name="Shape 27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6" name="Shape 27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7" name="Shape 275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8" name="Shape 275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2759" name="Shape 27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60" name="Shape 2760"/>
            <xdr:cNvGrpSpPr/>
          </xdr:nvGrpSpPr>
          <xdr:grpSpPr>
            <a:xfrm>
              <a:off x="5346000" y="3699038"/>
              <a:ext cx="0" cy="161925"/>
              <a:chOff x="5346000" y="3699038"/>
              <a:chExt cx="0" cy="161925"/>
            </a:xfrm>
          </xdr:grpSpPr>
          <xdr:sp>
            <xdr:nvSpPr>
              <xdr:cNvPr id="2761" name="Shape 27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62" name="Shape 2762"/>
              <xdr:cNvGrpSpPr/>
            </xdr:nvGrpSpPr>
            <xdr:grpSpPr>
              <a:xfrm>
                <a:off x="5346000" y="3699038"/>
                <a:ext cx="0" cy="161925"/>
                <a:chOff x="5346000" y="3699038"/>
                <a:chExt cx="0" cy="161925"/>
              </a:xfrm>
            </xdr:grpSpPr>
            <xdr:sp>
              <xdr:nvSpPr>
                <xdr:cNvPr id="2763" name="Shape 27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64" name="Shape 2764"/>
                <xdr:cNvGrpSpPr/>
              </xdr:nvGrpSpPr>
              <xdr:grpSpPr>
                <a:xfrm>
                  <a:off x="5346000" y="3699038"/>
                  <a:ext cx="0" cy="161925"/>
                  <a:chOff x="5346000" y="3699038"/>
                  <a:chExt cx="0" cy="161919"/>
                </a:xfrm>
              </xdr:grpSpPr>
              <xdr:sp>
                <xdr:nvSpPr>
                  <xdr:cNvPr id="2765" name="Shape 27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66" name="Shape 2766"/>
                  <xdr:cNvGrpSpPr/>
                </xdr:nvGrpSpPr>
                <xdr:grpSpPr>
                  <a:xfrm>
                    <a:off x="5346000" y="3699038"/>
                    <a:ext cx="0" cy="161919"/>
                    <a:chOff x="5475762" y="47760700"/>
                    <a:chExt cx="314325" cy="230200"/>
                  </a:xfrm>
                </xdr:grpSpPr>
                <xdr:sp>
                  <xdr:nvSpPr>
                    <xdr:cNvPr id="2767" name="Shape 27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68" name="Shape 276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69" name="Shape 27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70" name="Shape 277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71" name="Shape 277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72" name="Shape 277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73" name="Shape 277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2774" name="Shape 277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75" name="Shape 2775"/>
            <xdr:cNvGrpSpPr/>
          </xdr:nvGrpSpPr>
          <xdr:grpSpPr>
            <a:xfrm>
              <a:off x="5346000" y="3694275"/>
              <a:ext cx="0" cy="171450"/>
              <a:chOff x="5346000" y="3694275"/>
              <a:chExt cx="0" cy="171450"/>
            </a:xfrm>
          </xdr:grpSpPr>
          <xdr:sp>
            <xdr:nvSpPr>
              <xdr:cNvPr id="2776" name="Shape 277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77" name="Shape 2777"/>
              <xdr:cNvGrpSpPr/>
            </xdr:nvGrpSpPr>
            <xdr:grpSpPr>
              <a:xfrm>
                <a:off x="5346000" y="3694275"/>
                <a:ext cx="0" cy="171450"/>
                <a:chOff x="5346000" y="3694275"/>
                <a:chExt cx="0" cy="171450"/>
              </a:xfrm>
            </xdr:grpSpPr>
            <xdr:sp>
              <xdr:nvSpPr>
                <xdr:cNvPr id="2778" name="Shape 277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79" name="Shape 2779"/>
                <xdr:cNvGrpSpPr/>
              </xdr:nvGrpSpPr>
              <xdr:grpSpPr>
                <a:xfrm>
                  <a:off x="5346000" y="3694275"/>
                  <a:ext cx="0" cy="171450"/>
                  <a:chOff x="5346000" y="3694275"/>
                  <a:chExt cx="0" cy="171443"/>
                </a:xfrm>
              </xdr:grpSpPr>
              <xdr:sp>
                <xdr:nvSpPr>
                  <xdr:cNvPr id="2780" name="Shape 278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81" name="Shape 2781"/>
                  <xdr:cNvGrpSpPr/>
                </xdr:nvGrpSpPr>
                <xdr:grpSpPr>
                  <a:xfrm>
                    <a:off x="5346000" y="3694275"/>
                    <a:ext cx="0" cy="171443"/>
                    <a:chOff x="5475762" y="47760700"/>
                    <a:chExt cx="314325" cy="230200"/>
                  </a:xfrm>
                </xdr:grpSpPr>
                <xdr:sp>
                  <xdr:nvSpPr>
                    <xdr:cNvPr id="2782" name="Shape 27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83" name="Shape 278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84" name="Shape 278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5" name="Shape 278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6" name="Shape 278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7" name="Shape 278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8" name="Shape 278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89" name="Shape 27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90" name="Shape 2790"/>
            <xdr:cNvGrpSpPr/>
          </xdr:nvGrpSpPr>
          <xdr:grpSpPr>
            <a:xfrm>
              <a:off x="5346000" y="3699038"/>
              <a:ext cx="0" cy="161925"/>
              <a:chOff x="5346000" y="3699038"/>
              <a:chExt cx="0" cy="161925"/>
            </a:xfrm>
          </xdr:grpSpPr>
          <xdr:sp>
            <xdr:nvSpPr>
              <xdr:cNvPr id="2791" name="Shape 27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92" name="Shape 2792"/>
              <xdr:cNvGrpSpPr/>
            </xdr:nvGrpSpPr>
            <xdr:grpSpPr>
              <a:xfrm>
                <a:off x="5346000" y="3699038"/>
                <a:ext cx="0" cy="161925"/>
                <a:chOff x="5346000" y="3699038"/>
                <a:chExt cx="0" cy="161925"/>
              </a:xfrm>
            </xdr:grpSpPr>
            <xdr:sp>
              <xdr:nvSpPr>
                <xdr:cNvPr id="2793" name="Shape 27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94" name="Shape 2794"/>
                <xdr:cNvGrpSpPr/>
              </xdr:nvGrpSpPr>
              <xdr:grpSpPr>
                <a:xfrm>
                  <a:off x="5346000" y="3699038"/>
                  <a:ext cx="0" cy="161925"/>
                  <a:chOff x="5346000" y="3699038"/>
                  <a:chExt cx="0" cy="161919"/>
                </a:xfrm>
              </xdr:grpSpPr>
              <xdr:sp>
                <xdr:nvSpPr>
                  <xdr:cNvPr id="2795" name="Shape 27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96" name="Shape 2796"/>
                  <xdr:cNvGrpSpPr/>
                </xdr:nvGrpSpPr>
                <xdr:grpSpPr>
                  <a:xfrm>
                    <a:off x="5346000" y="3699038"/>
                    <a:ext cx="0" cy="161919"/>
                    <a:chOff x="5475762" y="47760700"/>
                    <a:chExt cx="423655" cy="230200"/>
                  </a:xfrm>
                </xdr:grpSpPr>
                <xdr:sp>
                  <xdr:nvSpPr>
                    <xdr:cNvPr id="2797" name="Shape 27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98" name="Shape 27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99" name="Shape 27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0" name="Shape 28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01" name="Shape 2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2" name="Shape 2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3" name="Shape 28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04" name="Shape 28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05" name="Shape 2805"/>
            <xdr:cNvGrpSpPr/>
          </xdr:nvGrpSpPr>
          <xdr:grpSpPr>
            <a:xfrm>
              <a:off x="5346000" y="3699038"/>
              <a:ext cx="0" cy="161925"/>
              <a:chOff x="5346000" y="3699038"/>
              <a:chExt cx="0" cy="161925"/>
            </a:xfrm>
          </xdr:grpSpPr>
          <xdr:sp>
            <xdr:nvSpPr>
              <xdr:cNvPr id="2806" name="Shape 28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07" name="Shape 2807"/>
              <xdr:cNvGrpSpPr/>
            </xdr:nvGrpSpPr>
            <xdr:grpSpPr>
              <a:xfrm>
                <a:off x="5346000" y="3699038"/>
                <a:ext cx="0" cy="161925"/>
                <a:chOff x="5346000" y="3699038"/>
                <a:chExt cx="0" cy="161925"/>
              </a:xfrm>
            </xdr:grpSpPr>
            <xdr:sp>
              <xdr:nvSpPr>
                <xdr:cNvPr id="2808" name="Shape 28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09" name="Shape 2809"/>
                <xdr:cNvGrpSpPr/>
              </xdr:nvGrpSpPr>
              <xdr:grpSpPr>
                <a:xfrm>
                  <a:off x="5346000" y="3699038"/>
                  <a:ext cx="0" cy="161925"/>
                  <a:chOff x="5346000" y="3699038"/>
                  <a:chExt cx="0" cy="161919"/>
                </a:xfrm>
              </xdr:grpSpPr>
              <xdr:sp>
                <xdr:nvSpPr>
                  <xdr:cNvPr id="2810" name="Shape 28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11" name="Shape 2811"/>
                  <xdr:cNvGrpSpPr/>
                </xdr:nvGrpSpPr>
                <xdr:grpSpPr>
                  <a:xfrm>
                    <a:off x="5346000" y="3699038"/>
                    <a:ext cx="0" cy="161919"/>
                    <a:chOff x="5475762" y="47760700"/>
                    <a:chExt cx="423655" cy="230200"/>
                  </a:xfrm>
                </xdr:grpSpPr>
                <xdr:sp>
                  <xdr:nvSpPr>
                    <xdr:cNvPr id="2812" name="Shape 28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13" name="Shape 28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14" name="Shape 28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15" name="Shape 28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16" name="Shape 28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17" name="Shape 28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18" name="Shape 28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19" name="Shape 28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20" name="Shape 2820"/>
            <xdr:cNvGrpSpPr/>
          </xdr:nvGrpSpPr>
          <xdr:grpSpPr>
            <a:xfrm>
              <a:off x="5346000" y="3699038"/>
              <a:ext cx="0" cy="161925"/>
              <a:chOff x="5346000" y="3699038"/>
              <a:chExt cx="0" cy="161925"/>
            </a:xfrm>
          </xdr:grpSpPr>
          <xdr:sp>
            <xdr:nvSpPr>
              <xdr:cNvPr id="2821" name="Shape 28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22" name="Shape 2822"/>
              <xdr:cNvGrpSpPr/>
            </xdr:nvGrpSpPr>
            <xdr:grpSpPr>
              <a:xfrm>
                <a:off x="5346000" y="3699038"/>
                <a:ext cx="0" cy="161925"/>
                <a:chOff x="5346000" y="3699038"/>
                <a:chExt cx="0" cy="161925"/>
              </a:xfrm>
            </xdr:grpSpPr>
            <xdr:sp>
              <xdr:nvSpPr>
                <xdr:cNvPr id="2823" name="Shape 28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24" name="Shape 2824"/>
                <xdr:cNvGrpSpPr/>
              </xdr:nvGrpSpPr>
              <xdr:grpSpPr>
                <a:xfrm>
                  <a:off x="5346000" y="3699038"/>
                  <a:ext cx="0" cy="161925"/>
                  <a:chOff x="5346000" y="3699038"/>
                  <a:chExt cx="0" cy="161919"/>
                </a:xfrm>
              </xdr:grpSpPr>
              <xdr:sp>
                <xdr:nvSpPr>
                  <xdr:cNvPr id="2825" name="Shape 28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26" name="Shape 2826"/>
                  <xdr:cNvGrpSpPr/>
                </xdr:nvGrpSpPr>
                <xdr:grpSpPr>
                  <a:xfrm>
                    <a:off x="5346000" y="3699038"/>
                    <a:ext cx="0" cy="161919"/>
                    <a:chOff x="5475762" y="47760700"/>
                    <a:chExt cx="423655" cy="230200"/>
                  </a:xfrm>
                </xdr:grpSpPr>
                <xdr:sp>
                  <xdr:nvSpPr>
                    <xdr:cNvPr id="2827" name="Shape 28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28" name="Shape 28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29" name="Shape 28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0" name="Shape 28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31" name="Shape 28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2" name="Shape 2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3" name="Shape 2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34" name="Shape 28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35" name="Shape 2835"/>
            <xdr:cNvGrpSpPr/>
          </xdr:nvGrpSpPr>
          <xdr:grpSpPr>
            <a:xfrm>
              <a:off x="5346000" y="3699038"/>
              <a:ext cx="0" cy="161925"/>
              <a:chOff x="5346000" y="3699038"/>
              <a:chExt cx="0" cy="161925"/>
            </a:xfrm>
          </xdr:grpSpPr>
          <xdr:sp>
            <xdr:nvSpPr>
              <xdr:cNvPr id="2836" name="Shape 28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37" name="Shape 2837"/>
              <xdr:cNvGrpSpPr/>
            </xdr:nvGrpSpPr>
            <xdr:grpSpPr>
              <a:xfrm>
                <a:off x="5346000" y="3699038"/>
                <a:ext cx="0" cy="161925"/>
                <a:chOff x="5346000" y="3699038"/>
                <a:chExt cx="0" cy="161925"/>
              </a:xfrm>
            </xdr:grpSpPr>
            <xdr:sp>
              <xdr:nvSpPr>
                <xdr:cNvPr id="2838" name="Shape 28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39" name="Shape 2839"/>
                <xdr:cNvGrpSpPr/>
              </xdr:nvGrpSpPr>
              <xdr:grpSpPr>
                <a:xfrm>
                  <a:off x="5346000" y="3699038"/>
                  <a:ext cx="0" cy="161925"/>
                  <a:chOff x="5346000" y="3699038"/>
                  <a:chExt cx="0" cy="161919"/>
                </a:xfrm>
              </xdr:grpSpPr>
              <xdr:sp>
                <xdr:nvSpPr>
                  <xdr:cNvPr id="2840" name="Shape 28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41" name="Shape 2841"/>
                  <xdr:cNvGrpSpPr/>
                </xdr:nvGrpSpPr>
                <xdr:grpSpPr>
                  <a:xfrm>
                    <a:off x="5346000" y="3699038"/>
                    <a:ext cx="0" cy="161919"/>
                    <a:chOff x="5475762" y="47760700"/>
                    <a:chExt cx="423655" cy="230200"/>
                  </a:xfrm>
                </xdr:grpSpPr>
                <xdr:sp>
                  <xdr:nvSpPr>
                    <xdr:cNvPr id="2842" name="Shape 28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43" name="Shape 28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44" name="Shape 2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5" name="Shape 28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46" name="Shape 2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7" name="Shape 2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8" name="Shape 28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49" name="Shape 28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50" name="Shape 2850"/>
            <xdr:cNvGrpSpPr/>
          </xdr:nvGrpSpPr>
          <xdr:grpSpPr>
            <a:xfrm>
              <a:off x="5346000" y="3699038"/>
              <a:ext cx="0" cy="161925"/>
              <a:chOff x="5346000" y="3699038"/>
              <a:chExt cx="0" cy="161925"/>
            </a:xfrm>
          </xdr:grpSpPr>
          <xdr:sp>
            <xdr:nvSpPr>
              <xdr:cNvPr id="2851" name="Shape 28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52" name="Shape 2852"/>
              <xdr:cNvGrpSpPr/>
            </xdr:nvGrpSpPr>
            <xdr:grpSpPr>
              <a:xfrm>
                <a:off x="5346000" y="3699038"/>
                <a:ext cx="0" cy="161925"/>
                <a:chOff x="5346000" y="3699038"/>
                <a:chExt cx="0" cy="161925"/>
              </a:xfrm>
            </xdr:grpSpPr>
            <xdr:sp>
              <xdr:nvSpPr>
                <xdr:cNvPr id="2853" name="Shape 28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54" name="Shape 2854"/>
                <xdr:cNvGrpSpPr/>
              </xdr:nvGrpSpPr>
              <xdr:grpSpPr>
                <a:xfrm>
                  <a:off x="5346000" y="3699038"/>
                  <a:ext cx="0" cy="161925"/>
                  <a:chOff x="5346000" y="3699038"/>
                  <a:chExt cx="0" cy="161919"/>
                </a:xfrm>
              </xdr:grpSpPr>
              <xdr:sp>
                <xdr:nvSpPr>
                  <xdr:cNvPr id="2855" name="Shape 28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56" name="Shape 2856"/>
                  <xdr:cNvGrpSpPr/>
                </xdr:nvGrpSpPr>
                <xdr:grpSpPr>
                  <a:xfrm>
                    <a:off x="5346000" y="3699038"/>
                    <a:ext cx="0" cy="161919"/>
                    <a:chOff x="5475762" y="47760700"/>
                    <a:chExt cx="423655" cy="230200"/>
                  </a:xfrm>
                </xdr:grpSpPr>
                <xdr:sp>
                  <xdr:nvSpPr>
                    <xdr:cNvPr id="2857" name="Shape 28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58" name="Shape 28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59" name="Shape 28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60" name="Shape 28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61" name="Shape 28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62" name="Shape 2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63" name="Shape 28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64" name="Shape 28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65" name="Shape 2865"/>
            <xdr:cNvGrpSpPr/>
          </xdr:nvGrpSpPr>
          <xdr:grpSpPr>
            <a:xfrm>
              <a:off x="5346000" y="3699038"/>
              <a:ext cx="0" cy="161925"/>
              <a:chOff x="5346000" y="3699038"/>
              <a:chExt cx="0" cy="161925"/>
            </a:xfrm>
          </xdr:grpSpPr>
          <xdr:sp>
            <xdr:nvSpPr>
              <xdr:cNvPr id="2866" name="Shape 28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67" name="Shape 2867"/>
              <xdr:cNvGrpSpPr/>
            </xdr:nvGrpSpPr>
            <xdr:grpSpPr>
              <a:xfrm>
                <a:off x="5346000" y="3699038"/>
                <a:ext cx="0" cy="161925"/>
                <a:chOff x="5346000" y="3699038"/>
                <a:chExt cx="0" cy="161925"/>
              </a:xfrm>
            </xdr:grpSpPr>
            <xdr:sp>
              <xdr:nvSpPr>
                <xdr:cNvPr id="2868" name="Shape 28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69" name="Shape 2869"/>
                <xdr:cNvGrpSpPr/>
              </xdr:nvGrpSpPr>
              <xdr:grpSpPr>
                <a:xfrm>
                  <a:off x="5346000" y="3699038"/>
                  <a:ext cx="0" cy="161925"/>
                  <a:chOff x="5346000" y="3699038"/>
                  <a:chExt cx="0" cy="161919"/>
                </a:xfrm>
              </xdr:grpSpPr>
              <xdr:sp>
                <xdr:nvSpPr>
                  <xdr:cNvPr id="2870" name="Shape 28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71" name="Shape 2871"/>
                  <xdr:cNvGrpSpPr/>
                </xdr:nvGrpSpPr>
                <xdr:grpSpPr>
                  <a:xfrm>
                    <a:off x="5346000" y="3699038"/>
                    <a:ext cx="0" cy="161919"/>
                    <a:chOff x="5475762" y="47760700"/>
                    <a:chExt cx="423655" cy="230200"/>
                  </a:xfrm>
                </xdr:grpSpPr>
                <xdr:sp>
                  <xdr:nvSpPr>
                    <xdr:cNvPr id="2872" name="Shape 28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73" name="Shape 28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74" name="Shape 28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5" name="Shape 28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76" name="Shape 28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7" name="Shape 2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8" name="Shape 28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79" name="Shape 28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80" name="Shape 2880"/>
            <xdr:cNvGrpSpPr/>
          </xdr:nvGrpSpPr>
          <xdr:grpSpPr>
            <a:xfrm>
              <a:off x="5346000" y="3699038"/>
              <a:ext cx="0" cy="161925"/>
              <a:chOff x="5346000" y="3699038"/>
              <a:chExt cx="0" cy="161925"/>
            </a:xfrm>
          </xdr:grpSpPr>
          <xdr:sp>
            <xdr:nvSpPr>
              <xdr:cNvPr id="2881" name="Shape 28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82" name="Shape 2882"/>
              <xdr:cNvGrpSpPr/>
            </xdr:nvGrpSpPr>
            <xdr:grpSpPr>
              <a:xfrm>
                <a:off x="5346000" y="3699038"/>
                <a:ext cx="0" cy="161925"/>
                <a:chOff x="5346000" y="3699038"/>
                <a:chExt cx="0" cy="161925"/>
              </a:xfrm>
            </xdr:grpSpPr>
            <xdr:sp>
              <xdr:nvSpPr>
                <xdr:cNvPr id="2883" name="Shape 28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84" name="Shape 2884"/>
                <xdr:cNvGrpSpPr/>
              </xdr:nvGrpSpPr>
              <xdr:grpSpPr>
                <a:xfrm>
                  <a:off x="5346000" y="3699038"/>
                  <a:ext cx="0" cy="161925"/>
                  <a:chOff x="5346000" y="3699038"/>
                  <a:chExt cx="0" cy="161919"/>
                </a:xfrm>
              </xdr:grpSpPr>
              <xdr:sp>
                <xdr:nvSpPr>
                  <xdr:cNvPr id="2885" name="Shape 28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86" name="Shape 2886"/>
                  <xdr:cNvGrpSpPr/>
                </xdr:nvGrpSpPr>
                <xdr:grpSpPr>
                  <a:xfrm>
                    <a:off x="5346000" y="3699038"/>
                    <a:ext cx="0" cy="161919"/>
                    <a:chOff x="5475762" y="47760700"/>
                    <a:chExt cx="423655" cy="230200"/>
                  </a:xfrm>
                </xdr:grpSpPr>
                <xdr:sp>
                  <xdr:nvSpPr>
                    <xdr:cNvPr id="2887" name="Shape 28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88" name="Shape 28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89" name="Shape 28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0" name="Shape 28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91" name="Shape 28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2" name="Shape 2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3" name="Shape 28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94" name="Shape 28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95" name="Shape 2895"/>
            <xdr:cNvGrpSpPr/>
          </xdr:nvGrpSpPr>
          <xdr:grpSpPr>
            <a:xfrm>
              <a:off x="5346000" y="3699038"/>
              <a:ext cx="0" cy="161925"/>
              <a:chOff x="5346000" y="3699038"/>
              <a:chExt cx="0" cy="161925"/>
            </a:xfrm>
          </xdr:grpSpPr>
          <xdr:sp>
            <xdr:nvSpPr>
              <xdr:cNvPr id="2896" name="Shape 28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97" name="Shape 2897"/>
              <xdr:cNvGrpSpPr/>
            </xdr:nvGrpSpPr>
            <xdr:grpSpPr>
              <a:xfrm>
                <a:off x="5346000" y="3699038"/>
                <a:ext cx="0" cy="161925"/>
                <a:chOff x="5346000" y="3699038"/>
                <a:chExt cx="0" cy="161925"/>
              </a:xfrm>
            </xdr:grpSpPr>
            <xdr:sp>
              <xdr:nvSpPr>
                <xdr:cNvPr id="2898" name="Shape 28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99" name="Shape 2899"/>
                <xdr:cNvGrpSpPr/>
              </xdr:nvGrpSpPr>
              <xdr:grpSpPr>
                <a:xfrm>
                  <a:off x="5346000" y="3699038"/>
                  <a:ext cx="0" cy="161925"/>
                  <a:chOff x="5346000" y="3699038"/>
                  <a:chExt cx="0" cy="161919"/>
                </a:xfrm>
              </xdr:grpSpPr>
              <xdr:sp>
                <xdr:nvSpPr>
                  <xdr:cNvPr id="2900" name="Shape 29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01" name="Shape 2901"/>
                  <xdr:cNvGrpSpPr/>
                </xdr:nvGrpSpPr>
                <xdr:grpSpPr>
                  <a:xfrm>
                    <a:off x="5346000" y="3699038"/>
                    <a:ext cx="0" cy="161919"/>
                    <a:chOff x="5475762" y="47760700"/>
                    <a:chExt cx="423655" cy="230200"/>
                  </a:xfrm>
                </xdr:grpSpPr>
                <xdr:sp>
                  <xdr:nvSpPr>
                    <xdr:cNvPr id="2902" name="Shape 29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03" name="Shape 29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04" name="Shape 29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5" name="Shape 29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06" name="Shape 29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7" name="Shape 29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8" name="Shape 29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09" name="Shape 29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10" name="Shape 2910"/>
            <xdr:cNvGrpSpPr/>
          </xdr:nvGrpSpPr>
          <xdr:grpSpPr>
            <a:xfrm>
              <a:off x="5346000" y="3699038"/>
              <a:ext cx="0" cy="161925"/>
              <a:chOff x="5346000" y="3699038"/>
              <a:chExt cx="0" cy="161925"/>
            </a:xfrm>
          </xdr:grpSpPr>
          <xdr:sp>
            <xdr:nvSpPr>
              <xdr:cNvPr id="2911" name="Shape 29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12" name="Shape 2912"/>
              <xdr:cNvGrpSpPr/>
            </xdr:nvGrpSpPr>
            <xdr:grpSpPr>
              <a:xfrm>
                <a:off x="5346000" y="3699038"/>
                <a:ext cx="0" cy="161925"/>
                <a:chOff x="5346000" y="3699038"/>
                <a:chExt cx="0" cy="161925"/>
              </a:xfrm>
            </xdr:grpSpPr>
            <xdr:sp>
              <xdr:nvSpPr>
                <xdr:cNvPr id="2913" name="Shape 29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14" name="Shape 2914"/>
                <xdr:cNvGrpSpPr/>
              </xdr:nvGrpSpPr>
              <xdr:grpSpPr>
                <a:xfrm>
                  <a:off x="5346000" y="3699038"/>
                  <a:ext cx="0" cy="161925"/>
                  <a:chOff x="5346000" y="3699038"/>
                  <a:chExt cx="0" cy="161919"/>
                </a:xfrm>
              </xdr:grpSpPr>
              <xdr:sp>
                <xdr:nvSpPr>
                  <xdr:cNvPr id="2915" name="Shape 29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16" name="Shape 2916"/>
                  <xdr:cNvGrpSpPr/>
                </xdr:nvGrpSpPr>
                <xdr:grpSpPr>
                  <a:xfrm>
                    <a:off x="5346000" y="3699038"/>
                    <a:ext cx="0" cy="161919"/>
                    <a:chOff x="5475762" y="47760700"/>
                    <a:chExt cx="423655" cy="230200"/>
                  </a:xfrm>
                </xdr:grpSpPr>
                <xdr:sp>
                  <xdr:nvSpPr>
                    <xdr:cNvPr id="2917" name="Shape 29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18" name="Shape 29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19" name="Shape 29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20" name="Shape 29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21" name="Shape 29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22" name="Shape 2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23" name="Shape 29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24" name="Shape 29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25" name="Shape 2925"/>
            <xdr:cNvGrpSpPr/>
          </xdr:nvGrpSpPr>
          <xdr:grpSpPr>
            <a:xfrm>
              <a:off x="5346000" y="3699038"/>
              <a:ext cx="0" cy="161925"/>
              <a:chOff x="5346000" y="3699038"/>
              <a:chExt cx="0" cy="161925"/>
            </a:xfrm>
          </xdr:grpSpPr>
          <xdr:sp>
            <xdr:nvSpPr>
              <xdr:cNvPr id="2926" name="Shape 29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27" name="Shape 2927"/>
              <xdr:cNvGrpSpPr/>
            </xdr:nvGrpSpPr>
            <xdr:grpSpPr>
              <a:xfrm>
                <a:off x="5346000" y="3699038"/>
                <a:ext cx="0" cy="161925"/>
                <a:chOff x="5346000" y="3699038"/>
                <a:chExt cx="0" cy="161925"/>
              </a:xfrm>
            </xdr:grpSpPr>
            <xdr:sp>
              <xdr:nvSpPr>
                <xdr:cNvPr id="2928" name="Shape 29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29" name="Shape 2929"/>
                <xdr:cNvGrpSpPr/>
              </xdr:nvGrpSpPr>
              <xdr:grpSpPr>
                <a:xfrm>
                  <a:off x="5346000" y="3699038"/>
                  <a:ext cx="0" cy="161925"/>
                  <a:chOff x="5346000" y="3699038"/>
                  <a:chExt cx="0" cy="161919"/>
                </a:xfrm>
              </xdr:grpSpPr>
              <xdr:sp>
                <xdr:nvSpPr>
                  <xdr:cNvPr id="2930" name="Shape 29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31" name="Shape 2931"/>
                  <xdr:cNvGrpSpPr/>
                </xdr:nvGrpSpPr>
                <xdr:grpSpPr>
                  <a:xfrm>
                    <a:off x="5346000" y="3699038"/>
                    <a:ext cx="0" cy="161919"/>
                    <a:chOff x="5475762" y="47760700"/>
                    <a:chExt cx="423655" cy="230200"/>
                  </a:xfrm>
                </xdr:grpSpPr>
                <xdr:sp>
                  <xdr:nvSpPr>
                    <xdr:cNvPr id="2932" name="Shape 29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33" name="Shape 29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34" name="Shape 29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5" name="Shape 29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36" name="Shape 29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7" name="Shape 2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8" name="Shape 29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39" name="Shape 29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40" name="Shape 2940"/>
            <xdr:cNvGrpSpPr/>
          </xdr:nvGrpSpPr>
          <xdr:grpSpPr>
            <a:xfrm>
              <a:off x="5346000" y="3699038"/>
              <a:ext cx="0" cy="161925"/>
              <a:chOff x="5346000" y="3699038"/>
              <a:chExt cx="0" cy="161925"/>
            </a:xfrm>
          </xdr:grpSpPr>
          <xdr:sp>
            <xdr:nvSpPr>
              <xdr:cNvPr id="2941" name="Shape 29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42" name="Shape 2942"/>
              <xdr:cNvGrpSpPr/>
            </xdr:nvGrpSpPr>
            <xdr:grpSpPr>
              <a:xfrm>
                <a:off x="5346000" y="3699038"/>
                <a:ext cx="0" cy="161925"/>
                <a:chOff x="5346000" y="3699038"/>
                <a:chExt cx="0" cy="161925"/>
              </a:xfrm>
            </xdr:grpSpPr>
            <xdr:sp>
              <xdr:nvSpPr>
                <xdr:cNvPr id="2943" name="Shape 29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44" name="Shape 2944"/>
                <xdr:cNvGrpSpPr/>
              </xdr:nvGrpSpPr>
              <xdr:grpSpPr>
                <a:xfrm>
                  <a:off x="5346000" y="3699038"/>
                  <a:ext cx="0" cy="161925"/>
                  <a:chOff x="5346000" y="3699038"/>
                  <a:chExt cx="0" cy="161919"/>
                </a:xfrm>
              </xdr:grpSpPr>
              <xdr:sp>
                <xdr:nvSpPr>
                  <xdr:cNvPr id="2945" name="Shape 29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46" name="Shape 2946"/>
                  <xdr:cNvGrpSpPr/>
                </xdr:nvGrpSpPr>
                <xdr:grpSpPr>
                  <a:xfrm>
                    <a:off x="5346000" y="3699038"/>
                    <a:ext cx="0" cy="161919"/>
                    <a:chOff x="5475762" y="47760700"/>
                    <a:chExt cx="423655" cy="230200"/>
                  </a:xfrm>
                </xdr:grpSpPr>
                <xdr:sp>
                  <xdr:nvSpPr>
                    <xdr:cNvPr id="2947" name="Shape 29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48" name="Shape 29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49" name="Shape 29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50" name="Shape 29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51" name="Shape 29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52" name="Shape 2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53" name="Shape 29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54" name="Shape 29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55" name="Shape 2955"/>
            <xdr:cNvGrpSpPr/>
          </xdr:nvGrpSpPr>
          <xdr:grpSpPr>
            <a:xfrm>
              <a:off x="5346000" y="3699038"/>
              <a:ext cx="0" cy="161925"/>
              <a:chOff x="5346000" y="3699038"/>
              <a:chExt cx="0" cy="161925"/>
            </a:xfrm>
          </xdr:grpSpPr>
          <xdr:sp>
            <xdr:nvSpPr>
              <xdr:cNvPr id="2956" name="Shape 29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57" name="Shape 2957"/>
              <xdr:cNvGrpSpPr/>
            </xdr:nvGrpSpPr>
            <xdr:grpSpPr>
              <a:xfrm>
                <a:off x="5346000" y="3699038"/>
                <a:ext cx="0" cy="161925"/>
                <a:chOff x="5346000" y="3699038"/>
                <a:chExt cx="0" cy="161925"/>
              </a:xfrm>
            </xdr:grpSpPr>
            <xdr:sp>
              <xdr:nvSpPr>
                <xdr:cNvPr id="2958" name="Shape 29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59" name="Shape 2959"/>
                <xdr:cNvGrpSpPr/>
              </xdr:nvGrpSpPr>
              <xdr:grpSpPr>
                <a:xfrm>
                  <a:off x="5346000" y="3699038"/>
                  <a:ext cx="0" cy="161925"/>
                  <a:chOff x="5346000" y="3699038"/>
                  <a:chExt cx="0" cy="161919"/>
                </a:xfrm>
              </xdr:grpSpPr>
              <xdr:sp>
                <xdr:nvSpPr>
                  <xdr:cNvPr id="2960" name="Shape 29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61" name="Shape 2961"/>
                  <xdr:cNvGrpSpPr/>
                </xdr:nvGrpSpPr>
                <xdr:grpSpPr>
                  <a:xfrm>
                    <a:off x="5346000" y="3699038"/>
                    <a:ext cx="0" cy="161919"/>
                    <a:chOff x="5475762" y="47760700"/>
                    <a:chExt cx="423655" cy="230200"/>
                  </a:xfrm>
                </xdr:grpSpPr>
                <xdr:sp>
                  <xdr:nvSpPr>
                    <xdr:cNvPr id="2962" name="Shape 29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63" name="Shape 29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64" name="Shape 29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65" name="Shape 29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66" name="Shape 2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67" name="Shape 2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68" name="Shape 2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69" name="Shape 29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70" name="Shape 2970"/>
            <xdr:cNvGrpSpPr/>
          </xdr:nvGrpSpPr>
          <xdr:grpSpPr>
            <a:xfrm>
              <a:off x="5346000" y="3699038"/>
              <a:ext cx="0" cy="161925"/>
              <a:chOff x="5346000" y="3699038"/>
              <a:chExt cx="0" cy="161925"/>
            </a:xfrm>
          </xdr:grpSpPr>
          <xdr:sp>
            <xdr:nvSpPr>
              <xdr:cNvPr id="2971" name="Shape 29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72" name="Shape 2972"/>
              <xdr:cNvGrpSpPr/>
            </xdr:nvGrpSpPr>
            <xdr:grpSpPr>
              <a:xfrm>
                <a:off x="5346000" y="3699038"/>
                <a:ext cx="0" cy="161925"/>
                <a:chOff x="5346000" y="3699038"/>
                <a:chExt cx="0" cy="161925"/>
              </a:xfrm>
            </xdr:grpSpPr>
            <xdr:sp>
              <xdr:nvSpPr>
                <xdr:cNvPr id="2973" name="Shape 29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74" name="Shape 2974"/>
                <xdr:cNvGrpSpPr/>
              </xdr:nvGrpSpPr>
              <xdr:grpSpPr>
                <a:xfrm>
                  <a:off x="5346000" y="3699038"/>
                  <a:ext cx="0" cy="161925"/>
                  <a:chOff x="5346000" y="3699038"/>
                  <a:chExt cx="0" cy="161919"/>
                </a:xfrm>
              </xdr:grpSpPr>
              <xdr:sp>
                <xdr:nvSpPr>
                  <xdr:cNvPr id="2975" name="Shape 29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76" name="Shape 2976"/>
                  <xdr:cNvGrpSpPr/>
                </xdr:nvGrpSpPr>
                <xdr:grpSpPr>
                  <a:xfrm>
                    <a:off x="5346000" y="3699038"/>
                    <a:ext cx="0" cy="161919"/>
                    <a:chOff x="5475762" y="47760700"/>
                    <a:chExt cx="423655" cy="230200"/>
                  </a:xfrm>
                </xdr:grpSpPr>
                <xdr:sp>
                  <xdr:nvSpPr>
                    <xdr:cNvPr id="2977" name="Shape 29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78" name="Shape 29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79" name="Shape 2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80" name="Shape 29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81" name="Shape 2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82" name="Shape 29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83" name="Shape 29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84" name="Shape 29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85" name="Shape 2985"/>
            <xdr:cNvGrpSpPr/>
          </xdr:nvGrpSpPr>
          <xdr:grpSpPr>
            <a:xfrm>
              <a:off x="5346000" y="3699038"/>
              <a:ext cx="0" cy="161925"/>
              <a:chOff x="5346000" y="3699038"/>
              <a:chExt cx="0" cy="161925"/>
            </a:xfrm>
          </xdr:grpSpPr>
          <xdr:sp>
            <xdr:nvSpPr>
              <xdr:cNvPr id="2986" name="Shape 29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87" name="Shape 2987"/>
              <xdr:cNvGrpSpPr/>
            </xdr:nvGrpSpPr>
            <xdr:grpSpPr>
              <a:xfrm>
                <a:off x="5346000" y="3699038"/>
                <a:ext cx="0" cy="161925"/>
                <a:chOff x="5346000" y="3699038"/>
                <a:chExt cx="0" cy="161925"/>
              </a:xfrm>
            </xdr:grpSpPr>
            <xdr:sp>
              <xdr:nvSpPr>
                <xdr:cNvPr id="2988" name="Shape 29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89" name="Shape 2989"/>
                <xdr:cNvGrpSpPr/>
              </xdr:nvGrpSpPr>
              <xdr:grpSpPr>
                <a:xfrm>
                  <a:off x="5346000" y="3699038"/>
                  <a:ext cx="0" cy="161925"/>
                  <a:chOff x="5346000" y="3699038"/>
                  <a:chExt cx="0" cy="161919"/>
                </a:xfrm>
              </xdr:grpSpPr>
              <xdr:sp>
                <xdr:nvSpPr>
                  <xdr:cNvPr id="2990" name="Shape 29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91" name="Shape 2991"/>
                  <xdr:cNvGrpSpPr/>
                </xdr:nvGrpSpPr>
                <xdr:grpSpPr>
                  <a:xfrm>
                    <a:off x="5346000" y="3699038"/>
                    <a:ext cx="0" cy="161919"/>
                    <a:chOff x="5475762" y="47760700"/>
                    <a:chExt cx="423655" cy="230200"/>
                  </a:xfrm>
                </xdr:grpSpPr>
                <xdr:sp>
                  <xdr:nvSpPr>
                    <xdr:cNvPr id="2992" name="Shape 29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93" name="Shape 29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94" name="Shape 2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5" name="Shape 29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96" name="Shape 2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7" name="Shape 2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8" name="Shape 2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99" name="Shape 29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00" name="Shape 3000"/>
            <xdr:cNvGrpSpPr/>
          </xdr:nvGrpSpPr>
          <xdr:grpSpPr>
            <a:xfrm>
              <a:off x="5346000" y="3699038"/>
              <a:ext cx="0" cy="161925"/>
              <a:chOff x="5346000" y="3699038"/>
              <a:chExt cx="0" cy="161925"/>
            </a:xfrm>
          </xdr:grpSpPr>
          <xdr:sp>
            <xdr:nvSpPr>
              <xdr:cNvPr id="3001" name="Shape 30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02" name="Shape 3002"/>
              <xdr:cNvGrpSpPr/>
            </xdr:nvGrpSpPr>
            <xdr:grpSpPr>
              <a:xfrm>
                <a:off x="5346000" y="3699038"/>
                <a:ext cx="0" cy="161925"/>
                <a:chOff x="5346000" y="3699038"/>
                <a:chExt cx="0" cy="161925"/>
              </a:xfrm>
            </xdr:grpSpPr>
            <xdr:sp>
              <xdr:nvSpPr>
                <xdr:cNvPr id="3003" name="Shape 30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04" name="Shape 3004"/>
                <xdr:cNvGrpSpPr/>
              </xdr:nvGrpSpPr>
              <xdr:grpSpPr>
                <a:xfrm>
                  <a:off x="5346000" y="3699038"/>
                  <a:ext cx="0" cy="161925"/>
                  <a:chOff x="5346000" y="3699038"/>
                  <a:chExt cx="0" cy="161919"/>
                </a:xfrm>
              </xdr:grpSpPr>
              <xdr:sp>
                <xdr:nvSpPr>
                  <xdr:cNvPr id="3005" name="Shape 30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06" name="Shape 3006"/>
                  <xdr:cNvGrpSpPr/>
                </xdr:nvGrpSpPr>
                <xdr:grpSpPr>
                  <a:xfrm>
                    <a:off x="5346000" y="3699038"/>
                    <a:ext cx="0" cy="161919"/>
                    <a:chOff x="5475762" y="47760700"/>
                    <a:chExt cx="423655" cy="230200"/>
                  </a:xfrm>
                </xdr:grpSpPr>
                <xdr:sp>
                  <xdr:nvSpPr>
                    <xdr:cNvPr id="3007" name="Shape 30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08" name="Shape 30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09" name="Shape 3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0" name="Shape 30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11" name="Shape 3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2" name="Shape 3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3" name="Shape 30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14" name="Shape 30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15" name="Shape 3015"/>
            <xdr:cNvGrpSpPr/>
          </xdr:nvGrpSpPr>
          <xdr:grpSpPr>
            <a:xfrm>
              <a:off x="5346000" y="3699038"/>
              <a:ext cx="0" cy="161925"/>
              <a:chOff x="5346000" y="3699038"/>
              <a:chExt cx="0" cy="161925"/>
            </a:xfrm>
          </xdr:grpSpPr>
          <xdr:sp>
            <xdr:nvSpPr>
              <xdr:cNvPr id="3016" name="Shape 30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17" name="Shape 3017"/>
              <xdr:cNvGrpSpPr/>
            </xdr:nvGrpSpPr>
            <xdr:grpSpPr>
              <a:xfrm>
                <a:off x="5346000" y="3699038"/>
                <a:ext cx="0" cy="161925"/>
                <a:chOff x="5346000" y="3699038"/>
                <a:chExt cx="0" cy="161925"/>
              </a:xfrm>
            </xdr:grpSpPr>
            <xdr:sp>
              <xdr:nvSpPr>
                <xdr:cNvPr id="3018" name="Shape 30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19" name="Shape 3019"/>
                <xdr:cNvGrpSpPr/>
              </xdr:nvGrpSpPr>
              <xdr:grpSpPr>
                <a:xfrm>
                  <a:off x="5346000" y="3699038"/>
                  <a:ext cx="0" cy="161925"/>
                  <a:chOff x="5346000" y="3699038"/>
                  <a:chExt cx="0" cy="161919"/>
                </a:xfrm>
              </xdr:grpSpPr>
              <xdr:sp>
                <xdr:nvSpPr>
                  <xdr:cNvPr id="3020" name="Shape 30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21" name="Shape 3021"/>
                  <xdr:cNvGrpSpPr/>
                </xdr:nvGrpSpPr>
                <xdr:grpSpPr>
                  <a:xfrm>
                    <a:off x="5346000" y="3699038"/>
                    <a:ext cx="0" cy="161919"/>
                    <a:chOff x="5475762" y="47760700"/>
                    <a:chExt cx="423655" cy="230200"/>
                  </a:xfrm>
                </xdr:grpSpPr>
                <xdr:sp>
                  <xdr:nvSpPr>
                    <xdr:cNvPr id="3022" name="Shape 30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23" name="Shape 30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24" name="Shape 30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5" name="Shape 30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26" name="Shape 30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7" name="Shape 30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8" name="Shape 30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29" name="Shape 30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30" name="Shape 3030"/>
            <xdr:cNvGrpSpPr/>
          </xdr:nvGrpSpPr>
          <xdr:grpSpPr>
            <a:xfrm>
              <a:off x="5346000" y="3699038"/>
              <a:ext cx="0" cy="161925"/>
              <a:chOff x="5346000" y="3699038"/>
              <a:chExt cx="0" cy="161925"/>
            </a:xfrm>
          </xdr:grpSpPr>
          <xdr:sp>
            <xdr:nvSpPr>
              <xdr:cNvPr id="3031" name="Shape 30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32" name="Shape 3032"/>
              <xdr:cNvGrpSpPr/>
            </xdr:nvGrpSpPr>
            <xdr:grpSpPr>
              <a:xfrm>
                <a:off x="5346000" y="3699038"/>
                <a:ext cx="0" cy="161925"/>
                <a:chOff x="5346000" y="3699038"/>
                <a:chExt cx="0" cy="161925"/>
              </a:xfrm>
            </xdr:grpSpPr>
            <xdr:sp>
              <xdr:nvSpPr>
                <xdr:cNvPr id="3033" name="Shape 30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34" name="Shape 3034"/>
                <xdr:cNvGrpSpPr/>
              </xdr:nvGrpSpPr>
              <xdr:grpSpPr>
                <a:xfrm>
                  <a:off x="5346000" y="3699038"/>
                  <a:ext cx="0" cy="161925"/>
                  <a:chOff x="5346000" y="3699038"/>
                  <a:chExt cx="0" cy="161919"/>
                </a:xfrm>
              </xdr:grpSpPr>
              <xdr:sp>
                <xdr:nvSpPr>
                  <xdr:cNvPr id="3035" name="Shape 30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36" name="Shape 3036"/>
                  <xdr:cNvGrpSpPr/>
                </xdr:nvGrpSpPr>
                <xdr:grpSpPr>
                  <a:xfrm>
                    <a:off x="5346000" y="3699038"/>
                    <a:ext cx="0" cy="161919"/>
                    <a:chOff x="5475762" y="47760700"/>
                    <a:chExt cx="423655" cy="230200"/>
                  </a:xfrm>
                </xdr:grpSpPr>
                <xdr:sp>
                  <xdr:nvSpPr>
                    <xdr:cNvPr id="3037" name="Shape 30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38" name="Shape 30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39" name="Shape 30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0" name="Shape 30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41" name="Shape 30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2" name="Shape 3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3" name="Shape 30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44" name="Shape 30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45" name="Shape 3045"/>
            <xdr:cNvGrpSpPr/>
          </xdr:nvGrpSpPr>
          <xdr:grpSpPr>
            <a:xfrm>
              <a:off x="5346000" y="3699038"/>
              <a:ext cx="0" cy="161925"/>
              <a:chOff x="5346000" y="3699038"/>
              <a:chExt cx="0" cy="161925"/>
            </a:xfrm>
          </xdr:grpSpPr>
          <xdr:sp>
            <xdr:nvSpPr>
              <xdr:cNvPr id="3046" name="Shape 30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47" name="Shape 3047"/>
              <xdr:cNvGrpSpPr/>
            </xdr:nvGrpSpPr>
            <xdr:grpSpPr>
              <a:xfrm>
                <a:off x="5346000" y="3699038"/>
                <a:ext cx="0" cy="161925"/>
                <a:chOff x="5346000" y="3699038"/>
                <a:chExt cx="0" cy="161925"/>
              </a:xfrm>
            </xdr:grpSpPr>
            <xdr:sp>
              <xdr:nvSpPr>
                <xdr:cNvPr id="3048" name="Shape 30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49" name="Shape 3049"/>
                <xdr:cNvGrpSpPr/>
              </xdr:nvGrpSpPr>
              <xdr:grpSpPr>
                <a:xfrm>
                  <a:off x="5346000" y="3699038"/>
                  <a:ext cx="0" cy="161925"/>
                  <a:chOff x="5346000" y="3699038"/>
                  <a:chExt cx="0" cy="161919"/>
                </a:xfrm>
              </xdr:grpSpPr>
              <xdr:sp>
                <xdr:nvSpPr>
                  <xdr:cNvPr id="3050" name="Shape 30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51" name="Shape 3051"/>
                  <xdr:cNvGrpSpPr/>
                </xdr:nvGrpSpPr>
                <xdr:grpSpPr>
                  <a:xfrm>
                    <a:off x="5346000" y="3699038"/>
                    <a:ext cx="0" cy="161919"/>
                    <a:chOff x="5475762" y="47760700"/>
                    <a:chExt cx="423655" cy="230200"/>
                  </a:xfrm>
                </xdr:grpSpPr>
                <xdr:sp>
                  <xdr:nvSpPr>
                    <xdr:cNvPr id="3052" name="Shape 30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53" name="Shape 30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54" name="Shape 30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5" name="Shape 30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56" name="Shape 30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7" name="Shape 30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8" name="Shape 30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59" name="Shape 30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60" name="Shape 3060"/>
            <xdr:cNvGrpSpPr/>
          </xdr:nvGrpSpPr>
          <xdr:grpSpPr>
            <a:xfrm>
              <a:off x="5346000" y="3699038"/>
              <a:ext cx="0" cy="161925"/>
              <a:chOff x="5346000" y="3699038"/>
              <a:chExt cx="0" cy="161925"/>
            </a:xfrm>
          </xdr:grpSpPr>
          <xdr:sp>
            <xdr:nvSpPr>
              <xdr:cNvPr id="3061" name="Shape 30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62" name="Shape 3062"/>
              <xdr:cNvGrpSpPr/>
            </xdr:nvGrpSpPr>
            <xdr:grpSpPr>
              <a:xfrm>
                <a:off x="5346000" y="3699038"/>
                <a:ext cx="0" cy="161925"/>
                <a:chOff x="5346000" y="3699038"/>
                <a:chExt cx="0" cy="161925"/>
              </a:xfrm>
            </xdr:grpSpPr>
            <xdr:sp>
              <xdr:nvSpPr>
                <xdr:cNvPr id="3063" name="Shape 30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64" name="Shape 3064"/>
                <xdr:cNvGrpSpPr/>
              </xdr:nvGrpSpPr>
              <xdr:grpSpPr>
                <a:xfrm>
                  <a:off x="5346000" y="3699038"/>
                  <a:ext cx="0" cy="161925"/>
                  <a:chOff x="5346000" y="3699038"/>
                  <a:chExt cx="0" cy="161919"/>
                </a:xfrm>
              </xdr:grpSpPr>
              <xdr:sp>
                <xdr:nvSpPr>
                  <xdr:cNvPr id="3065" name="Shape 30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66" name="Shape 3066"/>
                  <xdr:cNvGrpSpPr/>
                </xdr:nvGrpSpPr>
                <xdr:grpSpPr>
                  <a:xfrm>
                    <a:off x="5346000" y="3699038"/>
                    <a:ext cx="0" cy="161919"/>
                    <a:chOff x="5475762" y="47760700"/>
                    <a:chExt cx="423655" cy="230200"/>
                  </a:xfrm>
                </xdr:grpSpPr>
                <xdr:sp>
                  <xdr:nvSpPr>
                    <xdr:cNvPr id="3067" name="Shape 30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68" name="Shape 30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69" name="Shape 30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70" name="Shape 30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71" name="Shape 30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72" name="Shape 3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73" name="Shape 30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74" name="Shape 30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75" name="Shape 3075"/>
            <xdr:cNvGrpSpPr/>
          </xdr:nvGrpSpPr>
          <xdr:grpSpPr>
            <a:xfrm>
              <a:off x="5346000" y="3699038"/>
              <a:ext cx="0" cy="161925"/>
              <a:chOff x="5346000" y="3699038"/>
              <a:chExt cx="0" cy="161925"/>
            </a:xfrm>
          </xdr:grpSpPr>
          <xdr:sp>
            <xdr:nvSpPr>
              <xdr:cNvPr id="3076" name="Shape 30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77" name="Shape 3077"/>
              <xdr:cNvGrpSpPr/>
            </xdr:nvGrpSpPr>
            <xdr:grpSpPr>
              <a:xfrm>
                <a:off x="5346000" y="3699038"/>
                <a:ext cx="0" cy="161925"/>
                <a:chOff x="5346000" y="3699038"/>
                <a:chExt cx="0" cy="161925"/>
              </a:xfrm>
            </xdr:grpSpPr>
            <xdr:sp>
              <xdr:nvSpPr>
                <xdr:cNvPr id="3078" name="Shape 30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79" name="Shape 3079"/>
                <xdr:cNvGrpSpPr/>
              </xdr:nvGrpSpPr>
              <xdr:grpSpPr>
                <a:xfrm>
                  <a:off x="5346000" y="3699038"/>
                  <a:ext cx="0" cy="161925"/>
                  <a:chOff x="5346000" y="3699038"/>
                  <a:chExt cx="0" cy="161919"/>
                </a:xfrm>
              </xdr:grpSpPr>
              <xdr:sp>
                <xdr:nvSpPr>
                  <xdr:cNvPr id="3080" name="Shape 30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81" name="Shape 3081"/>
                  <xdr:cNvGrpSpPr/>
                </xdr:nvGrpSpPr>
                <xdr:grpSpPr>
                  <a:xfrm>
                    <a:off x="5346000" y="3699038"/>
                    <a:ext cx="0" cy="161919"/>
                    <a:chOff x="5475762" y="47760700"/>
                    <a:chExt cx="423655" cy="230200"/>
                  </a:xfrm>
                </xdr:grpSpPr>
                <xdr:sp>
                  <xdr:nvSpPr>
                    <xdr:cNvPr id="3082" name="Shape 30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83" name="Shape 30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84" name="Shape 3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85" name="Shape 30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86" name="Shape 3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87" name="Shape 3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88" name="Shape 3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89" name="Shape 30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90" name="Shape 3090"/>
            <xdr:cNvGrpSpPr/>
          </xdr:nvGrpSpPr>
          <xdr:grpSpPr>
            <a:xfrm>
              <a:off x="5346000" y="3699038"/>
              <a:ext cx="0" cy="161925"/>
              <a:chOff x="5346000" y="3699038"/>
              <a:chExt cx="0" cy="161925"/>
            </a:xfrm>
          </xdr:grpSpPr>
          <xdr:sp>
            <xdr:nvSpPr>
              <xdr:cNvPr id="3091" name="Shape 30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92" name="Shape 3092"/>
              <xdr:cNvGrpSpPr/>
            </xdr:nvGrpSpPr>
            <xdr:grpSpPr>
              <a:xfrm>
                <a:off x="5346000" y="3699038"/>
                <a:ext cx="0" cy="161925"/>
                <a:chOff x="5346000" y="3699038"/>
                <a:chExt cx="0" cy="161925"/>
              </a:xfrm>
            </xdr:grpSpPr>
            <xdr:sp>
              <xdr:nvSpPr>
                <xdr:cNvPr id="3093" name="Shape 30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94" name="Shape 3094"/>
                <xdr:cNvGrpSpPr/>
              </xdr:nvGrpSpPr>
              <xdr:grpSpPr>
                <a:xfrm>
                  <a:off x="5346000" y="3699038"/>
                  <a:ext cx="0" cy="161925"/>
                  <a:chOff x="5346000" y="3699038"/>
                  <a:chExt cx="0" cy="161919"/>
                </a:xfrm>
              </xdr:grpSpPr>
              <xdr:sp>
                <xdr:nvSpPr>
                  <xdr:cNvPr id="3095" name="Shape 30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96" name="Shape 3096"/>
                  <xdr:cNvGrpSpPr/>
                </xdr:nvGrpSpPr>
                <xdr:grpSpPr>
                  <a:xfrm>
                    <a:off x="5346000" y="3699038"/>
                    <a:ext cx="0" cy="161919"/>
                    <a:chOff x="5475762" y="47760700"/>
                    <a:chExt cx="423655" cy="230200"/>
                  </a:xfrm>
                </xdr:grpSpPr>
                <xdr:sp>
                  <xdr:nvSpPr>
                    <xdr:cNvPr id="3097" name="Shape 30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98" name="Shape 30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99" name="Shape 3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00" name="Shape 31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01" name="Shape 31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02" name="Shape 31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03" name="Shape 31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04" name="Shape 31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05" name="Shape 3105"/>
            <xdr:cNvGrpSpPr/>
          </xdr:nvGrpSpPr>
          <xdr:grpSpPr>
            <a:xfrm>
              <a:off x="5346000" y="3699038"/>
              <a:ext cx="0" cy="161925"/>
              <a:chOff x="5346000" y="3699038"/>
              <a:chExt cx="0" cy="161925"/>
            </a:xfrm>
          </xdr:grpSpPr>
          <xdr:sp>
            <xdr:nvSpPr>
              <xdr:cNvPr id="3106" name="Shape 31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07" name="Shape 3107"/>
              <xdr:cNvGrpSpPr/>
            </xdr:nvGrpSpPr>
            <xdr:grpSpPr>
              <a:xfrm>
                <a:off x="5346000" y="3699038"/>
                <a:ext cx="0" cy="161925"/>
                <a:chOff x="5346000" y="3699038"/>
                <a:chExt cx="0" cy="161925"/>
              </a:xfrm>
            </xdr:grpSpPr>
            <xdr:sp>
              <xdr:nvSpPr>
                <xdr:cNvPr id="3108" name="Shape 31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09" name="Shape 3109"/>
                <xdr:cNvGrpSpPr/>
              </xdr:nvGrpSpPr>
              <xdr:grpSpPr>
                <a:xfrm>
                  <a:off x="5346000" y="3699038"/>
                  <a:ext cx="0" cy="161925"/>
                  <a:chOff x="5346000" y="3699038"/>
                  <a:chExt cx="0" cy="161919"/>
                </a:xfrm>
              </xdr:grpSpPr>
              <xdr:sp>
                <xdr:nvSpPr>
                  <xdr:cNvPr id="3110" name="Shape 31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11" name="Shape 3111"/>
                  <xdr:cNvGrpSpPr/>
                </xdr:nvGrpSpPr>
                <xdr:grpSpPr>
                  <a:xfrm>
                    <a:off x="5346000" y="3699038"/>
                    <a:ext cx="0" cy="161919"/>
                    <a:chOff x="5475762" y="47760700"/>
                    <a:chExt cx="423655" cy="230200"/>
                  </a:xfrm>
                </xdr:grpSpPr>
                <xdr:sp>
                  <xdr:nvSpPr>
                    <xdr:cNvPr id="3112" name="Shape 31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13" name="Shape 31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14" name="Shape 31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15" name="Shape 31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16" name="Shape 31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17" name="Shape 3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18" name="Shape 3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74</xdr:row>
      <xdr:rowOff>9525</xdr:rowOff>
    </xdr:from>
    <xdr:ext cx="457200" cy="371475"/>
    <xdr:sp>
      <xdr:nvSpPr>
        <xdr:cNvPr id="3119" name="Shape 3119"/>
        <xdr:cNvSpPr/>
      </xdr:nvSpPr>
      <xdr:spPr>
        <a:xfrm>
          <a:off x="5122163" y="3599025"/>
          <a:ext cx="447675" cy="361950"/>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74</xdr:row>
      <xdr:rowOff>9525</xdr:rowOff>
    </xdr:from>
    <xdr:ext cx="457200" cy="371475"/>
    <xdr:sp>
      <xdr:nvSpPr>
        <xdr:cNvPr id="3119" name="Shape 3119"/>
        <xdr:cNvSpPr/>
      </xdr:nvSpPr>
      <xdr:spPr>
        <a:xfrm>
          <a:off x="5122163" y="3599025"/>
          <a:ext cx="447675" cy="361950"/>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74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74</xdr:row>
      <xdr:rowOff>9525</xdr:rowOff>
    </xdr:from>
    <xdr:ext cx="457200" cy="371475"/>
    <xdr:sp>
      <xdr:nvSpPr>
        <xdr:cNvPr id="3119" name="Shape 3119"/>
        <xdr:cNvSpPr/>
      </xdr:nvSpPr>
      <xdr:spPr>
        <a:xfrm>
          <a:off x="5122163" y="3599025"/>
          <a:ext cx="447675" cy="361950"/>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74</xdr:row>
      <xdr:rowOff>0</xdr:rowOff>
    </xdr:from>
    <xdr:ext cx="457200" cy="371475"/>
    <xdr:sp>
      <xdr:nvSpPr>
        <xdr:cNvPr id="3119" name="Shape 3119"/>
        <xdr:cNvSpPr/>
      </xdr:nvSpPr>
      <xdr:spPr>
        <a:xfrm>
          <a:off x="5122163" y="3599025"/>
          <a:ext cx="447675" cy="361950"/>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74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74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74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74</xdr:row>
      <xdr:rowOff>9525</xdr:rowOff>
    </xdr:from>
    <xdr:ext cx="457200" cy="371475"/>
    <xdr:sp>
      <xdr:nvSpPr>
        <xdr:cNvPr id="3119" name="Shape 3119"/>
        <xdr:cNvSpPr/>
      </xdr:nvSpPr>
      <xdr:spPr>
        <a:xfrm>
          <a:off x="5122163" y="3599025"/>
          <a:ext cx="447675" cy="361950"/>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74</xdr:row>
      <xdr:rowOff>19050</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74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20" name="Shape 31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21" name="Shape 3121"/>
            <xdr:cNvGrpSpPr/>
          </xdr:nvGrpSpPr>
          <xdr:grpSpPr>
            <a:xfrm>
              <a:off x="5346000" y="3699038"/>
              <a:ext cx="0" cy="161925"/>
              <a:chOff x="5346000" y="3699038"/>
              <a:chExt cx="0" cy="161925"/>
            </a:xfrm>
          </xdr:grpSpPr>
          <xdr:sp>
            <xdr:nvSpPr>
              <xdr:cNvPr id="3122" name="Shape 31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23" name="Shape 3123"/>
              <xdr:cNvGrpSpPr/>
            </xdr:nvGrpSpPr>
            <xdr:grpSpPr>
              <a:xfrm>
                <a:off x="5346000" y="3699038"/>
                <a:ext cx="0" cy="161925"/>
                <a:chOff x="5346000" y="3699038"/>
                <a:chExt cx="0" cy="161925"/>
              </a:xfrm>
            </xdr:grpSpPr>
            <xdr:sp>
              <xdr:nvSpPr>
                <xdr:cNvPr id="3124" name="Shape 31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25" name="Shape 3125"/>
                <xdr:cNvGrpSpPr/>
              </xdr:nvGrpSpPr>
              <xdr:grpSpPr>
                <a:xfrm>
                  <a:off x="5346000" y="3699038"/>
                  <a:ext cx="0" cy="161925"/>
                  <a:chOff x="5346000" y="3699038"/>
                  <a:chExt cx="0" cy="161919"/>
                </a:xfrm>
              </xdr:grpSpPr>
              <xdr:sp>
                <xdr:nvSpPr>
                  <xdr:cNvPr id="3126" name="Shape 31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27" name="Shape 3127"/>
                  <xdr:cNvGrpSpPr/>
                </xdr:nvGrpSpPr>
                <xdr:grpSpPr>
                  <a:xfrm>
                    <a:off x="5346000" y="3699038"/>
                    <a:ext cx="0" cy="161919"/>
                    <a:chOff x="5475762" y="47760700"/>
                    <a:chExt cx="423655" cy="230200"/>
                  </a:xfrm>
                </xdr:grpSpPr>
                <xdr:sp>
                  <xdr:nvSpPr>
                    <xdr:cNvPr id="3128" name="Shape 31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29" name="Shape 31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30" name="Shape 31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1" name="Shape 31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32" name="Shape 3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3" name="Shape 3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4" name="Shape 31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35" name="Shape 31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36" name="Shape 3136"/>
            <xdr:cNvGrpSpPr/>
          </xdr:nvGrpSpPr>
          <xdr:grpSpPr>
            <a:xfrm>
              <a:off x="5346000" y="3699038"/>
              <a:ext cx="0" cy="161925"/>
              <a:chOff x="5346000" y="3699038"/>
              <a:chExt cx="0" cy="161925"/>
            </a:xfrm>
          </xdr:grpSpPr>
          <xdr:sp>
            <xdr:nvSpPr>
              <xdr:cNvPr id="3137" name="Shape 31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38" name="Shape 3138"/>
              <xdr:cNvGrpSpPr/>
            </xdr:nvGrpSpPr>
            <xdr:grpSpPr>
              <a:xfrm>
                <a:off x="5346000" y="3699038"/>
                <a:ext cx="0" cy="161925"/>
                <a:chOff x="5346000" y="3699038"/>
                <a:chExt cx="0" cy="161925"/>
              </a:xfrm>
            </xdr:grpSpPr>
            <xdr:sp>
              <xdr:nvSpPr>
                <xdr:cNvPr id="3139" name="Shape 31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40" name="Shape 3140"/>
                <xdr:cNvGrpSpPr/>
              </xdr:nvGrpSpPr>
              <xdr:grpSpPr>
                <a:xfrm>
                  <a:off x="5346000" y="3699038"/>
                  <a:ext cx="0" cy="161925"/>
                  <a:chOff x="5346000" y="3699038"/>
                  <a:chExt cx="0" cy="161919"/>
                </a:xfrm>
              </xdr:grpSpPr>
              <xdr:sp>
                <xdr:nvSpPr>
                  <xdr:cNvPr id="3141" name="Shape 31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42" name="Shape 3142"/>
                  <xdr:cNvGrpSpPr/>
                </xdr:nvGrpSpPr>
                <xdr:grpSpPr>
                  <a:xfrm>
                    <a:off x="5346000" y="3699038"/>
                    <a:ext cx="0" cy="161919"/>
                    <a:chOff x="5475762" y="47760700"/>
                    <a:chExt cx="314325" cy="230200"/>
                  </a:xfrm>
                </xdr:grpSpPr>
                <xdr:sp>
                  <xdr:nvSpPr>
                    <xdr:cNvPr id="3143" name="Shape 31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44" name="Shape 314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45" name="Shape 314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6" name="Shape 314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7" name="Shape 314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8" name="Shape 314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9" name="Shape 314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3150" name="Shape 31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51" name="Shape 3151"/>
            <xdr:cNvGrpSpPr/>
          </xdr:nvGrpSpPr>
          <xdr:grpSpPr>
            <a:xfrm>
              <a:off x="5346000" y="3699038"/>
              <a:ext cx="0" cy="161925"/>
              <a:chOff x="5346000" y="3699038"/>
              <a:chExt cx="0" cy="161925"/>
            </a:xfrm>
          </xdr:grpSpPr>
          <xdr:sp>
            <xdr:nvSpPr>
              <xdr:cNvPr id="3152" name="Shape 31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53" name="Shape 3153"/>
              <xdr:cNvGrpSpPr/>
            </xdr:nvGrpSpPr>
            <xdr:grpSpPr>
              <a:xfrm>
                <a:off x="5346000" y="3699038"/>
                <a:ext cx="0" cy="161925"/>
                <a:chOff x="5346000" y="3699038"/>
                <a:chExt cx="0" cy="161925"/>
              </a:xfrm>
            </xdr:grpSpPr>
            <xdr:sp>
              <xdr:nvSpPr>
                <xdr:cNvPr id="3154" name="Shape 31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55" name="Shape 3155"/>
                <xdr:cNvGrpSpPr/>
              </xdr:nvGrpSpPr>
              <xdr:grpSpPr>
                <a:xfrm>
                  <a:off x="5346000" y="3699038"/>
                  <a:ext cx="0" cy="161925"/>
                  <a:chOff x="5346000" y="3699038"/>
                  <a:chExt cx="0" cy="161919"/>
                </a:xfrm>
              </xdr:grpSpPr>
              <xdr:sp>
                <xdr:nvSpPr>
                  <xdr:cNvPr id="3156" name="Shape 31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57" name="Shape 3157"/>
                  <xdr:cNvGrpSpPr/>
                </xdr:nvGrpSpPr>
                <xdr:grpSpPr>
                  <a:xfrm>
                    <a:off x="5346000" y="3699038"/>
                    <a:ext cx="0" cy="161919"/>
                    <a:chOff x="5475762" y="47760700"/>
                    <a:chExt cx="314325" cy="230200"/>
                  </a:xfrm>
                </xdr:grpSpPr>
                <xdr:sp>
                  <xdr:nvSpPr>
                    <xdr:cNvPr id="3158" name="Shape 31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59" name="Shape 315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60" name="Shape 316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1" name="Shape 316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2" name="Shape 316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3" name="Shape 316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4" name="Shape 31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3165" name="Shape 3165"/>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66" name="Shape 3166"/>
            <xdr:cNvGrpSpPr/>
          </xdr:nvGrpSpPr>
          <xdr:grpSpPr>
            <a:xfrm>
              <a:off x="5346000" y="3694275"/>
              <a:ext cx="0" cy="171450"/>
              <a:chOff x="5346000" y="3694275"/>
              <a:chExt cx="0" cy="171450"/>
            </a:xfrm>
          </xdr:grpSpPr>
          <xdr:sp>
            <xdr:nvSpPr>
              <xdr:cNvPr id="3167" name="Shape 3167"/>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68" name="Shape 3168"/>
              <xdr:cNvGrpSpPr/>
            </xdr:nvGrpSpPr>
            <xdr:grpSpPr>
              <a:xfrm>
                <a:off x="5346000" y="3694275"/>
                <a:ext cx="0" cy="171450"/>
                <a:chOff x="5346000" y="3694275"/>
                <a:chExt cx="0" cy="171450"/>
              </a:xfrm>
            </xdr:grpSpPr>
            <xdr:sp>
              <xdr:nvSpPr>
                <xdr:cNvPr id="3169" name="Shape 3169"/>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70" name="Shape 3170"/>
                <xdr:cNvGrpSpPr/>
              </xdr:nvGrpSpPr>
              <xdr:grpSpPr>
                <a:xfrm>
                  <a:off x="5346000" y="3694275"/>
                  <a:ext cx="0" cy="171450"/>
                  <a:chOff x="5346000" y="3694275"/>
                  <a:chExt cx="0" cy="171443"/>
                </a:xfrm>
              </xdr:grpSpPr>
              <xdr:sp>
                <xdr:nvSpPr>
                  <xdr:cNvPr id="3171" name="Shape 3171"/>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72" name="Shape 3172"/>
                  <xdr:cNvGrpSpPr/>
                </xdr:nvGrpSpPr>
                <xdr:grpSpPr>
                  <a:xfrm>
                    <a:off x="5346000" y="3694275"/>
                    <a:ext cx="0" cy="171443"/>
                    <a:chOff x="5475762" y="47760700"/>
                    <a:chExt cx="314325" cy="230200"/>
                  </a:xfrm>
                </xdr:grpSpPr>
                <xdr:sp>
                  <xdr:nvSpPr>
                    <xdr:cNvPr id="3173" name="Shape 31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74" name="Shape 3174"/>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75" name="Shape 317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6" name="Shape 31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7" name="Shape 317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8" name="Shape 317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9" name="Shape 317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80" name="Shape 31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81" name="Shape 3181"/>
            <xdr:cNvGrpSpPr/>
          </xdr:nvGrpSpPr>
          <xdr:grpSpPr>
            <a:xfrm>
              <a:off x="5346000" y="3699038"/>
              <a:ext cx="0" cy="161925"/>
              <a:chOff x="5346000" y="3699038"/>
              <a:chExt cx="0" cy="161925"/>
            </a:xfrm>
          </xdr:grpSpPr>
          <xdr:sp>
            <xdr:nvSpPr>
              <xdr:cNvPr id="3182" name="Shape 31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83" name="Shape 3183"/>
              <xdr:cNvGrpSpPr/>
            </xdr:nvGrpSpPr>
            <xdr:grpSpPr>
              <a:xfrm>
                <a:off x="5346000" y="3699038"/>
                <a:ext cx="0" cy="161925"/>
                <a:chOff x="5346000" y="3699038"/>
                <a:chExt cx="0" cy="161925"/>
              </a:xfrm>
            </xdr:grpSpPr>
            <xdr:sp>
              <xdr:nvSpPr>
                <xdr:cNvPr id="3184" name="Shape 31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85" name="Shape 3185"/>
                <xdr:cNvGrpSpPr/>
              </xdr:nvGrpSpPr>
              <xdr:grpSpPr>
                <a:xfrm>
                  <a:off x="5346000" y="3699038"/>
                  <a:ext cx="0" cy="161925"/>
                  <a:chOff x="5346000" y="3699038"/>
                  <a:chExt cx="0" cy="161919"/>
                </a:xfrm>
              </xdr:grpSpPr>
              <xdr:sp>
                <xdr:nvSpPr>
                  <xdr:cNvPr id="3186" name="Shape 31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87" name="Shape 3187"/>
                  <xdr:cNvGrpSpPr/>
                </xdr:nvGrpSpPr>
                <xdr:grpSpPr>
                  <a:xfrm>
                    <a:off x="5346000" y="3699038"/>
                    <a:ext cx="0" cy="161919"/>
                    <a:chOff x="5475762" y="47760700"/>
                    <a:chExt cx="423655" cy="230200"/>
                  </a:xfrm>
                </xdr:grpSpPr>
                <xdr:sp>
                  <xdr:nvSpPr>
                    <xdr:cNvPr id="3188" name="Shape 31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89" name="Shape 31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90" name="Shape 31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1" name="Shape 31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92" name="Shape 31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3" name="Shape 31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4" name="Shape 31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95" name="Shape 31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96" name="Shape 3196"/>
            <xdr:cNvGrpSpPr/>
          </xdr:nvGrpSpPr>
          <xdr:grpSpPr>
            <a:xfrm>
              <a:off x="5346000" y="3699038"/>
              <a:ext cx="0" cy="161925"/>
              <a:chOff x="5346000" y="3699038"/>
              <a:chExt cx="0" cy="161925"/>
            </a:xfrm>
          </xdr:grpSpPr>
          <xdr:sp>
            <xdr:nvSpPr>
              <xdr:cNvPr id="3197" name="Shape 31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98" name="Shape 3198"/>
              <xdr:cNvGrpSpPr/>
            </xdr:nvGrpSpPr>
            <xdr:grpSpPr>
              <a:xfrm>
                <a:off x="5346000" y="3699038"/>
                <a:ext cx="0" cy="161925"/>
                <a:chOff x="5346000" y="3699038"/>
                <a:chExt cx="0" cy="161925"/>
              </a:xfrm>
            </xdr:grpSpPr>
            <xdr:sp>
              <xdr:nvSpPr>
                <xdr:cNvPr id="3199" name="Shape 31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00" name="Shape 3200"/>
                <xdr:cNvGrpSpPr/>
              </xdr:nvGrpSpPr>
              <xdr:grpSpPr>
                <a:xfrm>
                  <a:off x="5346000" y="3699038"/>
                  <a:ext cx="0" cy="161925"/>
                  <a:chOff x="5346000" y="3699038"/>
                  <a:chExt cx="0" cy="161919"/>
                </a:xfrm>
              </xdr:grpSpPr>
              <xdr:sp>
                <xdr:nvSpPr>
                  <xdr:cNvPr id="3201" name="Shape 32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02" name="Shape 3202"/>
                  <xdr:cNvGrpSpPr/>
                </xdr:nvGrpSpPr>
                <xdr:grpSpPr>
                  <a:xfrm>
                    <a:off x="5346000" y="3699038"/>
                    <a:ext cx="0" cy="161919"/>
                    <a:chOff x="5475762" y="47760700"/>
                    <a:chExt cx="423655" cy="230200"/>
                  </a:xfrm>
                </xdr:grpSpPr>
                <xdr:sp>
                  <xdr:nvSpPr>
                    <xdr:cNvPr id="3203" name="Shape 32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04" name="Shape 32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05" name="Shape 32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06" name="Shape 32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07" name="Shape 32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08" name="Shape 32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09" name="Shape 32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10" name="Shape 32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11" name="Shape 3211"/>
            <xdr:cNvGrpSpPr/>
          </xdr:nvGrpSpPr>
          <xdr:grpSpPr>
            <a:xfrm>
              <a:off x="5346000" y="3699038"/>
              <a:ext cx="0" cy="161925"/>
              <a:chOff x="5346000" y="3699038"/>
              <a:chExt cx="0" cy="161925"/>
            </a:xfrm>
          </xdr:grpSpPr>
          <xdr:sp>
            <xdr:nvSpPr>
              <xdr:cNvPr id="3212" name="Shape 32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13" name="Shape 3213"/>
              <xdr:cNvGrpSpPr/>
            </xdr:nvGrpSpPr>
            <xdr:grpSpPr>
              <a:xfrm>
                <a:off x="5346000" y="3699038"/>
                <a:ext cx="0" cy="161925"/>
                <a:chOff x="5346000" y="3699038"/>
                <a:chExt cx="0" cy="161925"/>
              </a:xfrm>
            </xdr:grpSpPr>
            <xdr:sp>
              <xdr:nvSpPr>
                <xdr:cNvPr id="3214" name="Shape 32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15" name="Shape 3215"/>
                <xdr:cNvGrpSpPr/>
              </xdr:nvGrpSpPr>
              <xdr:grpSpPr>
                <a:xfrm>
                  <a:off x="5346000" y="3699038"/>
                  <a:ext cx="0" cy="161925"/>
                  <a:chOff x="5346000" y="3699038"/>
                  <a:chExt cx="0" cy="161919"/>
                </a:xfrm>
              </xdr:grpSpPr>
              <xdr:sp>
                <xdr:nvSpPr>
                  <xdr:cNvPr id="3216" name="Shape 32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17" name="Shape 3217"/>
                  <xdr:cNvGrpSpPr/>
                </xdr:nvGrpSpPr>
                <xdr:grpSpPr>
                  <a:xfrm>
                    <a:off x="5346000" y="3699038"/>
                    <a:ext cx="0" cy="161919"/>
                    <a:chOff x="5475762" y="47760700"/>
                    <a:chExt cx="423655" cy="230200"/>
                  </a:xfrm>
                </xdr:grpSpPr>
                <xdr:sp>
                  <xdr:nvSpPr>
                    <xdr:cNvPr id="3218" name="Shape 32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19" name="Shape 32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20" name="Shape 32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21" name="Shape 32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22" name="Shape 32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23" name="Shape 32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24" name="Shape 32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25" name="Shape 32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26" name="Shape 3226"/>
            <xdr:cNvGrpSpPr/>
          </xdr:nvGrpSpPr>
          <xdr:grpSpPr>
            <a:xfrm>
              <a:off x="5346000" y="3699038"/>
              <a:ext cx="0" cy="161925"/>
              <a:chOff x="5346000" y="3699038"/>
              <a:chExt cx="0" cy="161925"/>
            </a:xfrm>
          </xdr:grpSpPr>
          <xdr:sp>
            <xdr:nvSpPr>
              <xdr:cNvPr id="3227" name="Shape 32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28" name="Shape 3228"/>
              <xdr:cNvGrpSpPr/>
            </xdr:nvGrpSpPr>
            <xdr:grpSpPr>
              <a:xfrm>
                <a:off x="5346000" y="3699038"/>
                <a:ext cx="0" cy="161925"/>
                <a:chOff x="5346000" y="3699038"/>
                <a:chExt cx="0" cy="161925"/>
              </a:xfrm>
            </xdr:grpSpPr>
            <xdr:sp>
              <xdr:nvSpPr>
                <xdr:cNvPr id="3229" name="Shape 32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30" name="Shape 3230"/>
                <xdr:cNvGrpSpPr/>
              </xdr:nvGrpSpPr>
              <xdr:grpSpPr>
                <a:xfrm>
                  <a:off x="5346000" y="3699038"/>
                  <a:ext cx="0" cy="161925"/>
                  <a:chOff x="5346000" y="3699038"/>
                  <a:chExt cx="0" cy="161919"/>
                </a:xfrm>
              </xdr:grpSpPr>
              <xdr:sp>
                <xdr:nvSpPr>
                  <xdr:cNvPr id="3231" name="Shape 32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32" name="Shape 3232"/>
                  <xdr:cNvGrpSpPr/>
                </xdr:nvGrpSpPr>
                <xdr:grpSpPr>
                  <a:xfrm>
                    <a:off x="5346000" y="3699038"/>
                    <a:ext cx="0" cy="161919"/>
                    <a:chOff x="5475762" y="47760700"/>
                    <a:chExt cx="423655" cy="230200"/>
                  </a:xfrm>
                </xdr:grpSpPr>
                <xdr:sp>
                  <xdr:nvSpPr>
                    <xdr:cNvPr id="3233" name="Shape 32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34" name="Shape 32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35" name="Shape 32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36" name="Shape 32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37" name="Shape 3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38" name="Shape 3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39" name="Shape 3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40" name="Shape 32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41" name="Shape 3241"/>
            <xdr:cNvGrpSpPr/>
          </xdr:nvGrpSpPr>
          <xdr:grpSpPr>
            <a:xfrm>
              <a:off x="5346000" y="3699038"/>
              <a:ext cx="0" cy="161925"/>
              <a:chOff x="5346000" y="3699038"/>
              <a:chExt cx="0" cy="161925"/>
            </a:xfrm>
          </xdr:grpSpPr>
          <xdr:sp>
            <xdr:nvSpPr>
              <xdr:cNvPr id="3242" name="Shape 32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43" name="Shape 3243"/>
              <xdr:cNvGrpSpPr/>
            </xdr:nvGrpSpPr>
            <xdr:grpSpPr>
              <a:xfrm>
                <a:off x="5346000" y="3699038"/>
                <a:ext cx="0" cy="161925"/>
                <a:chOff x="5346000" y="3699038"/>
                <a:chExt cx="0" cy="161925"/>
              </a:xfrm>
            </xdr:grpSpPr>
            <xdr:sp>
              <xdr:nvSpPr>
                <xdr:cNvPr id="3244" name="Shape 32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45" name="Shape 3245"/>
                <xdr:cNvGrpSpPr/>
              </xdr:nvGrpSpPr>
              <xdr:grpSpPr>
                <a:xfrm>
                  <a:off x="5346000" y="3699038"/>
                  <a:ext cx="0" cy="161925"/>
                  <a:chOff x="5346000" y="3699038"/>
                  <a:chExt cx="0" cy="161919"/>
                </a:xfrm>
              </xdr:grpSpPr>
              <xdr:sp>
                <xdr:nvSpPr>
                  <xdr:cNvPr id="3246" name="Shape 32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47" name="Shape 3247"/>
                  <xdr:cNvGrpSpPr/>
                </xdr:nvGrpSpPr>
                <xdr:grpSpPr>
                  <a:xfrm>
                    <a:off x="5346000" y="3699038"/>
                    <a:ext cx="0" cy="161919"/>
                    <a:chOff x="5475762" y="47760700"/>
                    <a:chExt cx="423655" cy="230200"/>
                  </a:xfrm>
                </xdr:grpSpPr>
                <xdr:sp>
                  <xdr:nvSpPr>
                    <xdr:cNvPr id="3248" name="Shape 32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49" name="Shape 32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50" name="Shape 3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51" name="Shape 32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52" name="Shape 3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53" name="Shape 3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54" name="Shape 3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55" name="Shape 32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56" name="Shape 3256"/>
            <xdr:cNvGrpSpPr/>
          </xdr:nvGrpSpPr>
          <xdr:grpSpPr>
            <a:xfrm>
              <a:off x="5346000" y="3699038"/>
              <a:ext cx="0" cy="161925"/>
              <a:chOff x="5346000" y="3699038"/>
              <a:chExt cx="0" cy="161925"/>
            </a:xfrm>
          </xdr:grpSpPr>
          <xdr:sp>
            <xdr:nvSpPr>
              <xdr:cNvPr id="3257" name="Shape 32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58" name="Shape 3258"/>
              <xdr:cNvGrpSpPr/>
            </xdr:nvGrpSpPr>
            <xdr:grpSpPr>
              <a:xfrm>
                <a:off x="5346000" y="3699038"/>
                <a:ext cx="0" cy="161925"/>
                <a:chOff x="5346000" y="3699038"/>
                <a:chExt cx="0" cy="161925"/>
              </a:xfrm>
            </xdr:grpSpPr>
            <xdr:sp>
              <xdr:nvSpPr>
                <xdr:cNvPr id="3259" name="Shape 32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60" name="Shape 3260"/>
                <xdr:cNvGrpSpPr/>
              </xdr:nvGrpSpPr>
              <xdr:grpSpPr>
                <a:xfrm>
                  <a:off x="5346000" y="3699038"/>
                  <a:ext cx="0" cy="161925"/>
                  <a:chOff x="5346000" y="3699038"/>
                  <a:chExt cx="0" cy="161919"/>
                </a:xfrm>
              </xdr:grpSpPr>
              <xdr:sp>
                <xdr:nvSpPr>
                  <xdr:cNvPr id="3261" name="Shape 32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62" name="Shape 3262"/>
                  <xdr:cNvGrpSpPr/>
                </xdr:nvGrpSpPr>
                <xdr:grpSpPr>
                  <a:xfrm>
                    <a:off x="5346000" y="3699038"/>
                    <a:ext cx="0" cy="161919"/>
                    <a:chOff x="5475762" y="47760700"/>
                    <a:chExt cx="423655" cy="230200"/>
                  </a:xfrm>
                </xdr:grpSpPr>
                <xdr:sp>
                  <xdr:nvSpPr>
                    <xdr:cNvPr id="3263" name="Shape 32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64" name="Shape 32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65" name="Shape 32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66" name="Shape 32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67" name="Shape 32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68" name="Shape 32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69" name="Shape 32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70" name="Shape 32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71" name="Shape 3271"/>
            <xdr:cNvGrpSpPr/>
          </xdr:nvGrpSpPr>
          <xdr:grpSpPr>
            <a:xfrm>
              <a:off x="5346000" y="3699038"/>
              <a:ext cx="0" cy="161925"/>
              <a:chOff x="5346000" y="3699038"/>
              <a:chExt cx="0" cy="161925"/>
            </a:xfrm>
          </xdr:grpSpPr>
          <xdr:sp>
            <xdr:nvSpPr>
              <xdr:cNvPr id="3272" name="Shape 32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73" name="Shape 3273"/>
              <xdr:cNvGrpSpPr/>
            </xdr:nvGrpSpPr>
            <xdr:grpSpPr>
              <a:xfrm>
                <a:off x="5346000" y="3699038"/>
                <a:ext cx="0" cy="161925"/>
                <a:chOff x="5346000" y="3699038"/>
                <a:chExt cx="0" cy="161925"/>
              </a:xfrm>
            </xdr:grpSpPr>
            <xdr:sp>
              <xdr:nvSpPr>
                <xdr:cNvPr id="3274" name="Shape 32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75" name="Shape 3275"/>
                <xdr:cNvGrpSpPr/>
              </xdr:nvGrpSpPr>
              <xdr:grpSpPr>
                <a:xfrm>
                  <a:off x="5346000" y="3699038"/>
                  <a:ext cx="0" cy="161925"/>
                  <a:chOff x="5346000" y="3699038"/>
                  <a:chExt cx="0" cy="161919"/>
                </a:xfrm>
              </xdr:grpSpPr>
              <xdr:sp>
                <xdr:nvSpPr>
                  <xdr:cNvPr id="3276" name="Shape 32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77" name="Shape 3277"/>
                  <xdr:cNvGrpSpPr/>
                </xdr:nvGrpSpPr>
                <xdr:grpSpPr>
                  <a:xfrm>
                    <a:off x="5346000" y="3699038"/>
                    <a:ext cx="0" cy="161919"/>
                    <a:chOff x="5475762" y="47760700"/>
                    <a:chExt cx="423655" cy="230200"/>
                  </a:xfrm>
                </xdr:grpSpPr>
                <xdr:sp>
                  <xdr:nvSpPr>
                    <xdr:cNvPr id="3278" name="Shape 32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79" name="Shape 32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80" name="Shape 32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81" name="Shape 32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82" name="Shape 3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83" name="Shape 3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84" name="Shape 3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85" name="Shape 32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86" name="Shape 3286"/>
            <xdr:cNvGrpSpPr/>
          </xdr:nvGrpSpPr>
          <xdr:grpSpPr>
            <a:xfrm>
              <a:off x="5346000" y="3699038"/>
              <a:ext cx="0" cy="161925"/>
              <a:chOff x="5346000" y="3699038"/>
              <a:chExt cx="0" cy="161925"/>
            </a:xfrm>
          </xdr:grpSpPr>
          <xdr:sp>
            <xdr:nvSpPr>
              <xdr:cNvPr id="3287" name="Shape 32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88" name="Shape 3288"/>
              <xdr:cNvGrpSpPr/>
            </xdr:nvGrpSpPr>
            <xdr:grpSpPr>
              <a:xfrm>
                <a:off x="5346000" y="3699038"/>
                <a:ext cx="0" cy="161925"/>
                <a:chOff x="5346000" y="3699038"/>
                <a:chExt cx="0" cy="161925"/>
              </a:xfrm>
            </xdr:grpSpPr>
            <xdr:sp>
              <xdr:nvSpPr>
                <xdr:cNvPr id="3289" name="Shape 32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90" name="Shape 3290"/>
                <xdr:cNvGrpSpPr/>
              </xdr:nvGrpSpPr>
              <xdr:grpSpPr>
                <a:xfrm>
                  <a:off x="5346000" y="3699038"/>
                  <a:ext cx="0" cy="161925"/>
                  <a:chOff x="5346000" y="3699038"/>
                  <a:chExt cx="0" cy="161919"/>
                </a:xfrm>
              </xdr:grpSpPr>
              <xdr:sp>
                <xdr:nvSpPr>
                  <xdr:cNvPr id="3291" name="Shape 32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92" name="Shape 3292"/>
                  <xdr:cNvGrpSpPr/>
                </xdr:nvGrpSpPr>
                <xdr:grpSpPr>
                  <a:xfrm>
                    <a:off x="5346000" y="3699038"/>
                    <a:ext cx="0" cy="161919"/>
                    <a:chOff x="5475762" y="47760700"/>
                    <a:chExt cx="423655" cy="230200"/>
                  </a:xfrm>
                </xdr:grpSpPr>
                <xdr:sp>
                  <xdr:nvSpPr>
                    <xdr:cNvPr id="3293" name="Shape 32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94" name="Shape 32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95" name="Shape 3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6" name="Shape 32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97" name="Shape 3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8" name="Shape 3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9" name="Shape 32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00" name="Shape 33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01" name="Shape 3301"/>
            <xdr:cNvGrpSpPr/>
          </xdr:nvGrpSpPr>
          <xdr:grpSpPr>
            <a:xfrm>
              <a:off x="5346000" y="3699038"/>
              <a:ext cx="0" cy="161925"/>
              <a:chOff x="5346000" y="3699038"/>
              <a:chExt cx="0" cy="161925"/>
            </a:xfrm>
          </xdr:grpSpPr>
          <xdr:sp>
            <xdr:nvSpPr>
              <xdr:cNvPr id="3302" name="Shape 33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03" name="Shape 3303"/>
              <xdr:cNvGrpSpPr/>
            </xdr:nvGrpSpPr>
            <xdr:grpSpPr>
              <a:xfrm>
                <a:off x="5346000" y="3699038"/>
                <a:ext cx="0" cy="161925"/>
                <a:chOff x="5346000" y="3699038"/>
                <a:chExt cx="0" cy="161925"/>
              </a:xfrm>
            </xdr:grpSpPr>
            <xdr:sp>
              <xdr:nvSpPr>
                <xdr:cNvPr id="3304" name="Shape 33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05" name="Shape 3305"/>
                <xdr:cNvGrpSpPr/>
              </xdr:nvGrpSpPr>
              <xdr:grpSpPr>
                <a:xfrm>
                  <a:off x="5346000" y="3699038"/>
                  <a:ext cx="0" cy="161925"/>
                  <a:chOff x="5346000" y="3699038"/>
                  <a:chExt cx="0" cy="161919"/>
                </a:xfrm>
              </xdr:grpSpPr>
              <xdr:sp>
                <xdr:nvSpPr>
                  <xdr:cNvPr id="3306" name="Shape 33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07" name="Shape 3307"/>
                  <xdr:cNvGrpSpPr/>
                </xdr:nvGrpSpPr>
                <xdr:grpSpPr>
                  <a:xfrm>
                    <a:off x="5346000" y="3699038"/>
                    <a:ext cx="0" cy="161919"/>
                    <a:chOff x="5475762" y="47760700"/>
                    <a:chExt cx="423655" cy="230200"/>
                  </a:xfrm>
                </xdr:grpSpPr>
                <xdr:sp>
                  <xdr:nvSpPr>
                    <xdr:cNvPr id="3308" name="Shape 33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09" name="Shape 33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10" name="Shape 33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1" name="Shape 33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12" name="Shape 33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3" name="Shape 33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4" name="Shape 3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15" name="Shape 33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16" name="Shape 3316"/>
            <xdr:cNvGrpSpPr/>
          </xdr:nvGrpSpPr>
          <xdr:grpSpPr>
            <a:xfrm>
              <a:off x="5346000" y="3699038"/>
              <a:ext cx="0" cy="161925"/>
              <a:chOff x="5346000" y="3699038"/>
              <a:chExt cx="0" cy="161925"/>
            </a:xfrm>
          </xdr:grpSpPr>
          <xdr:sp>
            <xdr:nvSpPr>
              <xdr:cNvPr id="3317" name="Shape 33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18" name="Shape 3318"/>
              <xdr:cNvGrpSpPr/>
            </xdr:nvGrpSpPr>
            <xdr:grpSpPr>
              <a:xfrm>
                <a:off x="5346000" y="3699038"/>
                <a:ext cx="0" cy="161925"/>
                <a:chOff x="5346000" y="3699038"/>
                <a:chExt cx="0" cy="161925"/>
              </a:xfrm>
            </xdr:grpSpPr>
            <xdr:sp>
              <xdr:nvSpPr>
                <xdr:cNvPr id="3319" name="Shape 33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20" name="Shape 3320"/>
                <xdr:cNvGrpSpPr/>
              </xdr:nvGrpSpPr>
              <xdr:grpSpPr>
                <a:xfrm>
                  <a:off x="5346000" y="3699038"/>
                  <a:ext cx="0" cy="161925"/>
                  <a:chOff x="5346000" y="3699038"/>
                  <a:chExt cx="0" cy="161919"/>
                </a:xfrm>
              </xdr:grpSpPr>
              <xdr:sp>
                <xdr:nvSpPr>
                  <xdr:cNvPr id="3321" name="Shape 33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22" name="Shape 3322"/>
                  <xdr:cNvGrpSpPr/>
                </xdr:nvGrpSpPr>
                <xdr:grpSpPr>
                  <a:xfrm>
                    <a:off x="5346000" y="3699038"/>
                    <a:ext cx="0" cy="161919"/>
                    <a:chOff x="5475762" y="47760700"/>
                    <a:chExt cx="423655" cy="230200"/>
                  </a:xfrm>
                </xdr:grpSpPr>
                <xdr:sp>
                  <xdr:nvSpPr>
                    <xdr:cNvPr id="3323" name="Shape 33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24" name="Shape 33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25" name="Shape 33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6" name="Shape 33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27" name="Shape 3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8" name="Shape 3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9" name="Shape 3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30" name="Shape 33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31" name="Shape 3331"/>
            <xdr:cNvGrpSpPr/>
          </xdr:nvGrpSpPr>
          <xdr:grpSpPr>
            <a:xfrm>
              <a:off x="5346000" y="3699038"/>
              <a:ext cx="0" cy="161925"/>
              <a:chOff x="5346000" y="3699038"/>
              <a:chExt cx="0" cy="161925"/>
            </a:xfrm>
          </xdr:grpSpPr>
          <xdr:sp>
            <xdr:nvSpPr>
              <xdr:cNvPr id="3332" name="Shape 33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33" name="Shape 3333"/>
              <xdr:cNvGrpSpPr/>
            </xdr:nvGrpSpPr>
            <xdr:grpSpPr>
              <a:xfrm>
                <a:off x="5346000" y="3699038"/>
                <a:ext cx="0" cy="161925"/>
                <a:chOff x="5346000" y="3699038"/>
                <a:chExt cx="0" cy="161925"/>
              </a:xfrm>
            </xdr:grpSpPr>
            <xdr:sp>
              <xdr:nvSpPr>
                <xdr:cNvPr id="3334" name="Shape 33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35" name="Shape 3335"/>
                <xdr:cNvGrpSpPr/>
              </xdr:nvGrpSpPr>
              <xdr:grpSpPr>
                <a:xfrm>
                  <a:off x="5346000" y="3699038"/>
                  <a:ext cx="0" cy="161925"/>
                  <a:chOff x="5346000" y="3699038"/>
                  <a:chExt cx="0" cy="161919"/>
                </a:xfrm>
              </xdr:grpSpPr>
              <xdr:sp>
                <xdr:nvSpPr>
                  <xdr:cNvPr id="3336" name="Shape 33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37" name="Shape 3337"/>
                  <xdr:cNvGrpSpPr/>
                </xdr:nvGrpSpPr>
                <xdr:grpSpPr>
                  <a:xfrm>
                    <a:off x="5346000" y="3699038"/>
                    <a:ext cx="0" cy="161919"/>
                    <a:chOff x="5475762" y="47760700"/>
                    <a:chExt cx="423655" cy="230200"/>
                  </a:xfrm>
                </xdr:grpSpPr>
                <xdr:sp>
                  <xdr:nvSpPr>
                    <xdr:cNvPr id="3338" name="Shape 33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39" name="Shape 33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40" name="Shape 33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41" name="Shape 33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42" name="Shape 33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43" name="Shape 33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44" name="Shape 33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45" name="Shape 33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46" name="Shape 3346"/>
            <xdr:cNvGrpSpPr/>
          </xdr:nvGrpSpPr>
          <xdr:grpSpPr>
            <a:xfrm>
              <a:off x="5346000" y="3699038"/>
              <a:ext cx="0" cy="161925"/>
              <a:chOff x="5346000" y="3699038"/>
              <a:chExt cx="0" cy="161925"/>
            </a:xfrm>
          </xdr:grpSpPr>
          <xdr:sp>
            <xdr:nvSpPr>
              <xdr:cNvPr id="3347" name="Shape 33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48" name="Shape 3348"/>
              <xdr:cNvGrpSpPr/>
            </xdr:nvGrpSpPr>
            <xdr:grpSpPr>
              <a:xfrm>
                <a:off x="5346000" y="3699038"/>
                <a:ext cx="0" cy="161925"/>
                <a:chOff x="5346000" y="3699038"/>
                <a:chExt cx="0" cy="161925"/>
              </a:xfrm>
            </xdr:grpSpPr>
            <xdr:sp>
              <xdr:nvSpPr>
                <xdr:cNvPr id="3349" name="Shape 33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50" name="Shape 3350"/>
                <xdr:cNvGrpSpPr/>
              </xdr:nvGrpSpPr>
              <xdr:grpSpPr>
                <a:xfrm>
                  <a:off x="5346000" y="3699038"/>
                  <a:ext cx="0" cy="161925"/>
                  <a:chOff x="5346000" y="3699038"/>
                  <a:chExt cx="0" cy="161919"/>
                </a:xfrm>
              </xdr:grpSpPr>
              <xdr:sp>
                <xdr:nvSpPr>
                  <xdr:cNvPr id="3351" name="Shape 33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52" name="Shape 3352"/>
                  <xdr:cNvGrpSpPr/>
                </xdr:nvGrpSpPr>
                <xdr:grpSpPr>
                  <a:xfrm>
                    <a:off x="5346000" y="3699038"/>
                    <a:ext cx="0" cy="161919"/>
                    <a:chOff x="5475762" y="47760700"/>
                    <a:chExt cx="423655" cy="230200"/>
                  </a:xfrm>
                </xdr:grpSpPr>
                <xdr:sp>
                  <xdr:nvSpPr>
                    <xdr:cNvPr id="3353" name="Shape 33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54" name="Shape 33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55" name="Shape 33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6" name="Shape 33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57" name="Shape 33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8" name="Shape 3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9" name="Shape 3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60" name="Shape 33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61" name="Shape 3361"/>
            <xdr:cNvGrpSpPr/>
          </xdr:nvGrpSpPr>
          <xdr:grpSpPr>
            <a:xfrm>
              <a:off x="5346000" y="3699038"/>
              <a:ext cx="0" cy="161925"/>
              <a:chOff x="5346000" y="3699038"/>
              <a:chExt cx="0" cy="161925"/>
            </a:xfrm>
          </xdr:grpSpPr>
          <xdr:sp>
            <xdr:nvSpPr>
              <xdr:cNvPr id="3362" name="Shape 33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63" name="Shape 3363"/>
              <xdr:cNvGrpSpPr/>
            </xdr:nvGrpSpPr>
            <xdr:grpSpPr>
              <a:xfrm>
                <a:off x="5346000" y="3699038"/>
                <a:ext cx="0" cy="161925"/>
                <a:chOff x="5346000" y="3699038"/>
                <a:chExt cx="0" cy="161925"/>
              </a:xfrm>
            </xdr:grpSpPr>
            <xdr:sp>
              <xdr:nvSpPr>
                <xdr:cNvPr id="3364" name="Shape 33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65" name="Shape 3365"/>
                <xdr:cNvGrpSpPr/>
              </xdr:nvGrpSpPr>
              <xdr:grpSpPr>
                <a:xfrm>
                  <a:off x="5346000" y="3699038"/>
                  <a:ext cx="0" cy="161925"/>
                  <a:chOff x="5346000" y="3699038"/>
                  <a:chExt cx="0" cy="161919"/>
                </a:xfrm>
              </xdr:grpSpPr>
              <xdr:sp>
                <xdr:nvSpPr>
                  <xdr:cNvPr id="3366" name="Shape 33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67" name="Shape 3367"/>
                  <xdr:cNvGrpSpPr/>
                </xdr:nvGrpSpPr>
                <xdr:grpSpPr>
                  <a:xfrm>
                    <a:off x="5346000" y="3699038"/>
                    <a:ext cx="0" cy="161919"/>
                    <a:chOff x="5475762" y="47760700"/>
                    <a:chExt cx="423655" cy="230200"/>
                  </a:xfrm>
                </xdr:grpSpPr>
                <xdr:sp>
                  <xdr:nvSpPr>
                    <xdr:cNvPr id="3368" name="Shape 33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69" name="Shape 33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70" name="Shape 3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1" name="Shape 33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72" name="Shape 3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3" name="Shape 3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4" name="Shape 3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75" name="Shape 33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76" name="Shape 3376"/>
            <xdr:cNvGrpSpPr/>
          </xdr:nvGrpSpPr>
          <xdr:grpSpPr>
            <a:xfrm>
              <a:off x="5346000" y="3699038"/>
              <a:ext cx="0" cy="161925"/>
              <a:chOff x="5346000" y="3699038"/>
              <a:chExt cx="0" cy="161925"/>
            </a:xfrm>
          </xdr:grpSpPr>
          <xdr:sp>
            <xdr:nvSpPr>
              <xdr:cNvPr id="3377" name="Shape 33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78" name="Shape 3378"/>
              <xdr:cNvGrpSpPr/>
            </xdr:nvGrpSpPr>
            <xdr:grpSpPr>
              <a:xfrm>
                <a:off x="5346000" y="3699038"/>
                <a:ext cx="0" cy="161925"/>
                <a:chOff x="5346000" y="3699038"/>
                <a:chExt cx="0" cy="161925"/>
              </a:xfrm>
            </xdr:grpSpPr>
            <xdr:sp>
              <xdr:nvSpPr>
                <xdr:cNvPr id="3379" name="Shape 33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80" name="Shape 3380"/>
                <xdr:cNvGrpSpPr/>
              </xdr:nvGrpSpPr>
              <xdr:grpSpPr>
                <a:xfrm>
                  <a:off x="5346000" y="3699038"/>
                  <a:ext cx="0" cy="161925"/>
                  <a:chOff x="5346000" y="3699038"/>
                  <a:chExt cx="0" cy="161919"/>
                </a:xfrm>
              </xdr:grpSpPr>
              <xdr:sp>
                <xdr:nvSpPr>
                  <xdr:cNvPr id="3381" name="Shape 33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82" name="Shape 3382"/>
                  <xdr:cNvGrpSpPr/>
                </xdr:nvGrpSpPr>
                <xdr:grpSpPr>
                  <a:xfrm>
                    <a:off x="5346000" y="3699038"/>
                    <a:ext cx="0" cy="161919"/>
                    <a:chOff x="5475762" y="47760700"/>
                    <a:chExt cx="423655" cy="230200"/>
                  </a:xfrm>
                </xdr:grpSpPr>
                <xdr:sp>
                  <xdr:nvSpPr>
                    <xdr:cNvPr id="3383" name="Shape 33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84" name="Shape 33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85" name="Shape 33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6" name="Shape 33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87" name="Shape 3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8" name="Shape 33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9" name="Shape 33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90" name="Shape 33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91" name="Shape 3391"/>
            <xdr:cNvGrpSpPr/>
          </xdr:nvGrpSpPr>
          <xdr:grpSpPr>
            <a:xfrm>
              <a:off x="5346000" y="3699038"/>
              <a:ext cx="0" cy="161925"/>
              <a:chOff x="5346000" y="3699038"/>
              <a:chExt cx="0" cy="161925"/>
            </a:xfrm>
          </xdr:grpSpPr>
          <xdr:sp>
            <xdr:nvSpPr>
              <xdr:cNvPr id="3392" name="Shape 33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93" name="Shape 3393"/>
              <xdr:cNvGrpSpPr/>
            </xdr:nvGrpSpPr>
            <xdr:grpSpPr>
              <a:xfrm>
                <a:off x="5346000" y="3699038"/>
                <a:ext cx="0" cy="161925"/>
                <a:chOff x="5346000" y="3699038"/>
                <a:chExt cx="0" cy="161925"/>
              </a:xfrm>
            </xdr:grpSpPr>
            <xdr:sp>
              <xdr:nvSpPr>
                <xdr:cNvPr id="3394" name="Shape 33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95" name="Shape 3395"/>
                <xdr:cNvGrpSpPr/>
              </xdr:nvGrpSpPr>
              <xdr:grpSpPr>
                <a:xfrm>
                  <a:off x="5346000" y="3699038"/>
                  <a:ext cx="0" cy="161925"/>
                  <a:chOff x="5346000" y="3699038"/>
                  <a:chExt cx="0" cy="161919"/>
                </a:xfrm>
              </xdr:grpSpPr>
              <xdr:sp>
                <xdr:nvSpPr>
                  <xdr:cNvPr id="3396" name="Shape 33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97" name="Shape 3397"/>
                  <xdr:cNvGrpSpPr/>
                </xdr:nvGrpSpPr>
                <xdr:grpSpPr>
                  <a:xfrm>
                    <a:off x="5346000" y="3699038"/>
                    <a:ext cx="0" cy="161919"/>
                    <a:chOff x="5475762" y="47760700"/>
                    <a:chExt cx="423655" cy="230200"/>
                  </a:xfrm>
                </xdr:grpSpPr>
                <xdr:sp>
                  <xdr:nvSpPr>
                    <xdr:cNvPr id="3398" name="Shape 33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99" name="Shape 33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00" name="Shape 34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01" name="Shape 34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02" name="Shape 3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03" name="Shape 3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04" name="Shape 3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05" name="Shape 34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06" name="Shape 3406"/>
            <xdr:cNvGrpSpPr/>
          </xdr:nvGrpSpPr>
          <xdr:grpSpPr>
            <a:xfrm>
              <a:off x="5346000" y="3699038"/>
              <a:ext cx="0" cy="161925"/>
              <a:chOff x="5346000" y="3699038"/>
              <a:chExt cx="0" cy="161925"/>
            </a:xfrm>
          </xdr:grpSpPr>
          <xdr:sp>
            <xdr:nvSpPr>
              <xdr:cNvPr id="3407" name="Shape 34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08" name="Shape 3408"/>
              <xdr:cNvGrpSpPr/>
            </xdr:nvGrpSpPr>
            <xdr:grpSpPr>
              <a:xfrm>
                <a:off x="5346000" y="3699038"/>
                <a:ext cx="0" cy="161925"/>
                <a:chOff x="5346000" y="3699038"/>
                <a:chExt cx="0" cy="161925"/>
              </a:xfrm>
            </xdr:grpSpPr>
            <xdr:sp>
              <xdr:nvSpPr>
                <xdr:cNvPr id="3409" name="Shape 34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10" name="Shape 3410"/>
                <xdr:cNvGrpSpPr/>
              </xdr:nvGrpSpPr>
              <xdr:grpSpPr>
                <a:xfrm>
                  <a:off x="5346000" y="3699038"/>
                  <a:ext cx="0" cy="161925"/>
                  <a:chOff x="5346000" y="3699038"/>
                  <a:chExt cx="0" cy="161919"/>
                </a:xfrm>
              </xdr:grpSpPr>
              <xdr:sp>
                <xdr:nvSpPr>
                  <xdr:cNvPr id="3411" name="Shape 34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12" name="Shape 3412"/>
                  <xdr:cNvGrpSpPr/>
                </xdr:nvGrpSpPr>
                <xdr:grpSpPr>
                  <a:xfrm>
                    <a:off x="5346000" y="3699038"/>
                    <a:ext cx="0" cy="161919"/>
                    <a:chOff x="5475762" y="47760700"/>
                    <a:chExt cx="423655" cy="230200"/>
                  </a:xfrm>
                </xdr:grpSpPr>
                <xdr:sp>
                  <xdr:nvSpPr>
                    <xdr:cNvPr id="3413" name="Shape 34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14" name="Shape 34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15" name="Shape 3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16" name="Shape 34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17" name="Shape 3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18" name="Shape 3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19" name="Shape 3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20" name="Shape 34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21" name="Shape 3421"/>
            <xdr:cNvGrpSpPr/>
          </xdr:nvGrpSpPr>
          <xdr:grpSpPr>
            <a:xfrm>
              <a:off x="5346000" y="3699038"/>
              <a:ext cx="0" cy="161925"/>
              <a:chOff x="5346000" y="3699038"/>
              <a:chExt cx="0" cy="161925"/>
            </a:xfrm>
          </xdr:grpSpPr>
          <xdr:sp>
            <xdr:nvSpPr>
              <xdr:cNvPr id="3422" name="Shape 34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23" name="Shape 3423"/>
              <xdr:cNvGrpSpPr/>
            </xdr:nvGrpSpPr>
            <xdr:grpSpPr>
              <a:xfrm>
                <a:off x="5346000" y="3699038"/>
                <a:ext cx="0" cy="161925"/>
                <a:chOff x="5346000" y="3699038"/>
                <a:chExt cx="0" cy="161925"/>
              </a:xfrm>
            </xdr:grpSpPr>
            <xdr:sp>
              <xdr:nvSpPr>
                <xdr:cNvPr id="3424" name="Shape 34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25" name="Shape 3425"/>
                <xdr:cNvGrpSpPr/>
              </xdr:nvGrpSpPr>
              <xdr:grpSpPr>
                <a:xfrm>
                  <a:off x="5346000" y="3699038"/>
                  <a:ext cx="0" cy="161925"/>
                  <a:chOff x="5346000" y="3699038"/>
                  <a:chExt cx="0" cy="161919"/>
                </a:xfrm>
              </xdr:grpSpPr>
              <xdr:sp>
                <xdr:nvSpPr>
                  <xdr:cNvPr id="3426" name="Shape 34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27" name="Shape 3427"/>
                  <xdr:cNvGrpSpPr/>
                </xdr:nvGrpSpPr>
                <xdr:grpSpPr>
                  <a:xfrm>
                    <a:off x="5346000" y="3699038"/>
                    <a:ext cx="0" cy="161919"/>
                    <a:chOff x="5475762" y="47760700"/>
                    <a:chExt cx="423655" cy="230200"/>
                  </a:xfrm>
                </xdr:grpSpPr>
                <xdr:sp>
                  <xdr:nvSpPr>
                    <xdr:cNvPr id="3428" name="Shape 34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29" name="Shape 34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30" name="Shape 34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31" name="Shape 34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32" name="Shape 34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33" name="Shape 34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34" name="Shape 34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35" name="Shape 34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36" name="Shape 3436"/>
            <xdr:cNvGrpSpPr/>
          </xdr:nvGrpSpPr>
          <xdr:grpSpPr>
            <a:xfrm>
              <a:off x="5346000" y="3699038"/>
              <a:ext cx="0" cy="161925"/>
              <a:chOff x="5346000" y="3699038"/>
              <a:chExt cx="0" cy="161925"/>
            </a:xfrm>
          </xdr:grpSpPr>
          <xdr:sp>
            <xdr:nvSpPr>
              <xdr:cNvPr id="3437" name="Shape 34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38" name="Shape 3438"/>
              <xdr:cNvGrpSpPr/>
            </xdr:nvGrpSpPr>
            <xdr:grpSpPr>
              <a:xfrm>
                <a:off x="5346000" y="3699038"/>
                <a:ext cx="0" cy="161925"/>
                <a:chOff x="5346000" y="3699038"/>
                <a:chExt cx="0" cy="161925"/>
              </a:xfrm>
            </xdr:grpSpPr>
            <xdr:sp>
              <xdr:nvSpPr>
                <xdr:cNvPr id="3439" name="Shape 34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40" name="Shape 3440"/>
                <xdr:cNvGrpSpPr/>
              </xdr:nvGrpSpPr>
              <xdr:grpSpPr>
                <a:xfrm>
                  <a:off x="5346000" y="3699038"/>
                  <a:ext cx="0" cy="161925"/>
                  <a:chOff x="5346000" y="3699038"/>
                  <a:chExt cx="0" cy="161919"/>
                </a:xfrm>
              </xdr:grpSpPr>
              <xdr:sp>
                <xdr:nvSpPr>
                  <xdr:cNvPr id="3441" name="Shape 34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42" name="Shape 3442"/>
                  <xdr:cNvGrpSpPr/>
                </xdr:nvGrpSpPr>
                <xdr:grpSpPr>
                  <a:xfrm>
                    <a:off x="5346000" y="3699038"/>
                    <a:ext cx="0" cy="161919"/>
                    <a:chOff x="5475762" y="47760700"/>
                    <a:chExt cx="423655" cy="230200"/>
                  </a:xfrm>
                </xdr:grpSpPr>
                <xdr:sp>
                  <xdr:nvSpPr>
                    <xdr:cNvPr id="3443" name="Shape 34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44" name="Shape 34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45" name="Shape 34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46" name="Shape 34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47" name="Shape 3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48" name="Shape 3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49" name="Shape 3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50" name="Shape 34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51" name="Shape 3451"/>
            <xdr:cNvGrpSpPr/>
          </xdr:nvGrpSpPr>
          <xdr:grpSpPr>
            <a:xfrm>
              <a:off x="5346000" y="3699038"/>
              <a:ext cx="0" cy="161925"/>
              <a:chOff x="5346000" y="3699038"/>
              <a:chExt cx="0" cy="161925"/>
            </a:xfrm>
          </xdr:grpSpPr>
          <xdr:sp>
            <xdr:nvSpPr>
              <xdr:cNvPr id="3452" name="Shape 34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53" name="Shape 3453"/>
              <xdr:cNvGrpSpPr/>
            </xdr:nvGrpSpPr>
            <xdr:grpSpPr>
              <a:xfrm>
                <a:off x="5346000" y="3699038"/>
                <a:ext cx="0" cy="161925"/>
                <a:chOff x="5346000" y="3699038"/>
                <a:chExt cx="0" cy="161925"/>
              </a:xfrm>
            </xdr:grpSpPr>
            <xdr:sp>
              <xdr:nvSpPr>
                <xdr:cNvPr id="3454" name="Shape 34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55" name="Shape 3455"/>
                <xdr:cNvGrpSpPr/>
              </xdr:nvGrpSpPr>
              <xdr:grpSpPr>
                <a:xfrm>
                  <a:off x="5346000" y="3699038"/>
                  <a:ext cx="0" cy="161925"/>
                  <a:chOff x="5346000" y="3699038"/>
                  <a:chExt cx="0" cy="161919"/>
                </a:xfrm>
              </xdr:grpSpPr>
              <xdr:sp>
                <xdr:nvSpPr>
                  <xdr:cNvPr id="3456" name="Shape 34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57" name="Shape 3457"/>
                  <xdr:cNvGrpSpPr/>
                </xdr:nvGrpSpPr>
                <xdr:grpSpPr>
                  <a:xfrm>
                    <a:off x="5346000" y="3699038"/>
                    <a:ext cx="0" cy="161919"/>
                    <a:chOff x="5475762" y="47760700"/>
                    <a:chExt cx="423655" cy="230200"/>
                  </a:xfrm>
                </xdr:grpSpPr>
                <xdr:sp>
                  <xdr:nvSpPr>
                    <xdr:cNvPr id="3458" name="Shape 34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59" name="Shape 34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60" name="Shape 34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1" name="Shape 34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62" name="Shape 3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3" name="Shape 34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4" name="Shape 34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65" name="Shape 34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66" name="Shape 3466"/>
            <xdr:cNvGrpSpPr/>
          </xdr:nvGrpSpPr>
          <xdr:grpSpPr>
            <a:xfrm>
              <a:off x="5346000" y="3699038"/>
              <a:ext cx="0" cy="161925"/>
              <a:chOff x="5346000" y="3699038"/>
              <a:chExt cx="0" cy="161925"/>
            </a:xfrm>
          </xdr:grpSpPr>
          <xdr:sp>
            <xdr:nvSpPr>
              <xdr:cNvPr id="3467" name="Shape 34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68" name="Shape 3468"/>
              <xdr:cNvGrpSpPr/>
            </xdr:nvGrpSpPr>
            <xdr:grpSpPr>
              <a:xfrm>
                <a:off x="5346000" y="3699038"/>
                <a:ext cx="0" cy="161925"/>
                <a:chOff x="5346000" y="3699038"/>
                <a:chExt cx="0" cy="161925"/>
              </a:xfrm>
            </xdr:grpSpPr>
            <xdr:sp>
              <xdr:nvSpPr>
                <xdr:cNvPr id="3469" name="Shape 34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70" name="Shape 3470"/>
                <xdr:cNvGrpSpPr/>
              </xdr:nvGrpSpPr>
              <xdr:grpSpPr>
                <a:xfrm>
                  <a:off x="5346000" y="3699038"/>
                  <a:ext cx="0" cy="161925"/>
                  <a:chOff x="5346000" y="3699038"/>
                  <a:chExt cx="0" cy="161919"/>
                </a:xfrm>
              </xdr:grpSpPr>
              <xdr:sp>
                <xdr:nvSpPr>
                  <xdr:cNvPr id="3471" name="Shape 34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72" name="Shape 3472"/>
                  <xdr:cNvGrpSpPr/>
                </xdr:nvGrpSpPr>
                <xdr:grpSpPr>
                  <a:xfrm>
                    <a:off x="5346000" y="3699038"/>
                    <a:ext cx="0" cy="161919"/>
                    <a:chOff x="5475762" y="47760700"/>
                    <a:chExt cx="423655" cy="230200"/>
                  </a:xfrm>
                </xdr:grpSpPr>
                <xdr:sp>
                  <xdr:nvSpPr>
                    <xdr:cNvPr id="3473" name="Shape 34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74" name="Shape 34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75" name="Shape 34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6" name="Shape 34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77" name="Shape 3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8" name="Shape 34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9" name="Shape 34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80" name="Shape 34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81" name="Shape 3481"/>
            <xdr:cNvGrpSpPr/>
          </xdr:nvGrpSpPr>
          <xdr:grpSpPr>
            <a:xfrm>
              <a:off x="5346000" y="3699038"/>
              <a:ext cx="0" cy="161925"/>
              <a:chOff x="5346000" y="3699038"/>
              <a:chExt cx="0" cy="161925"/>
            </a:xfrm>
          </xdr:grpSpPr>
          <xdr:sp>
            <xdr:nvSpPr>
              <xdr:cNvPr id="3482" name="Shape 34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83" name="Shape 3483"/>
              <xdr:cNvGrpSpPr/>
            </xdr:nvGrpSpPr>
            <xdr:grpSpPr>
              <a:xfrm>
                <a:off x="5346000" y="3699038"/>
                <a:ext cx="0" cy="161925"/>
                <a:chOff x="5346000" y="3699038"/>
                <a:chExt cx="0" cy="161925"/>
              </a:xfrm>
            </xdr:grpSpPr>
            <xdr:sp>
              <xdr:nvSpPr>
                <xdr:cNvPr id="3484" name="Shape 34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85" name="Shape 3485"/>
                <xdr:cNvGrpSpPr/>
              </xdr:nvGrpSpPr>
              <xdr:grpSpPr>
                <a:xfrm>
                  <a:off x="5346000" y="3699038"/>
                  <a:ext cx="0" cy="161925"/>
                  <a:chOff x="5346000" y="3699038"/>
                  <a:chExt cx="0" cy="161919"/>
                </a:xfrm>
              </xdr:grpSpPr>
              <xdr:sp>
                <xdr:nvSpPr>
                  <xdr:cNvPr id="3486" name="Shape 34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87" name="Shape 3487"/>
                  <xdr:cNvGrpSpPr/>
                </xdr:nvGrpSpPr>
                <xdr:grpSpPr>
                  <a:xfrm>
                    <a:off x="5346000" y="3699038"/>
                    <a:ext cx="0" cy="161919"/>
                    <a:chOff x="5475762" y="47760700"/>
                    <a:chExt cx="423655" cy="230200"/>
                  </a:xfrm>
                </xdr:grpSpPr>
                <xdr:sp>
                  <xdr:nvSpPr>
                    <xdr:cNvPr id="3488" name="Shape 34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89" name="Shape 34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90" name="Shape 3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1" name="Shape 34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92" name="Shape 3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3" name="Shape 34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4" name="Shape 34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95" name="Shape 34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96" name="Shape 3496"/>
            <xdr:cNvGrpSpPr/>
          </xdr:nvGrpSpPr>
          <xdr:grpSpPr>
            <a:xfrm>
              <a:off x="5346000" y="3699038"/>
              <a:ext cx="0" cy="161925"/>
              <a:chOff x="5346000" y="3699038"/>
              <a:chExt cx="0" cy="161925"/>
            </a:xfrm>
          </xdr:grpSpPr>
          <xdr:sp>
            <xdr:nvSpPr>
              <xdr:cNvPr id="3497" name="Shape 34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98" name="Shape 3498"/>
              <xdr:cNvGrpSpPr/>
            </xdr:nvGrpSpPr>
            <xdr:grpSpPr>
              <a:xfrm>
                <a:off x="5346000" y="3699038"/>
                <a:ext cx="0" cy="161925"/>
                <a:chOff x="5346000" y="3699038"/>
                <a:chExt cx="0" cy="161925"/>
              </a:xfrm>
            </xdr:grpSpPr>
            <xdr:sp>
              <xdr:nvSpPr>
                <xdr:cNvPr id="3499" name="Shape 34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00" name="Shape 3500"/>
                <xdr:cNvGrpSpPr/>
              </xdr:nvGrpSpPr>
              <xdr:grpSpPr>
                <a:xfrm>
                  <a:off x="5346000" y="3699038"/>
                  <a:ext cx="0" cy="161925"/>
                  <a:chOff x="5346000" y="3699038"/>
                  <a:chExt cx="0" cy="161919"/>
                </a:xfrm>
              </xdr:grpSpPr>
              <xdr:sp>
                <xdr:nvSpPr>
                  <xdr:cNvPr id="3501" name="Shape 35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02" name="Shape 3502"/>
                  <xdr:cNvGrpSpPr/>
                </xdr:nvGrpSpPr>
                <xdr:grpSpPr>
                  <a:xfrm>
                    <a:off x="5346000" y="3699038"/>
                    <a:ext cx="0" cy="161919"/>
                    <a:chOff x="5475762" y="47760700"/>
                    <a:chExt cx="423655" cy="230200"/>
                  </a:xfrm>
                </xdr:grpSpPr>
                <xdr:sp>
                  <xdr:nvSpPr>
                    <xdr:cNvPr id="3503" name="Shape 35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04" name="Shape 35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05" name="Shape 3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06" name="Shape 35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07" name="Shape 35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08" name="Shape 35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09" name="Shape 35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83</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31</xdr:col>
      <xdr:colOff>485775</xdr:colOff>
      <xdr:row>83</xdr:row>
      <xdr:rowOff>19050</xdr:rowOff>
    </xdr:from>
    <xdr:ext cx="457200" cy="371475"/>
    <xdr:sp>
      <xdr:nvSpPr>
        <xdr:cNvPr id="3510" name="Shape 3510"/>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83</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83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83</xdr:row>
      <xdr:rowOff>9525</xdr:rowOff>
    </xdr:from>
    <xdr:ext cx="457200" cy="371475"/>
    <xdr:sp>
      <xdr:nvSpPr>
        <xdr:cNvPr id="3511" name="Shape 3511"/>
        <xdr:cNvSpPr/>
      </xdr:nvSpPr>
      <xdr:spPr>
        <a:xfrm>
          <a:off x="5122163" y="3599025"/>
          <a:ext cx="447675" cy="361950"/>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12" name="Shape 35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13" name="Shape 3513"/>
            <xdr:cNvGrpSpPr/>
          </xdr:nvGrpSpPr>
          <xdr:grpSpPr>
            <a:xfrm>
              <a:off x="5346000" y="3699038"/>
              <a:ext cx="0" cy="161925"/>
              <a:chOff x="5346000" y="3699038"/>
              <a:chExt cx="0" cy="161925"/>
            </a:xfrm>
          </xdr:grpSpPr>
          <xdr:sp>
            <xdr:nvSpPr>
              <xdr:cNvPr id="3514" name="Shape 35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15" name="Shape 3515"/>
              <xdr:cNvGrpSpPr/>
            </xdr:nvGrpSpPr>
            <xdr:grpSpPr>
              <a:xfrm>
                <a:off x="5346000" y="3699038"/>
                <a:ext cx="0" cy="161925"/>
                <a:chOff x="5346000" y="3699038"/>
                <a:chExt cx="0" cy="161925"/>
              </a:xfrm>
            </xdr:grpSpPr>
            <xdr:sp>
              <xdr:nvSpPr>
                <xdr:cNvPr id="3516" name="Shape 35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17" name="Shape 3517"/>
                <xdr:cNvGrpSpPr/>
              </xdr:nvGrpSpPr>
              <xdr:grpSpPr>
                <a:xfrm>
                  <a:off x="5346000" y="3699038"/>
                  <a:ext cx="0" cy="161925"/>
                  <a:chOff x="5346000" y="3699038"/>
                  <a:chExt cx="0" cy="161919"/>
                </a:xfrm>
              </xdr:grpSpPr>
              <xdr:sp>
                <xdr:nvSpPr>
                  <xdr:cNvPr id="3518" name="Shape 35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19" name="Shape 3519"/>
                  <xdr:cNvGrpSpPr/>
                </xdr:nvGrpSpPr>
                <xdr:grpSpPr>
                  <a:xfrm>
                    <a:off x="5346000" y="3699038"/>
                    <a:ext cx="0" cy="161919"/>
                    <a:chOff x="5475762" y="47760700"/>
                    <a:chExt cx="423655" cy="230200"/>
                  </a:xfrm>
                </xdr:grpSpPr>
                <xdr:sp>
                  <xdr:nvSpPr>
                    <xdr:cNvPr id="3520" name="Shape 35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21" name="Shape 35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22" name="Shape 35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23" name="Shape 35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24" name="Shape 3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25" name="Shape 3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26" name="Shape 3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27" name="Shape 35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28" name="Shape 3528"/>
            <xdr:cNvGrpSpPr/>
          </xdr:nvGrpSpPr>
          <xdr:grpSpPr>
            <a:xfrm>
              <a:off x="5346000" y="3699038"/>
              <a:ext cx="0" cy="161925"/>
              <a:chOff x="5346000" y="3699038"/>
              <a:chExt cx="0" cy="161925"/>
            </a:xfrm>
          </xdr:grpSpPr>
          <xdr:sp>
            <xdr:nvSpPr>
              <xdr:cNvPr id="3529" name="Shape 35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30" name="Shape 3530"/>
              <xdr:cNvGrpSpPr/>
            </xdr:nvGrpSpPr>
            <xdr:grpSpPr>
              <a:xfrm>
                <a:off x="5346000" y="3699038"/>
                <a:ext cx="0" cy="161925"/>
                <a:chOff x="5346000" y="3699038"/>
                <a:chExt cx="0" cy="161925"/>
              </a:xfrm>
            </xdr:grpSpPr>
            <xdr:sp>
              <xdr:nvSpPr>
                <xdr:cNvPr id="3531" name="Shape 35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32" name="Shape 3532"/>
                <xdr:cNvGrpSpPr/>
              </xdr:nvGrpSpPr>
              <xdr:grpSpPr>
                <a:xfrm>
                  <a:off x="5346000" y="3699038"/>
                  <a:ext cx="0" cy="161925"/>
                  <a:chOff x="5346000" y="3699038"/>
                  <a:chExt cx="0" cy="161919"/>
                </a:xfrm>
              </xdr:grpSpPr>
              <xdr:sp>
                <xdr:nvSpPr>
                  <xdr:cNvPr id="3533" name="Shape 35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34" name="Shape 3534"/>
                  <xdr:cNvGrpSpPr/>
                </xdr:nvGrpSpPr>
                <xdr:grpSpPr>
                  <a:xfrm>
                    <a:off x="5346000" y="3699038"/>
                    <a:ext cx="0" cy="161919"/>
                    <a:chOff x="5475762" y="47760700"/>
                    <a:chExt cx="314325" cy="230200"/>
                  </a:xfrm>
                </xdr:grpSpPr>
                <xdr:sp>
                  <xdr:nvSpPr>
                    <xdr:cNvPr id="3535" name="Shape 35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36" name="Shape 353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37" name="Shape 353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38" name="Shape 353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39" name="Shape 35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40" name="Shape 35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41" name="Shape 35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3542" name="Shape 35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43" name="Shape 3543"/>
            <xdr:cNvGrpSpPr/>
          </xdr:nvGrpSpPr>
          <xdr:grpSpPr>
            <a:xfrm>
              <a:off x="5346000" y="3699038"/>
              <a:ext cx="0" cy="161925"/>
              <a:chOff x="5346000" y="3699038"/>
              <a:chExt cx="0" cy="161925"/>
            </a:xfrm>
          </xdr:grpSpPr>
          <xdr:sp>
            <xdr:nvSpPr>
              <xdr:cNvPr id="3544" name="Shape 35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45" name="Shape 3545"/>
              <xdr:cNvGrpSpPr/>
            </xdr:nvGrpSpPr>
            <xdr:grpSpPr>
              <a:xfrm>
                <a:off x="5346000" y="3699038"/>
                <a:ext cx="0" cy="161925"/>
                <a:chOff x="5346000" y="3699038"/>
                <a:chExt cx="0" cy="161925"/>
              </a:xfrm>
            </xdr:grpSpPr>
            <xdr:sp>
              <xdr:nvSpPr>
                <xdr:cNvPr id="3546" name="Shape 35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47" name="Shape 3547"/>
                <xdr:cNvGrpSpPr/>
              </xdr:nvGrpSpPr>
              <xdr:grpSpPr>
                <a:xfrm>
                  <a:off x="5346000" y="3699038"/>
                  <a:ext cx="0" cy="161925"/>
                  <a:chOff x="5346000" y="3699038"/>
                  <a:chExt cx="0" cy="161919"/>
                </a:xfrm>
              </xdr:grpSpPr>
              <xdr:sp>
                <xdr:nvSpPr>
                  <xdr:cNvPr id="3548" name="Shape 35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49" name="Shape 3549"/>
                  <xdr:cNvGrpSpPr/>
                </xdr:nvGrpSpPr>
                <xdr:grpSpPr>
                  <a:xfrm>
                    <a:off x="5346000" y="3699038"/>
                    <a:ext cx="0" cy="161919"/>
                    <a:chOff x="5475762" y="47760700"/>
                    <a:chExt cx="314325" cy="230200"/>
                  </a:xfrm>
                </xdr:grpSpPr>
                <xdr:sp>
                  <xdr:nvSpPr>
                    <xdr:cNvPr id="3550" name="Shape 35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51" name="Shape 355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52" name="Shape 35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3" name="Shape 35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4" name="Shape 35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5" name="Shape 35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6" name="Shape 35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3557" name="Shape 3557"/>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58" name="Shape 3558"/>
            <xdr:cNvGrpSpPr/>
          </xdr:nvGrpSpPr>
          <xdr:grpSpPr>
            <a:xfrm>
              <a:off x="5346000" y="3694275"/>
              <a:ext cx="0" cy="171450"/>
              <a:chOff x="5346000" y="3694275"/>
              <a:chExt cx="0" cy="171450"/>
            </a:xfrm>
          </xdr:grpSpPr>
          <xdr:sp>
            <xdr:nvSpPr>
              <xdr:cNvPr id="3559" name="Shape 3559"/>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60" name="Shape 3560"/>
              <xdr:cNvGrpSpPr/>
            </xdr:nvGrpSpPr>
            <xdr:grpSpPr>
              <a:xfrm>
                <a:off x="5346000" y="3694275"/>
                <a:ext cx="0" cy="171450"/>
                <a:chOff x="5346000" y="3694275"/>
                <a:chExt cx="0" cy="171450"/>
              </a:xfrm>
            </xdr:grpSpPr>
            <xdr:sp>
              <xdr:nvSpPr>
                <xdr:cNvPr id="3561" name="Shape 3561"/>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62" name="Shape 3562"/>
                <xdr:cNvGrpSpPr/>
              </xdr:nvGrpSpPr>
              <xdr:grpSpPr>
                <a:xfrm>
                  <a:off x="5346000" y="3694275"/>
                  <a:ext cx="0" cy="171450"/>
                  <a:chOff x="5346000" y="3694275"/>
                  <a:chExt cx="0" cy="171443"/>
                </a:xfrm>
              </xdr:grpSpPr>
              <xdr:sp>
                <xdr:nvSpPr>
                  <xdr:cNvPr id="3563" name="Shape 3563"/>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64" name="Shape 3564"/>
                  <xdr:cNvGrpSpPr/>
                </xdr:nvGrpSpPr>
                <xdr:grpSpPr>
                  <a:xfrm>
                    <a:off x="5346000" y="3694275"/>
                    <a:ext cx="0" cy="171443"/>
                    <a:chOff x="5475762" y="47760700"/>
                    <a:chExt cx="314325" cy="230200"/>
                  </a:xfrm>
                </xdr:grpSpPr>
                <xdr:sp>
                  <xdr:nvSpPr>
                    <xdr:cNvPr id="3565" name="Shape 35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66" name="Shape 3566"/>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67" name="Shape 356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68" name="Shape 356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69" name="Shape 356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70" name="Shape 357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71" name="Shape 357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72" name="Shape 35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73" name="Shape 3573"/>
            <xdr:cNvGrpSpPr/>
          </xdr:nvGrpSpPr>
          <xdr:grpSpPr>
            <a:xfrm>
              <a:off x="5346000" y="3699038"/>
              <a:ext cx="0" cy="161925"/>
              <a:chOff x="5346000" y="3699038"/>
              <a:chExt cx="0" cy="161925"/>
            </a:xfrm>
          </xdr:grpSpPr>
          <xdr:sp>
            <xdr:nvSpPr>
              <xdr:cNvPr id="3574" name="Shape 35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75" name="Shape 3575"/>
              <xdr:cNvGrpSpPr/>
            </xdr:nvGrpSpPr>
            <xdr:grpSpPr>
              <a:xfrm>
                <a:off x="5346000" y="3699038"/>
                <a:ext cx="0" cy="161925"/>
                <a:chOff x="5346000" y="3699038"/>
                <a:chExt cx="0" cy="161925"/>
              </a:xfrm>
            </xdr:grpSpPr>
            <xdr:sp>
              <xdr:nvSpPr>
                <xdr:cNvPr id="3576" name="Shape 35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77" name="Shape 3577"/>
                <xdr:cNvGrpSpPr/>
              </xdr:nvGrpSpPr>
              <xdr:grpSpPr>
                <a:xfrm>
                  <a:off x="5346000" y="3699038"/>
                  <a:ext cx="0" cy="161925"/>
                  <a:chOff x="5346000" y="3699038"/>
                  <a:chExt cx="0" cy="161919"/>
                </a:xfrm>
              </xdr:grpSpPr>
              <xdr:sp>
                <xdr:nvSpPr>
                  <xdr:cNvPr id="3578" name="Shape 35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79" name="Shape 3579"/>
                  <xdr:cNvGrpSpPr/>
                </xdr:nvGrpSpPr>
                <xdr:grpSpPr>
                  <a:xfrm>
                    <a:off x="5346000" y="3699038"/>
                    <a:ext cx="0" cy="161919"/>
                    <a:chOff x="5475762" y="47760700"/>
                    <a:chExt cx="423655" cy="230200"/>
                  </a:xfrm>
                </xdr:grpSpPr>
                <xdr:sp>
                  <xdr:nvSpPr>
                    <xdr:cNvPr id="3580" name="Shape 35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81" name="Shape 35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82" name="Shape 3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83" name="Shape 35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84" name="Shape 35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85" name="Shape 35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86" name="Shape 35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87" name="Shape 35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88" name="Shape 3588"/>
            <xdr:cNvGrpSpPr/>
          </xdr:nvGrpSpPr>
          <xdr:grpSpPr>
            <a:xfrm>
              <a:off x="5346000" y="3699038"/>
              <a:ext cx="0" cy="161925"/>
              <a:chOff x="5346000" y="3699038"/>
              <a:chExt cx="0" cy="161925"/>
            </a:xfrm>
          </xdr:grpSpPr>
          <xdr:sp>
            <xdr:nvSpPr>
              <xdr:cNvPr id="3589" name="Shape 35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90" name="Shape 3590"/>
              <xdr:cNvGrpSpPr/>
            </xdr:nvGrpSpPr>
            <xdr:grpSpPr>
              <a:xfrm>
                <a:off x="5346000" y="3699038"/>
                <a:ext cx="0" cy="161925"/>
                <a:chOff x="5346000" y="3699038"/>
                <a:chExt cx="0" cy="161925"/>
              </a:xfrm>
            </xdr:grpSpPr>
            <xdr:sp>
              <xdr:nvSpPr>
                <xdr:cNvPr id="3591" name="Shape 35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92" name="Shape 3592"/>
                <xdr:cNvGrpSpPr/>
              </xdr:nvGrpSpPr>
              <xdr:grpSpPr>
                <a:xfrm>
                  <a:off x="5346000" y="3699038"/>
                  <a:ext cx="0" cy="161925"/>
                  <a:chOff x="5346000" y="3699038"/>
                  <a:chExt cx="0" cy="161919"/>
                </a:xfrm>
              </xdr:grpSpPr>
              <xdr:sp>
                <xdr:nvSpPr>
                  <xdr:cNvPr id="3593" name="Shape 35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94" name="Shape 3594"/>
                  <xdr:cNvGrpSpPr/>
                </xdr:nvGrpSpPr>
                <xdr:grpSpPr>
                  <a:xfrm>
                    <a:off x="5346000" y="3699038"/>
                    <a:ext cx="0" cy="161919"/>
                    <a:chOff x="5475762" y="47760700"/>
                    <a:chExt cx="423655" cy="230200"/>
                  </a:xfrm>
                </xdr:grpSpPr>
                <xdr:sp>
                  <xdr:nvSpPr>
                    <xdr:cNvPr id="3595" name="Shape 35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96" name="Shape 35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97" name="Shape 35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98" name="Shape 35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99" name="Shape 35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00" name="Shape 36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01" name="Shape 3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02" name="Shape 36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03" name="Shape 3603"/>
            <xdr:cNvGrpSpPr/>
          </xdr:nvGrpSpPr>
          <xdr:grpSpPr>
            <a:xfrm>
              <a:off x="5346000" y="3699038"/>
              <a:ext cx="0" cy="161925"/>
              <a:chOff x="5346000" y="3699038"/>
              <a:chExt cx="0" cy="161925"/>
            </a:xfrm>
          </xdr:grpSpPr>
          <xdr:sp>
            <xdr:nvSpPr>
              <xdr:cNvPr id="3604" name="Shape 36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05" name="Shape 3605"/>
              <xdr:cNvGrpSpPr/>
            </xdr:nvGrpSpPr>
            <xdr:grpSpPr>
              <a:xfrm>
                <a:off x="5346000" y="3699038"/>
                <a:ext cx="0" cy="161925"/>
                <a:chOff x="5346000" y="3699038"/>
                <a:chExt cx="0" cy="161925"/>
              </a:xfrm>
            </xdr:grpSpPr>
            <xdr:sp>
              <xdr:nvSpPr>
                <xdr:cNvPr id="3606" name="Shape 36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07" name="Shape 3607"/>
                <xdr:cNvGrpSpPr/>
              </xdr:nvGrpSpPr>
              <xdr:grpSpPr>
                <a:xfrm>
                  <a:off x="5346000" y="3699038"/>
                  <a:ext cx="0" cy="161925"/>
                  <a:chOff x="5346000" y="3699038"/>
                  <a:chExt cx="0" cy="161919"/>
                </a:xfrm>
              </xdr:grpSpPr>
              <xdr:sp>
                <xdr:nvSpPr>
                  <xdr:cNvPr id="3608" name="Shape 36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09" name="Shape 3609"/>
                  <xdr:cNvGrpSpPr/>
                </xdr:nvGrpSpPr>
                <xdr:grpSpPr>
                  <a:xfrm>
                    <a:off x="5346000" y="3699038"/>
                    <a:ext cx="0" cy="161919"/>
                    <a:chOff x="5475762" y="47760700"/>
                    <a:chExt cx="423655" cy="230200"/>
                  </a:xfrm>
                </xdr:grpSpPr>
                <xdr:sp>
                  <xdr:nvSpPr>
                    <xdr:cNvPr id="3610" name="Shape 36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11" name="Shape 36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12" name="Shape 3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3" name="Shape 36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14" name="Shape 3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5" name="Shape 36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6" name="Shape 3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17" name="Shape 36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18" name="Shape 3618"/>
            <xdr:cNvGrpSpPr/>
          </xdr:nvGrpSpPr>
          <xdr:grpSpPr>
            <a:xfrm>
              <a:off x="5346000" y="3699038"/>
              <a:ext cx="0" cy="161925"/>
              <a:chOff x="5346000" y="3699038"/>
              <a:chExt cx="0" cy="161925"/>
            </a:xfrm>
          </xdr:grpSpPr>
          <xdr:sp>
            <xdr:nvSpPr>
              <xdr:cNvPr id="3619" name="Shape 36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20" name="Shape 3620"/>
              <xdr:cNvGrpSpPr/>
            </xdr:nvGrpSpPr>
            <xdr:grpSpPr>
              <a:xfrm>
                <a:off x="5346000" y="3699038"/>
                <a:ext cx="0" cy="161925"/>
                <a:chOff x="5346000" y="3699038"/>
                <a:chExt cx="0" cy="161925"/>
              </a:xfrm>
            </xdr:grpSpPr>
            <xdr:sp>
              <xdr:nvSpPr>
                <xdr:cNvPr id="3621" name="Shape 36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22" name="Shape 3622"/>
                <xdr:cNvGrpSpPr/>
              </xdr:nvGrpSpPr>
              <xdr:grpSpPr>
                <a:xfrm>
                  <a:off x="5346000" y="3699038"/>
                  <a:ext cx="0" cy="161925"/>
                  <a:chOff x="5346000" y="3699038"/>
                  <a:chExt cx="0" cy="161919"/>
                </a:xfrm>
              </xdr:grpSpPr>
              <xdr:sp>
                <xdr:nvSpPr>
                  <xdr:cNvPr id="3623" name="Shape 36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24" name="Shape 3624"/>
                  <xdr:cNvGrpSpPr/>
                </xdr:nvGrpSpPr>
                <xdr:grpSpPr>
                  <a:xfrm>
                    <a:off x="5346000" y="3699038"/>
                    <a:ext cx="0" cy="161919"/>
                    <a:chOff x="5475762" y="47760700"/>
                    <a:chExt cx="423655" cy="230200"/>
                  </a:xfrm>
                </xdr:grpSpPr>
                <xdr:sp>
                  <xdr:nvSpPr>
                    <xdr:cNvPr id="3625" name="Shape 36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26" name="Shape 36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27" name="Shape 3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28" name="Shape 36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29" name="Shape 36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30" name="Shape 36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31" name="Shape 36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32" name="Shape 36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33" name="Shape 3633"/>
            <xdr:cNvGrpSpPr/>
          </xdr:nvGrpSpPr>
          <xdr:grpSpPr>
            <a:xfrm>
              <a:off x="5346000" y="3699038"/>
              <a:ext cx="0" cy="161925"/>
              <a:chOff x="5346000" y="3699038"/>
              <a:chExt cx="0" cy="161925"/>
            </a:xfrm>
          </xdr:grpSpPr>
          <xdr:sp>
            <xdr:nvSpPr>
              <xdr:cNvPr id="3634" name="Shape 36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35" name="Shape 3635"/>
              <xdr:cNvGrpSpPr/>
            </xdr:nvGrpSpPr>
            <xdr:grpSpPr>
              <a:xfrm>
                <a:off x="5346000" y="3699038"/>
                <a:ext cx="0" cy="161925"/>
                <a:chOff x="5346000" y="3699038"/>
                <a:chExt cx="0" cy="161925"/>
              </a:xfrm>
            </xdr:grpSpPr>
            <xdr:sp>
              <xdr:nvSpPr>
                <xdr:cNvPr id="3636" name="Shape 36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37" name="Shape 3637"/>
                <xdr:cNvGrpSpPr/>
              </xdr:nvGrpSpPr>
              <xdr:grpSpPr>
                <a:xfrm>
                  <a:off x="5346000" y="3699038"/>
                  <a:ext cx="0" cy="161925"/>
                  <a:chOff x="5346000" y="3699038"/>
                  <a:chExt cx="0" cy="161919"/>
                </a:xfrm>
              </xdr:grpSpPr>
              <xdr:sp>
                <xdr:nvSpPr>
                  <xdr:cNvPr id="3638" name="Shape 36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39" name="Shape 3639"/>
                  <xdr:cNvGrpSpPr/>
                </xdr:nvGrpSpPr>
                <xdr:grpSpPr>
                  <a:xfrm>
                    <a:off x="5346000" y="3699038"/>
                    <a:ext cx="0" cy="161919"/>
                    <a:chOff x="5475762" y="47760700"/>
                    <a:chExt cx="423655" cy="230200"/>
                  </a:xfrm>
                </xdr:grpSpPr>
                <xdr:sp>
                  <xdr:nvSpPr>
                    <xdr:cNvPr id="3640" name="Shape 36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41" name="Shape 36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42" name="Shape 36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43" name="Shape 36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44" name="Shape 36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45" name="Shape 3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46" name="Shape 3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47" name="Shape 36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48" name="Shape 3648"/>
            <xdr:cNvGrpSpPr/>
          </xdr:nvGrpSpPr>
          <xdr:grpSpPr>
            <a:xfrm>
              <a:off x="5346000" y="3699038"/>
              <a:ext cx="0" cy="161925"/>
              <a:chOff x="5346000" y="3699038"/>
              <a:chExt cx="0" cy="161925"/>
            </a:xfrm>
          </xdr:grpSpPr>
          <xdr:sp>
            <xdr:nvSpPr>
              <xdr:cNvPr id="3649" name="Shape 36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50" name="Shape 3650"/>
              <xdr:cNvGrpSpPr/>
            </xdr:nvGrpSpPr>
            <xdr:grpSpPr>
              <a:xfrm>
                <a:off x="5346000" y="3699038"/>
                <a:ext cx="0" cy="161925"/>
                <a:chOff x="5346000" y="3699038"/>
                <a:chExt cx="0" cy="161925"/>
              </a:xfrm>
            </xdr:grpSpPr>
            <xdr:sp>
              <xdr:nvSpPr>
                <xdr:cNvPr id="3651" name="Shape 36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52" name="Shape 3652"/>
                <xdr:cNvGrpSpPr/>
              </xdr:nvGrpSpPr>
              <xdr:grpSpPr>
                <a:xfrm>
                  <a:off x="5346000" y="3699038"/>
                  <a:ext cx="0" cy="161925"/>
                  <a:chOff x="5346000" y="3699038"/>
                  <a:chExt cx="0" cy="161919"/>
                </a:xfrm>
              </xdr:grpSpPr>
              <xdr:sp>
                <xdr:nvSpPr>
                  <xdr:cNvPr id="3653" name="Shape 36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54" name="Shape 3654"/>
                  <xdr:cNvGrpSpPr/>
                </xdr:nvGrpSpPr>
                <xdr:grpSpPr>
                  <a:xfrm>
                    <a:off x="5346000" y="3699038"/>
                    <a:ext cx="0" cy="161919"/>
                    <a:chOff x="5475762" y="47760700"/>
                    <a:chExt cx="423655" cy="230200"/>
                  </a:xfrm>
                </xdr:grpSpPr>
                <xdr:sp>
                  <xdr:nvSpPr>
                    <xdr:cNvPr id="3655" name="Shape 36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56" name="Shape 36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57" name="Shape 3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58" name="Shape 36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59" name="Shape 3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60" name="Shape 36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61" name="Shape 3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62" name="Shape 36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63" name="Shape 3663"/>
            <xdr:cNvGrpSpPr/>
          </xdr:nvGrpSpPr>
          <xdr:grpSpPr>
            <a:xfrm>
              <a:off x="5346000" y="3699038"/>
              <a:ext cx="0" cy="161925"/>
              <a:chOff x="5346000" y="3699038"/>
              <a:chExt cx="0" cy="161925"/>
            </a:xfrm>
          </xdr:grpSpPr>
          <xdr:sp>
            <xdr:nvSpPr>
              <xdr:cNvPr id="3664" name="Shape 36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65" name="Shape 3665"/>
              <xdr:cNvGrpSpPr/>
            </xdr:nvGrpSpPr>
            <xdr:grpSpPr>
              <a:xfrm>
                <a:off x="5346000" y="3699038"/>
                <a:ext cx="0" cy="161925"/>
                <a:chOff x="5346000" y="3699038"/>
                <a:chExt cx="0" cy="161925"/>
              </a:xfrm>
            </xdr:grpSpPr>
            <xdr:sp>
              <xdr:nvSpPr>
                <xdr:cNvPr id="3666" name="Shape 36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67" name="Shape 3667"/>
                <xdr:cNvGrpSpPr/>
              </xdr:nvGrpSpPr>
              <xdr:grpSpPr>
                <a:xfrm>
                  <a:off x="5346000" y="3699038"/>
                  <a:ext cx="0" cy="161925"/>
                  <a:chOff x="5346000" y="3699038"/>
                  <a:chExt cx="0" cy="161919"/>
                </a:xfrm>
              </xdr:grpSpPr>
              <xdr:sp>
                <xdr:nvSpPr>
                  <xdr:cNvPr id="3668" name="Shape 36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69" name="Shape 3669"/>
                  <xdr:cNvGrpSpPr/>
                </xdr:nvGrpSpPr>
                <xdr:grpSpPr>
                  <a:xfrm>
                    <a:off x="5346000" y="3699038"/>
                    <a:ext cx="0" cy="161919"/>
                    <a:chOff x="5475762" y="47760700"/>
                    <a:chExt cx="423655" cy="230200"/>
                  </a:xfrm>
                </xdr:grpSpPr>
                <xdr:sp>
                  <xdr:nvSpPr>
                    <xdr:cNvPr id="3670" name="Shape 36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71" name="Shape 36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72" name="Shape 3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73" name="Shape 36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74" name="Shape 36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75" name="Shape 36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76" name="Shape 3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77" name="Shape 36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78" name="Shape 3678"/>
            <xdr:cNvGrpSpPr/>
          </xdr:nvGrpSpPr>
          <xdr:grpSpPr>
            <a:xfrm>
              <a:off x="5346000" y="3699038"/>
              <a:ext cx="0" cy="161925"/>
              <a:chOff x="5346000" y="3699038"/>
              <a:chExt cx="0" cy="161925"/>
            </a:xfrm>
          </xdr:grpSpPr>
          <xdr:sp>
            <xdr:nvSpPr>
              <xdr:cNvPr id="3679" name="Shape 36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80" name="Shape 3680"/>
              <xdr:cNvGrpSpPr/>
            </xdr:nvGrpSpPr>
            <xdr:grpSpPr>
              <a:xfrm>
                <a:off x="5346000" y="3699038"/>
                <a:ext cx="0" cy="161925"/>
                <a:chOff x="5346000" y="3699038"/>
                <a:chExt cx="0" cy="161925"/>
              </a:xfrm>
            </xdr:grpSpPr>
            <xdr:sp>
              <xdr:nvSpPr>
                <xdr:cNvPr id="3681" name="Shape 36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82" name="Shape 3682"/>
                <xdr:cNvGrpSpPr/>
              </xdr:nvGrpSpPr>
              <xdr:grpSpPr>
                <a:xfrm>
                  <a:off x="5346000" y="3699038"/>
                  <a:ext cx="0" cy="161925"/>
                  <a:chOff x="5346000" y="3699038"/>
                  <a:chExt cx="0" cy="161919"/>
                </a:xfrm>
              </xdr:grpSpPr>
              <xdr:sp>
                <xdr:nvSpPr>
                  <xdr:cNvPr id="3683" name="Shape 36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84" name="Shape 3684"/>
                  <xdr:cNvGrpSpPr/>
                </xdr:nvGrpSpPr>
                <xdr:grpSpPr>
                  <a:xfrm>
                    <a:off x="5346000" y="3699038"/>
                    <a:ext cx="0" cy="161919"/>
                    <a:chOff x="5475762" y="47760700"/>
                    <a:chExt cx="423655" cy="230200"/>
                  </a:xfrm>
                </xdr:grpSpPr>
                <xdr:sp>
                  <xdr:nvSpPr>
                    <xdr:cNvPr id="3685" name="Shape 36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86" name="Shape 36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87" name="Shape 36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88" name="Shape 36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89" name="Shape 3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90" name="Shape 3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91" name="Shape 3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92" name="Shape 36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93" name="Shape 3693"/>
            <xdr:cNvGrpSpPr/>
          </xdr:nvGrpSpPr>
          <xdr:grpSpPr>
            <a:xfrm>
              <a:off x="5346000" y="3699038"/>
              <a:ext cx="0" cy="161925"/>
              <a:chOff x="5346000" y="3699038"/>
              <a:chExt cx="0" cy="161925"/>
            </a:xfrm>
          </xdr:grpSpPr>
          <xdr:sp>
            <xdr:nvSpPr>
              <xdr:cNvPr id="3694" name="Shape 36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95" name="Shape 3695"/>
              <xdr:cNvGrpSpPr/>
            </xdr:nvGrpSpPr>
            <xdr:grpSpPr>
              <a:xfrm>
                <a:off x="5346000" y="3699038"/>
                <a:ext cx="0" cy="161925"/>
                <a:chOff x="5346000" y="3699038"/>
                <a:chExt cx="0" cy="161925"/>
              </a:xfrm>
            </xdr:grpSpPr>
            <xdr:sp>
              <xdr:nvSpPr>
                <xdr:cNvPr id="3696" name="Shape 36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97" name="Shape 3697"/>
                <xdr:cNvGrpSpPr/>
              </xdr:nvGrpSpPr>
              <xdr:grpSpPr>
                <a:xfrm>
                  <a:off x="5346000" y="3699038"/>
                  <a:ext cx="0" cy="161925"/>
                  <a:chOff x="5346000" y="3699038"/>
                  <a:chExt cx="0" cy="161919"/>
                </a:xfrm>
              </xdr:grpSpPr>
              <xdr:sp>
                <xdr:nvSpPr>
                  <xdr:cNvPr id="3698" name="Shape 36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99" name="Shape 3699"/>
                  <xdr:cNvGrpSpPr/>
                </xdr:nvGrpSpPr>
                <xdr:grpSpPr>
                  <a:xfrm>
                    <a:off x="5346000" y="3699038"/>
                    <a:ext cx="0" cy="161919"/>
                    <a:chOff x="5475762" y="47760700"/>
                    <a:chExt cx="423655" cy="230200"/>
                  </a:xfrm>
                </xdr:grpSpPr>
                <xdr:sp>
                  <xdr:nvSpPr>
                    <xdr:cNvPr id="3700" name="Shape 37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01" name="Shape 37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02" name="Shape 3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3" name="Shape 37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04" name="Shape 3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5" name="Shape 37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6" name="Shape 3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07" name="Shape 37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08" name="Shape 3708"/>
            <xdr:cNvGrpSpPr/>
          </xdr:nvGrpSpPr>
          <xdr:grpSpPr>
            <a:xfrm>
              <a:off x="5346000" y="3699038"/>
              <a:ext cx="0" cy="161925"/>
              <a:chOff x="5346000" y="3699038"/>
              <a:chExt cx="0" cy="161925"/>
            </a:xfrm>
          </xdr:grpSpPr>
          <xdr:sp>
            <xdr:nvSpPr>
              <xdr:cNvPr id="3709" name="Shape 37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10" name="Shape 3710"/>
              <xdr:cNvGrpSpPr/>
            </xdr:nvGrpSpPr>
            <xdr:grpSpPr>
              <a:xfrm>
                <a:off x="5346000" y="3699038"/>
                <a:ext cx="0" cy="161925"/>
                <a:chOff x="5346000" y="3699038"/>
                <a:chExt cx="0" cy="161925"/>
              </a:xfrm>
            </xdr:grpSpPr>
            <xdr:sp>
              <xdr:nvSpPr>
                <xdr:cNvPr id="3711" name="Shape 37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12" name="Shape 3712"/>
                <xdr:cNvGrpSpPr/>
              </xdr:nvGrpSpPr>
              <xdr:grpSpPr>
                <a:xfrm>
                  <a:off x="5346000" y="3699038"/>
                  <a:ext cx="0" cy="161925"/>
                  <a:chOff x="5346000" y="3699038"/>
                  <a:chExt cx="0" cy="161919"/>
                </a:xfrm>
              </xdr:grpSpPr>
              <xdr:sp>
                <xdr:nvSpPr>
                  <xdr:cNvPr id="3713" name="Shape 37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14" name="Shape 3714"/>
                  <xdr:cNvGrpSpPr/>
                </xdr:nvGrpSpPr>
                <xdr:grpSpPr>
                  <a:xfrm>
                    <a:off x="5346000" y="3699038"/>
                    <a:ext cx="0" cy="161919"/>
                    <a:chOff x="5475762" y="47760700"/>
                    <a:chExt cx="423655" cy="230200"/>
                  </a:xfrm>
                </xdr:grpSpPr>
                <xdr:sp>
                  <xdr:nvSpPr>
                    <xdr:cNvPr id="3715" name="Shape 37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16" name="Shape 37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17" name="Shape 37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18" name="Shape 37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19" name="Shape 3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20" name="Shape 37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21" name="Shape 3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22" name="Shape 37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23" name="Shape 3723"/>
            <xdr:cNvGrpSpPr/>
          </xdr:nvGrpSpPr>
          <xdr:grpSpPr>
            <a:xfrm>
              <a:off x="5346000" y="3699038"/>
              <a:ext cx="0" cy="161925"/>
              <a:chOff x="5346000" y="3699038"/>
              <a:chExt cx="0" cy="161925"/>
            </a:xfrm>
          </xdr:grpSpPr>
          <xdr:sp>
            <xdr:nvSpPr>
              <xdr:cNvPr id="3724" name="Shape 37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25" name="Shape 3725"/>
              <xdr:cNvGrpSpPr/>
            </xdr:nvGrpSpPr>
            <xdr:grpSpPr>
              <a:xfrm>
                <a:off x="5346000" y="3699038"/>
                <a:ext cx="0" cy="161925"/>
                <a:chOff x="5346000" y="3699038"/>
                <a:chExt cx="0" cy="161925"/>
              </a:xfrm>
            </xdr:grpSpPr>
            <xdr:sp>
              <xdr:nvSpPr>
                <xdr:cNvPr id="3726" name="Shape 37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27" name="Shape 3727"/>
                <xdr:cNvGrpSpPr/>
              </xdr:nvGrpSpPr>
              <xdr:grpSpPr>
                <a:xfrm>
                  <a:off x="5346000" y="3699038"/>
                  <a:ext cx="0" cy="161925"/>
                  <a:chOff x="5346000" y="3699038"/>
                  <a:chExt cx="0" cy="161919"/>
                </a:xfrm>
              </xdr:grpSpPr>
              <xdr:sp>
                <xdr:nvSpPr>
                  <xdr:cNvPr id="3728" name="Shape 37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29" name="Shape 3729"/>
                  <xdr:cNvGrpSpPr/>
                </xdr:nvGrpSpPr>
                <xdr:grpSpPr>
                  <a:xfrm>
                    <a:off x="5346000" y="3699038"/>
                    <a:ext cx="0" cy="161919"/>
                    <a:chOff x="5475762" y="47760700"/>
                    <a:chExt cx="423655" cy="230200"/>
                  </a:xfrm>
                </xdr:grpSpPr>
                <xdr:sp>
                  <xdr:nvSpPr>
                    <xdr:cNvPr id="3730" name="Shape 37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31" name="Shape 37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32" name="Shape 3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33" name="Shape 37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34" name="Shape 3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35" name="Shape 3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36" name="Shape 3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37" name="Shape 37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38" name="Shape 3738"/>
            <xdr:cNvGrpSpPr/>
          </xdr:nvGrpSpPr>
          <xdr:grpSpPr>
            <a:xfrm>
              <a:off x="5346000" y="3699038"/>
              <a:ext cx="0" cy="161925"/>
              <a:chOff x="5346000" y="3699038"/>
              <a:chExt cx="0" cy="161925"/>
            </a:xfrm>
          </xdr:grpSpPr>
          <xdr:sp>
            <xdr:nvSpPr>
              <xdr:cNvPr id="3739" name="Shape 37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40" name="Shape 3740"/>
              <xdr:cNvGrpSpPr/>
            </xdr:nvGrpSpPr>
            <xdr:grpSpPr>
              <a:xfrm>
                <a:off x="5346000" y="3699038"/>
                <a:ext cx="0" cy="161925"/>
                <a:chOff x="5346000" y="3699038"/>
                <a:chExt cx="0" cy="161925"/>
              </a:xfrm>
            </xdr:grpSpPr>
            <xdr:sp>
              <xdr:nvSpPr>
                <xdr:cNvPr id="3741" name="Shape 37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42" name="Shape 3742"/>
                <xdr:cNvGrpSpPr/>
              </xdr:nvGrpSpPr>
              <xdr:grpSpPr>
                <a:xfrm>
                  <a:off x="5346000" y="3699038"/>
                  <a:ext cx="0" cy="161925"/>
                  <a:chOff x="5346000" y="3699038"/>
                  <a:chExt cx="0" cy="161919"/>
                </a:xfrm>
              </xdr:grpSpPr>
              <xdr:sp>
                <xdr:nvSpPr>
                  <xdr:cNvPr id="3743" name="Shape 37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44" name="Shape 3744"/>
                  <xdr:cNvGrpSpPr/>
                </xdr:nvGrpSpPr>
                <xdr:grpSpPr>
                  <a:xfrm>
                    <a:off x="5346000" y="3699038"/>
                    <a:ext cx="0" cy="161919"/>
                    <a:chOff x="5475762" y="47760700"/>
                    <a:chExt cx="423655" cy="230200"/>
                  </a:xfrm>
                </xdr:grpSpPr>
                <xdr:sp>
                  <xdr:nvSpPr>
                    <xdr:cNvPr id="3745" name="Shape 37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46" name="Shape 37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47" name="Shape 3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48" name="Shape 37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49" name="Shape 37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50" name="Shape 37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51" name="Shape 37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52" name="Shape 37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53" name="Shape 3753"/>
            <xdr:cNvGrpSpPr/>
          </xdr:nvGrpSpPr>
          <xdr:grpSpPr>
            <a:xfrm>
              <a:off x="5346000" y="3699038"/>
              <a:ext cx="0" cy="161925"/>
              <a:chOff x="5346000" y="3699038"/>
              <a:chExt cx="0" cy="161925"/>
            </a:xfrm>
          </xdr:grpSpPr>
          <xdr:sp>
            <xdr:nvSpPr>
              <xdr:cNvPr id="3754" name="Shape 37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55" name="Shape 3755"/>
              <xdr:cNvGrpSpPr/>
            </xdr:nvGrpSpPr>
            <xdr:grpSpPr>
              <a:xfrm>
                <a:off x="5346000" y="3699038"/>
                <a:ext cx="0" cy="161925"/>
                <a:chOff x="5346000" y="3699038"/>
                <a:chExt cx="0" cy="161925"/>
              </a:xfrm>
            </xdr:grpSpPr>
            <xdr:sp>
              <xdr:nvSpPr>
                <xdr:cNvPr id="3756" name="Shape 37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57" name="Shape 3757"/>
                <xdr:cNvGrpSpPr/>
              </xdr:nvGrpSpPr>
              <xdr:grpSpPr>
                <a:xfrm>
                  <a:off x="5346000" y="3699038"/>
                  <a:ext cx="0" cy="161925"/>
                  <a:chOff x="5346000" y="3699038"/>
                  <a:chExt cx="0" cy="161919"/>
                </a:xfrm>
              </xdr:grpSpPr>
              <xdr:sp>
                <xdr:nvSpPr>
                  <xdr:cNvPr id="3758" name="Shape 37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59" name="Shape 3759"/>
                  <xdr:cNvGrpSpPr/>
                </xdr:nvGrpSpPr>
                <xdr:grpSpPr>
                  <a:xfrm>
                    <a:off x="5346000" y="3699038"/>
                    <a:ext cx="0" cy="161919"/>
                    <a:chOff x="5475762" y="47760700"/>
                    <a:chExt cx="423655" cy="230200"/>
                  </a:xfrm>
                </xdr:grpSpPr>
                <xdr:sp>
                  <xdr:nvSpPr>
                    <xdr:cNvPr id="3760" name="Shape 37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61" name="Shape 37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62" name="Shape 37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3" name="Shape 37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64" name="Shape 37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5" name="Shape 37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6" name="Shape 3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67" name="Shape 37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68" name="Shape 3768"/>
            <xdr:cNvGrpSpPr/>
          </xdr:nvGrpSpPr>
          <xdr:grpSpPr>
            <a:xfrm>
              <a:off x="5346000" y="3699038"/>
              <a:ext cx="0" cy="161925"/>
              <a:chOff x="5346000" y="3699038"/>
              <a:chExt cx="0" cy="161925"/>
            </a:xfrm>
          </xdr:grpSpPr>
          <xdr:sp>
            <xdr:nvSpPr>
              <xdr:cNvPr id="3769" name="Shape 37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70" name="Shape 3770"/>
              <xdr:cNvGrpSpPr/>
            </xdr:nvGrpSpPr>
            <xdr:grpSpPr>
              <a:xfrm>
                <a:off x="5346000" y="3699038"/>
                <a:ext cx="0" cy="161925"/>
                <a:chOff x="5346000" y="3699038"/>
                <a:chExt cx="0" cy="161925"/>
              </a:xfrm>
            </xdr:grpSpPr>
            <xdr:sp>
              <xdr:nvSpPr>
                <xdr:cNvPr id="3771" name="Shape 37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72" name="Shape 3772"/>
                <xdr:cNvGrpSpPr/>
              </xdr:nvGrpSpPr>
              <xdr:grpSpPr>
                <a:xfrm>
                  <a:off x="5346000" y="3699038"/>
                  <a:ext cx="0" cy="161925"/>
                  <a:chOff x="5346000" y="3699038"/>
                  <a:chExt cx="0" cy="161919"/>
                </a:xfrm>
              </xdr:grpSpPr>
              <xdr:sp>
                <xdr:nvSpPr>
                  <xdr:cNvPr id="3773" name="Shape 37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74" name="Shape 3774"/>
                  <xdr:cNvGrpSpPr/>
                </xdr:nvGrpSpPr>
                <xdr:grpSpPr>
                  <a:xfrm>
                    <a:off x="5346000" y="3699038"/>
                    <a:ext cx="0" cy="161919"/>
                    <a:chOff x="5475762" y="47760700"/>
                    <a:chExt cx="423655" cy="230200"/>
                  </a:xfrm>
                </xdr:grpSpPr>
                <xdr:sp>
                  <xdr:nvSpPr>
                    <xdr:cNvPr id="3775" name="Shape 37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76" name="Shape 37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77" name="Shape 3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78" name="Shape 37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79" name="Shape 3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80" name="Shape 37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81" name="Shape 37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82" name="Shape 37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83" name="Shape 3783"/>
            <xdr:cNvGrpSpPr/>
          </xdr:nvGrpSpPr>
          <xdr:grpSpPr>
            <a:xfrm>
              <a:off x="5346000" y="3699038"/>
              <a:ext cx="0" cy="161925"/>
              <a:chOff x="5346000" y="3699038"/>
              <a:chExt cx="0" cy="161925"/>
            </a:xfrm>
          </xdr:grpSpPr>
          <xdr:sp>
            <xdr:nvSpPr>
              <xdr:cNvPr id="3784" name="Shape 37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85" name="Shape 3785"/>
              <xdr:cNvGrpSpPr/>
            </xdr:nvGrpSpPr>
            <xdr:grpSpPr>
              <a:xfrm>
                <a:off x="5346000" y="3699038"/>
                <a:ext cx="0" cy="161925"/>
                <a:chOff x="5346000" y="3699038"/>
                <a:chExt cx="0" cy="161925"/>
              </a:xfrm>
            </xdr:grpSpPr>
            <xdr:sp>
              <xdr:nvSpPr>
                <xdr:cNvPr id="3786" name="Shape 37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87" name="Shape 3787"/>
                <xdr:cNvGrpSpPr/>
              </xdr:nvGrpSpPr>
              <xdr:grpSpPr>
                <a:xfrm>
                  <a:off x="5346000" y="3699038"/>
                  <a:ext cx="0" cy="161925"/>
                  <a:chOff x="5346000" y="3699038"/>
                  <a:chExt cx="0" cy="161919"/>
                </a:xfrm>
              </xdr:grpSpPr>
              <xdr:sp>
                <xdr:nvSpPr>
                  <xdr:cNvPr id="3788" name="Shape 37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89" name="Shape 3789"/>
                  <xdr:cNvGrpSpPr/>
                </xdr:nvGrpSpPr>
                <xdr:grpSpPr>
                  <a:xfrm>
                    <a:off x="5346000" y="3699038"/>
                    <a:ext cx="0" cy="161919"/>
                    <a:chOff x="5475762" y="47760700"/>
                    <a:chExt cx="423655" cy="230200"/>
                  </a:xfrm>
                </xdr:grpSpPr>
                <xdr:sp>
                  <xdr:nvSpPr>
                    <xdr:cNvPr id="3790" name="Shape 37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91" name="Shape 37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92" name="Shape 37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3" name="Shape 37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94" name="Shape 37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5" name="Shape 37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6" name="Shape 3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97" name="Shape 37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98" name="Shape 3798"/>
            <xdr:cNvGrpSpPr/>
          </xdr:nvGrpSpPr>
          <xdr:grpSpPr>
            <a:xfrm>
              <a:off x="5346000" y="3699038"/>
              <a:ext cx="0" cy="161925"/>
              <a:chOff x="5346000" y="3699038"/>
              <a:chExt cx="0" cy="161925"/>
            </a:xfrm>
          </xdr:grpSpPr>
          <xdr:sp>
            <xdr:nvSpPr>
              <xdr:cNvPr id="3799" name="Shape 37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00" name="Shape 3800"/>
              <xdr:cNvGrpSpPr/>
            </xdr:nvGrpSpPr>
            <xdr:grpSpPr>
              <a:xfrm>
                <a:off x="5346000" y="3699038"/>
                <a:ext cx="0" cy="161925"/>
                <a:chOff x="5346000" y="3699038"/>
                <a:chExt cx="0" cy="161925"/>
              </a:xfrm>
            </xdr:grpSpPr>
            <xdr:sp>
              <xdr:nvSpPr>
                <xdr:cNvPr id="3801" name="Shape 38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02" name="Shape 3802"/>
                <xdr:cNvGrpSpPr/>
              </xdr:nvGrpSpPr>
              <xdr:grpSpPr>
                <a:xfrm>
                  <a:off x="5346000" y="3699038"/>
                  <a:ext cx="0" cy="161925"/>
                  <a:chOff x="5346000" y="3699038"/>
                  <a:chExt cx="0" cy="161919"/>
                </a:xfrm>
              </xdr:grpSpPr>
              <xdr:sp>
                <xdr:nvSpPr>
                  <xdr:cNvPr id="3803" name="Shape 38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04" name="Shape 3804"/>
                  <xdr:cNvGrpSpPr/>
                </xdr:nvGrpSpPr>
                <xdr:grpSpPr>
                  <a:xfrm>
                    <a:off x="5346000" y="3699038"/>
                    <a:ext cx="0" cy="161919"/>
                    <a:chOff x="5475762" y="47760700"/>
                    <a:chExt cx="423655" cy="230200"/>
                  </a:xfrm>
                </xdr:grpSpPr>
                <xdr:sp>
                  <xdr:nvSpPr>
                    <xdr:cNvPr id="3805" name="Shape 38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06" name="Shape 38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07" name="Shape 3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08" name="Shape 38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09" name="Shape 3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10" name="Shape 38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11" name="Shape 3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12" name="Shape 38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13" name="Shape 3813"/>
            <xdr:cNvGrpSpPr/>
          </xdr:nvGrpSpPr>
          <xdr:grpSpPr>
            <a:xfrm>
              <a:off x="5346000" y="3699038"/>
              <a:ext cx="0" cy="161925"/>
              <a:chOff x="5346000" y="3699038"/>
              <a:chExt cx="0" cy="161925"/>
            </a:xfrm>
          </xdr:grpSpPr>
          <xdr:sp>
            <xdr:nvSpPr>
              <xdr:cNvPr id="3814" name="Shape 38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15" name="Shape 3815"/>
              <xdr:cNvGrpSpPr/>
            </xdr:nvGrpSpPr>
            <xdr:grpSpPr>
              <a:xfrm>
                <a:off x="5346000" y="3699038"/>
                <a:ext cx="0" cy="161925"/>
                <a:chOff x="5346000" y="3699038"/>
                <a:chExt cx="0" cy="161925"/>
              </a:xfrm>
            </xdr:grpSpPr>
            <xdr:sp>
              <xdr:nvSpPr>
                <xdr:cNvPr id="3816" name="Shape 38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17" name="Shape 3817"/>
                <xdr:cNvGrpSpPr/>
              </xdr:nvGrpSpPr>
              <xdr:grpSpPr>
                <a:xfrm>
                  <a:off x="5346000" y="3699038"/>
                  <a:ext cx="0" cy="161925"/>
                  <a:chOff x="5346000" y="3699038"/>
                  <a:chExt cx="0" cy="161919"/>
                </a:xfrm>
              </xdr:grpSpPr>
              <xdr:sp>
                <xdr:nvSpPr>
                  <xdr:cNvPr id="3818" name="Shape 38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19" name="Shape 3819"/>
                  <xdr:cNvGrpSpPr/>
                </xdr:nvGrpSpPr>
                <xdr:grpSpPr>
                  <a:xfrm>
                    <a:off x="5346000" y="3699038"/>
                    <a:ext cx="0" cy="161919"/>
                    <a:chOff x="5475762" y="47760700"/>
                    <a:chExt cx="423655" cy="230200"/>
                  </a:xfrm>
                </xdr:grpSpPr>
                <xdr:sp>
                  <xdr:nvSpPr>
                    <xdr:cNvPr id="3820" name="Shape 38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21" name="Shape 38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22" name="Shape 3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3" name="Shape 38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24" name="Shape 3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5" name="Shape 38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6" name="Shape 38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27" name="Shape 38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28" name="Shape 3828"/>
            <xdr:cNvGrpSpPr/>
          </xdr:nvGrpSpPr>
          <xdr:grpSpPr>
            <a:xfrm>
              <a:off x="5346000" y="3699038"/>
              <a:ext cx="0" cy="161925"/>
              <a:chOff x="5346000" y="3699038"/>
              <a:chExt cx="0" cy="161925"/>
            </a:xfrm>
          </xdr:grpSpPr>
          <xdr:sp>
            <xdr:nvSpPr>
              <xdr:cNvPr id="3829" name="Shape 38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30" name="Shape 3830"/>
              <xdr:cNvGrpSpPr/>
            </xdr:nvGrpSpPr>
            <xdr:grpSpPr>
              <a:xfrm>
                <a:off x="5346000" y="3699038"/>
                <a:ext cx="0" cy="161925"/>
                <a:chOff x="5346000" y="3699038"/>
                <a:chExt cx="0" cy="161925"/>
              </a:xfrm>
            </xdr:grpSpPr>
            <xdr:sp>
              <xdr:nvSpPr>
                <xdr:cNvPr id="3831" name="Shape 38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32" name="Shape 3832"/>
                <xdr:cNvGrpSpPr/>
              </xdr:nvGrpSpPr>
              <xdr:grpSpPr>
                <a:xfrm>
                  <a:off x="5346000" y="3699038"/>
                  <a:ext cx="0" cy="161925"/>
                  <a:chOff x="5346000" y="3699038"/>
                  <a:chExt cx="0" cy="161919"/>
                </a:xfrm>
              </xdr:grpSpPr>
              <xdr:sp>
                <xdr:nvSpPr>
                  <xdr:cNvPr id="3833" name="Shape 38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34" name="Shape 3834"/>
                  <xdr:cNvGrpSpPr/>
                </xdr:nvGrpSpPr>
                <xdr:grpSpPr>
                  <a:xfrm>
                    <a:off x="5346000" y="3699038"/>
                    <a:ext cx="0" cy="161919"/>
                    <a:chOff x="5475762" y="47760700"/>
                    <a:chExt cx="423655" cy="230200"/>
                  </a:xfrm>
                </xdr:grpSpPr>
                <xdr:sp>
                  <xdr:nvSpPr>
                    <xdr:cNvPr id="3835" name="Shape 38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36" name="Shape 38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37" name="Shape 38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38" name="Shape 38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39" name="Shape 38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40" name="Shape 38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41" name="Shape 3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42" name="Shape 38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43" name="Shape 3843"/>
            <xdr:cNvGrpSpPr/>
          </xdr:nvGrpSpPr>
          <xdr:grpSpPr>
            <a:xfrm>
              <a:off x="5346000" y="3699038"/>
              <a:ext cx="0" cy="161925"/>
              <a:chOff x="5346000" y="3699038"/>
              <a:chExt cx="0" cy="161925"/>
            </a:xfrm>
          </xdr:grpSpPr>
          <xdr:sp>
            <xdr:nvSpPr>
              <xdr:cNvPr id="3844" name="Shape 38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45" name="Shape 3845"/>
              <xdr:cNvGrpSpPr/>
            </xdr:nvGrpSpPr>
            <xdr:grpSpPr>
              <a:xfrm>
                <a:off x="5346000" y="3699038"/>
                <a:ext cx="0" cy="161925"/>
                <a:chOff x="5346000" y="3699038"/>
                <a:chExt cx="0" cy="161925"/>
              </a:xfrm>
            </xdr:grpSpPr>
            <xdr:sp>
              <xdr:nvSpPr>
                <xdr:cNvPr id="3846" name="Shape 38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47" name="Shape 3847"/>
                <xdr:cNvGrpSpPr/>
              </xdr:nvGrpSpPr>
              <xdr:grpSpPr>
                <a:xfrm>
                  <a:off x="5346000" y="3699038"/>
                  <a:ext cx="0" cy="161925"/>
                  <a:chOff x="5346000" y="3699038"/>
                  <a:chExt cx="0" cy="161919"/>
                </a:xfrm>
              </xdr:grpSpPr>
              <xdr:sp>
                <xdr:nvSpPr>
                  <xdr:cNvPr id="3848" name="Shape 38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49" name="Shape 3849"/>
                  <xdr:cNvGrpSpPr/>
                </xdr:nvGrpSpPr>
                <xdr:grpSpPr>
                  <a:xfrm>
                    <a:off x="5346000" y="3699038"/>
                    <a:ext cx="0" cy="161919"/>
                    <a:chOff x="5475762" y="47760700"/>
                    <a:chExt cx="423655" cy="230200"/>
                  </a:xfrm>
                </xdr:grpSpPr>
                <xdr:sp>
                  <xdr:nvSpPr>
                    <xdr:cNvPr id="3850" name="Shape 38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51" name="Shape 38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52" name="Shape 3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53" name="Shape 38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54" name="Shape 3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55" name="Shape 38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56" name="Shape 3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57" name="Shape 38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58" name="Shape 3858"/>
            <xdr:cNvGrpSpPr/>
          </xdr:nvGrpSpPr>
          <xdr:grpSpPr>
            <a:xfrm>
              <a:off x="5346000" y="3699038"/>
              <a:ext cx="0" cy="161925"/>
              <a:chOff x="5346000" y="3699038"/>
              <a:chExt cx="0" cy="161925"/>
            </a:xfrm>
          </xdr:grpSpPr>
          <xdr:sp>
            <xdr:nvSpPr>
              <xdr:cNvPr id="3859" name="Shape 38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60" name="Shape 3860"/>
              <xdr:cNvGrpSpPr/>
            </xdr:nvGrpSpPr>
            <xdr:grpSpPr>
              <a:xfrm>
                <a:off x="5346000" y="3699038"/>
                <a:ext cx="0" cy="161925"/>
                <a:chOff x="5346000" y="3699038"/>
                <a:chExt cx="0" cy="161925"/>
              </a:xfrm>
            </xdr:grpSpPr>
            <xdr:sp>
              <xdr:nvSpPr>
                <xdr:cNvPr id="3861" name="Shape 38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62" name="Shape 3862"/>
                <xdr:cNvGrpSpPr/>
              </xdr:nvGrpSpPr>
              <xdr:grpSpPr>
                <a:xfrm>
                  <a:off x="5346000" y="3699038"/>
                  <a:ext cx="0" cy="161925"/>
                  <a:chOff x="5346000" y="3699038"/>
                  <a:chExt cx="0" cy="161919"/>
                </a:xfrm>
              </xdr:grpSpPr>
              <xdr:sp>
                <xdr:nvSpPr>
                  <xdr:cNvPr id="3863" name="Shape 38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64" name="Shape 3864"/>
                  <xdr:cNvGrpSpPr/>
                </xdr:nvGrpSpPr>
                <xdr:grpSpPr>
                  <a:xfrm>
                    <a:off x="5346000" y="3699038"/>
                    <a:ext cx="0" cy="161919"/>
                    <a:chOff x="5475762" y="47760700"/>
                    <a:chExt cx="423655" cy="230200"/>
                  </a:xfrm>
                </xdr:grpSpPr>
                <xdr:sp>
                  <xdr:nvSpPr>
                    <xdr:cNvPr id="3865" name="Shape 38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66" name="Shape 38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67" name="Shape 3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68" name="Shape 38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69" name="Shape 38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70" name="Shape 38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71" name="Shape 38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72" name="Shape 38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73" name="Shape 3873"/>
            <xdr:cNvGrpSpPr/>
          </xdr:nvGrpSpPr>
          <xdr:grpSpPr>
            <a:xfrm>
              <a:off x="5346000" y="3699038"/>
              <a:ext cx="0" cy="161925"/>
              <a:chOff x="5346000" y="3699038"/>
              <a:chExt cx="0" cy="161925"/>
            </a:xfrm>
          </xdr:grpSpPr>
          <xdr:sp>
            <xdr:nvSpPr>
              <xdr:cNvPr id="3874" name="Shape 38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75" name="Shape 3875"/>
              <xdr:cNvGrpSpPr/>
            </xdr:nvGrpSpPr>
            <xdr:grpSpPr>
              <a:xfrm>
                <a:off x="5346000" y="3699038"/>
                <a:ext cx="0" cy="161925"/>
                <a:chOff x="5346000" y="3699038"/>
                <a:chExt cx="0" cy="161925"/>
              </a:xfrm>
            </xdr:grpSpPr>
            <xdr:sp>
              <xdr:nvSpPr>
                <xdr:cNvPr id="3876" name="Shape 38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77" name="Shape 3877"/>
                <xdr:cNvGrpSpPr/>
              </xdr:nvGrpSpPr>
              <xdr:grpSpPr>
                <a:xfrm>
                  <a:off x="5346000" y="3699038"/>
                  <a:ext cx="0" cy="161925"/>
                  <a:chOff x="5346000" y="3699038"/>
                  <a:chExt cx="0" cy="161919"/>
                </a:xfrm>
              </xdr:grpSpPr>
              <xdr:sp>
                <xdr:nvSpPr>
                  <xdr:cNvPr id="3878" name="Shape 38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79" name="Shape 3879"/>
                  <xdr:cNvGrpSpPr/>
                </xdr:nvGrpSpPr>
                <xdr:grpSpPr>
                  <a:xfrm>
                    <a:off x="5346000" y="3699038"/>
                    <a:ext cx="0" cy="161919"/>
                    <a:chOff x="5475762" y="47760700"/>
                    <a:chExt cx="423655" cy="230200"/>
                  </a:xfrm>
                </xdr:grpSpPr>
                <xdr:sp>
                  <xdr:nvSpPr>
                    <xdr:cNvPr id="3880" name="Shape 38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81" name="Shape 38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82" name="Shape 38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83" name="Shape 38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84" name="Shape 38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85" name="Shape 38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86" name="Shape 38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87" name="Shape 38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88" name="Shape 3888"/>
            <xdr:cNvGrpSpPr/>
          </xdr:nvGrpSpPr>
          <xdr:grpSpPr>
            <a:xfrm>
              <a:off x="5346000" y="3699038"/>
              <a:ext cx="0" cy="161925"/>
              <a:chOff x="5346000" y="3699038"/>
              <a:chExt cx="0" cy="161925"/>
            </a:xfrm>
          </xdr:grpSpPr>
          <xdr:sp>
            <xdr:nvSpPr>
              <xdr:cNvPr id="3889" name="Shape 38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90" name="Shape 3890"/>
              <xdr:cNvGrpSpPr/>
            </xdr:nvGrpSpPr>
            <xdr:grpSpPr>
              <a:xfrm>
                <a:off x="5346000" y="3699038"/>
                <a:ext cx="0" cy="161925"/>
                <a:chOff x="5346000" y="3699038"/>
                <a:chExt cx="0" cy="161925"/>
              </a:xfrm>
            </xdr:grpSpPr>
            <xdr:sp>
              <xdr:nvSpPr>
                <xdr:cNvPr id="3891" name="Shape 38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92" name="Shape 3892"/>
                <xdr:cNvGrpSpPr/>
              </xdr:nvGrpSpPr>
              <xdr:grpSpPr>
                <a:xfrm>
                  <a:off x="5346000" y="3699038"/>
                  <a:ext cx="0" cy="161925"/>
                  <a:chOff x="5346000" y="3699038"/>
                  <a:chExt cx="0" cy="161919"/>
                </a:xfrm>
              </xdr:grpSpPr>
              <xdr:sp>
                <xdr:nvSpPr>
                  <xdr:cNvPr id="3893" name="Shape 38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94" name="Shape 3894"/>
                  <xdr:cNvGrpSpPr/>
                </xdr:nvGrpSpPr>
                <xdr:grpSpPr>
                  <a:xfrm>
                    <a:off x="5346000" y="3699038"/>
                    <a:ext cx="0" cy="161919"/>
                    <a:chOff x="5475762" y="47760700"/>
                    <a:chExt cx="423655" cy="230200"/>
                  </a:xfrm>
                </xdr:grpSpPr>
                <xdr:sp>
                  <xdr:nvSpPr>
                    <xdr:cNvPr id="3895" name="Shape 38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96" name="Shape 38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97" name="Shape 3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98" name="Shape 38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99" name="Shape 3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00" name="Shape 39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01" name="Shape 3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14</xdr:col>
      <xdr:colOff>0</xdr:colOff>
      <xdr:row>91</xdr:row>
      <xdr:rowOff>9525</xdr:rowOff>
    </xdr:from>
    <xdr:ext cx="466725" cy="361950"/>
    <xdr:sp>
      <xdr:nvSpPr>
        <xdr:cNvPr id="3902" name="Shape 3902"/>
        <xdr:cNvSpPr/>
      </xdr:nvSpPr>
      <xdr:spPr>
        <a:xfrm>
          <a:off x="5117400" y="3603788"/>
          <a:ext cx="45720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91</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91</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91</xdr:row>
      <xdr:rowOff>9525</xdr:rowOff>
    </xdr:from>
    <xdr:ext cx="457200" cy="361950"/>
    <xdr:sp>
      <xdr:nvSpPr>
        <xdr:cNvPr id="3903" name="Shape 3903"/>
        <xdr:cNvSpPr/>
      </xdr:nvSpPr>
      <xdr:spPr>
        <a:xfrm>
          <a:off x="5122163" y="3603788"/>
          <a:ext cx="44767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91</xdr:row>
      <xdr:rowOff>0</xdr:rowOff>
    </xdr:from>
    <xdr:ext cx="457200" cy="361950"/>
    <xdr:sp>
      <xdr:nvSpPr>
        <xdr:cNvPr id="3903" name="Shape 3903"/>
        <xdr:cNvSpPr/>
      </xdr:nvSpPr>
      <xdr:spPr>
        <a:xfrm>
          <a:off x="5122163" y="3603788"/>
          <a:ext cx="44767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91</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91</xdr:row>
      <xdr:rowOff>9525</xdr:rowOff>
    </xdr:from>
    <xdr:ext cx="457200" cy="361950"/>
    <xdr:sp>
      <xdr:nvSpPr>
        <xdr:cNvPr id="3904" name="Shape 3904"/>
        <xdr:cNvSpPr/>
      </xdr:nvSpPr>
      <xdr:spPr>
        <a:xfrm>
          <a:off x="5122163" y="3603788"/>
          <a:ext cx="447675"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91</xdr:row>
      <xdr:rowOff>9525</xdr:rowOff>
    </xdr:from>
    <xdr:ext cx="457200" cy="361950"/>
    <xdr:sp>
      <xdr:nvSpPr>
        <xdr:cNvPr id="3904" name="Shape 3904"/>
        <xdr:cNvSpPr/>
      </xdr:nvSpPr>
      <xdr:spPr>
        <a:xfrm>
          <a:off x="5122163" y="3603788"/>
          <a:ext cx="447675"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91</xdr:row>
      <xdr:rowOff>9525</xdr:rowOff>
    </xdr:from>
    <xdr:ext cx="457200" cy="361950"/>
    <xdr:sp>
      <xdr:nvSpPr>
        <xdr:cNvPr id="3903" name="Shape 3903"/>
        <xdr:cNvSpPr/>
      </xdr:nvSpPr>
      <xdr:spPr>
        <a:xfrm>
          <a:off x="5122163" y="3603788"/>
          <a:ext cx="44767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91</xdr:row>
      <xdr:rowOff>9525</xdr:rowOff>
    </xdr:from>
    <xdr:ext cx="457200" cy="361950"/>
    <xdr:sp>
      <xdr:nvSpPr>
        <xdr:cNvPr id="3905" name="Shape 3905"/>
        <xdr:cNvSpPr/>
      </xdr:nvSpPr>
      <xdr:spPr>
        <a:xfrm>
          <a:off x="5122163" y="3603788"/>
          <a:ext cx="447675" cy="352425"/>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91</xdr:row>
      <xdr:rowOff>19050</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91</xdr:row>
      <xdr:rowOff>9525</xdr:rowOff>
    </xdr:from>
    <xdr:ext cx="457200" cy="361950"/>
    <xdr:sp>
      <xdr:nvSpPr>
        <xdr:cNvPr id="3903" name="Shape 3903"/>
        <xdr:cNvSpPr/>
      </xdr:nvSpPr>
      <xdr:spPr>
        <a:xfrm>
          <a:off x="5122163" y="3603788"/>
          <a:ext cx="44767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91</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91</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91</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91</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06" name="Shape 39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07" name="Shape 3907"/>
            <xdr:cNvGrpSpPr/>
          </xdr:nvGrpSpPr>
          <xdr:grpSpPr>
            <a:xfrm>
              <a:off x="5346000" y="3699038"/>
              <a:ext cx="0" cy="161925"/>
              <a:chOff x="5346000" y="3699038"/>
              <a:chExt cx="0" cy="161925"/>
            </a:xfrm>
          </xdr:grpSpPr>
          <xdr:sp>
            <xdr:nvSpPr>
              <xdr:cNvPr id="3908" name="Shape 39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09" name="Shape 3909"/>
              <xdr:cNvGrpSpPr/>
            </xdr:nvGrpSpPr>
            <xdr:grpSpPr>
              <a:xfrm>
                <a:off x="5346000" y="3699038"/>
                <a:ext cx="0" cy="161925"/>
                <a:chOff x="5346000" y="3699038"/>
                <a:chExt cx="0" cy="161925"/>
              </a:xfrm>
            </xdr:grpSpPr>
            <xdr:sp>
              <xdr:nvSpPr>
                <xdr:cNvPr id="3910" name="Shape 39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11" name="Shape 3911"/>
                <xdr:cNvGrpSpPr/>
              </xdr:nvGrpSpPr>
              <xdr:grpSpPr>
                <a:xfrm>
                  <a:off x="5346000" y="3699038"/>
                  <a:ext cx="0" cy="161925"/>
                  <a:chOff x="5346000" y="3699038"/>
                  <a:chExt cx="0" cy="161919"/>
                </a:xfrm>
              </xdr:grpSpPr>
              <xdr:sp>
                <xdr:nvSpPr>
                  <xdr:cNvPr id="3912" name="Shape 39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13" name="Shape 3913"/>
                  <xdr:cNvGrpSpPr/>
                </xdr:nvGrpSpPr>
                <xdr:grpSpPr>
                  <a:xfrm>
                    <a:off x="5346000" y="3699038"/>
                    <a:ext cx="0" cy="161919"/>
                    <a:chOff x="5475762" y="47760700"/>
                    <a:chExt cx="423655" cy="230200"/>
                  </a:xfrm>
                </xdr:grpSpPr>
                <xdr:sp>
                  <xdr:nvSpPr>
                    <xdr:cNvPr id="3914" name="Shape 39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15" name="Shape 39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16" name="Shape 39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17" name="Shape 39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18" name="Shape 39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19" name="Shape 39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20" name="Shape 39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21" name="Shape 39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22" name="Shape 3922"/>
            <xdr:cNvGrpSpPr/>
          </xdr:nvGrpSpPr>
          <xdr:grpSpPr>
            <a:xfrm>
              <a:off x="5346000" y="3699038"/>
              <a:ext cx="0" cy="161925"/>
              <a:chOff x="5346000" y="3699038"/>
              <a:chExt cx="0" cy="161925"/>
            </a:xfrm>
          </xdr:grpSpPr>
          <xdr:sp>
            <xdr:nvSpPr>
              <xdr:cNvPr id="3923" name="Shape 39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24" name="Shape 3924"/>
              <xdr:cNvGrpSpPr/>
            </xdr:nvGrpSpPr>
            <xdr:grpSpPr>
              <a:xfrm>
                <a:off x="5346000" y="3699038"/>
                <a:ext cx="0" cy="161925"/>
                <a:chOff x="5346000" y="3699038"/>
                <a:chExt cx="0" cy="161925"/>
              </a:xfrm>
            </xdr:grpSpPr>
            <xdr:sp>
              <xdr:nvSpPr>
                <xdr:cNvPr id="3925" name="Shape 39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26" name="Shape 3926"/>
                <xdr:cNvGrpSpPr/>
              </xdr:nvGrpSpPr>
              <xdr:grpSpPr>
                <a:xfrm>
                  <a:off x="5346000" y="3699038"/>
                  <a:ext cx="0" cy="161925"/>
                  <a:chOff x="5346000" y="3699038"/>
                  <a:chExt cx="0" cy="161919"/>
                </a:xfrm>
              </xdr:grpSpPr>
              <xdr:sp>
                <xdr:nvSpPr>
                  <xdr:cNvPr id="3927" name="Shape 39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28" name="Shape 3928"/>
                  <xdr:cNvGrpSpPr/>
                </xdr:nvGrpSpPr>
                <xdr:grpSpPr>
                  <a:xfrm>
                    <a:off x="5346000" y="3699038"/>
                    <a:ext cx="0" cy="161919"/>
                    <a:chOff x="5475762" y="47760700"/>
                    <a:chExt cx="314325" cy="230200"/>
                  </a:xfrm>
                </xdr:grpSpPr>
                <xdr:sp>
                  <xdr:nvSpPr>
                    <xdr:cNvPr id="3929" name="Shape 39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30" name="Shape 393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31" name="Shape 39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2" name="Shape 393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3" name="Shape 393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4" name="Shape 393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5" name="Shape 393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3936" name="Shape 39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37" name="Shape 3937"/>
            <xdr:cNvGrpSpPr/>
          </xdr:nvGrpSpPr>
          <xdr:grpSpPr>
            <a:xfrm>
              <a:off x="5346000" y="3699038"/>
              <a:ext cx="0" cy="161925"/>
              <a:chOff x="5346000" y="3699038"/>
              <a:chExt cx="0" cy="161925"/>
            </a:xfrm>
          </xdr:grpSpPr>
          <xdr:sp>
            <xdr:nvSpPr>
              <xdr:cNvPr id="3938" name="Shape 39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39" name="Shape 3939"/>
              <xdr:cNvGrpSpPr/>
            </xdr:nvGrpSpPr>
            <xdr:grpSpPr>
              <a:xfrm>
                <a:off x="5346000" y="3699038"/>
                <a:ext cx="0" cy="161925"/>
                <a:chOff x="5346000" y="3699038"/>
                <a:chExt cx="0" cy="161925"/>
              </a:xfrm>
            </xdr:grpSpPr>
            <xdr:sp>
              <xdr:nvSpPr>
                <xdr:cNvPr id="3940" name="Shape 39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41" name="Shape 3941"/>
                <xdr:cNvGrpSpPr/>
              </xdr:nvGrpSpPr>
              <xdr:grpSpPr>
                <a:xfrm>
                  <a:off x="5346000" y="3699038"/>
                  <a:ext cx="0" cy="161925"/>
                  <a:chOff x="5346000" y="3699038"/>
                  <a:chExt cx="0" cy="161919"/>
                </a:xfrm>
              </xdr:grpSpPr>
              <xdr:sp>
                <xdr:nvSpPr>
                  <xdr:cNvPr id="3942" name="Shape 39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43" name="Shape 3943"/>
                  <xdr:cNvGrpSpPr/>
                </xdr:nvGrpSpPr>
                <xdr:grpSpPr>
                  <a:xfrm>
                    <a:off x="5346000" y="3699038"/>
                    <a:ext cx="0" cy="161919"/>
                    <a:chOff x="5475762" y="47760700"/>
                    <a:chExt cx="314325" cy="230200"/>
                  </a:xfrm>
                </xdr:grpSpPr>
                <xdr:sp>
                  <xdr:nvSpPr>
                    <xdr:cNvPr id="3944" name="Shape 39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45" name="Shape 394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46" name="Shape 394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47" name="Shape 394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48" name="Shape 394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49" name="Shape 394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50" name="Shape 395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3951" name="Shape 3951"/>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52" name="Shape 3952"/>
            <xdr:cNvGrpSpPr/>
          </xdr:nvGrpSpPr>
          <xdr:grpSpPr>
            <a:xfrm>
              <a:off x="5346000" y="3694275"/>
              <a:ext cx="0" cy="171450"/>
              <a:chOff x="5346000" y="3694275"/>
              <a:chExt cx="0" cy="171450"/>
            </a:xfrm>
          </xdr:grpSpPr>
          <xdr:sp>
            <xdr:nvSpPr>
              <xdr:cNvPr id="3953" name="Shape 3953"/>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54" name="Shape 3954"/>
              <xdr:cNvGrpSpPr/>
            </xdr:nvGrpSpPr>
            <xdr:grpSpPr>
              <a:xfrm>
                <a:off x="5346000" y="3694275"/>
                <a:ext cx="0" cy="171450"/>
                <a:chOff x="5346000" y="3694275"/>
                <a:chExt cx="0" cy="171450"/>
              </a:xfrm>
            </xdr:grpSpPr>
            <xdr:sp>
              <xdr:nvSpPr>
                <xdr:cNvPr id="3955" name="Shape 3955"/>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56" name="Shape 3956"/>
                <xdr:cNvGrpSpPr/>
              </xdr:nvGrpSpPr>
              <xdr:grpSpPr>
                <a:xfrm>
                  <a:off x="5346000" y="3694275"/>
                  <a:ext cx="0" cy="171450"/>
                  <a:chOff x="5346000" y="3694275"/>
                  <a:chExt cx="0" cy="171443"/>
                </a:xfrm>
              </xdr:grpSpPr>
              <xdr:sp>
                <xdr:nvSpPr>
                  <xdr:cNvPr id="3957" name="Shape 3957"/>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58" name="Shape 3958"/>
                  <xdr:cNvGrpSpPr/>
                </xdr:nvGrpSpPr>
                <xdr:grpSpPr>
                  <a:xfrm>
                    <a:off x="5346000" y="3694275"/>
                    <a:ext cx="0" cy="171443"/>
                    <a:chOff x="5475762" y="47760700"/>
                    <a:chExt cx="314325" cy="230200"/>
                  </a:xfrm>
                </xdr:grpSpPr>
                <xdr:sp>
                  <xdr:nvSpPr>
                    <xdr:cNvPr id="3959" name="Shape 39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60" name="Shape 3960"/>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61" name="Shape 396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2" name="Shape 396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3" name="Shape 396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4" name="Shape 396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5" name="Shape 396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66" name="Shape 39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67" name="Shape 3967"/>
            <xdr:cNvGrpSpPr/>
          </xdr:nvGrpSpPr>
          <xdr:grpSpPr>
            <a:xfrm>
              <a:off x="5346000" y="3699038"/>
              <a:ext cx="0" cy="161925"/>
              <a:chOff x="5346000" y="3699038"/>
              <a:chExt cx="0" cy="161925"/>
            </a:xfrm>
          </xdr:grpSpPr>
          <xdr:sp>
            <xdr:nvSpPr>
              <xdr:cNvPr id="3968" name="Shape 39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69" name="Shape 3969"/>
              <xdr:cNvGrpSpPr/>
            </xdr:nvGrpSpPr>
            <xdr:grpSpPr>
              <a:xfrm>
                <a:off x="5346000" y="3699038"/>
                <a:ext cx="0" cy="161925"/>
                <a:chOff x="5346000" y="3699038"/>
                <a:chExt cx="0" cy="161925"/>
              </a:xfrm>
            </xdr:grpSpPr>
            <xdr:sp>
              <xdr:nvSpPr>
                <xdr:cNvPr id="3970" name="Shape 39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71" name="Shape 3971"/>
                <xdr:cNvGrpSpPr/>
              </xdr:nvGrpSpPr>
              <xdr:grpSpPr>
                <a:xfrm>
                  <a:off x="5346000" y="3699038"/>
                  <a:ext cx="0" cy="161925"/>
                  <a:chOff x="5346000" y="3699038"/>
                  <a:chExt cx="0" cy="161919"/>
                </a:xfrm>
              </xdr:grpSpPr>
              <xdr:sp>
                <xdr:nvSpPr>
                  <xdr:cNvPr id="3972" name="Shape 39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73" name="Shape 3973"/>
                  <xdr:cNvGrpSpPr/>
                </xdr:nvGrpSpPr>
                <xdr:grpSpPr>
                  <a:xfrm>
                    <a:off x="5346000" y="3699038"/>
                    <a:ext cx="0" cy="161919"/>
                    <a:chOff x="5475762" y="47760700"/>
                    <a:chExt cx="423655" cy="230200"/>
                  </a:xfrm>
                </xdr:grpSpPr>
                <xdr:sp>
                  <xdr:nvSpPr>
                    <xdr:cNvPr id="3974" name="Shape 39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75" name="Shape 39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76" name="Shape 39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77" name="Shape 39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78" name="Shape 3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79" name="Shape 3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80" name="Shape 39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81" name="Shape 39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82" name="Shape 3982"/>
            <xdr:cNvGrpSpPr/>
          </xdr:nvGrpSpPr>
          <xdr:grpSpPr>
            <a:xfrm>
              <a:off x="5346000" y="3699038"/>
              <a:ext cx="0" cy="161925"/>
              <a:chOff x="5346000" y="3699038"/>
              <a:chExt cx="0" cy="161925"/>
            </a:xfrm>
          </xdr:grpSpPr>
          <xdr:sp>
            <xdr:nvSpPr>
              <xdr:cNvPr id="3983" name="Shape 39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84" name="Shape 3984"/>
              <xdr:cNvGrpSpPr/>
            </xdr:nvGrpSpPr>
            <xdr:grpSpPr>
              <a:xfrm>
                <a:off x="5346000" y="3699038"/>
                <a:ext cx="0" cy="161925"/>
                <a:chOff x="5346000" y="3699038"/>
                <a:chExt cx="0" cy="161925"/>
              </a:xfrm>
            </xdr:grpSpPr>
            <xdr:sp>
              <xdr:nvSpPr>
                <xdr:cNvPr id="3985" name="Shape 39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86" name="Shape 3986"/>
                <xdr:cNvGrpSpPr/>
              </xdr:nvGrpSpPr>
              <xdr:grpSpPr>
                <a:xfrm>
                  <a:off x="5346000" y="3699038"/>
                  <a:ext cx="0" cy="161925"/>
                  <a:chOff x="5346000" y="3699038"/>
                  <a:chExt cx="0" cy="161919"/>
                </a:xfrm>
              </xdr:grpSpPr>
              <xdr:sp>
                <xdr:nvSpPr>
                  <xdr:cNvPr id="3987" name="Shape 39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88" name="Shape 3988"/>
                  <xdr:cNvGrpSpPr/>
                </xdr:nvGrpSpPr>
                <xdr:grpSpPr>
                  <a:xfrm>
                    <a:off x="5346000" y="3699038"/>
                    <a:ext cx="0" cy="161919"/>
                    <a:chOff x="5475762" y="47760700"/>
                    <a:chExt cx="423655" cy="230200"/>
                  </a:xfrm>
                </xdr:grpSpPr>
                <xdr:sp>
                  <xdr:nvSpPr>
                    <xdr:cNvPr id="3989" name="Shape 39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90" name="Shape 39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91" name="Shape 39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92" name="Shape 39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93" name="Shape 39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94" name="Shape 3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95" name="Shape 39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96" name="Shape 39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97" name="Shape 3997"/>
            <xdr:cNvGrpSpPr/>
          </xdr:nvGrpSpPr>
          <xdr:grpSpPr>
            <a:xfrm>
              <a:off x="5346000" y="3699038"/>
              <a:ext cx="0" cy="161925"/>
              <a:chOff x="5346000" y="3699038"/>
              <a:chExt cx="0" cy="161925"/>
            </a:xfrm>
          </xdr:grpSpPr>
          <xdr:sp>
            <xdr:nvSpPr>
              <xdr:cNvPr id="3998" name="Shape 39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99" name="Shape 3999"/>
              <xdr:cNvGrpSpPr/>
            </xdr:nvGrpSpPr>
            <xdr:grpSpPr>
              <a:xfrm>
                <a:off x="5346000" y="3699038"/>
                <a:ext cx="0" cy="161925"/>
                <a:chOff x="5346000" y="3699038"/>
                <a:chExt cx="0" cy="161925"/>
              </a:xfrm>
            </xdr:grpSpPr>
            <xdr:sp>
              <xdr:nvSpPr>
                <xdr:cNvPr id="4000" name="Shape 40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01" name="Shape 4001"/>
                <xdr:cNvGrpSpPr/>
              </xdr:nvGrpSpPr>
              <xdr:grpSpPr>
                <a:xfrm>
                  <a:off x="5346000" y="3699038"/>
                  <a:ext cx="0" cy="161925"/>
                  <a:chOff x="5346000" y="3699038"/>
                  <a:chExt cx="0" cy="161919"/>
                </a:xfrm>
              </xdr:grpSpPr>
              <xdr:sp>
                <xdr:nvSpPr>
                  <xdr:cNvPr id="4002" name="Shape 40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03" name="Shape 4003"/>
                  <xdr:cNvGrpSpPr/>
                </xdr:nvGrpSpPr>
                <xdr:grpSpPr>
                  <a:xfrm>
                    <a:off x="5346000" y="3699038"/>
                    <a:ext cx="0" cy="161919"/>
                    <a:chOff x="5475762" y="47760700"/>
                    <a:chExt cx="423655" cy="230200"/>
                  </a:xfrm>
                </xdr:grpSpPr>
                <xdr:sp>
                  <xdr:nvSpPr>
                    <xdr:cNvPr id="4004" name="Shape 40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05" name="Shape 40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06" name="Shape 40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07" name="Shape 40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08" name="Shape 4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09" name="Shape 4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10" name="Shape 4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11" name="Shape 40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12" name="Shape 4012"/>
            <xdr:cNvGrpSpPr/>
          </xdr:nvGrpSpPr>
          <xdr:grpSpPr>
            <a:xfrm>
              <a:off x="5346000" y="3699038"/>
              <a:ext cx="0" cy="161925"/>
              <a:chOff x="5346000" y="3699038"/>
              <a:chExt cx="0" cy="161925"/>
            </a:xfrm>
          </xdr:grpSpPr>
          <xdr:sp>
            <xdr:nvSpPr>
              <xdr:cNvPr id="4013" name="Shape 40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14" name="Shape 4014"/>
              <xdr:cNvGrpSpPr/>
            </xdr:nvGrpSpPr>
            <xdr:grpSpPr>
              <a:xfrm>
                <a:off x="5346000" y="3699038"/>
                <a:ext cx="0" cy="161925"/>
                <a:chOff x="5346000" y="3699038"/>
                <a:chExt cx="0" cy="161925"/>
              </a:xfrm>
            </xdr:grpSpPr>
            <xdr:sp>
              <xdr:nvSpPr>
                <xdr:cNvPr id="4015" name="Shape 40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16" name="Shape 4016"/>
                <xdr:cNvGrpSpPr/>
              </xdr:nvGrpSpPr>
              <xdr:grpSpPr>
                <a:xfrm>
                  <a:off x="5346000" y="3699038"/>
                  <a:ext cx="0" cy="161925"/>
                  <a:chOff x="5346000" y="3699038"/>
                  <a:chExt cx="0" cy="161919"/>
                </a:xfrm>
              </xdr:grpSpPr>
              <xdr:sp>
                <xdr:nvSpPr>
                  <xdr:cNvPr id="4017" name="Shape 40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18" name="Shape 4018"/>
                  <xdr:cNvGrpSpPr/>
                </xdr:nvGrpSpPr>
                <xdr:grpSpPr>
                  <a:xfrm>
                    <a:off x="5346000" y="3699038"/>
                    <a:ext cx="0" cy="161919"/>
                    <a:chOff x="5475762" y="47760700"/>
                    <a:chExt cx="423655" cy="230200"/>
                  </a:xfrm>
                </xdr:grpSpPr>
                <xdr:sp>
                  <xdr:nvSpPr>
                    <xdr:cNvPr id="4019" name="Shape 40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20" name="Shape 40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21" name="Shape 4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22" name="Shape 40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23" name="Shape 4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24" name="Shape 40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25" name="Shape 40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26" name="Shape 40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27" name="Shape 4027"/>
            <xdr:cNvGrpSpPr/>
          </xdr:nvGrpSpPr>
          <xdr:grpSpPr>
            <a:xfrm>
              <a:off x="5346000" y="3699038"/>
              <a:ext cx="0" cy="161925"/>
              <a:chOff x="5346000" y="3699038"/>
              <a:chExt cx="0" cy="161925"/>
            </a:xfrm>
          </xdr:grpSpPr>
          <xdr:sp>
            <xdr:nvSpPr>
              <xdr:cNvPr id="4028" name="Shape 40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29" name="Shape 4029"/>
              <xdr:cNvGrpSpPr/>
            </xdr:nvGrpSpPr>
            <xdr:grpSpPr>
              <a:xfrm>
                <a:off x="5346000" y="3699038"/>
                <a:ext cx="0" cy="161925"/>
                <a:chOff x="5346000" y="3699038"/>
                <a:chExt cx="0" cy="161925"/>
              </a:xfrm>
            </xdr:grpSpPr>
            <xdr:sp>
              <xdr:nvSpPr>
                <xdr:cNvPr id="4030" name="Shape 40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31" name="Shape 4031"/>
                <xdr:cNvGrpSpPr/>
              </xdr:nvGrpSpPr>
              <xdr:grpSpPr>
                <a:xfrm>
                  <a:off x="5346000" y="3699038"/>
                  <a:ext cx="0" cy="161925"/>
                  <a:chOff x="5346000" y="3699038"/>
                  <a:chExt cx="0" cy="161919"/>
                </a:xfrm>
              </xdr:grpSpPr>
              <xdr:sp>
                <xdr:nvSpPr>
                  <xdr:cNvPr id="4032" name="Shape 40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33" name="Shape 4033"/>
                  <xdr:cNvGrpSpPr/>
                </xdr:nvGrpSpPr>
                <xdr:grpSpPr>
                  <a:xfrm>
                    <a:off x="5346000" y="3699038"/>
                    <a:ext cx="0" cy="161919"/>
                    <a:chOff x="5475762" y="47760700"/>
                    <a:chExt cx="423655" cy="230200"/>
                  </a:xfrm>
                </xdr:grpSpPr>
                <xdr:sp>
                  <xdr:nvSpPr>
                    <xdr:cNvPr id="4034" name="Shape 40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35" name="Shape 40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36" name="Shape 40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7" name="Shape 40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38" name="Shape 40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9" name="Shape 40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0" name="Shape 40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41" name="Shape 40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42" name="Shape 4042"/>
            <xdr:cNvGrpSpPr/>
          </xdr:nvGrpSpPr>
          <xdr:grpSpPr>
            <a:xfrm>
              <a:off x="5346000" y="3699038"/>
              <a:ext cx="0" cy="161925"/>
              <a:chOff x="5346000" y="3699038"/>
              <a:chExt cx="0" cy="161925"/>
            </a:xfrm>
          </xdr:grpSpPr>
          <xdr:sp>
            <xdr:nvSpPr>
              <xdr:cNvPr id="4043" name="Shape 40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44" name="Shape 4044"/>
              <xdr:cNvGrpSpPr/>
            </xdr:nvGrpSpPr>
            <xdr:grpSpPr>
              <a:xfrm>
                <a:off x="5346000" y="3699038"/>
                <a:ext cx="0" cy="161925"/>
                <a:chOff x="5346000" y="3699038"/>
                <a:chExt cx="0" cy="161925"/>
              </a:xfrm>
            </xdr:grpSpPr>
            <xdr:sp>
              <xdr:nvSpPr>
                <xdr:cNvPr id="4045" name="Shape 40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46" name="Shape 4046"/>
                <xdr:cNvGrpSpPr/>
              </xdr:nvGrpSpPr>
              <xdr:grpSpPr>
                <a:xfrm>
                  <a:off x="5346000" y="3699038"/>
                  <a:ext cx="0" cy="161925"/>
                  <a:chOff x="5346000" y="3699038"/>
                  <a:chExt cx="0" cy="161919"/>
                </a:xfrm>
              </xdr:grpSpPr>
              <xdr:sp>
                <xdr:nvSpPr>
                  <xdr:cNvPr id="4047" name="Shape 40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48" name="Shape 4048"/>
                  <xdr:cNvGrpSpPr/>
                </xdr:nvGrpSpPr>
                <xdr:grpSpPr>
                  <a:xfrm>
                    <a:off x="5346000" y="3699038"/>
                    <a:ext cx="0" cy="161919"/>
                    <a:chOff x="5475762" y="47760700"/>
                    <a:chExt cx="423655" cy="230200"/>
                  </a:xfrm>
                </xdr:grpSpPr>
                <xdr:sp>
                  <xdr:nvSpPr>
                    <xdr:cNvPr id="4049" name="Shape 40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50" name="Shape 40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51" name="Shape 40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2" name="Shape 40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53" name="Shape 4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4" name="Shape 40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5" name="Shape 40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56" name="Shape 40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57" name="Shape 4057"/>
            <xdr:cNvGrpSpPr/>
          </xdr:nvGrpSpPr>
          <xdr:grpSpPr>
            <a:xfrm>
              <a:off x="5346000" y="3699038"/>
              <a:ext cx="0" cy="161925"/>
              <a:chOff x="5346000" y="3699038"/>
              <a:chExt cx="0" cy="161925"/>
            </a:xfrm>
          </xdr:grpSpPr>
          <xdr:sp>
            <xdr:nvSpPr>
              <xdr:cNvPr id="4058" name="Shape 40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59" name="Shape 4059"/>
              <xdr:cNvGrpSpPr/>
            </xdr:nvGrpSpPr>
            <xdr:grpSpPr>
              <a:xfrm>
                <a:off x="5346000" y="3699038"/>
                <a:ext cx="0" cy="161925"/>
                <a:chOff x="5346000" y="3699038"/>
                <a:chExt cx="0" cy="161925"/>
              </a:xfrm>
            </xdr:grpSpPr>
            <xdr:sp>
              <xdr:nvSpPr>
                <xdr:cNvPr id="4060" name="Shape 40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61" name="Shape 4061"/>
                <xdr:cNvGrpSpPr/>
              </xdr:nvGrpSpPr>
              <xdr:grpSpPr>
                <a:xfrm>
                  <a:off x="5346000" y="3699038"/>
                  <a:ext cx="0" cy="161925"/>
                  <a:chOff x="5346000" y="3699038"/>
                  <a:chExt cx="0" cy="161919"/>
                </a:xfrm>
              </xdr:grpSpPr>
              <xdr:sp>
                <xdr:nvSpPr>
                  <xdr:cNvPr id="4062" name="Shape 40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63" name="Shape 4063"/>
                  <xdr:cNvGrpSpPr/>
                </xdr:nvGrpSpPr>
                <xdr:grpSpPr>
                  <a:xfrm>
                    <a:off x="5346000" y="3699038"/>
                    <a:ext cx="0" cy="161919"/>
                    <a:chOff x="5475762" y="47760700"/>
                    <a:chExt cx="423655" cy="230200"/>
                  </a:xfrm>
                </xdr:grpSpPr>
                <xdr:sp>
                  <xdr:nvSpPr>
                    <xdr:cNvPr id="4064" name="Shape 40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65" name="Shape 40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66" name="Shape 40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67" name="Shape 40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68" name="Shape 40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69" name="Shape 40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70" name="Shape 40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71" name="Shape 40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72" name="Shape 4072"/>
            <xdr:cNvGrpSpPr/>
          </xdr:nvGrpSpPr>
          <xdr:grpSpPr>
            <a:xfrm>
              <a:off x="5346000" y="3699038"/>
              <a:ext cx="0" cy="161925"/>
              <a:chOff x="5346000" y="3699038"/>
              <a:chExt cx="0" cy="161925"/>
            </a:xfrm>
          </xdr:grpSpPr>
          <xdr:sp>
            <xdr:nvSpPr>
              <xdr:cNvPr id="4073" name="Shape 40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74" name="Shape 4074"/>
              <xdr:cNvGrpSpPr/>
            </xdr:nvGrpSpPr>
            <xdr:grpSpPr>
              <a:xfrm>
                <a:off x="5346000" y="3699038"/>
                <a:ext cx="0" cy="161925"/>
                <a:chOff x="5346000" y="3699038"/>
                <a:chExt cx="0" cy="161925"/>
              </a:xfrm>
            </xdr:grpSpPr>
            <xdr:sp>
              <xdr:nvSpPr>
                <xdr:cNvPr id="4075" name="Shape 40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76" name="Shape 4076"/>
                <xdr:cNvGrpSpPr/>
              </xdr:nvGrpSpPr>
              <xdr:grpSpPr>
                <a:xfrm>
                  <a:off x="5346000" y="3699038"/>
                  <a:ext cx="0" cy="161925"/>
                  <a:chOff x="5346000" y="3699038"/>
                  <a:chExt cx="0" cy="161919"/>
                </a:xfrm>
              </xdr:grpSpPr>
              <xdr:sp>
                <xdr:nvSpPr>
                  <xdr:cNvPr id="4077" name="Shape 40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78" name="Shape 4078"/>
                  <xdr:cNvGrpSpPr/>
                </xdr:nvGrpSpPr>
                <xdr:grpSpPr>
                  <a:xfrm>
                    <a:off x="5346000" y="3699038"/>
                    <a:ext cx="0" cy="161919"/>
                    <a:chOff x="5475762" y="47760700"/>
                    <a:chExt cx="423655" cy="230200"/>
                  </a:xfrm>
                </xdr:grpSpPr>
                <xdr:sp>
                  <xdr:nvSpPr>
                    <xdr:cNvPr id="4079" name="Shape 40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80" name="Shape 40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81" name="Shape 40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82" name="Shape 40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83" name="Shape 40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84" name="Shape 4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85" name="Shape 4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86" name="Shape 40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87" name="Shape 4087"/>
            <xdr:cNvGrpSpPr/>
          </xdr:nvGrpSpPr>
          <xdr:grpSpPr>
            <a:xfrm>
              <a:off x="5346000" y="3699038"/>
              <a:ext cx="0" cy="161925"/>
              <a:chOff x="5346000" y="3699038"/>
              <a:chExt cx="0" cy="161925"/>
            </a:xfrm>
          </xdr:grpSpPr>
          <xdr:sp>
            <xdr:nvSpPr>
              <xdr:cNvPr id="4088" name="Shape 40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89" name="Shape 4089"/>
              <xdr:cNvGrpSpPr/>
            </xdr:nvGrpSpPr>
            <xdr:grpSpPr>
              <a:xfrm>
                <a:off x="5346000" y="3699038"/>
                <a:ext cx="0" cy="161925"/>
                <a:chOff x="5346000" y="3699038"/>
                <a:chExt cx="0" cy="161925"/>
              </a:xfrm>
            </xdr:grpSpPr>
            <xdr:sp>
              <xdr:nvSpPr>
                <xdr:cNvPr id="4090" name="Shape 40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91" name="Shape 4091"/>
                <xdr:cNvGrpSpPr/>
              </xdr:nvGrpSpPr>
              <xdr:grpSpPr>
                <a:xfrm>
                  <a:off x="5346000" y="3699038"/>
                  <a:ext cx="0" cy="161925"/>
                  <a:chOff x="5346000" y="3699038"/>
                  <a:chExt cx="0" cy="161919"/>
                </a:xfrm>
              </xdr:grpSpPr>
              <xdr:sp>
                <xdr:nvSpPr>
                  <xdr:cNvPr id="4092" name="Shape 40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93" name="Shape 4093"/>
                  <xdr:cNvGrpSpPr/>
                </xdr:nvGrpSpPr>
                <xdr:grpSpPr>
                  <a:xfrm>
                    <a:off x="5346000" y="3699038"/>
                    <a:ext cx="0" cy="161919"/>
                    <a:chOff x="5475762" y="47760700"/>
                    <a:chExt cx="423655" cy="230200"/>
                  </a:xfrm>
                </xdr:grpSpPr>
                <xdr:sp>
                  <xdr:nvSpPr>
                    <xdr:cNvPr id="4094" name="Shape 40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95" name="Shape 40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96" name="Shape 4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97" name="Shape 40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98" name="Shape 4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99" name="Shape 4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00" name="Shape 41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01" name="Shape 41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02" name="Shape 4102"/>
            <xdr:cNvGrpSpPr/>
          </xdr:nvGrpSpPr>
          <xdr:grpSpPr>
            <a:xfrm>
              <a:off x="5346000" y="3699038"/>
              <a:ext cx="0" cy="161925"/>
              <a:chOff x="5346000" y="3699038"/>
              <a:chExt cx="0" cy="161925"/>
            </a:xfrm>
          </xdr:grpSpPr>
          <xdr:sp>
            <xdr:nvSpPr>
              <xdr:cNvPr id="4103" name="Shape 41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04" name="Shape 4104"/>
              <xdr:cNvGrpSpPr/>
            </xdr:nvGrpSpPr>
            <xdr:grpSpPr>
              <a:xfrm>
                <a:off x="5346000" y="3699038"/>
                <a:ext cx="0" cy="161925"/>
                <a:chOff x="5346000" y="3699038"/>
                <a:chExt cx="0" cy="161925"/>
              </a:xfrm>
            </xdr:grpSpPr>
            <xdr:sp>
              <xdr:nvSpPr>
                <xdr:cNvPr id="4105" name="Shape 41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06" name="Shape 4106"/>
                <xdr:cNvGrpSpPr/>
              </xdr:nvGrpSpPr>
              <xdr:grpSpPr>
                <a:xfrm>
                  <a:off x="5346000" y="3699038"/>
                  <a:ext cx="0" cy="161925"/>
                  <a:chOff x="5346000" y="3699038"/>
                  <a:chExt cx="0" cy="161919"/>
                </a:xfrm>
              </xdr:grpSpPr>
              <xdr:sp>
                <xdr:nvSpPr>
                  <xdr:cNvPr id="4107" name="Shape 41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08" name="Shape 4108"/>
                  <xdr:cNvGrpSpPr/>
                </xdr:nvGrpSpPr>
                <xdr:grpSpPr>
                  <a:xfrm>
                    <a:off x="5346000" y="3699038"/>
                    <a:ext cx="0" cy="161919"/>
                    <a:chOff x="5475762" y="47760700"/>
                    <a:chExt cx="423655" cy="230200"/>
                  </a:xfrm>
                </xdr:grpSpPr>
                <xdr:sp>
                  <xdr:nvSpPr>
                    <xdr:cNvPr id="4109" name="Shape 41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10" name="Shape 41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11" name="Shape 4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12" name="Shape 41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13" name="Shape 41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14" name="Shape 41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15" name="Shape 41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16" name="Shape 41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17" name="Shape 4117"/>
            <xdr:cNvGrpSpPr/>
          </xdr:nvGrpSpPr>
          <xdr:grpSpPr>
            <a:xfrm>
              <a:off x="5346000" y="3699038"/>
              <a:ext cx="0" cy="161925"/>
              <a:chOff x="5346000" y="3699038"/>
              <a:chExt cx="0" cy="161925"/>
            </a:xfrm>
          </xdr:grpSpPr>
          <xdr:sp>
            <xdr:nvSpPr>
              <xdr:cNvPr id="4118" name="Shape 41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19" name="Shape 4119"/>
              <xdr:cNvGrpSpPr/>
            </xdr:nvGrpSpPr>
            <xdr:grpSpPr>
              <a:xfrm>
                <a:off x="5346000" y="3699038"/>
                <a:ext cx="0" cy="161925"/>
                <a:chOff x="5346000" y="3699038"/>
                <a:chExt cx="0" cy="161925"/>
              </a:xfrm>
            </xdr:grpSpPr>
            <xdr:sp>
              <xdr:nvSpPr>
                <xdr:cNvPr id="4120" name="Shape 41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21" name="Shape 4121"/>
                <xdr:cNvGrpSpPr/>
              </xdr:nvGrpSpPr>
              <xdr:grpSpPr>
                <a:xfrm>
                  <a:off x="5346000" y="3699038"/>
                  <a:ext cx="0" cy="161925"/>
                  <a:chOff x="5346000" y="3699038"/>
                  <a:chExt cx="0" cy="161919"/>
                </a:xfrm>
              </xdr:grpSpPr>
              <xdr:sp>
                <xdr:nvSpPr>
                  <xdr:cNvPr id="4122" name="Shape 41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23" name="Shape 4123"/>
                  <xdr:cNvGrpSpPr/>
                </xdr:nvGrpSpPr>
                <xdr:grpSpPr>
                  <a:xfrm>
                    <a:off x="5346000" y="3699038"/>
                    <a:ext cx="0" cy="161919"/>
                    <a:chOff x="5475762" y="47760700"/>
                    <a:chExt cx="423655" cy="230200"/>
                  </a:xfrm>
                </xdr:grpSpPr>
                <xdr:sp>
                  <xdr:nvSpPr>
                    <xdr:cNvPr id="4124" name="Shape 41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25" name="Shape 41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26" name="Shape 41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27" name="Shape 41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28" name="Shape 4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29" name="Shape 4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30" name="Shape 41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31" name="Shape 41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32" name="Shape 4132"/>
            <xdr:cNvGrpSpPr/>
          </xdr:nvGrpSpPr>
          <xdr:grpSpPr>
            <a:xfrm>
              <a:off x="5346000" y="3699038"/>
              <a:ext cx="0" cy="161925"/>
              <a:chOff x="5346000" y="3699038"/>
              <a:chExt cx="0" cy="161925"/>
            </a:xfrm>
          </xdr:grpSpPr>
          <xdr:sp>
            <xdr:nvSpPr>
              <xdr:cNvPr id="4133" name="Shape 41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34" name="Shape 4134"/>
              <xdr:cNvGrpSpPr/>
            </xdr:nvGrpSpPr>
            <xdr:grpSpPr>
              <a:xfrm>
                <a:off x="5346000" y="3699038"/>
                <a:ext cx="0" cy="161925"/>
                <a:chOff x="5346000" y="3699038"/>
                <a:chExt cx="0" cy="161925"/>
              </a:xfrm>
            </xdr:grpSpPr>
            <xdr:sp>
              <xdr:nvSpPr>
                <xdr:cNvPr id="4135" name="Shape 41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36" name="Shape 4136"/>
                <xdr:cNvGrpSpPr/>
              </xdr:nvGrpSpPr>
              <xdr:grpSpPr>
                <a:xfrm>
                  <a:off x="5346000" y="3699038"/>
                  <a:ext cx="0" cy="161925"/>
                  <a:chOff x="5346000" y="3699038"/>
                  <a:chExt cx="0" cy="161919"/>
                </a:xfrm>
              </xdr:grpSpPr>
              <xdr:sp>
                <xdr:nvSpPr>
                  <xdr:cNvPr id="4137" name="Shape 41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38" name="Shape 4138"/>
                  <xdr:cNvGrpSpPr/>
                </xdr:nvGrpSpPr>
                <xdr:grpSpPr>
                  <a:xfrm>
                    <a:off x="5346000" y="3699038"/>
                    <a:ext cx="0" cy="161919"/>
                    <a:chOff x="5475762" y="47760700"/>
                    <a:chExt cx="423655" cy="230200"/>
                  </a:xfrm>
                </xdr:grpSpPr>
                <xdr:sp>
                  <xdr:nvSpPr>
                    <xdr:cNvPr id="4139" name="Shape 41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40" name="Shape 41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41" name="Shape 4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2" name="Shape 41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43" name="Shape 4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4" name="Shape 4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5" name="Shape 41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46" name="Shape 41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47" name="Shape 4147"/>
            <xdr:cNvGrpSpPr/>
          </xdr:nvGrpSpPr>
          <xdr:grpSpPr>
            <a:xfrm>
              <a:off x="5346000" y="3699038"/>
              <a:ext cx="0" cy="161925"/>
              <a:chOff x="5346000" y="3699038"/>
              <a:chExt cx="0" cy="161925"/>
            </a:xfrm>
          </xdr:grpSpPr>
          <xdr:sp>
            <xdr:nvSpPr>
              <xdr:cNvPr id="4148" name="Shape 41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49" name="Shape 4149"/>
              <xdr:cNvGrpSpPr/>
            </xdr:nvGrpSpPr>
            <xdr:grpSpPr>
              <a:xfrm>
                <a:off x="5346000" y="3699038"/>
                <a:ext cx="0" cy="161925"/>
                <a:chOff x="5346000" y="3699038"/>
                <a:chExt cx="0" cy="161925"/>
              </a:xfrm>
            </xdr:grpSpPr>
            <xdr:sp>
              <xdr:nvSpPr>
                <xdr:cNvPr id="4150" name="Shape 41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51" name="Shape 4151"/>
                <xdr:cNvGrpSpPr/>
              </xdr:nvGrpSpPr>
              <xdr:grpSpPr>
                <a:xfrm>
                  <a:off x="5346000" y="3699038"/>
                  <a:ext cx="0" cy="161925"/>
                  <a:chOff x="5346000" y="3699038"/>
                  <a:chExt cx="0" cy="161919"/>
                </a:xfrm>
              </xdr:grpSpPr>
              <xdr:sp>
                <xdr:nvSpPr>
                  <xdr:cNvPr id="4152" name="Shape 41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53" name="Shape 4153"/>
                  <xdr:cNvGrpSpPr/>
                </xdr:nvGrpSpPr>
                <xdr:grpSpPr>
                  <a:xfrm>
                    <a:off x="5346000" y="3699038"/>
                    <a:ext cx="0" cy="161919"/>
                    <a:chOff x="5475762" y="47760700"/>
                    <a:chExt cx="423655" cy="230200"/>
                  </a:xfrm>
                </xdr:grpSpPr>
                <xdr:sp>
                  <xdr:nvSpPr>
                    <xdr:cNvPr id="4154" name="Shape 41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55" name="Shape 41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56" name="Shape 41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57" name="Shape 41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58" name="Shape 41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59" name="Shape 41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60" name="Shape 41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61" name="Shape 41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62" name="Shape 4162"/>
            <xdr:cNvGrpSpPr/>
          </xdr:nvGrpSpPr>
          <xdr:grpSpPr>
            <a:xfrm>
              <a:off x="5346000" y="3699038"/>
              <a:ext cx="0" cy="161925"/>
              <a:chOff x="5346000" y="3699038"/>
              <a:chExt cx="0" cy="161925"/>
            </a:xfrm>
          </xdr:grpSpPr>
          <xdr:sp>
            <xdr:nvSpPr>
              <xdr:cNvPr id="4163" name="Shape 41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64" name="Shape 4164"/>
              <xdr:cNvGrpSpPr/>
            </xdr:nvGrpSpPr>
            <xdr:grpSpPr>
              <a:xfrm>
                <a:off x="5346000" y="3699038"/>
                <a:ext cx="0" cy="161925"/>
                <a:chOff x="5346000" y="3699038"/>
                <a:chExt cx="0" cy="161925"/>
              </a:xfrm>
            </xdr:grpSpPr>
            <xdr:sp>
              <xdr:nvSpPr>
                <xdr:cNvPr id="4165" name="Shape 41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66" name="Shape 4166"/>
                <xdr:cNvGrpSpPr/>
              </xdr:nvGrpSpPr>
              <xdr:grpSpPr>
                <a:xfrm>
                  <a:off x="5346000" y="3699038"/>
                  <a:ext cx="0" cy="161925"/>
                  <a:chOff x="5346000" y="3699038"/>
                  <a:chExt cx="0" cy="161919"/>
                </a:xfrm>
              </xdr:grpSpPr>
              <xdr:sp>
                <xdr:nvSpPr>
                  <xdr:cNvPr id="4167" name="Shape 41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68" name="Shape 4168"/>
                  <xdr:cNvGrpSpPr/>
                </xdr:nvGrpSpPr>
                <xdr:grpSpPr>
                  <a:xfrm>
                    <a:off x="5346000" y="3699038"/>
                    <a:ext cx="0" cy="161919"/>
                    <a:chOff x="5475762" y="47760700"/>
                    <a:chExt cx="423655" cy="230200"/>
                  </a:xfrm>
                </xdr:grpSpPr>
                <xdr:sp>
                  <xdr:nvSpPr>
                    <xdr:cNvPr id="4169" name="Shape 41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70" name="Shape 41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71" name="Shape 41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72" name="Shape 41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73" name="Shape 4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74" name="Shape 4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75" name="Shape 41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76" name="Shape 41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77" name="Shape 4177"/>
            <xdr:cNvGrpSpPr/>
          </xdr:nvGrpSpPr>
          <xdr:grpSpPr>
            <a:xfrm>
              <a:off x="5346000" y="3699038"/>
              <a:ext cx="0" cy="161925"/>
              <a:chOff x="5346000" y="3699038"/>
              <a:chExt cx="0" cy="161925"/>
            </a:xfrm>
          </xdr:grpSpPr>
          <xdr:sp>
            <xdr:nvSpPr>
              <xdr:cNvPr id="4178" name="Shape 41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79" name="Shape 4179"/>
              <xdr:cNvGrpSpPr/>
            </xdr:nvGrpSpPr>
            <xdr:grpSpPr>
              <a:xfrm>
                <a:off x="5346000" y="3699038"/>
                <a:ext cx="0" cy="161925"/>
                <a:chOff x="5346000" y="3699038"/>
                <a:chExt cx="0" cy="161925"/>
              </a:xfrm>
            </xdr:grpSpPr>
            <xdr:sp>
              <xdr:nvSpPr>
                <xdr:cNvPr id="4180" name="Shape 41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81" name="Shape 4181"/>
                <xdr:cNvGrpSpPr/>
              </xdr:nvGrpSpPr>
              <xdr:grpSpPr>
                <a:xfrm>
                  <a:off x="5346000" y="3699038"/>
                  <a:ext cx="0" cy="161925"/>
                  <a:chOff x="5346000" y="3699038"/>
                  <a:chExt cx="0" cy="161919"/>
                </a:xfrm>
              </xdr:grpSpPr>
              <xdr:sp>
                <xdr:nvSpPr>
                  <xdr:cNvPr id="4182" name="Shape 41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83" name="Shape 4183"/>
                  <xdr:cNvGrpSpPr/>
                </xdr:nvGrpSpPr>
                <xdr:grpSpPr>
                  <a:xfrm>
                    <a:off x="5346000" y="3699038"/>
                    <a:ext cx="0" cy="161919"/>
                    <a:chOff x="5475762" y="47760700"/>
                    <a:chExt cx="423655" cy="230200"/>
                  </a:xfrm>
                </xdr:grpSpPr>
                <xdr:sp>
                  <xdr:nvSpPr>
                    <xdr:cNvPr id="4184" name="Shape 41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85" name="Shape 41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86" name="Shape 4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87" name="Shape 41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88" name="Shape 4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89" name="Shape 41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90" name="Shape 41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91" name="Shape 41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92" name="Shape 4192"/>
            <xdr:cNvGrpSpPr/>
          </xdr:nvGrpSpPr>
          <xdr:grpSpPr>
            <a:xfrm>
              <a:off x="5346000" y="3699038"/>
              <a:ext cx="0" cy="161925"/>
              <a:chOff x="5346000" y="3699038"/>
              <a:chExt cx="0" cy="161925"/>
            </a:xfrm>
          </xdr:grpSpPr>
          <xdr:sp>
            <xdr:nvSpPr>
              <xdr:cNvPr id="4193" name="Shape 41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94" name="Shape 4194"/>
              <xdr:cNvGrpSpPr/>
            </xdr:nvGrpSpPr>
            <xdr:grpSpPr>
              <a:xfrm>
                <a:off x="5346000" y="3699038"/>
                <a:ext cx="0" cy="161925"/>
                <a:chOff x="5346000" y="3699038"/>
                <a:chExt cx="0" cy="161925"/>
              </a:xfrm>
            </xdr:grpSpPr>
            <xdr:sp>
              <xdr:nvSpPr>
                <xdr:cNvPr id="4195" name="Shape 41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96" name="Shape 4196"/>
                <xdr:cNvGrpSpPr/>
              </xdr:nvGrpSpPr>
              <xdr:grpSpPr>
                <a:xfrm>
                  <a:off x="5346000" y="3699038"/>
                  <a:ext cx="0" cy="161925"/>
                  <a:chOff x="5346000" y="3699038"/>
                  <a:chExt cx="0" cy="161919"/>
                </a:xfrm>
              </xdr:grpSpPr>
              <xdr:sp>
                <xdr:nvSpPr>
                  <xdr:cNvPr id="4197" name="Shape 41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98" name="Shape 4198"/>
                  <xdr:cNvGrpSpPr/>
                </xdr:nvGrpSpPr>
                <xdr:grpSpPr>
                  <a:xfrm>
                    <a:off x="5346000" y="3699038"/>
                    <a:ext cx="0" cy="161919"/>
                    <a:chOff x="5475762" y="47760700"/>
                    <a:chExt cx="423655" cy="230200"/>
                  </a:xfrm>
                </xdr:grpSpPr>
                <xdr:sp>
                  <xdr:nvSpPr>
                    <xdr:cNvPr id="4199" name="Shape 41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00" name="Shape 42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01" name="Shape 42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02" name="Shape 42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03" name="Shape 42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04" name="Shape 42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05" name="Shape 42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06" name="Shape 42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07" name="Shape 4207"/>
            <xdr:cNvGrpSpPr/>
          </xdr:nvGrpSpPr>
          <xdr:grpSpPr>
            <a:xfrm>
              <a:off x="5346000" y="3699038"/>
              <a:ext cx="0" cy="161925"/>
              <a:chOff x="5346000" y="3699038"/>
              <a:chExt cx="0" cy="161925"/>
            </a:xfrm>
          </xdr:grpSpPr>
          <xdr:sp>
            <xdr:nvSpPr>
              <xdr:cNvPr id="4208" name="Shape 42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09" name="Shape 4209"/>
              <xdr:cNvGrpSpPr/>
            </xdr:nvGrpSpPr>
            <xdr:grpSpPr>
              <a:xfrm>
                <a:off x="5346000" y="3699038"/>
                <a:ext cx="0" cy="161925"/>
                <a:chOff x="5346000" y="3699038"/>
                <a:chExt cx="0" cy="161925"/>
              </a:xfrm>
            </xdr:grpSpPr>
            <xdr:sp>
              <xdr:nvSpPr>
                <xdr:cNvPr id="4210" name="Shape 42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11" name="Shape 4211"/>
                <xdr:cNvGrpSpPr/>
              </xdr:nvGrpSpPr>
              <xdr:grpSpPr>
                <a:xfrm>
                  <a:off x="5346000" y="3699038"/>
                  <a:ext cx="0" cy="161925"/>
                  <a:chOff x="5346000" y="3699038"/>
                  <a:chExt cx="0" cy="161919"/>
                </a:xfrm>
              </xdr:grpSpPr>
              <xdr:sp>
                <xdr:nvSpPr>
                  <xdr:cNvPr id="4212" name="Shape 42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13" name="Shape 4213"/>
                  <xdr:cNvGrpSpPr/>
                </xdr:nvGrpSpPr>
                <xdr:grpSpPr>
                  <a:xfrm>
                    <a:off x="5346000" y="3699038"/>
                    <a:ext cx="0" cy="161919"/>
                    <a:chOff x="5475762" y="47760700"/>
                    <a:chExt cx="423655" cy="230200"/>
                  </a:xfrm>
                </xdr:grpSpPr>
                <xdr:sp>
                  <xdr:nvSpPr>
                    <xdr:cNvPr id="4214" name="Shape 42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15" name="Shape 42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16" name="Shape 42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17" name="Shape 42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18" name="Shape 4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19" name="Shape 42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20" name="Shape 42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21" name="Shape 42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22" name="Shape 4222"/>
            <xdr:cNvGrpSpPr/>
          </xdr:nvGrpSpPr>
          <xdr:grpSpPr>
            <a:xfrm>
              <a:off x="5346000" y="3699038"/>
              <a:ext cx="0" cy="161925"/>
              <a:chOff x="5346000" y="3699038"/>
              <a:chExt cx="0" cy="161925"/>
            </a:xfrm>
          </xdr:grpSpPr>
          <xdr:sp>
            <xdr:nvSpPr>
              <xdr:cNvPr id="4223" name="Shape 42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24" name="Shape 4224"/>
              <xdr:cNvGrpSpPr/>
            </xdr:nvGrpSpPr>
            <xdr:grpSpPr>
              <a:xfrm>
                <a:off x="5346000" y="3699038"/>
                <a:ext cx="0" cy="161925"/>
                <a:chOff x="5346000" y="3699038"/>
                <a:chExt cx="0" cy="161925"/>
              </a:xfrm>
            </xdr:grpSpPr>
            <xdr:sp>
              <xdr:nvSpPr>
                <xdr:cNvPr id="4225" name="Shape 42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26" name="Shape 4226"/>
                <xdr:cNvGrpSpPr/>
              </xdr:nvGrpSpPr>
              <xdr:grpSpPr>
                <a:xfrm>
                  <a:off x="5346000" y="3699038"/>
                  <a:ext cx="0" cy="161925"/>
                  <a:chOff x="5346000" y="3699038"/>
                  <a:chExt cx="0" cy="161919"/>
                </a:xfrm>
              </xdr:grpSpPr>
              <xdr:sp>
                <xdr:nvSpPr>
                  <xdr:cNvPr id="4227" name="Shape 42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28" name="Shape 4228"/>
                  <xdr:cNvGrpSpPr/>
                </xdr:nvGrpSpPr>
                <xdr:grpSpPr>
                  <a:xfrm>
                    <a:off x="5346000" y="3699038"/>
                    <a:ext cx="0" cy="161919"/>
                    <a:chOff x="5475762" y="47760700"/>
                    <a:chExt cx="423655" cy="230200"/>
                  </a:xfrm>
                </xdr:grpSpPr>
                <xdr:sp>
                  <xdr:nvSpPr>
                    <xdr:cNvPr id="4229" name="Shape 42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30" name="Shape 42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31" name="Shape 4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32" name="Shape 42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33" name="Shape 42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34" name="Shape 42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35" name="Shape 42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36" name="Shape 42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37" name="Shape 4237"/>
            <xdr:cNvGrpSpPr/>
          </xdr:nvGrpSpPr>
          <xdr:grpSpPr>
            <a:xfrm>
              <a:off x="5346000" y="3699038"/>
              <a:ext cx="0" cy="161925"/>
              <a:chOff x="5346000" y="3699038"/>
              <a:chExt cx="0" cy="161925"/>
            </a:xfrm>
          </xdr:grpSpPr>
          <xdr:sp>
            <xdr:nvSpPr>
              <xdr:cNvPr id="4238" name="Shape 42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39" name="Shape 4239"/>
              <xdr:cNvGrpSpPr/>
            </xdr:nvGrpSpPr>
            <xdr:grpSpPr>
              <a:xfrm>
                <a:off x="5346000" y="3699038"/>
                <a:ext cx="0" cy="161925"/>
                <a:chOff x="5346000" y="3699038"/>
                <a:chExt cx="0" cy="161925"/>
              </a:xfrm>
            </xdr:grpSpPr>
            <xdr:sp>
              <xdr:nvSpPr>
                <xdr:cNvPr id="4240" name="Shape 42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41" name="Shape 4241"/>
                <xdr:cNvGrpSpPr/>
              </xdr:nvGrpSpPr>
              <xdr:grpSpPr>
                <a:xfrm>
                  <a:off x="5346000" y="3699038"/>
                  <a:ext cx="0" cy="161925"/>
                  <a:chOff x="5346000" y="3699038"/>
                  <a:chExt cx="0" cy="161919"/>
                </a:xfrm>
              </xdr:grpSpPr>
              <xdr:sp>
                <xdr:nvSpPr>
                  <xdr:cNvPr id="4242" name="Shape 42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43" name="Shape 4243"/>
                  <xdr:cNvGrpSpPr/>
                </xdr:nvGrpSpPr>
                <xdr:grpSpPr>
                  <a:xfrm>
                    <a:off x="5346000" y="3699038"/>
                    <a:ext cx="0" cy="161919"/>
                    <a:chOff x="5475762" y="47760700"/>
                    <a:chExt cx="423655" cy="230200"/>
                  </a:xfrm>
                </xdr:grpSpPr>
                <xdr:sp>
                  <xdr:nvSpPr>
                    <xdr:cNvPr id="4244" name="Shape 42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45" name="Shape 42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46" name="Shape 42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47" name="Shape 42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48" name="Shape 4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49" name="Shape 4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50" name="Shape 4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51" name="Shape 42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52" name="Shape 4252"/>
            <xdr:cNvGrpSpPr/>
          </xdr:nvGrpSpPr>
          <xdr:grpSpPr>
            <a:xfrm>
              <a:off x="5346000" y="3699038"/>
              <a:ext cx="0" cy="161925"/>
              <a:chOff x="5346000" y="3699038"/>
              <a:chExt cx="0" cy="161925"/>
            </a:xfrm>
          </xdr:grpSpPr>
          <xdr:sp>
            <xdr:nvSpPr>
              <xdr:cNvPr id="4253" name="Shape 42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54" name="Shape 4254"/>
              <xdr:cNvGrpSpPr/>
            </xdr:nvGrpSpPr>
            <xdr:grpSpPr>
              <a:xfrm>
                <a:off x="5346000" y="3699038"/>
                <a:ext cx="0" cy="161925"/>
                <a:chOff x="5346000" y="3699038"/>
                <a:chExt cx="0" cy="161925"/>
              </a:xfrm>
            </xdr:grpSpPr>
            <xdr:sp>
              <xdr:nvSpPr>
                <xdr:cNvPr id="4255" name="Shape 42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56" name="Shape 4256"/>
                <xdr:cNvGrpSpPr/>
              </xdr:nvGrpSpPr>
              <xdr:grpSpPr>
                <a:xfrm>
                  <a:off x="5346000" y="3699038"/>
                  <a:ext cx="0" cy="161925"/>
                  <a:chOff x="5346000" y="3699038"/>
                  <a:chExt cx="0" cy="161919"/>
                </a:xfrm>
              </xdr:grpSpPr>
              <xdr:sp>
                <xdr:nvSpPr>
                  <xdr:cNvPr id="4257" name="Shape 42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58" name="Shape 4258"/>
                  <xdr:cNvGrpSpPr/>
                </xdr:nvGrpSpPr>
                <xdr:grpSpPr>
                  <a:xfrm>
                    <a:off x="5346000" y="3699038"/>
                    <a:ext cx="0" cy="161919"/>
                    <a:chOff x="5475762" y="47760700"/>
                    <a:chExt cx="423655" cy="230200"/>
                  </a:xfrm>
                </xdr:grpSpPr>
                <xdr:sp>
                  <xdr:nvSpPr>
                    <xdr:cNvPr id="4259" name="Shape 42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60" name="Shape 42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61" name="Shape 4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2" name="Shape 42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63" name="Shape 4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4" name="Shape 4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5" name="Shape 42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66" name="Shape 42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67" name="Shape 4267"/>
            <xdr:cNvGrpSpPr/>
          </xdr:nvGrpSpPr>
          <xdr:grpSpPr>
            <a:xfrm>
              <a:off x="5346000" y="3699038"/>
              <a:ext cx="0" cy="161925"/>
              <a:chOff x="5346000" y="3699038"/>
              <a:chExt cx="0" cy="161925"/>
            </a:xfrm>
          </xdr:grpSpPr>
          <xdr:sp>
            <xdr:nvSpPr>
              <xdr:cNvPr id="4268" name="Shape 42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69" name="Shape 4269"/>
              <xdr:cNvGrpSpPr/>
            </xdr:nvGrpSpPr>
            <xdr:grpSpPr>
              <a:xfrm>
                <a:off x="5346000" y="3699038"/>
                <a:ext cx="0" cy="161925"/>
                <a:chOff x="5346000" y="3699038"/>
                <a:chExt cx="0" cy="161925"/>
              </a:xfrm>
            </xdr:grpSpPr>
            <xdr:sp>
              <xdr:nvSpPr>
                <xdr:cNvPr id="4270" name="Shape 42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71" name="Shape 4271"/>
                <xdr:cNvGrpSpPr/>
              </xdr:nvGrpSpPr>
              <xdr:grpSpPr>
                <a:xfrm>
                  <a:off x="5346000" y="3699038"/>
                  <a:ext cx="0" cy="161925"/>
                  <a:chOff x="5346000" y="3699038"/>
                  <a:chExt cx="0" cy="161919"/>
                </a:xfrm>
              </xdr:grpSpPr>
              <xdr:sp>
                <xdr:nvSpPr>
                  <xdr:cNvPr id="4272" name="Shape 42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73" name="Shape 4273"/>
                  <xdr:cNvGrpSpPr/>
                </xdr:nvGrpSpPr>
                <xdr:grpSpPr>
                  <a:xfrm>
                    <a:off x="5346000" y="3699038"/>
                    <a:ext cx="0" cy="161919"/>
                    <a:chOff x="5475762" y="47760700"/>
                    <a:chExt cx="423655" cy="230200"/>
                  </a:xfrm>
                </xdr:grpSpPr>
                <xdr:sp>
                  <xdr:nvSpPr>
                    <xdr:cNvPr id="4274" name="Shape 42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75" name="Shape 42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76" name="Shape 42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77" name="Shape 42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78" name="Shape 42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79" name="Shape 42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80" name="Shape 42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81" name="Shape 42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82" name="Shape 4282"/>
            <xdr:cNvGrpSpPr/>
          </xdr:nvGrpSpPr>
          <xdr:grpSpPr>
            <a:xfrm>
              <a:off x="5346000" y="3699038"/>
              <a:ext cx="0" cy="161925"/>
              <a:chOff x="5346000" y="3699038"/>
              <a:chExt cx="0" cy="161925"/>
            </a:xfrm>
          </xdr:grpSpPr>
          <xdr:sp>
            <xdr:nvSpPr>
              <xdr:cNvPr id="4283" name="Shape 42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84" name="Shape 4284"/>
              <xdr:cNvGrpSpPr/>
            </xdr:nvGrpSpPr>
            <xdr:grpSpPr>
              <a:xfrm>
                <a:off x="5346000" y="3699038"/>
                <a:ext cx="0" cy="161925"/>
                <a:chOff x="5346000" y="3699038"/>
                <a:chExt cx="0" cy="161925"/>
              </a:xfrm>
            </xdr:grpSpPr>
            <xdr:sp>
              <xdr:nvSpPr>
                <xdr:cNvPr id="4285" name="Shape 42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86" name="Shape 4286"/>
                <xdr:cNvGrpSpPr/>
              </xdr:nvGrpSpPr>
              <xdr:grpSpPr>
                <a:xfrm>
                  <a:off x="5346000" y="3699038"/>
                  <a:ext cx="0" cy="161925"/>
                  <a:chOff x="5346000" y="3699038"/>
                  <a:chExt cx="0" cy="161919"/>
                </a:xfrm>
              </xdr:grpSpPr>
              <xdr:sp>
                <xdr:nvSpPr>
                  <xdr:cNvPr id="4287" name="Shape 42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88" name="Shape 4288"/>
                  <xdr:cNvGrpSpPr/>
                </xdr:nvGrpSpPr>
                <xdr:grpSpPr>
                  <a:xfrm>
                    <a:off x="5346000" y="3699038"/>
                    <a:ext cx="0" cy="161919"/>
                    <a:chOff x="5475762" y="47760700"/>
                    <a:chExt cx="423655" cy="230200"/>
                  </a:xfrm>
                </xdr:grpSpPr>
                <xdr:sp>
                  <xdr:nvSpPr>
                    <xdr:cNvPr id="4289" name="Shape 42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90" name="Shape 42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91" name="Shape 42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92" name="Shape 42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93" name="Shape 4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94" name="Shape 4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95" name="Shape 4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100</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100</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100</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100</xdr:row>
      <xdr:rowOff>9525</xdr:rowOff>
    </xdr:from>
    <xdr:ext cx="457200" cy="371475"/>
    <xdr:sp>
      <xdr:nvSpPr>
        <xdr:cNvPr id="3119" name="Shape 3119"/>
        <xdr:cNvSpPr/>
      </xdr:nvSpPr>
      <xdr:spPr>
        <a:xfrm>
          <a:off x="5122163" y="3599025"/>
          <a:ext cx="447675" cy="361950"/>
        </a:xfrm>
        <a:prstGeom prst="triangle">
          <a:avLst>
            <a:gd fmla="val 50000" name="adj"/>
          </a:avLst>
        </a:prstGeom>
        <a:no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100</xdr:row>
      <xdr:rowOff>9525</xdr:rowOff>
    </xdr:from>
    <xdr:ext cx="457200" cy="371475"/>
    <xdr:sp>
      <xdr:nvSpPr>
        <xdr:cNvPr id="4296" name="Shape 4296"/>
        <xdr:cNvSpPr/>
      </xdr:nvSpPr>
      <xdr:spPr>
        <a:xfrm>
          <a:off x="5122163" y="3599025"/>
          <a:ext cx="447675" cy="361950"/>
        </a:xfrm>
        <a:prstGeom prst="triangle">
          <a:avLst>
            <a:gd fmla="val 50000" name="adj"/>
          </a:avLst>
        </a:prstGeom>
        <a:solidFill>
          <a:schemeClr val="lt1"/>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100</xdr:row>
      <xdr:rowOff>9525</xdr:rowOff>
    </xdr:from>
    <xdr:ext cx="457200" cy="371475"/>
    <xdr:sp>
      <xdr:nvSpPr>
        <xdr:cNvPr id="2336" name="Shape 2336"/>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rgbClr val="FF0000"/>
            </a:solidFill>
          </a:endParaRPr>
        </a:p>
      </xdr:txBody>
    </xdr: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97" name="Shape 42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98" name="Shape 4298"/>
            <xdr:cNvGrpSpPr/>
          </xdr:nvGrpSpPr>
          <xdr:grpSpPr>
            <a:xfrm>
              <a:off x="5346000" y="3699038"/>
              <a:ext cx="0" cy="161925"/>
              <a:chOff x="5346000" y="3699038"/>
              <a:chExt cx="0" cy="161925"/>
            </a:xfrm>
          </xdr:grpSpPr>
          <xdr:sp>
            <xdr:nvSpPr>
              <xdr:cNvPr id="4299" name="Shape 42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00" name="Shape 4300"/>
              <xdr:cNvGrpSpPr/>
            </xdr:nvGrpSpPr>
            <xdr:grpSpPr>
              <a:xfrm>
                <a:off x="5346000" y="3699038"/>
                <a:ext cx="0" cy="161925"/>
                <a:chOff x="5346000" y="3699038"/>
                <a:chExt cx="0" cy="161925"/>
              </a:xfrm>
            </xdr:grpSpPr>
            <xdr:sp>
              <xdr:nvSpPr>
                <xdr:cNvPr id="4301" name="Shape 43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02" name="Shape 4302"/>
                <xdr:cNvGrpSpPr/>
              </xdr:nvGrpSpPr>
              <xdr:grpSpPr>
                <a:xfrm>
                  <a:off x="5346000" y="3699038"/>
                  <a:ext cx="0" cy="161925"/>
                  <a:chOff x="5346000" y="3699038"/>
                  <a:chExt cx="0" cy="161919"/>
                </a:xfrm>
              </xdr:grpSpPr>
              <xdr:sp>
                <xdr:nvSpPr>
                  <xdr:cNvPr id="4303" name="Shape 43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04" name="Shape 4304"/>
                  <xdr:cNvGrpSpPr/>
                </xdr:nvGrpSpPr>
                <xdr:grpSpPr>
                  <a:xfrm>
                    <a:off x="5346000" y="3699038"/>
                    <a:ext cx="0" cy="161919"/>
                    <a:chOff x="5475762" y="47760700"/>
                    <a:chExt cx="423655" cy="230200"/>
                  </a:xfrm>
                </xdr:grpSpPr>
                <xdr:sp>
                  <xdr:nvSpPr>
                    <xdr:cNvPr id="4305" name="Shape 43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06" name="Shape 43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07" name="Shape 4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08" name="Shape 43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09" name="Shape 43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10" name="Shape 43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11" name="Shape 43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12" name="Shape 43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13" name="Shape 4313"/>
            <xdr:cNvGrpSpPr/>
          </xdr:nvGrpSpPr>
          <xdr:grpSpPr>
            <a:xfrm>
              <a:off x="5346000" y="3699038"/>
              <a:ext cx="0" cy="161925"/>
              <a:chOff x="5346000" y="3699038"/>
              <a:chExt cx="0" cy="161925"/>
            </a:xfrm>
          </xdr:grpSpPr>
          <xdr:sp>
            <xdr:nvSpPr>
              <xdr:cNvPr id="4314" name="Shape 43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15" name="Shape 4315"/>
              <xdr:cNvGrpSpPr/>
            </xdr:nvGrpSpPr>
            <xdr:grpSpPr>
              <a:xfrm>
                <a:off x="5346000" y="3699038"/>
                <a:ext cx="0" cy="161925"/>
                <a:chOff x="5346000" y="3699038"/>
                <a:chExt cx="0" cy="161925"/>
              </a:xfrm>
            </xdr:grpSpPr>
            <xdr:sp>
              <xdr:nvSpPr>
                <xdr:cNvPr id="4316" name="Shape 43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17" name="Shape 4317"/>
                <xdr:cNvGrpSpPr/>
              </xdr:nvGrpSpPr>
              <xdr:grpSpPr>
                <a:xfrm>
                  <a:off x="5346000" y="3699038"/>
                  <a:ext cx="0" cy="161925"/>
                  <a:chOff x="5346000" y="3699038"/>
                  <a:chExt cx="0" cy="161919"/>
                </a:xfrm>
              </xdr:grpSpPr>
              <xdr:sp>
                <xdr:nvSpPr>
                  <xdr:cNvPr id="4318" name="Shape 43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19" name="Shape 4319"/>
                  <xdr:cNvGrpSpPr/>
                </xdr:nvGrpSpPr>
                <xdr:grpSpPr>
                  <a:xfrm>
                    <a:off x="5346000" y="3699038"/>
                    <a:ext cx="0" cy="161919"/>
                    <a:chOff x="5475762" y="47760700"/>
                    <a:chExt cx="314325" cy="230200"/>
                  </a:xfrm>
                </xdr:grpSpPr>
                <xdr:sp>
                  <xdr:nvSpPr>
                    <xdr:cNvPr id="4320" name="Shape 43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21" name="Shape 432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22" name="Shape 432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3" name="Shape 432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4" name="Shape 432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5" name="Shape 432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6" name="Shape 432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4327" name="Shape 43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28" name="Shape 4328"/>
            <xdr:cNvGrpSpPr/>
          </xdr:nvGrpSpPr>
          <xdr:grpSpPr>
            <a:xfrm>
              <a:off x="5346000" y="3699038"/>
              <a:ext cx="0" cy="161925"/>
              <a:chOff x="5346000" y="3699038"/>
              <a:chExt cx="0" cy="161925"/>
            </a:xfrm>
          </xdr:grpSpPr>
          <xdr:sp>
            <xdr:nvSpPr>
              <xdr:cNvPr id="4329" name="Shape 43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30" name="Shape 4330"/>
              <xdr:cNvGrpSpPr/>
            </xdr:nvGrpSpPr>
            <xdr:grpSpPr>
              <a:xfrm>
                <a:off x="5346000" y="3699038"/>
                <a:ext cx="0" cy="161925"/>
                <a:chOff x="5346000" y="3699038"/>
                <a:chExt cx="0" cy="161925"/>
              </a:xfrm>
            </xdr:grpSpPr>
            <xdr:sp>
              <xdr:nvSpPr>
                <xdr:cNvPr id="4331" name="Shape 43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32" name="Shape 4332"/>
                <xdr:cNvGrpSpPr/>
              </xdr:nvGrpSpPr>
              <xdr:grpSpPr>
                <a:xfrm>
                  <a:off x="5346000" y="3699038"/>
                  <a:ext cx="0" cy="161925"/>
                  <a:chOff x="5346000" y="3699038"/>
                  <a:chExt cx="0" cy="161919"/>
                </a:xfrm>
              </xdr:grpSpPr>
              <xdr:sp>
                <xdr:nvSpPr>
                  <xdr:cNvPr id="4333" name="Shape 43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34" name="Shape 4334"/>
                  <xdr:cNvGrpSpPr/>
                </xdr:nvGrpSpPr>
                <xdr:grpSpPr>
                  <a:xfrm>
                    <a:off x="5346000" y="3699038"/>
                    <a:ext cx="0" cy="161919"/>
                    <a:chOff x="5475762" y="47760700"/>
                    <a:chExt cx="314325" cy="230200"/>
                  </a:xfrm>
                </xdr:grpSpPr>
                <xdr:sp>
                  <xdr:nvSpPr>
                    <xdr:cNvPr id="4335" name="Shape 43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36" name="Shape 433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37" name="Shape 433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38" name="Shape 433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39" name="Shape 43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0" name="Shape 43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1" name="Shape 43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4342" name="Shape 434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43" name="Shape 4343"/>
            <xdr:cNvGrpSpPr/>
          </xdr:nvGrpSpPr>
          <xdr:grpSpPr>
            <a:xfrm>
              <a:off x="5346000" y="3694275"/>
              <a:ext cx="0" cy="171450"/>
              <a:chOff x="5346000" y="3694275"/>
              <a:chExt cx="0" cy="171450"/>
            </a:xfrm>
          </xdr:grpSpPr>
          <xdr:sp>
            <xdr:nvSpPr>
              <xdr:cNvPr id="4344" name="Shape 4344"/>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45" name="Shape 4345"/>
              <xdr:cNvGrpSpPr/>
            </xdr:nvGrpSpPr>
            <xdr:grpSpPr>
              <a:xfrm>
                <a:off x="5346000" y="3694275"/>
                <a:ext cx="0" cy="171450"/>
                <a:chOff x="5346000" y="3694275"/>
                <a:chExt cx="0" cy="171450"/>
              </a:xfrm>
            </xdr:grpSpPr>
            <xdr:sp>
              <xdr:nvSpPr>
                <xdr:cNvPr id="4346" name="Shape 434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47" name="Shape 4347"/>
                <xdr:cNvGrpSpPr/>
              </xdr:nvGrpSpPr>
              <xdr:grpSpPr>
                <a:xfrm>
                  <a:off x="5346000" y="3694275"/>
                  <a:ext cx="0" cy="171450"/>
                  <a:chOff x="5346000" y="3694275"/>
                  <a:chExt cx="0" cy="171443"/>
                </a:xfrm>
              </xdr:grpSpPr>
              <xdr:sp>
                <xdr:nvSpPr>
                  <xdr:cNvPr id="4348" name="Shape 434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49" name="Shape 4349"/>
                  <xdr:cNvGrpSpPr/>
                </xdr:nvGrpSpPr>
                <xdr:grpSpPr>
                  <a:xfrm>
                    <a:off x="5346000" y="3694275"/>
                    <a:ext cx="0" cy="171443"/>
                    <a:chOff x="5475762" y="47760700"/>
                    <a:chExt cx="314325" cy="230200"/>
                  </a:xfrm>
                </xdr:grpSpPr>
                <xdr:sp>
                  <xdr:nvSpPr>
                    <xdr:cNvPr id="4350" name="Shape 43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51" name="Shape 435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52" name="Shape 435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3" name="Shape 435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4" name="Shape 435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5" name="Shape 435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6" name="Shape 435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57" name="Shape 43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58" name="Shape 4358"/>
            <xdr:cNvGrpSpPr/>
          </xdr:nvGrpSpPr>
          <xdr:grpSpPr>
            <a:xfrm>
              <a:off x="5346000" y="3699038"/>
              <a:ext cx="0" cy="161925"/>
              <a:chOff x="5346000" y="3699038"/>
              <a:chExt cx="0" cy="161925"/>
            </a:xfrm>
          </xdr:grpSpPr>
          <xdr:sp>
            <xdr:nvSpPr>
              <xdr:cNvPr id="4359" name="Shape 43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60" name="Shape 4360"/>
              <xdr:cNvGrpSpPr/>
            </xdr:nvGrpSpPr>
            <xdr:grpSpPr>
              <a:xfrm>
                <a:off x="5346000" y="3699038"/>
                <a:ext cx="0" cy="161925"/>
                <a:chOff x="5346000" y="3699038"/>
                <a:chExt cx="0" cy="161925"/>
              </a:xfrm>
            </xdr:grpSpPr>
            <xdr:sp>
              <xdr:nvSpPr>
                <xdr:cNvPr id="4361" name="Shape 43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62" name="Shape 4362"/>
                <xdr:cNvGrpSpPr/>
              </xdr:nvGrpSpPr>
              <xdr:grpSpPr>
                <a:xfrm>
                  <a:off x="5346000" y="3699038"/>
                  <a:ext cx="0" cy="161925"/>
                  <a:chOff x="5346000" y="3699038"/>
                  <a:chExt cx="0" cy="161919"/>
                </a:xfrm>
              </xdr:grpSpPr>
              <xdr:sp>
                <xdr:nvSpPr>
                  <xdr:cNvPr id="4363" name="Shape 43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64" name="Shape 4364"/>
                  <xdr:cNvGrpSpPr/>
                </xdr:nvGrpSpPr>
                <xdr:grpSpPr>
                  <a:xfrm>
                    <a:off x="5346000" y="3699038"/>
                    <a:ext cx="0" cy="161919"/>
                    <a:chOff x="5475762" y="47760700"/>
                    <a:chExt cx="423655" cy="230200"/>
                  </a:xfrm>
                </xdr:grpSpPr>
                <xdr:sp>
                  <xdr:nvSpPr>
                    <xdr:cNvPr id="4365" name="Shape 43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66" name="Shape 43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67" name="Shape 43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68" name="Shape 43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69" name="Shape 4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0" name="Shape 4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1" name="Shape 4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72" name="Shape 43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73" name="Shape 4373"/>
            <xdr:cNvGrpSpPr/>
          </xdr:nvGrpSpPr>
          <xdr:grpSpPr>
            <a:xfrm>
              <a:off x="5346000" y="3699038"/>
              <a:ext cx="0" cy="161925"/>
              <a:chOff x="5346000" y="3699038"/>
              <a:chExt cx="0" cy="161925"/>
            </a:xfrm>
          </xdr:grpSpPr>
          <xdr:sp>
            <xdr:nvSpPr>
              <xdr:cNvPr id="4374" name="Shape 43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75" name="Shape 4375"/>
              <xdr:cNvGrpSpPr/>
            </xdr:nvGrpSpPr>
            <xdr:grpSpPr>
              <a:xfrm>
                <a:off x="5346000" y="3699038"/>
                <a:ext cx="0" cy="161925"/>
                <a:chOff x="5346000" y="3699038"/>
                <a:chExt cx="0" cy="161925"/>
              </a:xfrm>
            </xdr:grpSpPr>
            <xdr:sp>
              <xdr:nvSpPr>
                <xdr:cNvPr id="4376" name="Shape 43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77" name="Shape 4377"/>
                <xdr:cNvGrpSpPr/>
              </xdr:nvGrpSpPr>
              <xdr:grpSpPr>
                <a:xfrm>
                  <a:off x="5346000" y="3699038"/>
                  <a:ext cx="0" cy="161925"/>
                  <a:chOff x="5346000" y="3699038"/>
                  <a:chExt cx="0" cy="161919"/>
                </a:xfrm>
              </xdr:grpSpPr>
              <xdr:sp>
                <xdr:nvSpPr>
                  <xdr:cNvPr id="4378" name="Shape 43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79" name="Shape 4379"/>
                  <xdr:cNvGrpSpPr/>
                </xdr:nvGrpSpPr>
                <xdr:grpSpPr>
                  <a:xfrm>
                    <a:off x="5346000" y="3699038"/>
                    <a:ext cx="0" cy="161919"/>
                    <a:chOff x="5475762" y="47760700"/>
                    <a:chExt cx="423655" cy="230200"/>
                  </a:xfrm>
                </xdr:grpSpPr>
                <xdr:sp>
                  <xdr:nvSpPr>
                    <xdr:cNvPr id="4380" name="Shape 43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81" name="Shape 43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82" name="Shape 4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83" name="Shape 43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84" name="Shape 4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85" name="Shape 43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86" name="Shape 4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87" name="Shape 43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88" name="Shape 4388"/>
            <xdr:cNvGrpSpPr/>
          </xdr:nvGrpSpPr>
          <xdr:grpSpPr>
            <a:xfrm>
              <a:off x="5346000" y="3699038"/>
              <a:ext cx="0" cy="161925"/>
              <a:chOff x="5346000" y="3699038"/>
              <a:chExt cx="0" cy="161925"/>
            </a:xfrm>
          </xdr:grpSpPr>
          <xdr:sp>
            <xdr:nvSpPr>
              <xdr:cNvPr id="4389" name="Shape 43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90" name="Shape 4390"/>
              <xdr:cNvGrpSpPr/>
            </xdr:nvGrpSpPr>
            <xdr:grpSpPr>
              <a:xfrm>
                <a:off x="5346000" y="3699038"/>
                <a:ext cx="0" cy="161925"/>
                <a:chOff x="5346000" y="3699038"/>
                <a:chExt cx="0" cy="161925"/>
              </a:xfrm>
            </xdr:grpSpPr>
            <xdr:sp>
              <xdr:nvSpPr>
                <xdr:cNvPr id="4391" name="Shape 43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92" name="Shape 4392"/>
                <xdr:cNvGrpSpPr/>
              </xdr:nvGrpSpPr>
              <xdr:grpSpPr>
                <a:xfrm>
                  <a:off x="5346000" y="3699038"/>
                  <a:ext cx="0" cy="161925"/>
                  <a:chOff x="5346000" y="3699038"/>
                  <a:chExt cx="0" cy="161919"/>
                </a:xfrm>
              </xdr:grpSpPr>
              <xdr:sp>
                <xdr:nvSpPr>
                  <xdr:cNvPr id="4393" name="Shape 43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94" name="Shape 4394"/>
                  <xdr:cNvGrpSpPr/>
                </xdr:nvGrpSpPr>
                <xdr:grpSpPr>
                  <a:xfrm>
                    <a:off x="5346000" y="3699038"/>
                    <a:ext cx="0" cy="161919"/>
                    <a:chOff x="5475762" y="47760700"/>
                    <a:chExt cx="423655" cy="230200"/>
                  </a:xfrm>
                </xdr:grpSpPr>
                <xdr:sp>
                  <xdr:nvSpPr>
                    <xdr:cNvPr id="4395" name="Shape 43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96" name="Shape 43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97" name="Shape 43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98" name="Shape 43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99" name="Shape 43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00" name="Shape 44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01" name="Shape 44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02" name="Shape 44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03" name="Shape 4403"/>
            <xdr:cNvGrpSpPr/>
          </xdr:nvGrpSpPr>
          <xdr:grpSpPr>
            <a:xfrm>
              <a:off x="5346000" y="3699038"/>
              <a:ext cx="0" cy="161925"/>
              <a:chOff x="5346000" y="3699038"/>
              <a:chExt cx="0" cy="161925"/>
            </a:xfrm>
          </xdr:grpSpPr>
          <xdr:sp>
            <xdr:nvSpPr>
              <xdr:cNvPr id="4404" name="Shape 44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05" name="Shape 4405"/>
              <xdr:cNvGrpSpPr/>
            </xdr:nvGrpSpPr>
            <xdr:grpSpPr>
              <a:xfrm>
                <a:off x="5346000" y="3699038"/>
                <a:ext cx="0" cy="161925"/>
                <a:chOff x="5346000" y="3699038"/>
                <a:chExt cx="0" cy="161925"/>
              </a:xfrm>
            </xdr:grpSpPr>
            <xdr:sp>
              <xdr:nvSpPr>
                <xdr:cNvPr id="4406" name="Shape 44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07" name="Shape 4407"/>
                <xdr:cNvGrpSpPr/>
              </xdr:nvGrpSpPr>
              <xdr:grpSpPr>
                <a:xfrm>
                  <a:off x="5346000" y="3699038"/>
                  <a:ext cx="0" cy="161925"/>
                  <a:chOff x="5346000" y="3699038"/>
                  <a:chExt cx="0" cy="161919"/>
                </a:xfrm>
              </xdr:grpSpPr>
              <xdr:sp>
                <xdr:nvSpPr>
                  <xdr:cNvPr id="4408" name="Shape 44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09" name="Shape 4409"/>
                  <xdr:cNvGrpSpPr/>
                </xdr:nvGrpSpPr>
                <xdr:grpSpPr>
                  <a:xfrm>
                    <a:off x="5346000" y="3699038"/>
                    <a:ext cx="0" cy="161919"/>
                    <a:chOff x="5475762" y="47760700"/>
                    <a:chExt cx="423655" cy="230200"/>
                  </a:xfrm>
                </xdr:grpSpPr>
                <xdr:sp>
                  <xdr:nvSpPr>
                    <xdr:cNvPr id="4410" name="Shape 44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11" name="Shape 44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12" name="Shape 44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13" name="Shape 44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14" name="Shape 44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15" name="Shape 4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16" name="Shape 4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17" name="Shape 44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18" name="Shape 4418"/>
            <xdr:cNvGrpSpPr/>
          </xdr:nvGrpSpPr>
          <xdr:grpSpPr>
            <a:xfrm>
              <a:off x="5346000" y="3699038"/>
              <a:ext cx="0" cy="161925"/>
              <a:chOff x="5346000" y="3699038"/>
              <a:chExt cx="0" cy="161925"/>
            </a:xfrm>
          </xdr:grpSpPr>
          <xdr:sp>
            <xdr:nvSpPr>
              <xdr:cNvPr id="4419" name="Shape 44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20" name="Shape 4420"/>
              <xdr:cNvGrpSpPr/>
            </xdr:nvGrpSpPr>
            <xdr:grpSpPr>
              <a:xfrm>
                <a:off x="5346000" y="3699038"/>
                <a:ext cx="0" cy="161925"/>
                <a:chOff x="5346000" y="3699038"/>
                <a:chExt cx="0" cy="161925"/>
              </a:xfrm>
            </xdr:grpSpPr>
            <xdr:sp>
              <xdr:nvSpPr>
                <xdr:cNvPr id="4421" name="Shape 44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22" name="Shape 4422"/>
                <xdr:cNvGrpSpPr/>
              </xdr:nvGrpSpPr>
              <xdr:grpSpPr>
                <a:xfrm>
                  <a:off x="5346000" y="3699038"/>
                  <a:ext cx="0" cy="161925"/>
                  <a:chOff x="5346000" y="3699038"/>
                  <a:chExt cx="0" cy="161919"/>
                </a:xfrm>
              </xdr:grpSpPr>
              <xdr:sp>
                <xdr:nvSpPr>
                  <xdr:cNvPr id="4423" name="Shape 44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24" name="Shape 4424"/>
                  <xdr:cNvGrpSpPr/>
                </xdr:nvGrpSpPr>
                <xdr:grpSpPr>
                  <a:xfrm>
                    <a:off x="5346000" y="3699038"/>
                    <a:ext cx="0" cy="161919"/>
                    <a:chOff x="5475762" y="47760700"/>
                    <a:chExt cx="423655" cy="230200"/>
                  </a:xfrm>
                </xdr:grpSpPr>
                <xdr:sp>
                  <xdr:nvSpPr>
                    <xdr:cNvPr id="4425" name="Shape 44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26" name="Shape 44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27" name="Shape 4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28" name="Shape 44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29" name="Shape 44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30" name="Shape 44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31" name="Shape 44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32" name="Shape 44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33" name="Shape 4433"/>
            <xdr:cNvGrpSpPr/>
          </xdr:nvGrpSpPr>
          <xdr:grpSpPr>
            <a:xfrm>
              <a:off x="5346000" y="3699038"/>
              <a:ext cx="0" cy="161925"/>
              <a:chOff x="5346000" y="3699038"/>
              <a:chExt cx="0" cy="161925"/>
            </a:xfrm>
          </xdr:grpSpPr>
          <xdr:sp>
            <xdr:nvSpPr>
              <xdr:cNvPr id="4434" name="Shape 44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35" name="Shape 4435"/>
              <xdr:cNvGrpSpPr/>
            </xdr:nvGrpSpPr>
            <xdr:grpSpPr>
              <a:xfrm>
                <a:off x="5346000" y="3699038"/>
                <a:ext cx="0" cy="161925"/>
                <a:chOff x="5346000" y="3699038"/>
                <a:chExt cx="0" cy="161925"/>
              </a:xfrm>
            </xdr:grpSpPr>
            <xdr:sp>
              <xdr:nvSpPr>
                <xdr:cNvPr id="4436" name="Shape 44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37" name="Shape 4437"/>
                <xdr:cNvGrpSpPr/>
              </xdr:nvGrpSpPr>
              <xdr:grpSpPr>
                <a:xfrm>
                  <a:off x="5346000" y="3699038"/>
                  <a:ext cx="0" cy="161925"/>
                  <a:chOff x="5346000" y="3699038"/>
                  <a:chExt cx="0" cy="161919"/>
                </a:xfrm>
              </xdr:grpSpPr>
              <xdr:sp>
                <xdr:nvSpPr>
                  <xdr:cNvPr id="4438" name="Shape 44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39" name="Shape 4439"/>
                  <xdr:cNvGrpSpPr/>
                </xdr:nvGrpSpPr>
                <xdr:grpSpPr>
                  <a:xfrm>
                    <a:off x="5346000" y="3699038"/>
                    <a:ext cx="0" cy="161919"/>
                    <a:chOff x="5475762" y="47760700"/>
                    <a:chExt cx="423655" cy="230200"/>
                  </a:xfrm>
                </xdr:grpSpPr>
                <xdr:sp>
                  <xdr:nvSpPr>
                    <xdr:cNvPr id="4440" name="Shape 44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41" name="Shape 44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42" name="Shape 44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43" name="Shape 44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44" name="Shape 44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45" name="Shape 44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46" name="Shape 4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47" name="Shape 44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48" name="Shape 4448"/>
            <xdr:cNvGrpSpPr/>
          </xdr:nvGrpSpPr>
          <xdr:grpSpPr>
            <a:xfrm>
              <a:off x="5346000" y="3699038"/>
              <a:ext cx="0" cy="161925"/>
              <a:chOff x="5346000" y="3699038"/>
              <a:chExt cx="0" cy="161925"/>
            </a:xfrm>
          </xdr:grpSpPr>
          <xdr:sp>
            <xdr:nvSpPr>
              <xdr:cNvPr id="4449" name="Shape 44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50" name="Shape 4450"/>
              <xdr:cNvGrpSpPr/>
            </xdr:nvGrpSpPr>
            <xdr:grpSpPr>
              <a:xfrm>
                <a:off x="5346000" y="3699038"/>
                <a:ext cx="0" cy="161925"/>
                <a:chOff x="5346000" y="3699038"/>
                <a:chExt cx="0" cy="161925"/>
              </a:xfrm>
            </xdr:grpSpPr>
            <xdr:sp>
              <xdr:nvSpPr>
                <xdr:cNvPr id="4451" name="Shape 44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52" name="Shape 4452"/>
                <xdr:cNvGrpSpPr/>
              </xdr:nvGrpSpPr>
              <xdr:grpSpPr>
                <a:xfrm>
                  <a:off x="5346000" y="3699038"/>
                  <a:ext cx="0" cy="161925"/>
                  <a:chOff x="5346000" y="3699038"/>
                  <a:chExt cx="0" cy="161919"/>
                </a:xfrm>
              </xdr:grpSpPr>
              <xdr:sp>
                <xdr:nvSpPr>
                  <xdr:cNvPr id="4453" name="Shape 44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54" name="Shape 4454"/>
                  <xdr:cNvGrpSpPr/>
                </xdr:nvGrpSpPr>
                <xdr:grpSpPr>
                  <a:xfrm>
                    <a:off x="5346000" y="3699038"/>
                    <a:ext cx="0" cy="161919"/>
                    <a:chOff x="5475762" y="47760700"/>
                    <a:chExt cx="423655" cy="230200"/>
                  </a:xfrm>
                </xdr:grpSpPr>
                <xdr:sp>
                  <xdr:nvSpPr>
                    <xdr:cNvPr id="4455" name="Shape 44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56" name="Shape 44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57" name="Shape 4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58" name="Shape 44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59" name="Shape 4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60" name="Shape 44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61" name="Shape 4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62" name="Shape 44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63" name="Shape 4463"/>
            <xdr:cNvGrpSpPr/>
          </xdr:nvGrpSpPr>
          <xdr:grpSpPr>
            <a:xfrm>
              <a:off x="5346000" y="3699038"/>
              <a:ext cx="0" cy="161925"/>
              <a:chOff x="5346000" y="3699038"/>
              <a:chExt cx="0" cy="161925"/>
            </a:xfrm>
          </xdr:grpSpPr>
          <xdr:sp>
            <xdr:nvSpPr>
              <xdr:cNvPr id="4464" name="Shape 44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65" name="Shape 4465"/>
              <xdr:cNvGrpSpPr/>
            </xdr:nvGrpSpPr>
            <xdr:grpSpPr>
              <a:xfrm>
                <a:off x="5346000" y="3699038"/>
                <a:ext cx="0" cy="161925"/>
                <a:chOff x="5346000" y="3699038"/>
                <a:chExt cx="0" cy="161925"/>
              </a:xfrm>
            </xdr:grpSpPr>
            <xdr:sp>
              <xdr:nvSpPr>
                <xdr:cNvPr id="4466" name="Shape 44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67" name="Shape 4467"/>
                <xdr:cNvGrpSpPr/>
              </xdr:nvGrpSpPr>
              <xdr:grpSpPr>
                <a:xfrm>
                  <a:off x="5346000" y="3699038"/>
                  <a:ext cx="0" cy="161925"/>
                  <a:chOff x="5346000" y="3699038"/>
                  <a:chExt cx="0" cy="161919"/>
                </a:xfrm>
              </xdr:grpSpPr>
              <xdr:sp>
                <xdr:nvSpPr>
                  <xdr:cNvPr id="4468" name="Shape 44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69" name="Shape 4469"/>
                  <xdr:cNvGrpSpPr/>
                </xdr:nvGrpSpPr>
                <xdr:grpSpPr>
                  <a:xfrm>
                    <a:off x="5346000" y="3699038"/>
                    <a:ext cx="0" cy="161919"/>
                    <a:chOff x="5475762" y="47760700"/>
                    <a:chExt cx="423655" cy="230200"/>
                  </a:xfrm>
                </xdr:grpSpPr>
                <xdr:sp>
                  <xdr:nvSpPr>
                    <xdr:cNvPr id="4470" name="Shape 44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71" name="Shape 44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72" name="Shape 4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3" name="Shape 44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74" name="Shape 44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5" name="Shape 44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6" name="Shape 44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77" name="Shape 44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78" name="Shape 4478"/>
            <xdr:cNvGrpSpPr/>
          </xdr:nvGrpSpPr>
          <xdr:grpSpPr>
            <a:xfrm>
              <a:off x="5346000" y="3699038"/>
              <a:ext cx="0" cy="161925"/>
              <a:chOff x="5346000" y="3699038"/>
              <a:chExt cx="0" cy="161925"/>
            </a:xfrm>
          </xdr:grpSpPr>
          <xdr:sp>
            <xdr:nvSpPr>
              <xdr:cNvPr id="4479" name="Shape 44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80" name="Shape 4480"/>
              <xdr:cNvGrpSpPr/>
            </xdr:nvGrpSpPr>
            <xdr:grpSpPr>
              <a:xfrm>
                <a:off x="5346000" y="3699038"/>
                <a:ext cx="0" cy="161925"/>
                <a:chOff x="5346000" y="3699038"/>
                <a:chExt cx="0" cy="161925"/>
              </a:xfrm>
            </xdr:grpSpPr>
            <xdr:sp>
              <xdr:nvSpPr>
                <xdr:cNvPr id="4481" name="Shape 44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82" name="Shape 4482"/>
                <xdr:cNvGrpSpPr/>
              </xdr:nvGrpSpPr>
              <xdr:grpSpPr>
                <a:xfrm>
                  <a:off x="5346000" y="3699038"/>
                  <a:ext cx="0" cy="161925"/>
                  <a:chOff x="5346000" y="3699038"/>
                  <a:chExt cx="0" cy="161919"/>
                </a:xfrm>
              </xdr:grpSpPr>
              <xdr:sp>
                <xdr:nvSpPr>
                  <xdr:cNvPr id="4483" name="Shape 44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84" name="Shape 4484"/>
                  <xdr:cNvGrpSpPr/>
                </xdr:nvGrpSpPr>
                <xdr:grpSpPr>
                  <a:xfrm>
                    <a:off x="5346000" y="3699038"/>
                    <a:ext cx="0" cy="161919"/>
                    <a:chOff x="5475762" y="47760700"/>
                    <a:chExt cx="423655" cy="230200"/>
                  </a:xfrm>
                </xdr:grpSpPr>
                <xdr:sp>
                  <xdr:nvSpPr>
                    <xdr:cNvPr id="4485" name="Shape 44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86" name="Shape 44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87" name="Shape 44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88" name="Shape 44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89" name="Shape 44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90" name="Shape 4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91" name="Shape 4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92" name="Shape 44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93" name="Shape 4493"/>
            <xdr:cNvGrpSpPr/>
          </xdr:nvGrpSpPr>
          <xdr:grpSpPr>
            <a:xfrm>
              <a:off x="5346000" y="3699038"/>
              <a:ext cx="0" cy="161925"/>
              <a:chOff x="5346000" y="3699038"/>
              <a:chExt cx="0" cy="161925"/>
            </a:xfrm>
          </xdr:grpSpPr>
          <xdr:sp>
            <xdr:nvSpPr>
              <xdr:cNvPr id="4494" name="Shape 44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95" name="Shape 4495"/>
              <xdr:cNvGrpSpPr/>
            </xdr:nvGrpSpPr>
            <xdr:grpSpPr>
              <a:xfrm>
                <a:off x="5346000" y="3699038"/>
                <a:ext cx="0" cy="161925"/>
                <a:chOff x="5346000" y="3699038"/>
                <a:chExt cx="0" cy="161925"/>
              </a:xfrm>
            </xdr:grpSpPr>
            <xdr:sp>
              <xdr:nvSpPr>
                <xdr:cNvPr id="4496" name="Shape 44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97" name="Shape 4497"/>
                <xdr:cNvGrpSpPr/>
              </xdr:nvGrpSpPr>
              <xdr:grpSpPr>
                <a:xfrm>
                  <a:off x="5346000" y="3699038"/>
                  <a:ext cx="0" cy="161925"/>
                  <a:chOff x="5346000" y="3699038"/>
                  <a:chExt cx="0" cy="161919"/>
                </a:xfrm>
              </xdr:grpSpPr>
              <xdr:sp>
                <xdr:nvSpPr>
                  <xdr:cNvPr id="4498" name="Shape 44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99" name="Shape 4499"/>
                  <xdr:cNvGrpSpPr/>
                </xdr:nvGrpSpPr>
                <xdr:grpSpPr>
                  <a:xfrm>
                    <a:off x="5346000" y="3699038"/>
                    <a:ext cx="0" cy="161919"/>
                    <a:chOff x="5475762" y="47760700"/>
                    <a:chExt cx="423655" cy="230200"/>
                  </a:xfrm>
                </xdr:grpSpPr>
                <xdr:sp>
                  <xdr:nvSpPr>
                    <xdr:cNvPr id="4500" name="Shape 45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01" name="Shape 45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02" name="Shape 4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03" name="Shape 45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04" name="Shape 45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05" name="Shape 4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06" name="Shape 4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07" name="Shape 45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08" name="Shape 4508"/>
            <xdr:cNvGrpSpPr/>
          </xdr:nvGrpSpPr>
          <xdr:grpSpPr>
            <a:xfrm>
              <a:off x="5346000" y="3699038"/>
              <a:ext cx="0" cy="161925"/>
              <a:chOff x="5346000" y="3699038"/>
              <a:chExt cx="0" cy="161925"/>
            </a:xfrm>
          </xdr:grpSpPr>
          <xdr:sp>
            <xdr:nvSpPr>
              <xdr:cNvPr id="4509" name="Shape 45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10" name="Shape 4510"/>
              <xdr:cNvGrpSpPr/>
            </xdr:nvGrpSpPr>
            <xdr:grpSpPr>
              <a:xfrm>
                <a:off x="5346000" y="3699038"/>
                <a:ext cx="0" cy="161925"/>
                <a:chOff x="5346000" y="3699038"/>
                <a:chExt cx="0" cy="161925"/>
              </a:xfrm>
            </xdr:grpSpPr>
            <xdr:sp>
              <xdr:nvSpPr>
                <xdr:cNvPr id="4511" name="Shape 45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12" name="Shape 4512"/>
                <xdr:cNvGrpSpPr/>
              </xdr:nvGrpSpPr>
              <xdr:grpSpPr>
                <a:xfrm>
                  <a:off x="5346000" y="3699038"/>
                  <a:ext cx="0" cy="161925"/>
                  <a:chOff x="5346000" y="3699038"/>
                  <a:chExt cx="0" cy="161919"/>
                </a:xfrm>
              </xdr:grpSpPr>
              <xdr:sp>
                <xdr:nvSpPr>
                  <xdr:cNvPr id="4513" name="Shape 45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14" name="Shape 4514"/>
                  <xdr:cNvGrpSpPr/>
                </xdr:nvGrpSpPr>
                <xdr:grpSpPr>
                  <a:xfrm>
                    <a:off x="5346000" y="3699038"/>
                    <a:ext cx="0" cy="161919"/>
                    <a:chOff x="5475762" y="47760700"/>
                    <a:chExt cx="423655" cy="230200"/>
                  </a:xfrm>
                </xdr:grpSpPr>
                <xdr:sp>
                  <xdr:nvSpPr>
                    <xdr:cNvPr id="4515" name="Shape 45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16" name="Shape 45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17" name="Shape 4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18" name="Shape 45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19" name="Shape 45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20" name="Shape 45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21" name="Shape 4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22" name="Shape 45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23" name="Shape 4523"/>
            <xdr:cNvGrpSpPr/>
          </xdr:nvGrpSpPr>
          <xdr:grpSpPr>
            <a:xfrm>
              <a:off x="5346000" y="3699038"/>
              <a:ext cx="0" cy="161925"/>
              <a:chOff x="5346000" y="3699038"/>
              <a:chExt cx="0" cy="161925"/>
            </a:xfrm>
          </xdr:grpSpPr>
          <xdr:sp>
            <xdr:nvSpPr>
              <xdr:cNvPr id="4524" name="Shape 45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25" name="Shape 4525"/>
              <xdr:cNvGrpSpPr/>
            </xdr:nvGrpSpPr>
            <xdr:grpSpPr>
              <a:xfrm>
                <a:off x="5346000" y="3699038"/>
                <a:ext cx="0" cy="161925"/>
                <a:chOff x="5346000" y="3699038"/>
                <a:chExt cx="0" cy="161925"/>
              </a:xfrm>
            </xdr:grpSpPr>
            <xdr:sp>
              <xdr:nvSpPr>
                <xdr:cNvPr id="4526" name="Shape 45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27" name="Shape 4527"/>
                <xdr:cNvGrpSpPr/>
              </xdr:nvGrpSpPr>
              <xdr:grpSpPr>
                <a:xfrm>
                  <a:off x="5346000" y="3699038"/>
                  <a:ext cx="0" cy="161925"/>
                  <a:chOff x="5346000" y="3699038"/>
                  <a:chExt cx="0" cy="161919"/>
                </a:xfrm>
              </xdr:grpSpPr>
              <xdr:sp>
                <xdr:nvSpPr>
                  <xdr:cNvPr id="4528" name="Shape 45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29" name="Shape 4529"/>
                  <xdr:cNvGrpSpPr/>
                </xdr:nvGrpSpPr>
                <xdr:grpSpPr>
                  <a:xfrm>
                    <a:off x="5346000" y="3699038"/>
                    <a:ext cx="0" cy="161919"/>
                    <a:chOff x="5475762" y="47760700"/>
                    <a:chExt cx="423655" cy="230200"/>
                  </a:xfrm>
                </xdr:grpSpPr>
                <xdr:sp>
                  <xdr:nvSpPr>
                    <xdr:cNvPr id="4530" name="Shape 45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31" name="Shape 45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32" name="Shape 4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33" name="Shape 45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34" name="Shape 4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35" name="Shape 45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36" name="Shape 4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37" name="Shape 45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38" name="Shape 4538"/>
            <xdr:cNvGrpSpPr/>
          </xdr:nvGrpSpPr>
          <xdr:grpSpPr>
            <a:xfrm>
              <a:off x="5346000" y="3699038"/>
              <a:ext cx="0" cy="161925"/>
              <a:chOff x="5346000" y="3699038"/>
              <a:chExt cx="0" cy="161925"/>
            </a:xfrm>
          </xdr:grpSpPr>
          <xdr:sp>
            <xdr:nvSpPr>
              <xdr:cNvPr id="4539" name="Shape 45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40" name="Shape 4540"/>
              <xdr:cNvGrpSpPr/>
            </xdr:nvGrpSpPr>
            <xdr:grpSpPr>
              <a:xfrm>
                <a:off x="5346000" y="3699038"/>
                <a:ext cx="0" cy="161925"/>
                <a:chOff x="5346000" y="3699038"/>
                <a:chExt cx="0" cy="161925"/>
              </a:xfrm>
            </xdr:grpSpPr>
            <xdr:sp>
              <xdr:nvSpPr>
                <xdr:cNvPr id="4541" name="Shape 45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42" name="Shape 4542"/>
                <xdr:cNvGrpSpPr/>
              </xdr:nvGrpSpPr>
              <xdr:grpSpPr>
                <a:xfrm>
                  <a:off x="5346000" y="3699038"/>
                  <a:ext cx="0" cy="161925"/>
                  <a:chOff x="5346000" y="3699038"/>
                  <a:chExt cx="0" cy="161919"/>
                </a:xfrm>
              </xdr:grpSpPr>
              <xdr:sp>
                <xdr:nvSpPr>
                  <xdr:cNvPr id="4543" name="Shape 45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44" name="Shape 4544"/>
                  <xdr:cNvGrpSpPr/>
                </xdr:nvGrpSpPr>
                <xdr:grpSpPr>
                  <a:xfrm>
                    <a:off x="5346000" y="3699038"/>
                    <a:ext cx="0" cy="161919"/>
                    <a:chOff x="5475762" y="47760700"/>
                    <a:chExt cx="423655" cy="230200"/>
                  </a:xfrm>
                </xdr:grpSpPr>
                <xdr:sp>
                  <xdr:nvSpPr>
                    <xdr:cNvPr id="4545" name="Shape 45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46" name="Shape 45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47" name="Shape 4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48" name="Shape 45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49" name="Shape 4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50" name="Shape 45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51" name="Shape 4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52" name="Shape 45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53" name="Shape 4553"/>
            <xdr:cNvGrpSpPr/>
          </xdr:nvGrpSpPr>
          <xdr:grpSpPr>
            <a:xfrm>
              <a:off x="5346000" y="3699038"/>
              <a:ext cx="0" cy="161925"/>
              <a:chOff x="5346000" y="3699038"/>
              <a:chExt cx="0" cy="161925"/>
            </a:xfrm>
          </xdr:grpSpPr>
          <xdr:sp>
            <xdr:nvSpPr>
              <xdr:cNvPr id="4554" name="Shape 45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55" name="Shape 4555"/>
              <xdr:cNvGrpSpPr/>
            </xdr:nvGrpSpPr>
            <xdr:grpSpPr>
              <a:xfrm>
                <a:off x="5346000" y="3699038"/>
                <a:ext cx="0" cy="161925"/>
                <a:chOff x="5346000" y="3699038"/>
                <a:chExt cx="0" cy="161925"/>
              </a:xfrm>
            </xdr:grpSpPr>
            <xdr:sp>
              <xdr:nvSpPr>
                <xdr:cNvPr id="4556" name="Shape 45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57" name="Shape 4557"/>
                <xdr:cNvGrpSpPr/>
              </xdr:nvGrpSpPr>
              <xdr:grpSpPr>
                <a:xfrm>
                  <a:off x="5346000" y="3699038"/>
                  <a:ext cx="0" cy="161925"/>
                  <a:chOff x="5346000" y="3699038"/>
                  <a:chExt cx="0" cy="161919"/>
                </a:xfrm>
              </xdr:grpSpPr>
              <xdr:sp>
                <xdr:nvSpPr>
                  <xdr:cNvPr id="4558" name="Shape 45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59" name="Shape 4559"/>
                  <xdr:cNvGrpSpPr/>
                </xdr:nvGrpSpPr>
                <xdr:grpSpPr>
                  <a:xfrm>
                    <a:off x="5346000" y="3699038"/>
                    <a:ext cx="0" cy="161919"/>
                    <a:chOff x="5475762" y="47760700"/>
                    <a:chExt cx="423655" cy="230200"/>
                  </a:xfrm>
                </xdr:grpSpPr>
                <xdr:sp>
                  <xdr:nvSpPr>
                    <xdr:cNvPr id="4560" name="Shape 45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61" name="Shape 45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62" name="Shape 4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3" name="Shape 45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64" name="Shape 45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5" name="Shape 45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6" name="Shape 45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67" name="Shape 45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68" name="Shape 4568"/>
            <xdr:cNvGrpSpPr/>
          </xdr:nvGrpSpPr>
          <xdr:grpSpPr>
            <a:xfrm>
              <a:off x="5346000" y="3699038"/>
              <a:ext cx="0" cy="161925"/>
              <a:chOff x="5346000" y="3699038"/>
              <a:chExt cx="0" cy="161925"/>
            </a:xfrm>
          </xdr:grpSpPr>
          <xdr:sp>
            <xdr:nvSpPr>
              <xdr:cNvPr id="4569" name="Shape 45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70" name="Shape 4570"/>
              <xdr:cNvGrpSpPr/>
            </xdr:nvGrpSpPr>
            <xdr:grpSpPr>
              <a:xfrm>
                <a:off x="5346000" y="3699038"/>
                <a:ext cx="0" cy="161925"/>
                <a:chOff x="5346000" y="3699038"/>
                <a:chExt cx="0" cy="161925"/>
              </a:xfrm>
            </xdr:grpSpPr>
            <xdr:sp>
              <xdr:nvSpPr>
                <xdr:cNvPr id="4571" name="Shape 45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72" name="Shape 4572"/>
                <xdr:cNvGrpSpPr/>
              </xdr:nvGrpSpPr>
              <xdr:grpSpPr>
                <a:xfrm>
                  <a:off x="5346000" y="3699038"/>
                  <a:ext cx="0" cy="161925"/>
                  <a:chOff x="5346000" y="3699038"/>
                  <a:chExt cx="0" cy="161919"/>
                </a:xfrm>
              </xdr:grpSpPr>
              <xdr:sp>
                <xdr:nvSpPr>
                  <xdr:cNvPr id="4573" name="Shape 45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74" name="Shape 4574"/>
                  <xdr:cNvGrpSpPr/>
                </xdr:nvGrpSpPr>
                <xdr:grpSpPr>
                  <a:xfrm>
                    <a:off x="5346000" y="3699038"/>
                    <a:ext cx="0" cy="161919"/>
                    <a:chOff x="5475762" y="47760700"/>
                    <a:chExt cx="423655" cy="230200"/>
                  </a:xfrm>
                </xdr:grpSpPr>
                <xdr:sp>
                  <xdr:nvSpPr>
                    <xdr:cNvPr id="4575" name="Shape 45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76" name="Shape 45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77" name="Shape 45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78" name="Shape 45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79" name="Shape 45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80" name="Shape 45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81" name="Shape 4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82" name="Shape 45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83" name="Shape 4583"/>
            <xdr:cNvGrpSpPr/>
          </xdr:nvGrpSpPr>
          <xdr:grpSpPr>
            <a:xfrm>
              <a:off x="5346000" y="3699038"/>
              <a:ext cx="0" cy="161925"/>
              <a:chOff x="5346000" y="3699038"/>
              <a:chExt cx="0" cy="161925"/>
            </a:xfrm>
          </xdr:grpSpPr>
          <xdr:sp>
            <xdr:nvSpPr>
              <xdr:cNvPr id="4584" name="Shape 45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85" name="Shape 4585"/>
              <xdr:cNvGrpSpPr/>
            </xdr:nvGrpSpPr>
            <xdr:grpSpPr>
              <a:xfrm>
                <a:off x="5346000" y="3699038"/>
                <a:ext cx="0" cy="161925"/>
                <a:chOff x="5346000" y="3699038"/>
                <a:chExt cx="0" cy="161925"/>
              </a:xfrm>
            </xdr:grpSpPr>
            <xdr:sp>
              <xdr:nvSpPr>
                <xdr:cNvPr id="4586" name="Shape 45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87" name="Shape 4587"/>
                <xdr:cNvGrpSpPr/>
              </xdr:nvGrpSpPr>
              <xdr:grpSpPr>
                <a:xfrm>
                  <a:off x="5346000" y="3699038"/>
                  <a:ext cx="0" cy="161925"/>
                  <a:chOff x="5346000" y="3699038"/>
                  <a:chExt cx="0" cy="161919"/>
                </a:xfrm>
              </xdr:grpSpPr>
              <xdr:sp>
                <xdr:nvSpPr>
                  <xdr:cNvPr id="4588" name="Shape 45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89" name="Shape 4589"/>
                  <xdr:cNvGrpSpPr/>
                </xdr:nvGrpSpPr>
                <xdr:grpSpPr>
                  <a:xfrm>
                    <a:off x="5346000" y="3699038"/>
                    <a:ext cx="0" cy="161919"/>
                    <a:chOff x="5475762" y="47760700"/>
                    <a:chExt cx="423655" cy="230200"/>
                  </a:xfrm>
                </xdr:grpSpPr>
                <xdr:sp>
                  <xdr:nvSpPr>
                    <xdr:cNvPr id="4590" name="Shape 45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91" name="Shape 45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92" name="Shape 4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3" name="Shape 45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94" name="Shape 45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5" name="Shape 45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6" name="Shape 45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97" name="Shape 45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98" name="Shape 4598"/>
            <xdr:cNvGrpSpPr/>
          </xdr:nvGrpSpPr>
          <xdr:grpSpPr>
            <a:xfrm>
              <a:off x="5346000" y="3699038"/>
              <a:ext cx="0" cy="161925"/>
              <a:chOff x="5346000" y="3699038"/>
              <a:chExt cx="0" cy="161925"/>
            </a:xfrm>
          </xdr:grpSpPr>
          <xdr:sp>
            <xdr:nvSpPr>
              <xdr:cNvPr id="4599" name="Shape 45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00" name="Shape 4600"/>
              <xdr:cNvGrpSpPr/>
            </xdr:nvGrpSpPr>
            <xdr:grpSpPr>
              <a:xfrm>
                <a:off x="5346000" y="3699038"/>
                <a:ext cx="0" cy="161925"/>
                <a:chOff x="5346000" y="3699038"/>
                <a:chExt cx="0" cy="161925"/>
              </a:xfrm>
            </xdr:grpSpPr>
            <xdr:sp>
              <xdr:nvSpPr>
                <xdr:cNvPr id="4601" name="Shape 46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02" name="Shape 4602"/>
                <xdr:cNvGrpSpPr/>
              </xdr:nvGrpSpPr>
              <xdr:grpSpPr>
                <a:xfrm>
                  <a:off x="5346000" y="3699038"/>
                  <a:ext cx="0" cy="161925"/>
                  <a:chOff x="5346000" y="3699038"/>
                  <a:chExt cx="0" cy="161919"/>
                </a:xfrm>
              </xdr:grpSpPr>
              <xdr:sp>
                <xdr:nvSpPr>
                  <xdr:cNvPr id="4603" name="Shape 46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04" name="Shape 4604"/>
                  <xdr:cNvGrpSpPr/>
                </xdr:nvGrpSpPr>
                <xdr:grpSpPr>
                  <a:xfrm>
                    <a:off x="5346000" y="3699038"/>
                    <a:ext cx="0" cy="161919"/>
                    <a:chOff x="5475762" y="47760700"/>
                    <a:chExt cx="423655" cy="230200"/>
                  </a:xfrm>
                </xdr:grpSpPr>
                <xdr:sp>
                  <xdr:nvSpPr>
                    <xdr:cNvPr id="4605" name="Shape 46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06" name="Shape 46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07" name="Shape 4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08" name="Shape 46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09" name="Shape 46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10" name="Shape 46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11" name="Shape 46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12" name="Shape 46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13" name="Shape 4613"/>
            <xdr:cNvGrpSpPr/>
          </xdr:nvGrpSpPr>
          <xdr:grpSpPr>
            <a:xfrm>
              <a:off x="5346000" y="3699038"/>
              <a:ext cx="0" cy="161925"/>
              <a:chOff x="5346000" y="3699038"/>
              <a:chExt cx="0" cy="161925"/>
            </a:xfrm>
          </xdr:grpSpPr>
          <xdr:sp>
            <xdr:nvSpPr>
              <xdr:cNvPr id="4614" name="Shape 46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15" name="Shape 4615"/>
              <xdr:cNvGrpSpPr/>
            </xdr:nvGrpSpPr>
            <xdr:grpSpPr>
              <a:xfrm>
                <a:off x="5346000" y="3699038"/>
                <a:ext cx="0" cy="161925"/>
                <a:chOff x="5346000" y="3699038"/>
                <a:chExt cx="0" cy="161925"/>
              </a:xfrm>
            </xdr:grpSpPr>
            <xdr:sp>
              <xdr:nvSpPr>
                <xdr:cNvPr id="4616" name="Shape 46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17" name="Shape 4617"/>
                <xdr:cNvGrpSpPr/>
              </xdr:nvGrpSpPr>
              <xdr:grpSpPr>
                <a:xfrm>
                  <a:off x="5346000" y="3699038"/>
                  <a:ext cx="0" cy="161925"/>
                  <a:chOff x="5346000" y="3699038"/>
                  <a:chExt cx="0" cy="161919"/>
                </a:xfrm>
              </xdr:grpSpPr>
              <xdr:sp>
                <xdr:nvSpPr>
                  <xdr:cNvPr id="4618" name="Shape 46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19" name="Shape 4619"/>
                  <xdr:cNvGrpSpPr/>
                </xdr:nvGrpSpPr>
                <xdr:grpSpPr>
                  <a:xfrm>
                    <a:off x="5346000" y="3699038"/>
                    <a:ext cx="0" cy="161919"/>
                    <a:chOff x="5475762" y="47760700"/>
                    <a:chExt cx="423655" cy="230200"/>
                  </a:xfrm>
                </xdr:grpSpPr>
                <xdr:sp>
                  <xdr:nvSpPr>
                    <xdr:cNvPr id="4620" name="Shape 46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21" name="Shape 46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22" name="Shape 46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3" name="Shape 46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24" name="Shape 46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5" name="Shape 46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6" name="Shape 4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27" name="Shape 46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28" name="Shape 4628"/>
            <xdr:cNvGrpSpPr/>
          </xdr:nvGrpSpPr>
          <xdr:grpSpPr>
            <a:xfrm>
              <a:off x="5346000" y="3699038"/>
              <a:ext cx="0" cy="161925"/>
              <a:chOff x="5346000" y="3699038"/>
              <a:chExt cx="0" cy="161925"/>
            </a:xfrm>
          </xdr:grpSpPr>
          <xdr:sp>
            <xdr:nvSpPr>
              <xdr:cNvPr id="4629" name="Shape 46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30" name="Shape 4630"/>
              <xdr:cNvGrpSpPr/>
            </xdr:nvGrpSpPr>
            <xdr:grpSpPr>
              <a:xfrm>
                <a:off x="5346000" y="3699038"/>
                <a:ext cx="0" cy="161925"/>
                <a:chOff x="5346000" y="3699038"/>
                <a:chExt cx="0" cy="161925"/>
              </a:xfrm>
            </xdr:grpSpPr>
            <xdr:sp>
              <xdr:nvSpPr>
                <xdr:cNvPr id="4631" name="Shape 46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32" name="Shape 4632"/>
                <xdr:cNvGrpSpPr/>
              </xdr:nvGrpSpPr>
              <xdr:grpSpPr>
                <a:xfrm>
                  <a:off x="5346000" y="3699038"/>
                  <a:ext cx="0" cy="161925"/>
                  <a:chOff x="5346000" y="3699038"/>
                  <a:chExt cx="0" cy="161919"/>
                </a:xfrm>
              </xdr:grpSpPr>
              <xdr:sp>
                <xdr:nvSpPr>
                  <xdr:cNvPr id="4633" name="Shape 46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34" name="Shape 4634"/>
                  <xdr:cNvGrpSpPr/>
                </xdr:nvGrpSpPr>
                <xdr:grpSpPr>
                  <a:xfrm>
                    <a:off x="5346000" y="3699038"/>
                    <a:ext cx="0" cy="161919"/>
                    <a:chOff x="5475762" y="47760700"/>
                    <a:chExt cx="423655" cy="230200"/>
                  </a:xfrm>
                </xdr:grpSpPr>
                <xdr:sp>
                  <xdr:nvSpPr>
                    <xdr:cNvPr id="4635" name="Shape 46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36" name="Shape 46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37" name="Shape 46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38" name="Shape 46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39" name="Shape 46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0" name="Shape 46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1" name="Shape 46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42" name="Shape 46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43" name="Shape 4643"/>
            <xdr:cNvGrpSpPr/>
          </xdr:nvGrpSpPr>
          <xdr:grpSpPr>
            <a:xfrm>
              <a:off x="5346000" y="3699038"/>
              <a:ext cx="0" cy="161925"/>
              <a:chOff x="5346000" y="3699038"/>
              <a:chExt cx="0" cy="161925"/>
            </a:xfrm>
          </xdr:grpSpPr>
          <xdr:sp>
            <xdr:nvSpPr>
              <xdr:cNvPr id="4644" name="Shape 46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45" name="Shape 4645"/>
              <xdr:cNvGrpSpPr/>
            </xdr:nvGrpSpPr>
            <xdr:grpSpPr>
              <a:xfrm>
                <a:off x="5346000" y="3699038"/>
                <a:ext cx="0" cy="161925"/>
                <a:chOff x="5346000" y="3699038"/>
                <a:chExt cx="0" cy="161925"/>
              </a:xfrm>
            </xdr:grpSpPr>
            <xdr:sp>
              <xdr:nvSpPr>
                <xdr:cNvPr id="4646" name="Shape 46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47" name="Shape 4647"/>
                <xdr:cNvGrpSpPr/>
              </xdr:nvGrpSpPr>
              <xdr:grpSpPr>
                <a:xfrm>
                  <a:off x="5346000" y="3699038"/>
                  <a:ext cx="0" cy="161925"/>
                  <a:chOff x="5346000" y="3699038"/>
                  <a:chExt cx="0" cy="161919"/>
                </a:xfrm>
              </xdr:grpSpPr>
              <xdr:sp>
                <xdr:nvSpPr>
                  <xdr:cNvPr id="4648" name="Shape 46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49" name="Shape 4649"/>
                  <xdr:cNvGrpSpPr/>
                </xdr:nvGrpSpPr>
                <xdr:grpSpPr>
                  <a:xfrm>
                    <a:off x="5346000" y="3699038"/>
                    <a:ext cx="0" cy="161919"/>
                    <a:chOff x="5475762" y="47760700"/>
                    <a:chExt cx="423655" cy="230200"/>
                  </a:xfrm>
                </xdr:grpSpPr>
                <xdr:sp>
                  <xdr:nvSpPr>
                    <xdr:cNvPr id="4650" name="Shape 46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51" name="Shape 46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52" name="Shape 46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53" name="Shape 46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54" name="Shape 46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55" name="Shape 46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56" name="Shape 4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57" name="Shape 46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58" name="Shape 4658"/>
            <xdr:cNvGrpSpPr/>
          </xdr:nvGrpSpPr>
          <xdr:grpSpPr>
            <a:xfrm>
              <a:off x="5346000" y="3699038"/>
              <a:ext cx="0" cy="161925"/>
              <a:chOff x="5346000" y="3699038"/>
              <a:chExt cx="0" cy="161925"/>
            </a:xfrm>
          </xdr:grpSpPr>
          <xdr:sp>
            <xdr:nvSpPr>
              <xdr:cNvPr id="4659" name="Shape 46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60" name="Shape 4660"/>
              <xdr:cNvGrpSpPr/>
            </xdr:nvGrpSpPr>
            <xdr:grpSpPr>
              <a:xfrm>
                <a:off x="5346000" y="3699038"/>
                <a:ext cx="0" cy="161925"/>
                <a:chOff x="5346000" y="3699038"/>
                <a:chExt cx="0" cy="161925"/>
              </a:xfrm>
            </xdr:grpSpPr>
            <xdr:sp>
              <xdr:nvSpPr>
                <xdr:cNvPr id="4661" name="Shape 46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62" name="Shape 4662"/>
                <xdr:cNvGrpSpPr/>
              </xdr:nvGrpSpPr>
              <xdr:grpSpPr>
                <a:xfrm>
                  <a:off x="5346000" y="3699038"/>
                  <a:ext cx="0" cy="161925"/>
                  <a:chOff x="5346000" y="3699038"/>
                  <a:chExt cx="0" cy="161919"/>
                </a:xfrm>
              </xdr:grpSpPr>
              <xdr:sp>
                <xdr:nvSpPr>
                  <xdr:cNvPr id="4663" name="Shape 46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64" name="Shape 4664"/>
                  <xdr:cNvGrpSpPr/>
                </xdr:nvGrpSpPr>
                <xdr:grpSpPr>
                  <a:xfrm>
                    <a:off x="5346000" y="3699038"/>
                    <a:ext cx="0" cy="161919"/>
                    <a:chOff x="5475762" y="47760700"/>
                    <a:chExt cx="423655" cy="230200"/>
                  </a:xfrm>
                </xdr:grpSpPr>
                <xdr:sp>
                  <xdr:nvSpPr>
                    <xdr:cNvPr id="4665" name="Shape 46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66" name="Shape 46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67" name="Shape 4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68" name="Shape 46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69" name="Shape 4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0" name="Shape 46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1" name="Shape 4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72" name="Shape 46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73" name="Shape 4673"/>
            <xdr:cNvGrpSpPr/>
          </xdr:nvGrpSpPr>
          <xdr:grpSpPr>
            <a:xfrm>
              <a:off x="5346000" y="3699038"/>
              <a:ext cx="0" cy="161925"/>
              <a:chOff x="5346000" y="3699038"/>
              <a:chExt cx="0" cy="161925"/>
            </a:xfrm>
          </xdr:grpSpPr>
          <xdr:sp>
            <xdr:nvSpPr>
              <xdr:cNvPr id="4674" name="Shape 46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75" name="Shape 4675"/>
              <xdr:cNvGrpSpPr/>
            </xdr:nvGrpSpPr>
            <xdr:grpSpPr>
              <a:xfrm>
                <a:off x="5346000" y="3699038"/>
                <a:ext cx="0" cy="161925"/>
                <a:chOff x="5346000" y="3699038"/>
                <a:chExt cx="0" cy="161925"/>
              </a:xfrm>
            </xdr:grpSpPr>
            <xdr:sp>
              <xdr:nvSpPr>
                <xdr:cNvPr id="4676" name="Shape 46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77" name="Shape 4677"/>
                <xdr:cNvGrpSpPr/>
              </xdr:nvGrpSpPr>
              <xdr:grpSpPr>
                <a:xfrm>
                  <a:off x="5346000" y="3699038"/>
                  <a:ext cx="0" cy="161925"/>
                  <a:chOff x="5346000" y="3699038"/>
                  <a:chExt cx="0" cy="161919"/>
                </a:xfrm>
              </xdr:grpSpPr>
              <xdr:sp>
                <xdr:nvSpPr>
                  <xdr:cNvPr id="4678" name="Shape 46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79" name="Shape 4679"/>
                  <xdr:cNvGrpSpPr/>
                </xdr:nvGrpSpPr>
                <xdr:grpSpPr>
                  <a:xfrm>
                    <a:off x="5346000" y="3699038"/>
                    <a:ext cx="0" cy="161919"/>
                    <a:chOff x="5475762" y="47760700"/>
                    <a:chExt cx="423655" cy="230200"/>
                  </a:xfrm>
                </xdr:grpSpPr>
                <xdr:sp>
                  <xdr:nvSpPr>
                    <xdr:cNvPr id="4680" name="Shape 46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81" name="Shape 46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82" name="Shape 4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83" name="Shape 46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84" name="Shape 46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85" name="Shape 46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86" name="Shape 46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87" name="Shape 46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88" name="Shape 4688"/>
            <xdr:cNvGrpSpPr/>
          </xdr:nvGrpSpPr>
          <xdr:grpSpPr>
            <a:xfrm>
              <a:off x="5346000" y="3699038"/>
              <a:ext cx="0" cy="161925"/>
              <a:chOff x="5346000" y="3699038"/>
              <a:chExt cx="0" cy="161925"/>
            </a:xfrm>
          </xdr:grpSpPr>
          <xdr:sp>
            <xdr:nvSpPr>
              <xdr:cNvPr id="4689" name="Shape 46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90" name="Shape 4690"/>
              <xdr:cNvGrpSpPr/>
            </xdr:nvGrpSpPr>
            <xdr:grpSpPr>
              <a:xfrm>
                <a:off x="5346000" y="3699038"/>
                <a:ext cx="0" cy="161925"/>
                <a:chOff x="5346000" y="3699038"/>
                <a:chExt cx="0" cy="161925"/>
              </a:xfrm>
            </xdr:grpSpPr>
            <xdr:sp>
              <xdr:nvSpPr>
                <xdr:cNvPr id="4691" name="Shape 46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92" name="Shape 4692"/>
                <xdr:cNvGrpSpPr/>
              </xdr:nvGrpSpPr>
              <xdr:grpSpPr>
                <a:xfrm>
                  <a:off x="5346000" y="3699038"/>
                  <a:ext cx="0" cy="161925"/>
                  <a:chOff x="5346000" y="3699038"/>
                  <a:chExt cx="0" cy="161919"/>
                </a:xfrm>
              </xdr:grpSpPr>
              <xdr:sp>
                <xdr:nvSpPr>
                  <xdr:cNvPr id="4693" name="Shape 46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94" name="Shape 4694"/>
                  <xdr:cNvGrpSpPr/>
                </xdr:nvGrpSpPr>
                <xdr:grpSpPr>
                  <a:xfrm>
                    <a:off x="5346000" y="3699038"/>
                    <a:ext cx="0" cy="161919"/>
                    <a:chOff x="5475762" y="47760700"/>
                    <a:chExt cx="423655" cy="230200"/>
                  </a:xfrm>
                </xdr:grpSpPr>
                <xdr:sp>
                  <xdr:nvSpPr>
                    <xdr:cNvPr id="4695" name="Shape 46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96" name="Shape 46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97" name="Shape 46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98" name="Shape 46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99" name="Shape 4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00" name="Shape 47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01" name="Shape 4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02" name="Shape 47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03" name="Shape 4703"/>
            <xdr:cNvGrpSpPr/>
          </xdr:nvGrpSpPr>
          <xdr:grpSpPr>
            <a:xfrm>
              <a:off x="5346000" y="3699038"/>
              <a:ext cx="0" cy="161925"/>
              <a:chOff x="5346000" y="3699038"/>
              <a:chExt cx="0" cy="161925"/>
            </a:xfrm>
          </xdr:grpSpPr>
          <xdr:sp>
            <xdr:nvSpPr>
              <xdr:cNvPr id="4704" name="Shape 47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05" name="Shape 4705"/>
              <xdr:cNvGrpSpPr/>
            </xdr:nvGrpSpPr>
            <xdr:grpSpPr>
              <a:xfrm>
                <a:off x="5346000" y="3699038"/>
                <a:ext cx="0" cy="161925"/>
                <a:chOff x="5346000" y="3699038"/>
                <a:chExt cx="0" cy="161925"/>
              </a:xfrm>
            </xdr:grpSpPr>
            <xdr:sp>
              <xdr:nvSpPr>
                <xdr:cNvPr id="4706" name="Shape 47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07" name="Shape 4707"/>
                <xdr:cNvGrpSpPr/>
              </xdr:nvGrpSpPr>
              <xdr:grpSpPr>
                <a:xfrm>
                  <a:off x="5346000" y="3699038"/>
                  <a:ext cx="0" cy="161925"/>
                  <a:chOff x="5346000" y="3699038"/>
                  <a:chExt cx="0" cy="161919"/>
                </a:xfrm>
              </xdr:grpSpPr>
              <xdr:sp>
                <xdr:nvSpPr>
                  <xdr:cNvPr id="4708" name="Shape 47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09" name="Shape 4709"/>
                  <xdr:cNvGrpSpPr/>
                </xdr:nvGrpSpPr>
                <xdr:grpSpPr>
                  <a:xfrm>
                    <a:off x="5346000" y="3699038"/>
                    <a:ext cx="0" cy="161919"/>
                    <a:chOff x="5475762" y="47760700"/>
                    <a:chExt cx="314325" cy="230200"/>
                  </a:xfrm>
                </xdr:grpSpPr>
                <xdr:sp>
                  <xdr:nvSpPr>
                    <xdr:cNvPr id="4710" name="Shape 47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11" name="Shape 471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12" name="Shape 471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13" name="Shape 471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14" name="Shape 471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15" name="Shape 471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16" name="Shape 471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4717" name="Shape 47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18" name="Shape 4718"/>
            <xdr:cNvGrpSpPr/>
          </xdr:nvGrpSpPr>
          <xdr:grpSpPr>
            <a:xfrm>
              <a:off x="5346000" y="3699038"/>
              <a:ext cx="0" cy="161925"/>
              <a:chOff x="5346000" y="3699038"/>
              <a:chExt cx="0" cy="161925"/>
            </a:xfrm>
          </xdr:grpSpPr>
          <xdr:sp>
            <xdr:nvSpPr>
              <xdr:cNvPr id="4719" name="Shape 47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20" name="Shape 4720"/>
              <xdr:cNvGrpSpPr/>
            </xdr:nvGrpSpPr>
            <xdr:grpSpPr>
              <a:xfrm>
                <a:off x="5346000" y="3699038"/>
                <a:ext cx="0" cy="161925"/>
                <a:chOff x="5346000" y="3699038"/>
                <a:chExt cx="0" cy="161925"/>
              </a:xfrm>
            </xdr:grpSpPr>
            <xdr:sp>
              <xdr:nvSpPr>
                <xdr:cNvPr id="4721" name="Shape 47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22" name="Shape 4722"/>
                <xdr:cNvGrpSpPr/>
              </xdr:nvGrpSpPr>
              <xdr:grpSpPr>
                <a:xfrm>
                  <a:off x="5346000" y="3699038"/>
                  <a:ext cx="0" cy="161925"/>
                  <a:chOff x="5346000" y="3699038"/>
                  <a:chExt cx="0" cy="161919"/>
                </a:xfrm>
              </xdr:grpSpPr>
              <xdr:sp>
                <xdr:nvSpPr>
                  <xdr:cNvPr id="4723" name="Shape 47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24" name="Shape 4724"/>
                  <xdr:cNvGrpSpPr/>
                </xdr:nvGrpSpPr>
                <xdr:grpSpPr>
                  <a:xfrm>
                    <a:off x="5346000" y="3699038"/>
                    <a:ext cx="0" cy="161919"/>
                    <a:chOff x="5475762" y="47760700"/>
                    <a:chExt cx="314325" cy="230200"/>
                  </a:xfrm>
                </xdr:grpSpPr>
                <xdr:sp>
                  <xdr:nvSpPr>
                    <xdr:cNvPr id="4725" name="Shape 47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26" name="Shape 472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27" name="Shape 472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28" name="Shape 472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29" name="Shape 472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30" name="Shape 473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31" name="Shape 47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4732" name="Shape 473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33" name="Shape 4733"/>
            <xdr:cNvGrpSpPr/>
          </xdr:nvGrpSpPr>
          <xdr:grpSpPr>
            <a:xfrm>
              <a:off x="5346000" y="3694275"/>
              <a:ext cx="0" cy="171450"/>
              <a:chOff x="5346000" y="3694275"/>
              <a:chExt cx="0" cy="171450"/>
            </a:xfrm>
          </xdr:grpSpPr>
          <xdr:sp>
            <xdr:nvSpPr>
              <xdr:cNvPr id="4734" name="Shape 4734"/>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35" name="Shape 4735"/>
              <xdr:cNvGrpSpPr/>
            </xdr:nvGrpSpPr>
            <xdr:grpSpPr>
              <a:xfrm>
                <a:off x="5346000" y="3694275"/>
                <a:ext cx="0" cy="171450"/>
                <a:chOff x="5346000" y="3694275"/>
                <a:chExt cx="0" cy="171450"/>
              </a:xfrm>
            </xdr:grpSpPr>
            <xdr:sp>
              <xdr:nvSpPr>
                <xdr:cNvPr id="4736" name="Shape 473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37" name="Shape 4737"/>
                <xdr:cNvGrpSpPr/>
              </xdr:nvGrpSpPr>
              <xdr:grpSpPr>
                <a:xfrm>
                  <a:off x="5346000" y="3694275"/>
                  <a:ext cx="0" cy="171450"/>
                  <a:chOff x="5346000" y="3694275"/>
                  <a:chExt cx="0" cy="171443"/>
                </a:xfrm>
              </xdr:grpSpPr>
              <xdr:sp>
                <xdr:nvSpPr>
                  <xdr:cNvPr id="4738" name="Shape 473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39" name="Shape 4739"/>
                  <xdr:cNvGrpSpPr/>
                </xdr:nvGrpSpPr>
                <xdr:grpSpPr>
                  <a:xfrm>
                    <a:off x="5346000" y="3694275"/>
                    <a:ext cx="0" cy="171443"/>
                    <a:chOff x="5475762" y="47760700"/>
                    <a:chExt cx="314325" cy="230200"/>
                  </a:xfrm>
                </xdr:grpSpPr>
                <xdr:sp>
                  <xdr:nvSpPr>
                    <xdr:cNvPr id="4740" name="Shape 47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41" name="Shape 474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42" name="Shape 474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3" name="Shape 474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4" name="Shape 474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5" name="Shape 474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6" name="Shape 474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47" name="Shape 47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48" name="Shape 4748"/>
            <xdr:cNvGrpSpPr/>
          </xdr:nvGrpSpPr>
          <xdr:grpSpPr>
            <a:xfrm>
              <a:off x="5346000" y="3699038"/>
              <a:ext cx="0" cy="161925"/>
              <a:chOff x="5346000" y="3699038"/>
              <a:chExt cx="0" cy="161925"/>
            </a:xfrm>
          </xdr:grpSpPr>
          <xdr:sp>
            <xdr:nvSpPr>
              <xdr:cNvPr id="4749" name="Shape 47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50" name="Shape 4750"/>
              <xdr:cNvGrpSpPr/>
            </xdr:nvGrpSpPr>
            <xdr:grpSpPr>
              <a:xfrm>
                <a:off x="5346000" y="3699038"/>
                <a:ext cx="0" cy="161925"/>
                <a:chOff x="5346000" y="3699038"/>
                <a:chExt cx="0" cy="161925"/>
              </a:xfrm>
            </xdr:grpSpPr>
            <xdr:sp>
              <xdr:nvSpPr>
                <xdr:cNvPr id="4751" name="Shape 47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52" name="Shape 4752"/>
                <xdr:cNvGrpSpPr/>
              </xdr:nvGrpSpPr>
              <xdr:grpSpPr>
                <a:xfrm>
                  <a:off x="5346000" y="3699038"/>
                  <a:ext cx="0" cy="161925"/>
                  <a:chOff x="5346000" y="3699038"/>
                  <a:chExt cx="0" cy="161919"/>
                </a:xfrm>
              </xdr:grpSpPr>
              <xdr:sp>
                <xdr:nvSpPr>
                  <xdr:cNvPr id="4753" name="Shape 47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54" name="Shape 4754"/>
                  <xdr:cNvGrpSpPr/>
                </xdr:nvGrpSpPr>
                <xdr:grpSpPr>
                  <a:xfrm>
                    <a:off x="5346000" y="3699038"/>
                    <a:ext cx="0" cy="161919"/>
                    <a:chOff x="5475762" y="47760700"/>
                    <a:chExt cx="423655" cy="230200"/>
                  </a:xfrm>
                </xdr:grpSpPr>
                <xdr:sp>
                  <xdr:nvSpPr>
                    <xdr:cNvPr id="4755" name="Shape 47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56" name="Shape 47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57" name="Shape 47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58" name="Shape 47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59" name="Shape 4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60" name="Shape 47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61" name="Shape 47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62" name="Shape 47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63" name="Shape 4763"/>
            <xdr:cNvGrpSpPr/>
          </xdr:nvGrpSpPr>
          <xdr:grpSpPr>
            <a:xfrm>
              <a:off x="5346000" y="3699038"/>
              <a:ext cx="0" cy="161925"/>
              <a:chOff x="5346000" y="3699038"/>
              <a:chExt cx="0" cy="161925"/>
            </a:xfrm>
          </xdr:grpSpPr>
          <xdr:sp>
            <xdr:nvSpPr>
              <xdr:cNvPr id="4764" name="Shape 47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65" name="Shape 4765"/>
              <xdr:cNvGrpSpPr/>
            </xdr:nvGrpSpPr>
            <xdr:grpSpPr>
              <a:xfrm>
                <a:off x="5346000" y="3699038"/>
                <a:ext cx="0" cy="161925"/>
                <a:chOff x="5346000" y="3699038"/>
                <a:chExt cx="0" cy="161925"/>
              </a:xfrm>
            </xdr:grpSpPr>
            <xdr:sp>
              <xdr:nvSpPr>
                <xdr:cNvPr id="4766" name="Shape 47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67" name="Shape 4767"/>
                <xdr:cNvGrpSpPr/>
              </xdr:nvGrpSpPr>
              <xdr:grpSpPr>
                <a:xfrm>
                  <a:off x="5346000" y="3699038"/>
                  <a:ext cx="0" cy="161925"/>
                  <a:chOff x="5346000" y="3699038"/>
                  <a:chExt cx="0" cy="161919"/>
                </a:xfrm>
              </xdr:grpSpPr>
              <xdr:sp>
                <xdr:nvSpPr>
                  <xdr:cNvPr id="4768" name="Shape 47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69" name="Shape 4769"/>
                  <xdr:cNvGrpSpPr/>
                </xdr:nvGrpSpPr>
                <xdr:grpSpPr>
                  <a:xfrm>
                    <a:off x="5346000" y="3699038"/>
                    <a:ext cx="0" cy="161919"/>
                    <a:chOff x="5475762" y="47760700"/>
                    <a:chExt cx="423655" cy="230200"/>
                  </a:xfrm>
                </xdr:grpSpPr>
                <xdr:sp>
                  <xdr:nvSpPr>
                    <xdr:cNvPr id="4770" name="Shape 47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71" name="Shape 47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72" name="Shape 47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73" name="Shape 47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74" name="Shape 4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75" name="Shape 47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76" name="Shape 4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77" name="Shape 47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78" name="Shape 4778"/>
            <xdr:cNvGrpSpPr/>
          </xdr:nvGrpSpPr>
          <xdr:grpSpPr>
            <a:xfrm>
              <a:off x="5346000" y="3699038"/>
              <a:ext cx="0" cy="161925"/>
              <a:chOff x="5346000" y="3699038"/>
              <a:chExt cx="0" cy="161925"/>
            </a:xfrm>
          </xdr:grpSpPr>
          <xdr:sp>
            <xdr:nvSpPr>
              <xdr:cNvPr id="4779" name="Shape 47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80" name="Shape 4780"/>
              <xdr:cNvGrpSpPr/>
            </xdr:nvGrpSpPr>
            <xdr:grpSpPr>
              <a:xfrm>
                <a:off x="5346000" y="3699038"/>
                <a:ext cx="0" cy="161925"/>
                <a:chOff x="5346000" y="3699038"/>
                <a:chExt cx="0" cy="161925"/>
              </a:xfrm>
            </xdr:grpSpPr>
            <xdr:sp>
              <xdr:nvSpPr>
                <xdr:cNvPr id="4781" name="Shape 47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82" name="Shape 4782"/>
                <xdr:cNvGrpSpPr/>
              </xdr:nvGrpSpPr>
              <xdr:grpSpPr>
                <a:xfrm>
                  <a:off x="5346000" y="3699038"/>
                  <a:ext cx="0" cy="161925"/>
                  <a:chOff x="5346000" y="3699038"/>
                  <a:chExt cx="0" cy="161919"/>
                </a:xfrm>
              </xdr:grpSpPr>
              <xdr:sp>
                <xdr:nvSpPr>
                  <xdr:cNvPr id="4783" name="Shape 47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84" name="Shape 4784"/>
                  <xdr:cNvGrpSpPr/>
                </xdr:nvGrpSpPr>
                <xdr:grpSpPr>
                  <a:xfrm>
                    <a:off x="5346000" y="3699038"/>
                    <a:ext cx="0" cy="161919"/>
                    <a:chOff x="5475762" y="47760700"/>
                    <a:chExt cx="423655" cy="230200"/>
                  </a:xfrm>
                </xdr:grpSpPr>
                <xdr:sp>
                  <xdr:nvSpPr>
                    <xdr:cNvPr id="4785" name="Shape 47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86" name="Shape 47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87" name="Shape 4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88" name="Shape 47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89" name="Shape 4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90" name="Shape 47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91" name="Shape 4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92" name="Shape 47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93" name="Shape 4793"/>
            <xdr:cNvGrpSpPr/>
          </xdr:nvGrpSpPr>
          <xdr:grpSpPr>
            <a:xfrm>
              <a:off x="5346000" y="3699038"/>
              <a:ext cx="0" cy="161925"/>
              <a:chOff x="5346000" y="3699038"/>
              <a:chExt cx="0" cy="161925"/>
            </a:xfrm>
          </xdr:grpSpPr>
          <xdr:sp>
            <xdr:nvSpPr>
              <xdr:cNvPr id="4794" name="Shape 47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95" name="Shape 4795"/>
              <xdr:cNvGrpSpPr/>
            </xdr:nvGrpSpPr>
            <xdr:grpSpPr>
              <a:xfrm>
                <a:off x="5346000" y="3699038"/>
                <a:ext cx="0" cy="161925"/>
                <a:chOff x="5346000" y="3699038"/>
                <a:chExt cx="0" cy="161925"/>
              </a:xfrm>
            </xdr:grpSpPr>
            <xdr:sp>
              <xdr:nvSpPr>
                <xdr:cNvPr id="4796" name="Shape 47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97" name="Shape 4797"/>
                <xdr:cNvGrpSpPr/>
              </xdr:nvGrpSpPr>
              <xdr:grpSpPr>
                <a:xfrm>
                  <a:off x="5346000" y="3699038"/>
                  <a:ext cx="0" cy="161925"/>
                  <a:chOff x="5346000" y="3699038"/>
                  <a:chExt cx="0" cy="161919"/>
                </a:xfrm>
              </xdr:grpSpPr>
              <xdr:sp>
                <xdr:nvSpPr>
                  <xdr:cNvPr id="4798" name="Shape 47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99" name="Shape 4799"/>
                  <xdr:cNvGrpSpPr/>
                </xdr:nvGrpSpPr>
                <xdr:grpSpPr>
                  <a:xfrm>
                    <a:off x="5346000" y="3699038"/>
                    <a:ext cx="0" cy="161919"/>
                    <a:chOff x="5475762" y="47760700"/>
                    <a:chExt cx="423655" cy="230200"/>
                  </a:xfrm>
                </xdr:grpSpPr>
                <xdr:sp>
                  <xdr:nvSpPr>
                    <xdr:cNvPr id="4800" name="Shape 48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01" name="Shape 48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02" name="Shape 4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3" name="Shape 48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04" name="Shape 48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5" name="Shape 48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6" name="Shape 48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07" name="Shape 48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08" name="Shape 4808"/>
            <xdr:cNvGrpSpPr/>
          </xdr:nvGrpSpPr>
          <xdr:grpSpPr>
            <a:xfrm>
              <a:off x="5346000" y="3699038"/>
              <a:ext cx="0" cy="161925"/>
              <a:chOff x="5346000" y="3699038"/>
              <a:chExt cx="0" cy="161925"/>
            </a:xfrm>
          </xdr:grpSpPr>
          <xdr:sp>
            <xdr:nvSpPr>
              <xdr:cNvPr id="4809" name="Shape 48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10" name="Shape 4810"/>
              <xdr:cNvGrpSpPr/>
            </xdr:nvGrpSpPr>
            <xdr:grpSpPr>
              <a:xfrm>
                <a:off x="5346000" y="3699038"/>
                <a:ext cx="0" cy="161925"/>
                <a:chOff x="5346000" y="3699038"/>
                <a:chExt cx="0" cy="161925"/>
              </a:xfrm>
            </xdr:grpSpPr>
            <xdr:sp>
              <xdr:nvSpPr>
                <xdr:cNvPr id="4811" name="Shape 48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12" name="Shape 4812"/>
                <xdr:cNvGrpSpPr/>
              </xdr:nvGrpSpPr>
              <xdr:grpSpPr>
                <a:xfrm>
                  <a:off x="5346000" y="3699038"/>
                  <a:ext cx="0" cy="161925"/>
                  <a:chOff x="5346000" y="3699038"/>
                  <a:chExt cx="0" cy="161919"/>
                </a:xfrm>
              </xdr:grpSpPr>
              <xdr:sp>
                <xdr:nvSpPr>
                  <xdr:cNvPr id="4813" name="Shape 48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14" name="Shape 4814"/>
                  <xdr:cNvGrpSpPr/>
                </xdr:nvGrpSpPr>
                <xdr:grpSpPr>
                  <a:xfrm>
                    <a:off x="5346000" y="3699038"/>
                    <a:ext cx="0" cy="161919"/>
                    <a:chOff x="5475762" y="47760700"/>
                    <a:chExt cx="423655" cy="230200"/>
                  </a:xfrm>
                </xdr:grpSpPr>
                <xdr:sp>
                  <xdr:nvSpPr>
                    <xdr:cNvPr id="4815" name="Shape 48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16" name="Shape 48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17" name="Shape 48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18" name="Shape 48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19" name="Shape 48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20" name="Shape 48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21" name="Shape 4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22" name="Shape 48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23" name="Shape 4823"/>
            <xdr:cNvGrpSpPr/>
          </xdr:nvGrpSpPr>
          <xdr:grpSpPr>
            <a:xfrm>
              <a:off x="5346000" y="3699038"/>
              <a:ext cx="0" cy="161925"/>
              <a:chOff x="5346000" y="3699038"/>
              <a:chExt cx="0" cy="161925"/>
            </a:xfrm>
          </xdr:grpSpPr>
          <xdr:sp>
            <xdr:nvSpPr>
              <xdr:cNvPr id="4824" name="Shape 48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25" name="Shape 4825"/>
              <xdr:cNvGrpSpPr/>
            </xdr:nvGrpSpPr>
            <xdr:grpSpPr>
              <a:xfrm>
                <a:off x="5346000" y="3699038"/>
                <a:ext cx="0" cy="161925"/>
                <a:chOff x="5346000" y="3699038"/>
                <a:chExt cx="0" cy="161925"/>
              </a:xfrm>
            </xdr:grpSpPr>
            <xdr:sp>
              <xdr:nvSpPr>
                <xdr:cNvPr id="4826" name="Shape 48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27" name="Shape 4827"/>
                <xdr:cNvGrpSpPr/>
              </xdr:nvGrpSpPr>
              <xdr:grpSpPr>
                <a:xfrm>
                  <a:off x="5346000" y="3699038"/>
                  <a:ext cx="0" cy="161925"/>
                  <a:chOff x="5346000" y="3699038"/>
                  <a:chExt cx="0" cy="161919"/>
                </a:xfrm>
              </xdr:grpSpPr>
              <xdr:sp>
                <xdr:nvSpPr>
                  <xdr:cNvPr id="4828" name="Shape 48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29" name="Shape 4829"/>
                  <xdr:cNvGrpSpPr/>
                </xdr:nvGrpSpPr>
                <xdr:grpSpPr>
                  <a:xfrm>
                    <a:off x="5346000" y="3699038"/>
                    <a:ext cx="0" cy="161919"/>
                    <a:chOff x="5475762" y="47760700"/>
                    <a:chExt cx="423655" cy="230200"/>
                  </a:xfrm>
                </xdr:grpSpPr>
                <xdr:sp>
                  <xdr:nvSpPr>
                    <xdr:cNvPr id="4830" name="Shape 48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31" name="Shape 48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32" name="Shape 4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33" name="Shape 48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34" name="Shape 4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35" name="Shape 48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36" name="Shape 48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37" name="Shape 48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38" name="Shape 4838"/>
            <xdr:cNvGrpSpPr/>
          </xdr:nvGrpSpPr>
          <xdr:grpSpPr>
            <a:xfrm>
              <a:off x="5346000" y="3699038"/>
              <a:ext cx="0" cy="161925"/>
              <a:chOff x="5346000" y="3699038"/>
              <a:chExt cx="0" cy="161925"/>
            </a:xfrm>
          </xdr:grpSpPr>
          <xdr:sp>
            <xdr:nvSpPr>
              <xdr:cNvPr id="4839" name="Shape 48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40" name="Shape 4840"/>
              <xdr:cNvGrpSpPr/>
            </xdr:nvGrpSpPr>
            <xdr:grpSpPr>
              <a:xfrm>
                <a:off x="5346000" y="3699038"/>
                <a:ext cx="0" cy="161925"/>
                <a:chOff x="5346000" y="3699038"/>
                <a:chExt cx="0" cy="161925"/>
              </a:xfrm>
            </xdr:grpSpPr>
            <xdr:sp>
              <xdr:nvSpPr>
                <xdr:cNvPr id="4841" name="Shape 48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42" name="Shape 4842"/>
                <xdr:cNvGrpSpPr/>
              </xdr:nvGrpSpPr>
              <xdr:grpSpPr>
                <a:xfrm>
                  <a:off x="5346000" y="3699038"/>
                  <a:ext cx="0" cy="161925"/>
                  <a:chOff x="5346000" y="3699038"/>
                  <a:chExt cx="0" cy="161919"/>
                </a:xfrm>
              </xdr:grpSpPr>
              <xdr:sp>
                <xdr:nvSpPr>
                  <xdr:cNvPr id="4843" name="Shape 48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44" name="Shape 4844"/>
                  <xdr:cNvGrpSpPr/>
                </xdr:nvGrpSpPr>
                <xdr:grpSpPr>
                  <a:xfrm>
                    <a:off x="5346000" y="3699038"/>
                    <a:ext cx="0" cy="161919"/>
                    <a:chOff x="5475762" y="47760700"/>
                    <a:chExt cx="423655" cy="230200"/>
                  </a:xfrm>
                </xdr:grpSpPr>
                <xdr:sp>
                  <xdr:nvSpPr>
                    <xdr:cNvPr id="4845" name="Shape 48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46" name="Shape 48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47" name="Shape 4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48" name="Shape 48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49" name="Shape 48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50" name="Shape 48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51" name="Shape 4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52" name="Shape 48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53" name="Shape 4853"/>
            <xdr:cNvGrpSpPr/>
          </xdr:nvGrpSpPr>
          <xdr:grpSpPr>
            <a:xfrm>
              <a:off x="5346000" y="3699038"/>
              <a:ext cx="0" cy="161925"/>
              <a:chOff x="5346000" y="3699038"/>
              <a:chExt cx="0" cy="161925"/>
            </a:xfrm>
          </xdr:grpSpPr>
          <xdr:sp>
            <xdr:nvSpPr>
              <xdr:cNvPr id="4854" name="Shape 48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55" name="Shape 4855"/>
              <xdr:cNvGrpSpPr/>
            </xdr:nvGrpSpPr>
            <xdr:grpSpPr>
              <a:xfrm>
                <a:off x="5346000" y="3699038"/>
                <a:ext cx="0" cy="161925"/>
                <a:chOff x="5346000" y="3699038"/>
                <a:chExt cx="0" cy="161925"/>
              </a:xfrm>
            </xdr:grpSpPr>
            <xdr:sp>
              <xdr:nvSpPr>
                <xdr:cNvPr id="4856" name="Shape 48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57" name="Shape 4857"/>
                <xdr:cNvGrpSpPr/>
              </xdr:nvGrpSpPr>
              <xdr:grpSpPr>
                <a:xfrm>
                  <a:off x="5346000" y="3699038"/>
                  <a:ext cx="0" cy="161925"/>
                  <a:chOff x="5346000" y="3699038"/>
                  <a:chExt cx="0" cy="161919"/>
                </a:xfrm>
              </xdr:grpSpPr>
              <xdr:sp>
                <xdr:nvSpPr>
                  <xdr:cNvPr id="4858" name="Shape 48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59" name="Shape 4859"/>
                  <xdr:cNvGrpSpPr/>
                </xdr:nvGrpSpPr>
                <xdr:grpSpPr>
                  <a:xfrm>
                    <a:off x="5346000" y="3699038"/>
                    <a:ext cx="0" cy="161919"/>
                    <a:chOff x="5475762" y="47760700"/>
                    <a:chExt cx="423655" cy="230200"/>
                  </a:xfrm>
                </xdr:grpSpPr>
                <xdr:sp>
                  <xdr:nvSpPr>
                    <xdr:cNvPr id="4860" name="Shape 48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61" name="Shape 48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62" name="Shape 4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63" name="Shape 48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64" name="Shape 4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65" name="Shape 48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66" name="Shape 4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67" name="Shape 48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68" name="Shape 4868"/>
            <xdr:cNvGrpSpPr/>
          </xdr:nvGrpSpPr>
          <xdr:grpSpPr>
            <a:xfrm>
              <a:off x="5346000" y="3699038"/>
              <a:ext cx="0" cy="161925"/>
              <a:chOff x="5346000" y="3699038"/>
              <a:chExt cx="0" cy="161925"/>
            </a:xfrm>
          </xdr:grpSpPr>
          <xdr:sp>
            <xdr:nvSpPr>
              <xdr:cNvPr id="4869" name="Shape 48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70" name="Shape 4870"/>
              <xdr:cNvGrpSpPr/>
            </xdr:nvGrpSpPr>
            <xdr:grpSpPr>
              <a:xfrm>
                <a:off x="5346000" y="3699038"/>
                <a:ext cx="0" cy="161925"/>
                <a:chOff x="5346000" y="3699038"/>
                <a:chExt cx="0" cy="161925"/>
              </a:xfrm>
            </xdr:grpSpPr>
            <xdr:sp>
              <xdr:nvSpPr>
                <xdr:cNvPr id="4871" name="Shape 48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72" name="Shape 4872"/>
                <xdr:cNvGrpSpPr/>
              </xdr:nvGrpSpPr>
              <xdr:grpSpPr>
                <a:xfrm>
                  <a:off x="5346000" y="3699038"/>
                  <a:ext cx="0" cy="161925"/>
                  <a:chOff x="5346000" y="3699038"/>
                  <a:chExt cx="0" cy="161919"/>
                </a:xfrm>
              </xdr:grpSpPr>
              <xdr:sp>
                <xdr:nvSpPr>
                  <xdr:cNvPr id="4873" name="Shape 48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74" name="Shape 4874"/>
                  <xdr:cNvGrpSpPr/>
                </xdr:nvGrpSpPr>
                <xdr:grpSpPr>
                  <a:xfrm>
                    <a:off x="5346000" y="3699038"/>
                    <a:ext cx="0" cy="161919"/>
                    <a:chOff x="5475762" y="47760700"/>
                    <a:chExt cx="423655" cy="230200"/>
                  </a:xfrm>
                </xdr:grpSpPr>
                <xdr:sp>
                  <xdr:nvSpPr>
                    <xdr:cNvPr id="4875" name="Shape 48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76" name="Shape 48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77" name="Shape 4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78" name="Shape 48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79" name="Shape 4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80" name="Shape 48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81" name="Shape 48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82" name="Shape 48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83" name="Shape 4883"/>
            <xdr:cNvGrpSpPr/>
          </xdr:nvGrpSpPr>
          <xdr:grpSpPr>
            <a:xfrm>
              <a:off x="5346000" y="3699038"/>
              <a:ext cx="0" cy="161925"/>
              <a:chOff x="5346000" y="3699038"/>
              <a:chExt cx="0" cy="161925"/>
            </a:xfrm>
          </xdr:grpSpPr>
          <xdr:sp>
            <xdr:nvSpPr>
              <xdr:cNvPr id="4884" name="Shape 48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85" name="Shape 4885"/>
              <xdr:cNvGrpSpPr/>
            </xdr:nvGrpSpPr>
            <xdr:grpSpPr>
              <a:xfrm>
                <a:off x="5346000" y="3699038"/>
                <a:ext cx="0" cy="161925"/>
                <a:chOff x="5346000" y="3699038"/>
                <a:chExt cx="0" cy="161925"/>
              </a:xfrm>
            </xdr:grpSpPr>
            <xdr:sp>
              <xdr:nvSpPr>
                <xdr:cNvPr id="4886" name="Shape 48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87" name="Shape 4887"/>
                <xdr:cNvGrpSpPr/>
              </xdr:nvGrpSpPr>
              <xdr:grpSpPr>
                <a:xfrm>
                  <a:off x="5346000" y="3699038"/>
                  <a:ext cx="0" cy="161925"/>
                  <a:chOff x="5346000" y="3699038"/>
                  <a:chExt cx="0" cy="161919"/>
                </a:xfrm>
              </xdr:grpSpPr>
              <xdr:sp>
                <xdr:nvSpPr>
                  <xdr:cNvPr id="4888" name="Shape 48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89" name="Shape 4889"/>
                  <xdr:cNvGrpSpPr/>
                </xdr:nvGrpSpPr>
                <xdr:grpSpPr>
                  <a:xfrm>
                    <a:off x="5346000" y="3699038"/>
                    <a:ext cx="0" cy="161919"/>
                    <a:chOff x="5475762" y="47760700"/>
                    <a:chExt cx="423655" cy="230200"/>
                  </a:xfrm>
                </xdr:grpSpPr>
                <xdr:sp>
                  <xdr:nvSpPr>
                    <xdr:cNvPr id="4890" name="Shape 48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91" name="Shape 48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92" name="Shape 4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93" name="Shape 48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94" name="Shape 48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95" name="Shape 48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96" name="Shape 48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97" name="Shape 48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98" name="Shape 4898"/>
            <xdr:cNvGrpSpPr/>
          </xdr:nvGrpSpPr>
          <xdr:grpSpPr>
            <a:xfrm>
              <a:off x="5346000" y="3699038"/>
              <a:ext cx="0" cy="161925"/>
              <a:chOff x="5346000" y="3699038"/>
              <a:chExt cx="0" cy="161925"/>
            </a:xfrm>
          </xdr:grpSpPr>
          <xdr:sp>
            <xdr:nvSpPr>
              <xdr:cNvPr id="4899" name="Shape 48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00" name="Shape 4900"/>
              <xdr:cNvGrpSpPr/>
            </xdr:nvGrpSpPr>
            <xdr:grpSpPr>
              <a:xfrm>
                <a:off x="5346000" y="3699038"/>
                <a:ext cx="0" cy="161925"/>
                <a:chOff x="5346000" y="3699038"/>
                <a:chExt cx="0" cy="161925"/>
              </a:xfrm>
            </xdr:grpSpPr>
            <xdr:sp>
              <xdr:nvSpPr>
                <xdr:cNvPr id="4901" name="Shape 49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02" name="Shape 4902"/>
                <xdr:cNvGrpSpPr/>
              </xdr:nvGrpSpPr>
              <xdr:grpSpPr>
                <a:xfrm>
                  <a:off x="5346000" y="3699038"/>
                  <a:ext cx="0" cy="161925"/>
                  <a:chOff x="5346000" y="3699038"/>
                  <a:chExt cx="0" cy="161919"/>
                </a:xfrm>
              </xdr:grpSpPr>
              <xdr:sp>
                <xdr:nvSpPr>
                  <xdr:cNvPr id="4903" name="Shape 49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04" name="Shape 4904"/>
                  <xdr:cNvGrpSpPr/>
                </xdr:nvGrpSpPr>
                <xdr:grpSpPr>
                  <a:xfrm>
                    <a:off x="5346000" y="3699038"/>
                    <a:ext cx="0" cy="161919"/>
                    <a:chOff x="5475762" y="47760700"/>
                    <a:chExt cx="423655" cy="230200"/>
                  </a:xfrm>
                </xdr:grpSpPr>
                <xdr:sp>
                  <xdr:nvSpPr>
                    <xdr:cNvPr id="4905" name="Shape 49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06" name="Shape 49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07" name="Shape 49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08" name="Shape 49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09" name="Shape 4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10" name="Shape 49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11" name="Shape 4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12" name="Shape 49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13" name="Shape 4913"/>
            <xdr:cNvGrpSpPr/>
          </xdr:nvGrpSpPr>
          <xdr:grpSpPr>
            <a:xfrm>
              <a:off x="5346000" y="3699038"/>
              <a:ext cx="0" cy="161925"/>
              <a:chOff x="5346000" y="3699038"/>
              <a:chExt cx="0" cy="161925"/>
            </a:xfrm>
          </xdr:grpSpPr>
          <xdr:sp>
            <xdr:nvSpPr>
              <xdr:cNvPr id="4914" name="Shape 49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15" name="Shape 4915"/>
              <xdr:cNvGrpSpPr/>
            </xdr:nvGrpSpPr>
            <xdr:grpSpPr>
              <a:xfrm>
                <a:off x="5346000" y="3699038"/>
                <a:ext cx="0" cy="161925"/>
                <a:chOff x="5346000" y="3699038"/>
                <a:chExt cx="0" cy="161925"/>
              </a:xfrm>
            </xdr:grpSpPr>
            <xdr:sp>
              <xdr:nvSpPr>
                <xdr:cNvPr id="4916" name="Shape 49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17" name="Shape 4917"/>
                <xdr:cNvGrpSpPr/>
              </xdr:nvGrpSpPr>
              <xdr:grpSpPr>
                <a:xfrm>
                  <a:off x="5346000" y="3699038"/>
                  <a:ext cx="0" cy="161925"/>
                  <a:chOff x="5346000" y="3699038"/>
                  <a:chExt cx="0" cy="161919"/>
                </a:xfrm>
              </xdr:grpSpPr>
              <xdr:sp>
                <xdr:nvSpPr>
                  <xdr:cNvPr id="4918" name="Shape 49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19" name="Shape 4919"/>
                  <xdr:cNvGrpSpPr/>
                </xdr:nvGrpSpPr>
                <xdr:grpSpPr>
                  <a:xfrm>
                    <a:off x="5346000" y="3699038"/>
                    <a:ext cx="0" cy="161919"/>
                    <a:chOff x="5475762" y="47760700"/>
                    <a:chExt cx="423655" cy="230200"/>
                  </a:xfrm>
                </xdr:grpSpPr>
                <xdr:sp>
                  <xdr:nvSpPr>
                    <xdr:cNvPr id="4920" name="Shape 49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21" name="Shape 49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22" name="Shape 4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3" name="Shape 49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24" name="Shape 4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5" name="Shape 49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6" name="Shape 4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27" name="Shape 49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28" name="Shape 4928"/>
            <xdr:cNvGrpSpPr/>
          </xdr:nvGrpSpPr>
          <xdr:grpSpPr>
            <a:xfrm>
              <a:off x="5346000" y="3699038"/>
              <a:ext cx="0" cy="161925"/>
              <a:chOff x="5346000" y="3699038"/>
              <a:chExt cx="0" cy="161925"/>
            </a:xfrm>
          </xdr:grpSpPr>
          <xdr:sp>
            <xdr:nvSpPr>
              <xdr:cNvPr id="4929" name="Shape 49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30" name="Shape 4930"/>
              <xdr:cNvGrpSpPr/>
            </xdr:nvGrpSpPr>
            <xdr:grpSpPr>
              <a:xfrm>
                <a:off x="5346000" y="3699038"/>
                <a:ext cx="0" cy="161925"/>
                <a:chOff x="5346000" y="3699038"/>
                <a:chExt cx="0" cy="161925"/>
              </a:xfrm>
            </xdr:grpSpPr>
            <xdr:sp>
              <xdr:nvSpPr>
                <xdr:cNvPr id="4931" name="Shape 49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32" name="Shape 4932"/>
                <xdr:cNvGrpSpPr/>
              </xdr:nvGrpSpPr>
              <xdr:grpSpPr>
                <a:xfrm>
                  <a:off x="5346000" y="3699038"/>
                  <a:ext cx="0" cy="161925"/>
                  <a:chOff x="5346000" y="3699038"/>
                  <a:chExt cx="0" cy="161919"/>
                </a:xfrm>
              </xdr:grpSpPr>
              <xdr:sp>
                <xdr:nvSpPr>
                  <xdr:cNvPr id="4933" name="Shape 49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34" name="Shape 4934"/>
                  <xdr:cNvGrpSpPr/>
                </xdr:nvGrpSpPr>
                <xdr:grpSpPr>
                  <a:xfrm>
                    <a:off x="5346000" y="3699038"/>
                    <a:ext cx="0" cy="161919"/>
                    <a:chOff x="5475762" y="47760700"/>
                    <a:chExt cx="423655" cy="230200"/>
                  </a:xfrm>
                </xdr:grpSpPr>
                <xdr:sp>
                  <xdr:nvSpPr>
                    <xdr:cNvPr id="4935" name="Shape 49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36" name="Shape 49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37" name="Shape 4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38" name="Shape 49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39" name="Shape 4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40" name="Shape 49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41" name="Shape 4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42" name="Shape 49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43" name="Shape 4943"/>
            <xdr:cNvGrpSpPr/>
          </xdr:nvGrpSpPr>
          <xdr:grpSpPr>
            <a:xfrm>
              <a:off x="5346000" y="3699038"/>
              <a:ext cx="0" cy="161925"/>
              <a:chOff x="5346000" y="3699038"/>
              <a:chExt cx="0" cy="161925"/>
            </a:xfrm>
          </xdr:grpSpPr>
          <xdr:sp>
            <xdr:nvSpPr>
              <xdr:cNvPr id="4944" name="Shape 49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45" name="Shape 4945"/>
              <xdr:cNvGrpSpPr/>
            </xdr:nvGrpSpPr>
            <xdr:grpSpPr>
              <a:xfrm>
                <a:off x="5346000" y="3699038"/>
                <a:ext cx="0" cy="161925"/>
                <a:chOff x="5346000" y="3699038"/>
                <a:chExt cx="0" cy="161925"/>
              </a:xfrm>
            </xdr:grpSpPr>
            <xdr:sp>
              <xdr:nvSpPr>
                <xdr:cNvPr id="4946" name="Shape 49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47" name="Shape 4947"/>
                <xdr:cNvGrpSpPr/>
              </xdr:nvGrpSpPr>
              <xdr:grpSpPr>
                <a:xfrm>
                  <a:off x="5346000" y="3699038"/>
                  <a:ext cx="0" cy="161925"/>
                  <a:chOff x="5346000" y="3699038"/>
                  <a:chExt cx="0" cy="161919"/>
                </a:xfrm>
              </xdr:grpSpPr>
              <xdr:sp>
                <xdr:nvSpPr>
                  <xdr:cNvPr id="4948" name="Shape 49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49" name="Shape 4949"/>
                  <xdr:cNvGrpSpPr/>
                </xdr:nvGrpSpPr>
                <xdr:grpSpPr>
                  <a:xfrm>
                    <a:off x="5346000" y="3699038"/>
                    <a:ext cx="0" cy="161919"/>
                    <a:chOff x="5475762" y="47760700"/>
                    <a:chExt cx="423655" cy="230200"/>
                  </a:xfrm>
                </xdr:grpSpPr>
                <xdr:sp>
                  <xdr:nvSpPr>
                    <xdr:cNvPr id="4950" name="Shape 49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51" name="Shape 49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52" name="Shape 4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53" name="Shape 49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54" name="Shape 4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55" name="Shape 4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56" name="Shape 4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57" name="Shape 49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58" name="Shape 4958"/>
            <xdr:cNvGrpSpPr/>
          </xdr:nvGrpSpPr>
          <xdr:grpSpPr>
            <a:xfrm>
              <a:off x="5346000" y="3699038"/>
              <a:ext cx="0" cy="161925"/>
              <a:chOff x="5346000" y="3699038"/>
              <a:chExt cx="0" cy="161925"/>
            </a:xfrm>
          </xdr:grpSpPr>
          <xdr:sp>
            <xdr:nvSpPr>
              <xdr:cNvPr id="4959" name="Shape 49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60" name="Shape 4960"/>
              <xdr:cNvGrpSpPr/>
            </xdr:nvGrpSpPr>
            <xdr:grpSpPr>
              <a:xfrm>
                <a:off x="5346000" y="3699038"/>
                <a:ext cx="0" cy="161925"/>
                <a:chOff x="5346000" y="3699038"/>
                <a:chExt cx="0" cy="161925"/>
              </a:xfrm>
            </xdr:grpSpPr>
            <xdr:sp>
              <xdr:nvSpPr>
                <xdr:cNvPr id="4961" name="Shape 49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62" name="Shape 4962"/>
                <xdr:cNvGrpSpPr/>
              </xdr:nvGrpSpPr>
              <xdr:grpSpPr>
                <a:xfrm>
                  <a:off x="5346000" y="3699038"/>
                  <a:ext cx="0" cy="161925"/>
                  <a:chOff x="5346000" y="3699038"/>
                  <a:chExt cx="0" cy="161919"/>
                </a:xfrm>
              </xdr:grpSpPr>
              <xdr:sp>
                <xdr:nvSpPr>
                  <xdr:cNvPr id="4963" name="Shape 49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64" name="Shape 4964"/>
                  <xdr:cNvGrpSpPr/>
                </xdr:nvGrpSpPr>
                <xdr:grpSpPr>
                  <a:xfrm>
                    <a:off x="5346000" y="3699038"/>
                    <a:ext cx="0" cy="161919"/>
                    <a:chOff x="5475762" y="47760700"/>
                    <a:chExt cx="423655" cy="230200"/>
                  </a:xfrm>
                </xdr:grpSpPr>
                <xdr:sp>
                  <xdr:nvSpPr>
                    <xdr:cNvPr id="4965" name="Shape 49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66" name="Shape 49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67" name="Shape 4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68" name="Shape 49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69" name="Shape 49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70" name="Shape 49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71" name="Shape 49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72" name="Shape 49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73" name="Shape 4973"/>
            <xdr:cNvGrpSpPr/>
          </xdr:nvGrpSpPr>
          <xdr:grpSpPr>
            <a:xfrm>
              <a:off x="5346000" y="3699038"/>
              <a:ext cx="0" cy="161925"/>
              <a:chOff x="5346000" y="3699038"/>
              <a:chExt cx="0" cy="161925"/>
            </a:xfrm>
          </xdr:grpSpPr>
          <xdr:sp>
            <xdr:nvSpPr>
              <xdr:cNvPr id="4974" name="Shape 49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75" name="Shape 4975"/>
              <xdr:cNvGrpSpPr/>
            </xdr:nvGrpSpPr>
            <xdr:grpSpPr>
              <a:xfrm>
                <a:off x="5346000" y="3699038"/>
                <a:ext cx="0" cy="161925"/>
                <a:chOff x="5346000" y="3699038"/>
                <a:chExt cx="0" cy="161925"/>
              </a:xfrm>
            </xdr:grpSpPr>
            <xdr:sp>
              <xdr:nvSpPr>
                <xdr:cNvPr id="4976" name="Shape 49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77" name="Shape 4977"/>
                <xdr:cNvGrpSpPr/>
              </xdr:nvGrpSpPr>
              <xdr:grpSpPr>
                <a:xfrm>
                  <a:off x="5346000" y="3699038"/>
                  <a:ext cx="0" cy="161925"/>
                  <a:chOff x="5346000" y="3699038"/>
                  <a:chExt cx="0" cy="161919"/>
                </a:xfrm>
              </xdr:grpSpPr>
              <xdr:sp>
                <xdr:nvSpPr>
                  <xdr:cNvPr id="4978" name="Shape 49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79" name="Shape 4979"/>
                  <xdr:cNvGrpSpPr/>
                </xdr:nvGrpSpPr>
                <xdr:grpSpPr>
                  <a:xfrm>
                    <a:off x="5346000" y="3699038"/>
                    <a:ext cx="0" cy="161919"/>
                    <a:chOff x="5475762" y="47760700"/>
                    <a:chExt cx="423655" cy="230200"/>
                  </a:xfrm>
                </xdr:grpSpPr>
                <xdr:sp>
                  <xdr:nvSpPr>
                    <xdr:cNvPr id="4980" name="Shape 49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81" name="Shape 49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82" name="Shape 49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83" name="Shape 49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84" name="Shape 49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85" name="Shape 49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86" name="Shape 49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87" name="Shape 49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88" name="Shape 4988"/>
            <xdr:cNvGrpSpPr/>
          </xdr:nvGrpSpPr>
          <xdr:grpSpPr>
            <a:xfrm>
              <a:off x="5346000" y="3699038"/>
              <a:ext cx="0" cy="161925"/>
              <a:chOff x="5346000" y="3699038"/>
              <a:chExt cx="0" cy="161925"/>
            </a:xfrm>
          </xdr:grpSpPr>
          <xdr:sp>
            <xdr:nvSpPr>
              <xdr:cNvPr id="4989" name="Shape 49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90" name="Shape 4990"/>
              <xdr:cNvGrpSpPr/>
            </xdr:nvGrpSpPr>
            <xdr:grpSpPr>
              <a:xfrm>
                <a:off x="5346000" y="3699038"/>
                <a:ext cx="0" cy="161925"/>
                <a:chOff x="5346000" y="3699038"/>
                <a:chExt cx="0" cy="161925"/>
              </a:xfrm>
            </xdr:grpSpPr>
            <xdr:sp>
              <xdr:nvSpPr>
                <xdr:cNvPr id="4991" name="Shape 49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92" name="Shape 4992"/>
                <xdr:cNvGrpSpPr/>
              </xdr:nvGrpSpPr>
              <xdr:grpSpPr>
                <a:xfrm>
                  <a:off x="5346000" y="3699038"/>
                  <a:ext cx="0" cy="161925"/>
                  <a:chOff x="5346000" y="3699038"/>
                  <a:chExt cx="0" cy="161919"/>
                </a:xfrm>
              </xdr:grpSpPr>
              <xdr:sp>
                <xdr:nvSpPr>
                  <xdr:cNvPr id="4993" name="Shape 49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94" name="Shape 4994"/>
                  <xdr:cNvGrpSpPr/>
                </xdr:nvGrpSpPr>
                <xdr:grpSpPr>
                  <a:xfrm>
                    <a:off x="5346000" y="3699038"/>
                    <a:ext cx="0" cy="161919"/>
                    <a:chOff x="5475762" y="47760700"/>
                    <a:chExt cx="423655" cy="230200"/>
                  </a:xfrm>
                </xdr:grpSpPr>
                <xdr:sp>
                  <xdr:nvSpPr>
                    <xdr:cNvPr id="4995" name="Shape 49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96" name="Shape 49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97" name="Shape 4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98" name="Shape 49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99" name="Shape 4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00" name="Shape 50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01" name="Shape 5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02" name="Shape 50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03" name="Shape 5003"/>
            <xdr:cNvGrpSpPr/>
          </xdr:nvGrpSpPr>
          <xdr:grpSpPr>
            <a:xfrm>
              <a:off x="5346000" y="3699038"/>
              <a:ext cx="0" cy="161925"/>
              <a:chOff x="5346000" y="3699038"/>
              <a:chExt cx="0" cy="161925"/>
            </a:xfrm>
          </xdr:grpSpPr>
          <xdr:sp>
            <xdr:nvSpPr>
              <xdr:cNvPr id="5004" name="Shape 50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05" name="Shape 5005"/>
              <xdr:cNvGrpSpPr/>
            </xdr:nvGrpSpPr>
            <xdr:grpSpPr>
              <a:xfrm>
                <a:off x="5346000" y="3699038"/>
                <a:ext cx="0" cy="161925"/>
                <a:chOff x="5346000" y="3699038"/>
                <a:chExt cx="0" cy="161925"/>
              </a:xfrm>
            </xdr:grpSpPr>
            <xdr:sp>
              <xdr:nvSpPr>
                <xdr:cNvPr id="5006" name="Shape 50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07" name="Shape 5007"/>
                <xdr:cNvGrpSpPr/>
              </xdr:nvGrpSpPr>
              <xdr:grpSpPr>
                <a:xfrm>
                  <a:off x="5346000" y="3699038"/>
                  <a:ext cx="0" cy="161925"/>
                  <a:chOff x="5346000" y="3699038"/>
                  <a:chExt cx="0" cy="161919"/>
                </a:xfrm>
              </xdr:grpSpPr>
              <xdr:sp>
                <xdr:nvSpPr>
                  <xdr:cNvPr id="5008" name="Shape 50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09" name="Shape 5009"/>
                  <xdr:cNvGrpSpPr/>
                </xdr:nvGrpSpPr>
                <xdr:grpSpPr>
                  <a:xfrm>
                    <a:off x="5346000" y="3699038"/>
                    <a:ext cx="0" cy="161919"/>
                    <a:chOff x="5475762" y="47760700"/>
                    <a:chExt cx="423655" cy="230200"/>
                  </a:xfrm>
                </xdr:grpSpPr>
                <xdr:sp>
                  <xdr:nvSpPr>
                    <xdr:cNvPr id="5010" name="Shape 50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11" name="Shape 50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12" name="Shape 5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13" name="Shape 50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14" name="Shape 50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15" name="Shape 50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16" name="Shape 50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17" name="Shape 50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18" name="Shape 5018"/>
            <xdr:cNvGrpSpPr/>
          </xdr:nvGrpSpPr>
          <xdr:grpSpPr>
            <a:xfrm>
              <a:off x="5346000" y="3699038"/>
              <a:ext cx="0" cy="161925"/>
              <a:chOff x="5346000" y="3699038"/>
              <a:chExt cx="0" cy="161925"/>
            </a:xfrm>
          </xdr:grpSpPr>
          <xdr:sp>
            <xdr:nvSpPr>
              <xdr:cNvPr id="5019" name="Shape 50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20" name="Shape 5020"/>
              <xdr:cNvGrpSpPr/>
            </xdr:nvGrpSpPr>
            <xdr:grpSpPr>
              <a:xfrm>
                <a:off x="5346000" y="3699038"/>
                <a:ext cx="0" cy="161925"/>
                <a:chOff x="5346000" y="3699038"/>
                <a:chExt cx="0" cy="161925"/>
              </a:xfrm>
            </xdr:grpSpPr>
            <xdr:sp>
              <xdr:nvSpPr>
                <xdr:cNvPr id="5021" name="Shape 50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22" name="Shape 5022"/>
                <xdr:cNvGrpSpPr/>
              </xdr:nvGrpSpPr>
              <xdr:grpSpPr>
                <a:xfrm>
                  <a:off x="5346000" y="3699038"/>
                  <a:ext cx="0" cy="161925"/>
                  <a:chOff x="5346000" y="3699038"/>
                  <a:chExt cx="0" cy="161919"/>
                </a:xfrm>
              </xdr:grpSpPr>
              <xdr:sp>
                <xdr:nvSpPr>
                  <xdr:cNvPr id="5023" name="Shape 50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24" name="Shape 5024"/>
                  <xdr:cNvGrpSpPr/>
                </xdr:nvGrpSpPr>
                <xdr:grpSpPr>
                  <a:xfrm>
                    <a:off x="5346000" y="3699038"/>
                    <a:ext cx="0" cy="161919"/>
                    <a:chOff x="5475762" y="47760700"/>
                    <a:chExt cx="423655" cy="230200"/>
                  </a:xfrm>
                </xdr:grpSpPr>
                <xdr:sp>
                  <xdr:nvSpPr>
                    <xdr:cNvPr id="5025" name="Shape 50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26" name="Shape 50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27" name="Shape 50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28" name="Shape 50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29" name="Shape 50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30" name="Shape 50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31" name="Shape 50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32" name="Shape 50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33" name="Shape 5033"/>
            <xdr:cNvGrpSpPr/>
          </xdr:nvGrpSpPr>
          <xdr:grpSpPr>
            <a:xfrm>
              <a:off x="5346000" y="3699038"/>
              <a:ext cx="0" cy="161925"/>
              <a:chOff x="5346000" y="3699038"/>
              <a:chExt cx="0" cy="161925"/>
            </a:xfrm>
          </xdr:grpSpPr>
          <xdr:sp>
            <xdr:nvSpPr>
              <xdr:cNvPr id="5034" name="Shape 50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35" name="Shape 5035"/>
              <xdr:cNvGrpSpPr/>
            </xdr:nvGrpSpPr>
            <xdr:grpSpPr>
              <a:xfrm>
                <a:off x="5346000" y="3699038"/>
                <a:ext cx="0" cy="161925"/>
                <a:chOff x="5346000" y="3699038"/>
                <a:chExt cx="0" cy="161925"/>
              </a:xfrm>
            </xdr:grpSpPr>
            <xdr:sp>
              <xdr:nvSpPr>
                <xdr:cNvPr id="5036" name="Shape 50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37" name="Shape 5037"/>
                <xdr:cNvGrpSpPr/>
              </xdr:nvGrpSpPr>
              <xdr:grpSpPr>
                <a:xfrm>
                  <a:off x="5346000" y="3699038"/>
                  <a:ext cx="0" cy="161925"/>
                  <a:chOff x="5346000" y="3699038"/>
                  <a:chExt cx="0" cy="161919"/>
                </a:xfrm>
              </xdr:grpSpPr>
              <xdr:sp>
                <xdr:nvSpPr>
                  <xdr:cNvPr id="5038" name="Shape 50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39" name="Shape 5039"/>
                  <xdr:cNvGrpSpPr/>
                </xdr:nvGrpSpPr>
                <xdr:grpSpPr>
                  <a:xfrm>
                    <a:off x="5346000" y="3699038"/>
                    <a:ext cx="0" cy="161919"/>
                    <a:chOff x="5475762" y="47760700"/>
                    <a:chExt cx="423655" cy="230200"/>
                  </a:xfrm>
                </xdr:grpSpPr>
                <xdr:sp>
                  <xdr:nvSpPr>
                    <xdr:cNvPr id="5040" name="Shape 50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41" name="Shape 50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42" name="Shape 5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43" name="Shape 50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44" name="Shape 50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45" name="Shape 50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46" name="Shape 50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47" name="Shape 50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48" name="Shape 5048"/>
            <xdr:cNvGrpSpPr/>
          </xdr:nvGrpSpPr>
          <xdr:grpSpPr>
            <a:xfrm>
              <a:off x="5346000" y="3699038"/>
              <a:ext cx="0" cy="161925"/>
              <a:chOff x="5346000" y="3699038"/>
              <a:chExt cx="0" cy="161925"/>
            </a:xfrm>
          </xdr:grpSpPr>
          <xdr:sp>
            <xdr:nvSpPr>
              <xdr:cNvPr id="5049" name="Shape 50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50" name="Shape 5050"/>
              <xdr:cNvGrpSpPr/>
            </xdr:nvGrpSpPr>
            <xdr:grpSpPr>
              <a:xfrm>
                <a:off x="5346000" y="3699038"/>
                <a:ext cx="0" cy="161925"/>
                <a:chOff x="5346000" y="3699038"/>
                <a:chExt cx="0" cy="161925"/>
              </a:xfrm>
            </xdr:grpSpPr>
            <xdr:sp>
              <xdr:nvSpPr>
                <xdr:cNvPr id="5051" name="Shape 50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52" name="Shape 5052"/>
                <xdr:cNvGrpSpPr/>
              </xdr:nvGrpSpPr>
              <xdr:grpSpPr>
                <a:xfrm>
                  <a:off x="5346000" y="3699038"/>
                  <a:ext cx="0" cy="161925"/>
                  <a:chOff x="5346000" y="3699038"/>
                  <a:chExt cx="0" cy="161919"/>
                </a:xfrm>
              </xdr:grpSpPr>
              <xdr:sp>
                <xdr:nvSpPr>
                  <xdr:cNvPr id="5053" name="Shape 50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54" name="Shape 5054"/>
                  <xdr:cNvGrpSpPr/>
                </xdr:nvGrpSpPr>
                <xdr:grpSpPr>
                  <a:xfrm>
                    <a:off x="5346000" y="3699038"/>
                    <a:ext cx="0" cy="161919"/>
                    <a:chOff x="5475762" y="47760700"/>
                    <a:chExt cx="423655" cy="230200"/>
                  </a:xfrm>
                </xdr:grpSpPr>
                <xdr:sp>
                  <xdr:nvSpPr>
                    <xdr:cNvPr id="5055" name="Shape 50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56" name="Shape 50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57" name="Shape 50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58" name="Shape 50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59" name="Shape 50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60" name="Shape 50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61" name="Shape 50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62" name="Shape 50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63" name="Shape 5063"/>
            <xdr:cNvGrpSpPr/>
          </xdr:nvGrpSpPr>
          <xdr:grpSpPr>
            <a:xfrm>
              <a:off x="5346000" y="3699038"/>
              <a:ext cx="0" cy="161925"/>
              <a:chOff x="5346000" y="3699038"/>
              <a:chExt cx="0" cy="161925"/>
            </a:xfrm>
          </xdr:grpSpPr>
          <xdr:sp>
            <xdr:nvSpPr>
              <xdr:cNvPr id="5064" name="Shape 50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65" name="Shape 5065"/>
              <xdr:cNvGrpSpPr/>
            </xdr:nvGrpSpPr>
            <xdr:grpSpPr>
              <a:xfrm>
                <a:off x="5346000" y="3699038"/>
                <a:ext cx="0" cy="161925"/>
                <a:chOff x="5346000" y="3699038"/>
                <a:chExt cx="0" cy="161925"/>
              </a:xfrm>
            </xdr:grpSpPr>
            <xdr:sp>
              <xdr:nvSpPr>
                <xdr:cNvPr id="5066" name="Shape 50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67" name="Shape 5067"/>
                <xdr:cNvGrpSpPr/>
              </xdr:nvGrpSpPr>
              <xdr:grpSpPr>
                <a:xfrm>
                  <a:off x="5346000" y="3699038"/>
                  <a:ext cx="0" cy="161925"/>
                  <a:chOff x="5346000" y="3699038"/>
                  <a:chExt cx="0" cy="161919"/>
                </a:xfrm>
              </xdr:grpSpPr>
              <xdr:sp>
                <xdr:nvSpPr>
                  <xdr:cNvPr id="5068" name="Shape 50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69" name="Shape 5069"/>
                  <xdr:cNvGrpSpPr/>
                </xdr:nvGrpSpPr>
                <xdr:grpSpPr>
                  <a:xfrm>
                    <a:off x="5346000" y="3699038"/>
                    <a:ext cx="0" cy="161919"/>
                    <a:chOff x="5475762" y="47760700"/>
                    <a:chExt cx="423655" cy="230200"/>
                  </a:xfrm>
                </xdr:grpSpPr>
                <xdr:sp>
                  <xdr:nvSpPr>
                    <xdr:cNvPr id="5070" name="Shape 50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71" name="Shape 50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72" name="Shape 5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73" name="Shape 50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74" name="Shape 50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75" name="Shape 50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76" name="Shape 50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116</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116</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116</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116</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77" name="Shape 50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78" name="Shape 5078"/>
            <xdr:cNvGrpSpPr/>
          </xdr:nvGrpSpPr>
          <xdr:grpSpPr>
            <a:xfrm>
              <a:off x="5346000" y="3699038"/>
              <a:ext cx="0" cy="161925"/>
              <a:chOff x="5346000" y="3699038"/>
              <a:chExt cx="0" cy="161925"/>
            </a:xfrm>
          </xdr:grpSpPr>
          <xdr:sp>
            <xdr:nvSpPr>
              <xdr:cNvPr id="5079" name="Shape 50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80" name="Shape 5080"/>
              <xdr:cNvGrpSpPr/>
            </xdr:nvGrpSpPr>
            <xdr:grpSpPr>
              <a:xfrm>
                <a:off x="5346000" y="3699038"/>
                <a:ext cx="0" cy="161925"/>
                <a:chOff x="5346000" y="3699038"/>
                <a:chExt cx="0" cy="161925"/>
              </a:xfrm>
            </xdr:grpSpPr>
            <xdr:sp>
              <xdr:nvSpPr>
                <xdr:cNvPr id="5081" name="Shape 50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82" name="Shape 5082"/>
                <xdr:cNvGrpSpPr/>
              </xdr:nvGrpSpPr>
              <xdr:grpSpPr>
                <a:xfrm>
                  <a:off x="5346000" y="3699038"/>
                  <a:ext cx="0" cy="161925"/>
                  <a:chOff x="5346000" y="3699038"/>
                  <a:chExt cx="0" cy="161919"/>
                </a:xfrm>
              </xdr:grpSpPr>
              <xdr:sp>
                <xdr:nvSpPr>
                  <xdr:cNvPr id="5083" name="Shape 50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84" name="Shape 5084"/>
                  <xdr:cNvGrpSpPr/>
                </xdr:nvGrpSpPr>
                <xdr:grpSpPr>
                  <a:xfrm>
                    <a:off x="5346000" y="3699038"/>
                    <a:ext cx="0" cy="161919"/>
                    <a:chOff x="5475762" y="47760700"/>
                    <a:chExt cx="423655" cy="230200"/>
                  </a:xfrm>
                </xdr:grpSpPr>
                <xdr:sp>
                  <xdr:nvSpPr>
                    <xdr:cNvPr id="5085" name="Shape 50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86" name="Shape 50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87" name="Shape 5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88" name="Shape 50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89" name="Shape 50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90" name="Shape 50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91" name="Shape 50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92" name="Shape 50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93" name="Shape 5093"/>
            <xdr:cNvGrpSpPr/>
          </xdr:nvGrpSpPr>
          <xdr:grpSpPr>
            <a:xfrm>
              <a:off x="5346000" y="3699038"/>
              <a:ext cx="0" cy="161925"/>
              <a:chOff x="5346000" y="3699038"/>
              <a:chExt cx="0" cy="161925"/>
            </a:xfrm>
          </xdr:grpSpPr>
          <xdr:sp>
            <xdr:nvSpPr>
              <xdr:cNvPr id="5094" name="Shape 50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95" name="Shape 5095"/>
              <xdr:cNvGrpSpPr/>
            </xdr:nvGrpSpPr>
            <xdr:grpSpPr>
              <a:xfrm>
                <a:off x="5346000" y="3699038"/>
                <a:ext cx="0" cy="161925"/>
                <a:chOff x="5346000" y="3699038"/>
                <a:chExt cx="0" cy="161925"/>
              </a:xfrm>
            </xdr:grpSpPr>
            <xdr:sp>
              <xdr:nvSpPr>
                <xdr:cNvPr id="5096" name="Shape 50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97" name="Shape 5097"/>
                <xdr:cNvGrpSpPr/>
              </xdr:nvGrpSpPr>
              <xdr:grpSpPr>
                <a:xfrm>
                  <a:off x="5346000" y="3699038"/>
                  <a:ext cx="0" cy="161925"/>
                  <a:chOff x="5346000" y="3699038"/>
                  <a:chExt cx="0" cy="161919"/>
                </a:xfrm>
              </xdr:grpSpPr>
              <xdr:sp>
                <xdr:nvSpPr>
                  <xdr:cNvPr id="5098" name="Shape 50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99" name="Shape 5099"/>
                  <xdr:cNvGrpSpPr/>
                </xdr:nvGrpSpPr>
                <xdr:grpSpPr>
                  <a:xfrm>
                    <a:off x="5346000" y="3699038"/>
                    <a:ext cx="0" cy="161919"/>
                    <a:chOff x="5475762" y="47760700"/>
                    <a:chExt cx="314325" cy="230200"/>
                  </a:xfrm>
                </xdr:grpSpPr>
                <xdr:sp>
                  <xdr:nvSpPr>
                    <xdr:cNvPr id="5100" name="Shape 51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01" name="Shape 510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02" name="Shape 510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3" name="Shape 51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4" name="Shape 51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5" name="Shape 51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6" name="Shape 51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107" name="Shape 51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08" name="Shape 5108"/>
            <xdr:cNvGrpSpPr/>
          </xdr:nvGrpSpPr>
          <xdr:grpSpPr>
            <a:xfrm>
              <a:off x="5346000" y="3699038"/>
              <a:ext cx="0" cy="161925"/>
              <a:chOff x="5346000" y="3699038"/>
              <a:chExt cx="0" cy="161925"/>
            </a:xfrm>
          </xdr:grpSpPr>
          <xdr:sp>
            <xdr:nvSpPr>
              <xdr:cNvPr id="5109" name="Shape 51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10" name="Shape 5110"/>
              <xdr:cNvGrpSpPr/>
            </xdr:nvGrpSpPr>
            <xdr:grpSpPr>
              <a:xfrm>
                <a:off x="5346000" y="3699038"/>
                <a:ext cx="0" cy="161925"/>
                <a:chOff x="5346000" y="3699038"/>
                <a:chExt cx="0" cy="161925"/>
              </a:xfrm>
            </xdr:grpSpPr>
            <xdr:sp>
              <xdr:nvSpPr>
                <xdr:cNvPr id="5111" name="Shape 51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12" name="Shape 5112"/>
                <xdr:cNvGrpSpPr/>
              </xdr:nvGrpSpPr>
              <xdr:grpSpPr>
                <a:xfrm>
                  <a:off x="5346000" y="3699038"/>
                  <a:ext cx="0" cy="161925"/>
                  <a:chOff x="5346000" y="3699038"/>
                  <a:chExt cx="0" cy="161919"/>
                </a:xfrm>
              </xdr:grpSpPr>
              <xdr:sp>
                <xdr:nvSpPr>
                  <xdr:cNvPr id="5113" name="Shape 51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14" name="Shape 5114"/>
                  <xdr:cNvGrpSpPr/>
                </xdr:nvGrpSpPr>
                <xdr:grpSpPr>
                  <a:xfrm>
                    <a:off x="5346000" y="3699038"/>
                    <a:ext cx="0" cy="161919"/>
                    <a:chOff x="5475762" y="47760700"/>
                    <a:chExt cx="314325" cy="230200"/>
                  </a:xfrm>
                </xdr:grpSpPr>
                <xdr:sp>
                  <xdr:nvSpPr>
                    <xdr:cNvPr id="5115" name="Shape 51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16" name="Shape 511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17" name="Shape 511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8" name="Shape 51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9" name="Shape 51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20" name="Shape 512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21" name="Shape 512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122" name="Shape 512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23" name="Shape 5123"/>
            <xdr:cNvGrpSpPr/>
          </xdr:nvGrpSpPr>
          <xdr:grpSpPr>
            <a:xfrm>
              <a:off x="5346000" y="3694275"/>
              <a:ext cx="0" cy="171450"/>
              <a:chOff x="5346000" y="3694275"/>
              <a:chExt cx="0" cy="171450"/>
            </a:xfrm>
          </xdr:grpSpPr>
          <xdr:sp>
            <xdr:nvSpPr>
              <xdr:cNvPr id="5124" name="Shape 5124"/>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25" name="Shape 5125"/>
              <xdr:cNvGrpSpPr/>
            </xdr:nvGrpSpPr>
            <xdr:grpSpPr>
              <a:xfrm>
                <a:off x="5346000" y="3694275"/>
                <a:ext cx="0" cy="171450"/>
                <a:chOff x="5346000" y="3694275"/>
                <a:chExt cx="0" cy="171450"/>
              </a:xfrm>
            </xdr:grpSpPr>
            <xdr:sp>
              <xdr:nvSpPr>
                <xdr:cNvPr id="5126" name="Shape 512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27" name="Shape 5127"/>
                <xdr:cNvGrpSpPr/>
              </xdr:nvGrpSpPr>
              <xdr:grpSpPr>
                <a:xfrm>
                  <a:off x="5346000" y="3694275"/>
                  <a:ext cx="0" cy="171450"/>
                  <a:chOff x="5346000" y="3694275"/>
                  <a:chExt cx="0" cy="171443"/>
                </a:xfrm>
              </xdr:grpSpPr>
              <xdr:sp>
                <xdr:nvSpPr>
                  <xdr:cNvPr id="5128" name="Shape 512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29" name="Shape 5129"/>
                  <xdr:cNvGrpSpPr/>
                </xdr:nvGrpSpPr>
                <xdr:grpSpPr>
                  <a:xfrm>
                    <a:off x="5346000" y="3694275"/>
                    <a:ext cx="0" cy="171443"/>
                    <a:chOff x="5475762" y="47760700"/>
                    <a:chExt cx="314325" cy="230200"/>
                  </a:xfrm>
                </xdr:grpSpPr>
                <xdr:sp>
                  <xdr:nvSpPr>
                    <xdr:cNvPr id="5130" name="Shape 51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31" name="Shape 513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32" name="Shape 513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3" name="Shape 513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4" name="Shape 513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5" name="Shape 513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6" name="Shape 513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37" name="Shape 51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38" name="Shape 5138"/>
            <xdr:cNvGrpSpPr/>
          </xdr:nvGrpSpPr>
          <xdr:grpSpPr>
            <a:xfrm>
              <a:off x="5346000" y="3699038"/>
              <a:ext cx="0" cy="161925"/>
              <a:chOff x="5346000" y="3699038"/>
              <a:chExt cx="0" cy="161925"/>
            </a:xfrm>
          </xdr:grpSpPr>
          <xdr:sp>
            <xdr:nvSpPr>
              <xdr:cNvPr id="5139" name="Shape 51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40" name="Shape 5140"/>
              <xdr:cNvGrpSpPr/>
            </xdr:nvGrpSpPr>
            <xdr:grpSpPr>
              <a:xfrm>
                <a:off x="5346000" y="3699038"/>
                <a:ext cx="0" cy="161925"/>
                <a:chOff x="5346000" y="3699038"/>
                <a:chExt cx="0" cy="161925"/>
              </a:xfrm>
            </xdr:grpSpPr>
            <xdr:sp>
              <xdr:nvSpPr>
                <xdr:cNvPr id="5141" name="Shape 51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42" name="Shape 5142"/>
                <xdr:cNvGrpSpPr/>
              </xdr:nvGrpSpPr>
              <xdr:grpSpPr>
                <a:xfrm>
                  <a:off x="5346000" y="3699038"/>
                  <a:ext cx="0" cy="161925"/>
                  <a:chOff x="5346000" y="3699038"/>
                  <a:chExt cx="0" cy="161919"/>
                </a:xfrm>
              </xdr:grpSpPr>
              <xdr:sp>
                <xdr:nvSpPr>
                  <xdr:cNvPr id="5143" name="Shape 51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44" name="Shape 5144"/>
                  <xdr:cNvGrpSpPr/>
                </xdr:nvGrpSpPr>
                <xdr:grpSpPr>
                  <a:xfrm>
                    <a:off x="5346000" y="3699038"/>
                    <a:ext cx="0" cy="161919"/>
                    <a:chOff x="5475762" y="47760700"/>
                    <a:chExt cx="423655" cy="230200"/>
                  </a:xfrm>
                </xdr:grpSpPr>
                <xdr:sp>
                  <xdr:nvSpPr>
                    <xdr:cNvPr id="5145" name="Shape 51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46" name="Shape 51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47" name="Shape 51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48" name="Shape 51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49" name="Shape 51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50" name="Shape 51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51" name="Shape 5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52" name="Shape 51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53" name="Shape 5153"/>
            <xdr:cNvGrpSpPr/>
          </xdr:nvGrpSpPr>
          <xdr:grpSpPr>
            <a:xfrm>
              <a:off x="5346000" y="3699038"/>
              <a:ext cx="0" cy="161925"/>
              <a:chOff x="5346000" y="3699038"/>
              <a:chExt cx="0" cy="161925"/>
            </a:xfrm>
          </xdr:grpSpPr>
          <xdr:sp>
            <xdr:nvSpPr>
              <xdr:cNvPr id="5154" name="Shape 51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55" name="Shape 5155"/>
              <xdr:cNvGrpSpPr/>
            </xdr:nvGrpSpPr>
            <xdr:grpSpPr>
              <a:xfrm>
                <a:off x="5346000" y="3699038"/>
                <a:ext cx="0" cy="161925"/>
                <a:chOff x="5346000" y="3699038"/>
                <a:chExt cx="0" cy="161925"/>
              </a:xfrm>
            </xdr:grpSpPr>
            <xdr:sp>
              <xdr:nvSpPr>
                <xdr:cNvPr id="5156" name="Shape 51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57" name="Shape 5157"/>
                <xdr:cNvGrpSpPr/>
              </xdr:nvGrpSpPr>
              <xdr:grpSpPr>
                <a:xfrm>
                  <a:off x="5346000" y="3699038"/>
                  <a:ext cx="0" cy="161925"/>
                  <a:chOff x="5346000" y="3699038"/>
                  <a:chExt cx="0" cy="161919"/>
                </a:xfrm>
              </xdr:grpSpPr>
              <xdr:sp>
                <xdr:nvSpPr>
                  <xdr:cNvPr id="5158" name="Shape 51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59" name="Shape 5159"/>
                  <xdr:cNvGrpSpPr/>
                </xdr:nvGrpSpPr>
                <xdr:grpSpPr>
                  <a:xfrm>
                    <a:off x="5346000" y="3699038"/>
                    <a:ext cx="0" cy="161919"/>
                    <a:chOff x="5475762" y="47760700"/>
                    <a:chExt cx="423655" cy="230200"/>
                  </a:xfrm>
                </xdr:grpSpPr>
                <xdr:sp>
                  <xdr:nvSpPr>
                    <xdr:cNvPr id="5160" name="Shape 51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61" name="Shape 51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62" name="Shape 5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63" name="Shape 51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64" name="Shape 5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65" name="Shape 51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66" name="Shape 51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67" name="Shape 51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68" name="Shape 5168"/>
            <xdr:cNvGrpSpPr/>
          </xdr:nvGrpSpPr>
          <xdr:grpSpPr>
            <a:xfrm>
              <a:off x="5346000" y="3699038"/>
              <a:ext cx="0" cy="161925"/>
              <a:chOff x="5346000" y="3699038"/>
              <a:chExt cx="0" cy="161925"/>
            </a:xfrm>
          </xdr:grpSpPr>
          <xdr:sp>
            <xdr:nvSpPr>
              <xdr:cNvPr id="5169" name="Shape 51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70" name="Shape 5170"/>
              <xdr:cNvGrpSpPr/>
            </xdr:nvGrpSpPr>
            <xdr:grpSpPr>
              <a:xfrm>
                <a:off x="5346000" y="3699038"/>
                <a:ext cx="0" cy="161925"/>
                <a:chOff x="5346000" y="3699038"/>
                <a:chExt cx="0" cy="161925"/>
              </a:xfrm>
            </xdr:grpSpPr>
            <xdr:sp>
              <xdr:nvSpPr>
                <xdr:cNvPr id="5171" name="Shape 51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72" name="Shape 5172"/>
                <xdr:cNvGrpSpPr/>
              </xdr:nvGrpSpPr>
              <xdr:grpSpPr>
                <a:xfrm>
                  <a:off x="5346000" y="3699038"/>
                  <a:ext cx="0" cy="161925"/>
                  <a:chOff x="5346000" y="3699038"/>
                  <a:chExt cx="0" cy="161919"/>
                </a:xfrm>
              </xdr:grpSpPr>
              <xdr:sp>
                <xdr:nvSpPr>
                  <xdr:cNvPr id="5173" name="Shape 51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74" name="Shape 5174"/>
                  <xdr:cNvGrpSpPr/>
                </xdr:nvGrpSpPr>
                <xdr:grpSpPr>
                  <a:xfrm>
                    <a:off x="5346000" y="3699038"/>
                    <a:ext cx="0" cy="161919"/>
                    <a:chOff x="5475762" y="47760700"/>
                    <a:chExt cx="423655" cy="230200"/>
                  </a:xfrm>
                </xdr:grpSpPr>
                <xdr:sp>
                  <xdr:nvSpPr>
                    <xdr:cNvPr id="5175" name="Shape 51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76" name="Shape 51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77" name="Shape 5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78" name="Shape 51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79" name="Shape 51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80" name="Shape 51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81" name="Shape 51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82" name="Shape 51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83" name="Shape 5183"/>
            <xdr:cNvGrpSpPr/>
          </xdr:nvGrpSpPr>
          <xdr:grpSpPr>
            <a:xfrm>
              <a:off x="5346000" y="3699038"/>
              <a:ext cx="0" cy="161925"/>
              <a:chOff x="5346000" y="3699038"/>
              <a:chExt cx="0" cy="161925"/>
            </a:xfrm>
          </xdr:grpSpPr>
          <xdr:sp>
            <xdr:nvSpPr>
              <xdr:cNvPr id="5184" name="Shape 51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85" name="Shape 5185"/>
              <xdr:cNvGrpSpPr/>
            </xdr:nvGrpSpPr>
            <xdr:grpSpPr>
              <a:xfrm>
                <a:off x="5346000" y="3699038"/>
                <a:ext cx="0" cy="161925"/>
                <a:chOff x="5346000" y="3699038"/>
                <a:chExt cx="0" cy="161925"/>
              </a:xfrm>
            </xdr:grpSpPr>
            <xdr:sp>
              <xdr:nvSpPr>
                <xdr:cNvPr id="5186" name="Shape 51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87" name="Shape 5187"/>
                <xdr:cNvGrpSpPr/>
              </xdr:nvGrpSpPr>
              <xdr:grpSpPr>
                <a:xfrm>
                  <a:off x="5346000" y="3699038"/>
                  <a:ext cx="0" cy="161925"/>
                  <a:chOff x="5346000" y="3699038"/>
                  <a:chExt cx="0" cy="161919"/>
                </a:xfrm>
              </xdr:grpSpPr>
              <xdr:sp>
                <xdr:nvSpPr>
                  <xdr:cNvPr id="5188" name="Shape 51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89" name="Shape 5189"/>
                  <xdr:cNvGrpSpPr/>
                </xdr:nvGrpSpPr>
                <xdr:grpSpPr>
                  <a:xfrm>
                    <a:off x="5346000" y="3699038"/>
                    <a:ext cx="0" cy="161919"/>
                    <a:chOff x="5475762" y="47760700"/>
                    <a:chExt cx="423655" cy="230200"/>
                  </a:xfrm>
                </xdr:grpSpPr>
                <xdr:sp>
                  <xdr:nvSpPr>
                    <xdr:cNvPr id="5190" name="Shape 51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91" name="Shape 51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92" name="Shape 51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3" name="Shape 51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94" name="Shape 51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5" name="Shape 5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6" name="Shape 51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97" name="Shape 51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98" name="Shape 5198"/>
            <xdr:cNvGrpSpPr/>
          </xdr:nvGrpSpPr>
          <xdr:grpSpPr>
            <a:xfrm>
              <a:off x="5346000" y="3699038"/>
              <a:ext cx="0" cy="161925"/>
              <a:chOff x="5346000" y="3699038"/>
              <a:chExt cx="0" cy="161925"/>
            </a:xfrm>
          </xdr:grpSpPr>
          <xdr:sp>
            <xdr:nvSpPr>
              <xdr:cNvPr id="5199" name="Shape 51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00" name="Shape 5200"/>
              <xdr:cNvGrpSpPr/>
            </xdr:nvGrpSpPr>
            <xdr:grpSpPr>
              <a:xfrm>
                <a:off x="5346000" y="3699038"/>
                <a:ext cx="0" cy="161925"/>
                <a:chOff x="5346000" y="3699038"/>
                <a:chExt cx="0" cy="161925"/>
              </a:xfrm>
            </xdr:grpSpPr>
            <xdr:sp>
              <xdr:nvSpPr>
                <xdr:cNvPr id="5201" name="Shape 52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02" name="Shape 5202"/>
                <xdr:cNvGrpSpPr/>
              </xdr:nvGrpSpPr>
              <xdr:grpSpPr>
                <a:xfrm>
                  <a:off x="5346000" y="3699038"/>
                  <a:ext cx="0" cy="161925"/>
                  <a:chOff x="5346000" y="3699038"/>
                  <a:chExt cx="0" cy="161919"/>
                </a:xfrm>
              </xdr:grpSpPr>
              <xdr:sp>
                <xdr:nvSpPr>
                  <xdr:cNvPr id="5203" name="Shape 52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04" name="Shape 5204"/>
                  <xdr:cNvGrpSpPr/>
                </xdr:nvGrpSpPr>
                <xdr:grpSpPr>
                  <a:xfrm>
                    <a:off x="5346000" y="3699038"/>
                    <a:ext cx="0" cy="161919"/>
                    <a:chOff x="5475762" y="47760700"/>
                    <a:chExt cx="423655" cy="230200"/>
                  </a:xfrm>
                </xdr:grpSpPr>
                <xdr:sp>
                  <xdr:nvSpPr>
                    <xdr:cNvPr id="5205" name="Shape 52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06" name="Shape 52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07" name="Shape 52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08" name="Shape 52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09" name="Shape 52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10" name="Shape 52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11" name="Shape 52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12" name="Shape 52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13" name="Shape 5213"/>
            <xdr:cNvGrpSpPr/>
          </xdr:nvGrpSpPr>
          <xdr:grpSpPr>
            <a:xfrm>
              <a:off x="5346000" y="3699038"/>
              <a:ext cx="0" cy="161925"/>
              <a:chOff x="5346000" y="3699038"/>
              <a:chExt cx="0" cy="161925"/>
            </a:xfrm>
          </xdr:grpSpPr>
          <xdr:sp>
            <xdr:nvSpPr>
              <xdr:cNvPr id="5214" name="Shape 52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15" name="Shape 5215"/>
              <xdr:cNvGrpSpPr/>
            </xdr:nvGrpSpPr>
            <xdr:grpSpPr>
              <a:xfrm>
                <a:off x="5346000" y="3699038"/>
                <a:ext cx="0" cy="161925"/>
                <a:chOff x="5346000" y="3699038"/>
                <a:chExt cx="0" cy="161925"/>
              </a:xfrm>
            </xdr:grpSpPr>
            <xdr:sp>
              <xdr:nvSpPr>
                <xdr:cNvPr id="5216" name="Shape 52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17" name="Shape 5217"/>
                <xdr:cNvGrpSpPr/>
              </xdr:nvGrpSpPr>
              <xdr:grpSpPr>
                <a:xfrm>
                  <a:off x="5346000" y="3699038"/>
                  <a:ext cx="0" cy="161925"/>
                  <a:chOff x="5346000" y="3699038"/>
                  <a:chExt cx="0" cy="161919"/>
                </a:xfrm>
              </xdr:grpSpPr>
              <xdr:sp>
                <xdr:nvSpPr>
                  <xdr:cNvPr id="5218" name="Shape 52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19" name="Shape 5219"/>
                  <xdr:cNvGrpSpPr/>
                </xdr:nvGrpSpPr>
                <xdr:grpSpPr>
                  <a:xfrm>
                    <a:off x="5346000" y="3699038"/>
                    <a:ext cx="0" cy="161919"/>
                    <a:chOff x="5475762" y="47760700"/>
                    <a:chExt cx="423655" cy="230200"/>
                  </a:xfrm>
                </xdr:grpSpPr>
                <xdr:sp>
                  <xdr:nvSpPr>
                    <xdr:cNvPr id="5220" name="Shape 52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21" name="Shape 52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22" name="Shape 52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3" name="Shape 52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24" name="Shape 52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5" name="Shape 52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6" name="Shape 52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27" name="Shape 52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28" name="Shape 5228"/>
            <xdr:cNvGrpSpPr/>
          </xdr:nvGrpSpPr>
          <xdr:grpSpPr>
            <a:xfrm>
              <a:off x="5346000" y="3699038"/>
              <a:ext cx="0" cy="161925"/>
              <a:chOff x="5346000" y="3699038"/>
              <a:chExt cx="0" cy="161925"/>
            </a:xfrm>
          </xdr:grpSpPr>
          <xdr:sp>
            <xdr:nvSpPr>
              <xdr:cNvPr id="5229" name="Shape 52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30" name="Shape 5230"/>
              <xdr:cNvGrpSpPr/>
            </xdr:nvGrpSpPr>
            <xdr:grpSpPr>
              <a:xfrm>
                <a:off x="5346000" y="3699038"/>
                <a:ext cx="0" cy="161925"/>
                <a:chOff x="5346000" y="3699038"/>
                <a:chExt cx="0" cy="161925"/>
              </a:xfrm>
            </xdr:grpSpPr>
            <xdr:sp>
              <xdr:nvSpPr>
                <xdr:cNvPr id="5231" name="Shape 52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32" name="Shape 5232"/>
                <xdr:cNvGrpSpPr/>
              </xdr:nvGrpSpPr>
              <xdr:grpSpPr>
                <a:xfrm>
                  <a:off x="5346000" y="3699038"/>
                  <a:ext cx="0" cy="161925"/>
                  <a:chOff x="5346000" y="3699038"/>
                  <a:chExt cx="0" cy="161919"/>
                </a:xfrm>
              </xdr:grpSpPr>
              <xdr:sp>
                <xdr:nvSpPr>
                  <xdr:cNvPr id="5233" name="Shape 52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34" name="Shape 5234"/>
                  <xdr:cNvGrpSpPr/>
                </xdr:nvGrpSpPr>
                <xdr:grpSpPr>
                  <a:xfrm>
                    <a:off x="5346000" y="3699038"/>
                    <a:ext cx="0" cy="161919"/>
                    <a:chOff x="5475762" y="47760700"/>
                    <a:chExt cx="423655" cy="230200"/>
                  </a:xfrm>
                </xdr:grpSpPr>
                <xdr:sp>
                  <xdr:nvSpPr>
                    <xdr:cNvPr id="5235" name="Shape 52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36" name="Shape 52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37" name="Shape 5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38" name="Shape 52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39" name="Shape 5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40" name="Shape 5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41" name="Shape 5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42" name="Shape 52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43" name="Shape 5243"/>
            <xdr:cNvGrpSpPr/>
          </xdr:nvGrpSpPr>
          <xdr:grpSpPr>
            <a:xfrm>
              <a:off x="5346000" y="3699038"/>
              <a:ext cx="0" cy="161925"/>
              <a:chOff x="5346000" y="3699038"/>
              <a:chExt cx="0" cy="161925"/>
            </a:xfrm>
          </xdr:grpSpPr>
          <xdr:sp>
            <xdr:nvSpPr>
              <xdr:cNvPr id="5244" name="Shape 52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45" name="Shape 5245"/>
              <xdr:cNvGrpSpPr/>
            </xdr:nvGrpSpPr>
            <xdr:grpSpPr>
              <a:xfrm>
                <a:off x="5346000" y="3699038"/>
                <a:ext cx="0" cy="161925"/>
                <a:chOff x="5346000" y="3699038"/>
                <a:chExt cx="0" cy="161925"/>
              </a:xfrm>
            </xdr:grpSpPr>
            <xdr:sp>
              <xdr:nvSpPr>
                <xdr:cNvPr id="5246" name="Shape 52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47" name="Shape 5247"/>
                <xdr:cNvGrpSpPr/>
              </xdr:nvGrpSpPr>
              <xdr:grpSpPr>
                <a:xfrm>
                  <a:off x="5346000" y="3699038"/>
                  <a:ext cx="0" cy="161925"/>
                  <a:chOff x="5346000" y="3699038"/>
                  <a:chExt cx="0" cy="161919"/>
                </a:xfrm>
              </xdr:grpSpPr>
              <xdr:sp>
                <xdr:nvSpPr>
                  <xdr:cNvPr id="5248" name="Shape 52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49" name="Shape 5249"/>
                  <xdr:cNvGrpSpPr/>
                </xdr:nvGrpSpPr>
                <xdr:grpSpPr>
                  <a:xfrm>
                    <a:off x="5346000" y="3699038"/>
                    <a:ext cx="0" cy="161919"/>
                    <a:chOff x="5475762" y="47760700"/>
                    <a:chExt cx="423655" cy="230200"/>
                  </a:xfrm>
                </xdr:grpSpPr>
                <xdr:sp>
                  <xdr:nvSpPr>
                    <xdr:cNvPr id="5250" name="Shape 52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51" name="Shape 52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52" name="Shape 5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3" name="Shape 52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54" name="Shape 5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5" name="Shape 52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6" name="Shape 52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57" name="Shape 52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58" name="Shape 5258"/>
            <xdr:cNvGrpSpPr/>
          </xdr:nvGrpSpPr>
          <xdr:grpSpPr>
            <a:xfrm>
              <a:off x="5346000" y="3699038"/>
              <a:ext cx="0" cy="161925"/>
              <a:chOff x="5346000" y="3699038"/>
              <a:chExt cx="0" cy="161925"/>
            </a:xfrm>
          </xdr:grpSpPr>
          <xdr:sp>
            <xdr:nvSpPr>
              <xdr:cNvPr id="5259" name="Shape 52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60" name="Shape 5260"/>
              <xdr:cNvGrpSpPr/>
            </xdr:nvGrpSpPr>
            <xdr:grpSpPr>
              <a:xfrm>
                <a:off x="5346000" y="3699038"/>
                <a:ext cx="0" cy="161925"/>
                <a:chOff x="5346000" y="3699038"/>
                <a:chExt cx="0" cy="161925"/>
              </a:xfrm>
            </xdr:grpSpPr>
            <xdr:sp>
              <xdr:nvSpPr>
                <xdr:cNvPr id="5261" name="Shape 52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62" name="Shape 5262"/>
                <xdr:cNvGrpSpPr/>
              </xdr:nvGrpSpPr>
              <xdr:grpSpPr>
                <a:xfrm>
                  <a:off x="5346000" y="3699038"/>
                  <a:ext cx="0" cy="161925"/>
                  <a:chOff x="5346000" y="3699038"/>
                  <a:chExt cx="0" cy="161919"/>
                </a:xfrm>
              </xdr:grpSpPr>
              <xdr:sp>
                <xdr:nvSpPr>
                  <xdr:cNvPr id="5263" name="Shape 52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64" name="Shape 5264"/>
                  <xdr:cNvGrpSpPr/>
                </xdr:nvGrpSpPr>
                <xdr:grpSpPr>
                  <a:xfrm>
                    <a:off x="5346000" y="3699038"/>
                    <a:ext cx="0" cy="161919"/>
                    <a:chOff x="5475762" y="47760700"/>
                    <a:chExt cx="423655" cy="230200"/>
                  </a:xfrm>
                </xdr:grpSpPr>
                <xdr:sp>
                  <xdr:nvSpPr>
                    <xdr:cNvPr id="5265" name="Shape 52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66" name="Shape 52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67" name="Shape 52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68" name="Shape 52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69" name="Shape 52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70" name="Shape 5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71" name="Shape 5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72" name="Shape 52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73" name="Shape 5273"/>
            <xdr:cNvGrpSpPr/>
          </xdr:nvGrpSpPr>
          <xdr:grpSpPr>
            <a:xfrm>
              <a:off x="5346000" y="3699038"/>
              <a:ext cx="0" cy="161925"/>
              <a:chOff x="5346000" y="3699038"/>
              <a:chExt cx="0" cy="161925"/>
            </a:xfrm>
          </xdr:grpSpPr>
          <xdr:sp>
            <xdr:nvSpPr>
              <xdr:cNvPr id="5274" name="Shape 52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75" name="Shape 5275"/>
              <xdr:cNvGrpSpPr/>
            </xdr:nvGrpSpPr>
            <xdr:grpSpPr>
              <a:xfrm>
                <a:off x="5346000" y="3699038"/>
                <a:ext cx="0" cy="161925"/>
                <a:chOff x="5346000" y="3699038"/>
                <a:chExt cx="0" cy="161925"/>
              </a:xfrm>
            </xdr:grpSpPr>
            <xdr:sp>
              <xdr:nvSpPr>
                <xdr:cNvPr id="5276" name="Shape 52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77" name="Shape 5277"/>
                <xdr:cNvGrpSpPr/>
              </xdr:nvGrpSpPr>
              <xdr:grpSpPr>
                <a:xfrm>
                  <a:off x="5346000" y="3699038"/>
                  <a:ext cx="0" cy="161925"/>
                  <a:chOff x="5346000" y="3699038"/>
                  <a:chExt cx="0" cy="161919"/>
                </a:xfrm>
              </xdr:grpSpPr>
              <xdr:sp>
                <xdr:nvSpPr>
                  <xdr:cNvPr id="5278" name="Shape 52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79" name="Shape 5279"/>
                  <xdr:cNvGrpSpPr/>
                </xdr:nvGrpSpPr>
                <xdr:grpSpPr>
                  <a:xfrm>
                    <a:off x="5346000" y="3699038"/>
                    <a:ext cx="0" cy="161919"/>
                    <a:chOff x="5475762" y="47760700"/>
                    <a:chExt cx="423655" cy="230200"/>
                  </a:xfrm>
                </xdr:grpSpPr>
                <xdr:sp>
                  <xdr:nvSpPr>
                    <xdr:cNvPr id="5280" name="Shape 52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81" name="Shape 52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82" name="Shape 5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83" name="Shape 52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84" name="Shape 5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85" name="Shape 5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86" name="Shape 5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87" name="Shape 52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88" name="Shape 5288"/>
            <xdr:cNvGrpSpPr/>
          </xdr:nvGrpSpPr>
          <xdr:grpSpPr>
            <a:xfrm>
              <a:off x="5346000" y="3699038"/>
              <a:ext cx="0" cy="161925"/>
              <a:chOff x="5346000" y="3699038"/>
              <a:chExt cx="0" cy="161925"/>
            </a:xfrm>
          </xdr:grpSpPr>
          <xdr:sp>
            <xdr:nvSpPr>
              <xdr:cNvPr id="5289" name="Shape 52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90" name="Shape 5290"/>
              <xdr:cNvGrpSpPr/>
            </xdr:nvGrpSpPr>
            <xdr:grpSpPr>
              <a:xfrm>
                <a:off x="5346000" y="3699038"/>
                <a:ext cx="0" cy="161925"/>
                <a:chOff x="5346000" y="3699038"/>
                <a:chExt cx="0" cy="161925"/>
              </a:xfrm>
            </xdr:grpSpPr>
            <xdr:sp>
              <xdr:nvSpPr>
                <xdr:cNvPr id="5291" name="Shape 52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92" name="Shape 5292"/>
                <xdr:cNvGrpSpPr/>
              </xdr:nvGrpSpPr>
              <xdr:grpSpPr>
                <a:xfrm>
                  <a:off x="5346000" y="3699038"/>
                  <a:ext cx="0" cy="161925"/>
                  <a:chOff x="5346000" y="3699038"/>
                  <a:chExt cx="0" cy="161919"/>
                </a:xfrm>
              </xdr:grpSpPr>
              <xdr:sp>
                <xdr:nvSpPr>
                  <xdr:cNvPr id="5293" name="Shape 52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94" name="Shape 5294"/>
                  <xdr:cNvGrpSpPr/>
                </xdr:nvGrpSpPr>
                <xdr:grpSpPr>
                  <a:xfrm>
                    <a:off x="5346000" y="3699038"/>
                    <a:ext cx="0" cy="161919"/>
                    <a:chOff x="5475762" y="47760700"/>
                    <a:chExt cx="423655" cy="230200"/>
                  </a:xfrm>
                </xdr:grpSpPr>
                <xdr:sp>
                  <xdr:nvSpPr>
                    <xdr:cNvPr id="5295" name="Shape 52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96" name="Shape 52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97" name="Shape 5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98" name="Shape 52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99" name="Shape 52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00" name="Shape 53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01" name="Shape 53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02" name="Shape 53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03" name="Shape 5303"/>
            <xdr:cNvGrpSpPr/>
          </xdr:nvGrpSpPr>
          <xdr:grpSpPr>
            <a:xfrm>
              <a:off x="5346000" y="3699038"/>
              <a:ext cx="0" cy="161925"/>
              <a:chOff x="5346000" y="3699038"/>
              <a:chExt cx="0" cy="161925"/>
            </a:xfrm>
          </xdr:grpSpPr>
          <xdr:sp>
            <xdr:nvSpPr>
              <xdr:cNvPr id="5304" name="Shape 53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05" name="Shape 5305"/>
              <xdr:cNvGrpSpPr/>
            </xdr:nvGrpSpPr>
            <xdr:grpSpPr>
              <a:xfrm>
                <a:off x="5346000" y="3699038"/>
                <a:ext cx="0" cy="161925"/>
                <a:chOff x="5346000" y="3699038"/>
                <a:chExt cx="0" cy="161925"/>
              </a:xfrm>
            </xdr:grpSpPr>
            <xdr:sp>
              <xdr:nvSpPr>
                <xdr:cNvPr id="5306" name="Shape 53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07" name="Shape 5307"/>
                <xdr:cNvGrpSpPr/>
              </xdr:nvGrpSpPr>
              <xdr:grpSpPr>
                <a:xfrm>
                  <a:off x="5346000" y="3699038"/>
                  <a:ext cx="0" cy="161925"/>
                  <a:chOff x="5346000" y="3699038"/>
                  <a:chExt cx="0" cy="161919"/>
                </a:xfrm>
              </xdr:grpSpPr>
              <xdr:sp>
                <xdr:nvSpPr>
                  <xdr:cNvPr id="5308" name="Shape 53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09" name="Shape 5309"/>
                  <xdr:cNvGrpSpPr/>
                </xdr:nvGrpSpPr>
                <xdr:grpSpPr>
                  <a:xfrm>
                    <a:off x="5346000" y="3699038"/>
                    <a:ext cx="0" cy="161919"/>
                    <a:chOff x="5475762" y="47760700"/>
                    <a:chExt cx="423655" cy="230200"/>
                  </a:xfrm>
                </xdr:grpSpPr>
                <xdr:sp>
                  <xdr:nvSpPr>
                    <xdr:cNvPr id="5310" name="Shape 53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11" name="Shape 53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12" name="Shape 53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13" name="Shape 53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14" name="Shape 5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15" name="Shape 5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16" name="Shape 5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17" name="Shape 53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18" name="Shape 5318"/>
            <xdr:cNvGrpSpPr/>
          </xdr:nvGrpSpPr>
          <xdr:grpSpPr>
            <a:xfrm>
              <a:off x="5346000" y="3699038"/>
              <a:ext cx="0" cy="161925"/>
              <a:chOff x="5346000" y="3699038"/>
              <a:chExt cx="0" cy="161925"/>
            </a:xfrm>
          </xdr:grpSpPr>
          <xdr:sp>
            <xdr:nvSpPr>
              <xdr:cNvPr id="5319" name="Shape 53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20" name="Shape 5320"/>
              <xdr:cNvGrpSpPr/>
            </xdr:nvGrpSpPr>
            <xdr:grpSpPr>
              <a:xfrm>
                <a:off x="5346000" y="3699038"/>
                <a:ext cx="0" cy="161925"/>
                <a:chOff x="5346000" y="3699038"/>
                <a:chExt cx="0" cy="161925"/>
              </a:xfrm>
            </xdr:grpSpPr>
            <xdr:sp>
              <xdr:nvSpPr>
                <xdr:cNvPr id="5321" name="Shape 53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22" name="Shape 5322"/>
                <xdr:cNvGrpSpPr/>
              </xdr:nvGrpSpPr>
              <xdr:grpSpPr>
                <a:xfrm>
                  <a:off x="5346000" y="3699038"/>
                  <a:ext cx="0" cy="161925"/>
                  <a:chOff x="5346000" y="3699038"/>
                  <a:chExt cx="0" cy="161919"/>
                </a:xfrm>
              </xdr:grpSpPr>
              <xdr:sp>
                <xdr:nvSpPr>
                  <xdr:cNvPr id="5323" name="Shape 53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24" name="Shape 5324"/>
                  <xdr:cNvGrpSpPr/>
                </xdr:nvGrpSpPr>
                <xdr:grpSpPr>
                  <a:xfrm>
                    <a:off x="5346000" y="3699038"/>
                    <a:ext cx="0" cy="161919"/>
                    <a:chOff x="5475762" y="47760700"/>
                    <a:chExt cx="423655" cy="230200"/>
                  </a:xfrm>
                </xdr:grpSpPr>
                <xdr:sp>
                  <xdr:nvSpPr>
                    <xdr:cNvPr id="5325" name="Shape 53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26" name="Shape 53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27" name="Shape 5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28" name="Shape 53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29" name="Shape 5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30" name="Shape 5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31" name="Shape 5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32" name="Shape 53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33" name="Shape 5333"/>
            <xdr:cNvGrpSpPr/>
          </xdr:nvGrpSpPr>
          <xdr:grpSpPr>
            <a:xfrm>
              <a:off x="5346000" y="3699038"/>
              <a:ext cx="0" cy="161925"/>
              <a:chOff x="5346000" y="3699038"/>
              <a:chExt cx="0" cy="161925"/>
            </a:xfrm>
          </xdr:grpSpPr>
          <xdr:sp>
            <xdr:nvSpPr>
              <xdr:cNvPr id="5334" name="Shape 53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35" name="Shape 5335"/>
              <xdr:cNvGrpSpPr/>
            </xdr:nvGrpSpPr>
            <xdr:grpSpPr>
              <a:xfrm>
                <a:off x="5346000" y="3699038"/>
                <a:ext cx="0" cy="161925"/>
                <a:chOff x="5346000" y="3699038"/>
                <a:chExt cx="0" cy="161925"/>
              </a:xfrm>
            </xdr:grpSpPr>
            <xdr:sp>
              <xdr:nvSpPr>
                <xdr:cNvPr id="5336" name="Shape 53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37" name="Shape 5337"/>
                <xdr:cNvGrpSpPr/>
              </xdr:nvGrpSpPr>
              <xdr:grpSpPr>
                <a:xfrm>
                  <a:off x="5346000" y="3699038"/>
                  <a:ext cx="0" cy="161925"/>
                  <a:chOff x="5346000" y="3699038"/>
                  <a:chExt cx="0" cy="161919"/>
                </a:xfrm>
              </xdr:grpSpPr>
              <xdr:sp>
                <xdr:nvSpPr>
                  <xdr:cNvPr id="5338" name="Shape 53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39" name="Shape 5339"/>
                  <xdr:cNvGrpSpPr/>
                </xdr:nvGrpSpPr>
                <xdr:grpSpPr>
                  <a:xfrm>
                    <a:off x="5346000" y="3699038"/>
                    <a:ext cx="0" cy="161919"/>
                    <a:chOff x="5475762" y="47760700"/>
                    <a:chExt cx="423655" cy="230200"/>
                  </a:xfrm>
                </xdr:grpSpPr>
                <xdr:sp>
                  <xdr:nvSpPr>
                    <xdr:cNvPr id="5340" name="Shape 53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41" name="Shape 53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42" name="Shape 53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43" name="Shape 53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44" name="Shape 53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45" name="Shape 53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46" name="Shape 53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47" name="Shape 53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48" name="Shape 5348"/>
            <xdr:cNvGrpSpPr/>
          </xdr:nvGrpSpPr>
          <xdr:grpSpPr>
            <a:xfrm>
              <a:off x="5346000" y="3699038"/>
              <a:ext cx="0" cy="161925"/>
              <a:chOff x="5346000" y="3699038"/>
              <a:chExt cx="0" cy="161925"/>
            </a:xfrm>
          </xdr:grpSpPr>
          <xdr:sp>
            <xdr:nvSpPr>
              <xdr:cNvPr id="5349" name="Shape 53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50" name="Shape 5350"/>
              <xdr:cNvGrpSpPr/>
            </xdr:nvGrpSpPr>
            <xdr:grpSpPr>
              <a:xfrm>
                <a:off x="5346000" y="3699038"/>
                <a:ext cx="0" cy="161925"/>
                <a:chOff x="5346000" y="3699038"/>
                <a:chExt cx="0" cy="161925"/>
              </a:xfrm>
            </xdr:grpSpPr>
            <xdr:sp>
              <xdr:nvSpPr>
                <xdr:cNvPr id="5351" name="Shape 53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52" name="Shape 5352"/>
                <xdr:cNvGrpSpPr/>
              </xdr:nvGrpSpPr>
              <xdr:grpSpPr>
                <a:xfrm>
                  <a:off x="5346000" y="3699038"/>
                  <a:ext cx="0" cy="161925"/>
                  <a:chOff x="5346000" y="3699038"/>
                  <a:chExt cx="0" cy="161919"/>
                </a:xfrm>
              </xdr:grpSpPr>
              <xdr:sp>
                <xdr:nvSpPr>
                  <xdr:cNvPr id="5353" name="Shape 53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54" name="Shape 5354"/>
                  <xdr:cNvGrpSpPr/>
                </xdr:nvGrpSpPr>
                <xdr:grpSpPr>
                  <a:xfrm>
                    <a:off x="5346000" y="3699038"/>
                    <a:ext cx="0" cy="161919"/>
                    <a:chOff x="5475762" y="47760700"/>
                    <a:chExt cx="423655" cy="230200"/>
                  </a:xfrm>
                </xdr:grpSpPr>
                <xdr:sp>
                  <xdr:nvSpPr>
                    <xdr:cNvPr id="5355" name="Shape 53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56" name="Shape 53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57" name="Shape 53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58" name="Shape 53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59" name="Shape 5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60" name="Shape 53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61" name="Shape 5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62" name="Shape 53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63" name="Shape 5363"/>
            <xdr:cNvGrpSpPr/>
          </xdr:nvGrpSpPr>
          <xdr:grpSpPr>
            <a:xfrm>
              <a:off x="5346000" y="3699038"/>
              <a:ext cx="0" cy="161925"/>
              <a:chOff x="5346000" y="3699038"/>
              <a:chExt cx="0" cy="161925"/>
            </a:xfrm>
          </xdr:grpSpPr>
          <xdr:sp>
            <xdr:nvSpPr>
              <xdr:cNvPr id="5364" name="Shape 53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65" name="Shape 5365"/>
              <xdr:cNvGrpSpPr/>
            </xdr:nvGrpSpPr>
            <xdr:grpSpPr>
              <a:xfrm>
                <a:off x="5346000" y="3699038"/>
                <a:ext cx="0" cy="161925"/>
                <a:chOff x="5346000" y="3699038"/>
                <a:chExt cx="0" cy="161925"/>
              </a:xfrm>
            </xdr:grpSpPr>
            <xdr:sp>
              <xdr:nvSpPr>
                <xdr:cNvPr id="5366" name="Shape 53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67" name="Shape 5367"/>
                <xdr:cNvGrpSpPr/>
              </xdr:nvGrpSpPr>
              <xdr:grpSpPr>
                <a:xfrm>
                  <a:off x="5346000" y="3699038"/>
                  <a:ext cx="0" cy="161925"/>
                  <a:chOff x="5346000" y="3699038"/>
                  <a:chExt cx="0" cy="161919"/>
                </a:xfrm>
              </xdr:grpSpPr>
              <xdr:sp>
                <xdr:nvSpPr>
                  <xdr:cNvPr id="5368" name="Shape 53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69" name="Shape 5369"/>
                  <xdr:cNvGrpSpPr/>
                </xdr:nvGrpSpPr>
                <xdr:grpSpPr>
                  <a:xfrm>
                    <a:off x="5346000" y="3699038"/>
                    <a:ext cx="0" cy="161919"/>
                    <a:chOff x="5475762" y="47760700"/>
                    <a:chExt cx="423655" cy="230200"/>
                  </a:xfrm>
                </xdr:grpSpPr>
                <xdr:sp>
                  <xdr:nvSpPr>
                    <xdr:cNvPr id="5370" name="Shape 53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71" name="Shape 53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72" name="Shape 5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73" name="Shape 53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74" name="Shape 5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75" name="Shape 53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76" name="Shape 5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77" name="Shape 53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78" name="Shape 5378"/>
            <xdr:cNvGrpSpPr/>
          </xdr:nvGrpSpPr>
          <xdr:grpSpPr>
            <a:xfrm>
              <a:off x="5346000" y="3699038"/>
              <a:ext cx="0" cy="161925"/>
              <a:chOff x="5346000" y="3699038"/>
              <a:chExt cx="0" cy="161925"/>
            </a:xfrm>
          </xdr:grpSpPr>
          <xdr:sp>
            <xdr:nvSpPr>
              <xdr:cNvPr id="5379" name="Shape 53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80" name="Shape 5380"/>
              <xdr:cNvGrpSpPr/>
            </xdr:nvGrpSpPr>
            <xdr:grpSpPr>
              <a:xfrm>
                <a:off x="5346000" y="3699038"/>
                <a:ext cx="0" cy="161925"/>
                <a:chOff x="5346000" y="3699038"/>
                <a:chExt cx="0" cy="161925"/>
              </a:xfrm>
            </xdr:grpSpPr>
            <xdr:sp>
              <xdr:nvSpPr>
                <xdr:cNvPr id="5381" name="Shape 53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82" name="Shape 5382"/>
                <xdr:cNvGrpSpPr/>
              </xdr:nvGrpSpPr>
              <xdr:grpSpPr>
                <a:xfrm>
                  <a:off x="5346000" y="3699038"/>
                  <a:ext cx="0" cy="161925"/>
                  <a:chOff x="5346000" y="3699038"/>
                  <a:chExt cx="0" cy="161919"/>
                </a:xfrm>
              </xdr:grpSpPr>
              <xdr:sp>
                <xdr:nvSpPr>
                  <xdr:cNvPr id="5383" name="Shape 53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84" name="Shape 5384"/>
                  <xdr:cNvGrpSpPr/>
                </xdr:nvGrpSpPr>
                <xdr:grpSpPr>
                  <a:xfrm>
                    <a:off x="5346000" y="3699038"/>
                    <a:ext cx="0" cy="161919"/>
                    <a:chOff x="5475762" y="47760700"/>
                    <a:chExt cx="423655" cy="230200"/>
                  </a:xfrm>
                </xdr:grpSpPr>
                <xdr:sp>
                  <xdr:nvSpPr>
                    <xdr:cNvPr id="5385" name="Shape 53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86" name="Shape 53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87" name="Shape 5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88" name="Shape 53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89" name="Shape 53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90" name="Shape 53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91" name="Shape 5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92" name="Shape 53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93" name="Shape 5393"/>
            <xdr:cNvGrpSpPr/>
          </xdr:nvGrpSpPr>
          <xdr:grpSpPr>
            <a:xfrm>
              <a:off x="5346000" y="3699038"/>
              <a:ext cx="0" cy="161925"/>
              <a:chOff x="5346000" y="3699038"/>
              <a:chExt cx="0" cy="161925"/>
            </a:xfrm>
          </xdr:grpSpPr>
          <xdr:sp>
            <xdr:nvSpPr>
              <xdr:cNvPr id="5394" name="Shape 53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95" name="Shape 5395"/>
              <xdr:cNvGrpSpPr/>
            </xdr:nvGrpSpPr>
            <xdr:grpSpPr>
              <a:xfrm>
                <a:off x="5346000" y="3699038"/>
                <a:ext cx="0" cy="161925"/>
                <a:chOff x="5346000" y="3699038"/>
                <a:chExt cx="0" cy="161925"/>
              </a:xfrm>
            </xdr:grpSpPr>
            <xdr:sp>
              <xdr:nvSpPr>
                <xdr:cNvPr id="5396" name="Shape 53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97" name="Shape 5397"/>
                <xdr:cNvGrpSpPr/>
              </xdr:nvGrpSpPr>
              <xdr:grpSpPr>
                <a:xfrm>
                  <a:off x="5346000" y="3699038"/>
                  <a:ext cx="0" cy="161925"/>
                  <a:chOff x="5346000" y="3699038"/>
                  <a:chExt cx="0" cy="161919"/>
                </a:xfrm>
              </xdr:grpSpPr>
              <xdr:sp>
                <xdr:nvSpPr>
                  <xdr:cNvPr id="5398" name="Shape 53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99" name="Shape 5399"/>
                  <xdr:cNvGrpSpPr/>
                </xdr:nvGrpSpPr>
                <xdr:grpSpPr>
                  <a:xfrm>
                    <a:off x="5346000" y="3699038"/>
                    <a:ext cx="0" cy="161919"/>
                    <a:chOff x="5475762" y="47760700"/>
                    <a:chExt cx="423655" cy="230200"/>
                  </a:xfrm>
                </xdr:grpSpPr>
                <xdr:sp>
                  <xdr:nvSpPr>
                    <xdr:cNvPr id="5400" name="Shape 54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01" name="Shape 54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02" name="Shape 5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03" name="Shape 54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04" name="Shape 5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05" name="Shape 5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06" name="Shape 5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07" name="Shape 54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08" name="Shape 5408"/>
            <xdr:cNvGrpSpPr/>
          </xdr:nvGrpSpPr>
          <xdr:grpSpPr>
            <a:xfrm>
              <a:off x="5346000" y="3699038"/>
              <a:ext cx="0" cy="161925"/>
              <a:chOff x="5346000" y="3699038"/>
              <a:chExt cx="0" cy="161925"/>
            </a:xfrm>
          </xdr:grpSpPr>
          <xdr:sp>
            <xdr:nvSpPr>
              <xdr:cNvPr id="5409" name="Shape 54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10" name="Shape 5410"/>
              <xdr:cNvGrpSpPr/>
            </xdr:nvGrpSpPr>
            <xdr:grpSpPr>
              <a:xfrm>
                <a:off x="5346000" y="3699038"/>
                <a:ext cx="0" cy="161925"/>
                <a:chOff x="5346000" y="3699038"/>
                <a:chExt cx="0" cy="161925"/>
              </a:xfrm>
            </xdr:grpSpPr>
            <xdr:sp>
              <xdr:nvSpPr>
                <xdr:cNvPr id="5411" name="Shape 54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12" name="Shape 5412"/>
                <xdr:cNvGrpSpPr/>
              </xdr:nvGrpSpPr>
              <xdr:grpSpPr>
                <a:xfrm>
                  <a:off x="5346000" y="3699038"/>
                  <a:ext cx="0" cy="161925"/>
                  <a:chOff x="5346000" y="3699038"/>
                  <a:chExt cx="0" cy="161919"/>
                </a:xfrm>
              </xdr:grpSpPr>
              <xdr:sp>
                <xdr:nvSpPr>
                  <xdr:cNvPr id="5413" name="Shape 54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14" name="Shape 5414"/>
                  <xdr:cNvGrpSpPr/>
                </xdr:nvGrpSpPr>
                <xdr:grpSpPr>
                  <a:xfrm>
                    <a:off x="5346000" y="3699038"/>
                    <a:ext cx="0" cy="161919"/>
                    <a:chOff x="5475762" y="47760700"/>
                    <a:chExt cx="423655" cy="230200"/>
                  </a:xfrm>
                </xdr:grpSpPr>
                <xdr:sp>
                  <xdr:nvSpPr>
                    <xdr:cNvPr id="5415" name="Shape 54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16" name="Shape 54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17" name="Shape 5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18" name="Shape 54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19" name="Shape 5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20" name="Shape 54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21" name="Shape 54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22" name="Shape 54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23" name="Shape 5423"/>
            <xdr:cNvGrpSpPr/>
          </xdr:nvGrpSpPr>
          <xdr:grpSpPr>
            <a:xfrm>
              <a:off x="5346000" y="3699038"/>
              <a:ext cx="0" cy="161925"/>
              <a:chOff x="5346000" y="3699038"/>
              <a:chExt cx="0" cy="161925"/>
            </a:xfrm>
          </xdr:grpSpPr>
          <xdr:sp>
            <xdr:nvSpPr>
              <xdr:cNvPr id="5424" name="Shape 54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25" name="Shape 5425"/>
              <xdr:cNvGrpSpPr/>
            </xdr:nvGrpSpPr>
            <xdr:grpSpPr>
              <a:xfrm>
                <a:off x="5346000" y="3699038"/>
                <a:ext cx="0" cy="161925"/>
                <a:chOff x="5346000" y="3699038"/>
                <a:chExt cx="0" cy="161925"/>
              </a:xfrm>
            </xdr:grpSpPr>
            <xdr:sp>
              <xdr:nvSpPr>
                <xdr:cNvPr id="5426" name="Shape 54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27" name="Shape 5427"/>
                <xdr:cNvGrpSpPr/>
              </xdr:nvGrpSpPr>
              <xdr:grpSpPr>
                <a:xfrm>
                  <a:off x="5346000" y="3699038"/>
                  <a:ext cx="0" cy="161925"/>
                  <a:chOff x="5346000" y="3699038"/>
                  <a:chExt cx="0" cy="161919"/>
                </a:xfrm>
              </xdr:grpSpPr>
              <xdr:sp>
                <xdr:nvSpPr>
                  <xdr:cNvPr id="5428" name="Shape 54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29" name="Shape 5429"/>
                  <xdr:cNvGrpSpPr/>
                </xdr:nvGrpSpPr>
                <xdr:grpSpPr>
                  <a:xfrm>
                    <a:off x="5346000" y="3699038"/>
                    <a:ext cx="0" cy="161919"/>
                    <a:chOff x="5475762" y="47760700"/>
                    <a:chExt cx="423655" cy="230200"/>
                  </a:xfrm>
                </xdr:grpSpPr>
                <xdr:sp>
                  <xdr:nvSpPr>
                    <xdr:cNvPr id="5430" name="Shape 54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31" name="Shape 54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32" name="Shape 54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33" name="Shape 54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34" name="Shape 54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35" name="Shape 5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36" name="Shape 5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37" name="Shape 54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38" name="Shape 5438"/>
            <xdr:cNvGrpSpPr/>
          </xdr:nvGrpSpPr>
          <xdr:grpSpPr>
            <a:xfrm>
              <a:off x="5346000" y="3699038"/>
              <a:ext cx="0" cy="161925"/>
              <a:chOff x="5346000" y="3699038"/>
              <a:chExt cx="0" cy="161925"/>
            </a:xfrm>
          </xdr:grpSpPr>
          <xdr:sp>
            <xdr:nvSpPr>
              <xdr:cNvPr id="5439" name="Shape 54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40" name="Shape 5440"/>
              <xdr:cNvGrpSpPr/>
            </xdr:nvGrpSpPr>
            <xdr:grpSpPr>
              <a:xfrm>
                <a:off x="5346000" y="3699038"/>
                <a:ext cx="0" cy="161925"/>
                <a:chOff x="5346000" y="3699038"/>
                <a:chExt cx="0" cy="161925"/>
              </a:xfrm>
            </xdr:grpSpPr>
            <xdr:sp>
              <xdr:nvSpPr>
                <xdr:cNvPr id="5441" name="Shape 54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42" name="Shape 5442"/>
                <xdr:cNvGrpSpPr/>
              </xdr:nvGrpSpPr>
              <xdr:grpSpPr>
                <a:xfrm>
                  <a:off x="5346000" y="3699038"/>
                  <a:ext cx="0" cy="161925"/>
                  <a:chOff x="5346000" y="3699038"/>
                  <a:chExt cx="0" cy="161919"/>
                </a:xfrm>
              </xdr:grpSpPr>
              <xdr:sp>
                <xdr:nvSpPr>
                  <xdr:cNvPr id="5443" name="Shape 54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44" name="Shape 5444"/>
                  <xdr:cNvGrpSpPr/>
                </xdr:nvGrpSpPr>
                <xdr:grpSpPr>
                  <a:xfrm>
                    <a:off x="5346000" y="3699038"/>
                    <a:ext cx="0" cy="161919"/>
                    <a:chOff x="5475762" y="47760700"/>
                    <a:chExt cx="423655" cy="230200"/>
                  </a:xfrm>
                </xdr:grpSpPr>
                <xdr:sp>
                  <xdr:nvSpPr>
                    <xdr:cNvPr id="5445" name="Shape 54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46" name="Shape 54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47" name="Shape 5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48" name="Shape 54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49" name="Shape 5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50" name="Shape 5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51" name="Shape 5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52" name="Shape 54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53" name="Shape 5453"/>
            <xdr:cNvGrpSpPr/>
          </xdr:nvGrpSpPr>
          <xdr:grpSpPr>
            <a:xfrm>
              <a:off x="5346000" y="3699038"/>
              <a:ext cx="0" cy="161925"/>
              <a:chOff x="5346000" y="3699038"/>
              <a:chExt cx="0" cy="161925"/>
            </a:xfrm>
          </xdr:grpSpPr>
          <xdr:sp>
            <xdr:nvSpPr>
              <xdr:cNvPr id="5454" name="Shape 54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55" name="Shape 5455"/>
              <xdr:cNvGrpSpPr/>
            </xdr:nvGrpSpPr>
            <xdr:grpSpPr>
              <a:xfrm>
                <a:off x="5346000" y="3699038"/>
                <a:ext cx="0" cy="161925"/>
                <a:chOff x="5346000" y="3699038"/>
                <a:chExt cx="0" cy="161925"/>
              </a:xfrm>
            </xdr:grpSpPr>
            <xdr:sp>
              <xdr:nvSpPr>
                <xdr:cNvPr id="5456" name="Shape 54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57" name="Shape 5457"/>
                <xdr:cNvGrpSpPr/>
              </xdr:nvGrpSpPr>
              <xdr:grpSpPr>
                <a:xfrm>
                  <a:off x="5346000" y="3699038"/>
                  <a:ext cx="0" cy="161925"/>
                  <a:chOff x="5346000" y="3699038"/>
                  <a:chExt cx="0" cy="161919"/>
                </a:xfrm>
              </xdr:grpSpPr>
              <xdr:sp>
                <xdr:nvSpPr>
                  <xdr:cNvPr id="5458" name="Shape 54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59" name="Shape 5459"/>
                  <xdr:cNvGrpSpPr/>
                </xdr:nvGrpSpPr>
                <xdr:grpSpPr>
                  <a:xfrm>
                    <a:off x="5346000" y="3699038"/>
                    <a:ext cx="0" cy="161919"/>
                    <a:chOff x="5475762" y="47760700"/>
                    <a:chExt cx="423655" cy="230200"/>
                  </a:xfrm>
                </xdr:grpSpPr>
                <xdr:sp>
                  <xdr:nvSpPr>
                    <xdr:cNvPr id="5460" name="Shape 54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61" name="Shape 54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62" name="Shape 5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63" name="Shape 54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64" name="Shape 54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65" name="Shape 54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66" name="Shape 54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124</xdr:row>
      <xdr:rowOff>9525</xdr:rowOff>
    </xdr:from>
    <xdr:ext cx="457200" cy="371475"/>
    <xdr:sp>
      <xdr:nvSpPr>
        <xdr:cNvPr id="181" name="Shape 181"/>
        <xdr:cNvSpPr/>
      </xdr:nvSpPr>
      <xdr:spPr>
        <a:xfrm>
          <a:off x="5122163" y="3599025"/>
          <a:ext cx="447675" cy="361950"/>
        </a:xfrm>
        <a:prstGeom prst="triangle">
          <a:avLst>
            <a:gd fmla="val 50000" name="adj"/>
          </a:avLst>
        </a:prstGeom>
        <a:solidFill>
          <a:schemeClr val="dk1"/>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67" name="Shape 54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68" name="Shape 5468"/>
            <xdr:cNvGrpSpPr/>
          </xdr:nvGrpSpPr>
          <xdr:grpSpPr>
            <a:xfrm>
              <a:off x="5346000" y="3699038"/>
              <a:ext cx="0" cy="161925"/>
              <a:chOff x="5346000" y="3699038"/>
              <a:chExt cx="0" cy="161925"/>
            </a:xfrm>
          </xdr:grpSpPr>
          <xdr:sp>
            <xdr:nvSpPr>
              <xdr:cNvPr id="5469" name="Shape 54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70" name="Shape 5470"/>
              <xdr:cNvGrpSpPr/>
            </xdr:nvGrpSpPr>
            <xdr:grpSpPr>
              <a:xfrm>
                <a:off x="5346000" y="3699038"/>
                <a:ext cx="0" cy="161925"/>
                <a:chOff x="5346000" y="3699038"/>
                <a:chExt cx="0" cy="161925"/>
              </a:xfrm>
            </xdr:grpSpPr>
            <xdr:sp>
              <xdr:nvSpPr>
                <xdr:cNvPr id="5471" name="Shape 54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72" name="Shape 5472"/>
                <xdr:cNvGrpSpPr/>
              </xdr:nvGrpSpPr>
              <xdr:grpSpPr>
                <a:xfrm>
                  <a:off x="5346000" y="3699038"/>
                  <a:ext cx="0" cy="161925"/>
                  <a:chOff x="5346000" y="3699038"/>
                  <a:chExt cx="0" cy="161919"/>
                </a:xfrm>
              </xdr:grpSpPr>
              <xdr:sp>
                <xdr:nvSpPr>
                  <xdr:cNvPr id="5473" name="Shape 54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74" name="Shape 5474"/>
                  <xdr:cNvGrpSpPr/>
                </xdr:nvGrpSpPr>
                <xdr:grpSpPr>
                  <a:xfrm>
                    <a:off x="5346000" y="3699038"/>
                    <a:ext cx="0" cy="161919"/>
                    <a:chOff x="5475762" y="47760700"/>
                    <a:chExt cx="423655" cy="230200"/>
                  </a:xfrm>
                </xdr:grpSpPr>
                <xdr:sp>
                  <xdr:nvSpPr>
                    <xdr:cNvPr id="5475" name="Shape 54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76" name="Shape 54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77" name="Shape 5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78" name="Shape 54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79" name="Shape 54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80" name="Shape 54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81" name="Shape 5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82" name="Shape 54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83" name="Shape 5483"/>
            <xdr:cNvGrpSpPr/>
          </xdr:nvGrpSpPr>
          <xdr:grpSpPr>
            <a:xfrm>
              <a:off x="5346000" y="3699038"/>
              <a:ext cx="0" cy="161925"/>
              <a:chOff x="5346000" y="3699038"/>
              <a:chExt cx="0" cy="161925"/>
            </a:xfrm>
          </xdr:grpSpPr>
          <xdr:sp>
            <xdr:nvSpPr>
              <xdr:cNvPr id="5484" name="Shape 54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85" name="Shape 5485"/>
              <xdr:cNvGrpSpPr/>
            </xdr:nvGrpSpPr>
            <xdr:grpSpPr>
              <a:xfrm>
                <a:off x="5346000" y="3699038"/>
                <a:ext cx="0" cy="161925"/>
                <a:chOff x="5346000" y="3699038"/>
                <a:chExt cx="0" cy="161925"/>
              </a:xfrm>
            </xdr:grpSpPr>
            <xdr:sp>
              <xdr:nvSpPr>
                <xdr:cNvPr id="5486" name="Shape 54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87" name="Shape 5487"/>
                <xdr:cNvGrpSpPr/>
              </xdr:nvGrpSpPr>
              <xdr:grpSpPr>
                <a:xfrm>
                  <a:off x="5346000" y="3699038"/>
                  <a:ext cx="0" cy="161925"/>
                  <a:chOff x="5346000" y="3699038"/>
                  <a:chExt cx="0" cy="161919"/>
                </a:xfrm>
              </xdr:grpSpPr>
              <xdr:sp>
                <xdr:nvSpPr>
                  <xdr:cNvPr id="5488" name="Shape 54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89" name="Shape 5489"/>
                  <xdr:cNvGrpSpPr/>
                </xdr:nvGrpSpPr>
                <xdr:grpSpPr>
                  <a:xfrm>
                    <a:off x="5346000" y="3699038"/>
                    <a:ext cx="0" cy="161919"/>
                    <a:chOff x="5475762" y="47760700"/>
                    <a:chExt cx="314325" cy="230200"/>
                  </a:xfrm>
                </xdr:grpSpPr>
                <xdr:sp>
                  <xdr:nvSpPr>
                    <xdr:cNvPr id="5490" name="Shape 54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91" name="Shape 549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92" name="Shape 54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3" name="Shape 54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4" name="Shape 54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5" name="Shape 54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6" name="Shape 54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497" name="Shape 54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98" name="Shape 5498"/>
            <xdr:cNvGrpSpPr/>
          </xdr:nvGrpSpPr>
          <xdr:grpSpPr>
            <a:xfrm>
              <a:off x="5346000" y="3699038"/>
              <a:ext cx="0" cy="161925"/>
              <a:chOff x="5346000" y="3699038"/>
              <a:chExt cx="0" cy="161925"/>
            </a:xfrm>
          </xdr:grpSpPr>
          <xdr:sp>
            <xdr:nvSpPr>
              <xdr:cNvPr id="5499" name="Shape 54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00" name="Shape 5500"/>
              <xdr:cNvGrpSpPr/>
            </xdr:nvGrpSpPr>
            <xdr:grpSpPr>
              <a:xfrm>
                <a:off x="5346000" y="3699038"/>
                <a:ext cx="0" cy="161925"/>
                <a:chOff x="5346000" y="3699038"/>
                <a:chExt cx="0" cy="161925"/>
              </a:xfrm>
            </xdr:grpSpPr>
            <xdr:sp>
              <xdr:nvSpPr>
                <xdr:cNvPr id="5501" name="Shape 55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02" name="Shape 5502"/>
                <xdr:cNvGrpSpPr/>
              </xdr:nvGrpSpPr>
              <xdr:grpSpPr>
                <a:xfrm>
                  <a:off x="5346000" y="3699038"/>
                  <a:ext cx="0" cy="161925"/>
                  <a:chOff x="5346000" y="3699038"/>
                  <a:chExt cx="0" cy="161919"/>
                </a:xfrm>
              </xdr:grpSpPr>
              <xdr:sp>
                <xdr:nvSpPr>
                  <xdr:cNvPr id="5503" name="Shape 55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04" name="Shape 5504"/>
                  <xdr:cNvGrpSpPr/>
                </xdr:nvGrpSpPr>
                <xdr:grpSpPr>
                  <a:xfrm>
                    <a:off x="5346000" y="3699038"/>
                    <a:ext cx="0" cy="161919"/>
                    <a:chOff x="5475762" y="47760700"/>
                    <a:chExt cx="314325" cy="230200"/>
                  </a:xfrm>
                </xdr:grpSpPr>
                <xdr:sp>
                  <xdr:nvSpPr>
                    <xdr:cNvPr id="5505" name="Shape 55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06" name="Shape 550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07" name="Shape 55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08" name="Shape 55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09" name="Shape 550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10" name="Shape 551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11" name="Shape 551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512" name="Shape 551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13" name="Shape 5513"/>
            <xdr:cNvGrpSpPr/>
          </xdr:nvGrpSpPr>
          <xdr:grpSpPr>
            <a:xfrm>
              <a:off x="5346000" y="3694275"/>
              <a:ext cx="0" cy="171450"/>
              <a:chOff x="5346000" y="3694275"/>
              <a:chExt cx="0" cy="171450"/>
            </a:xfrm>
          </xdr:grpSpPr>
          <xdr:sp>
            <xdr:nvSpPr>
              <xdr:cNvPr id="5514" name="Shape 5514"/>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15" name="Shape 5515"/>
              <xdr:cNvGrpSpPr/>
            </xdr:nvGrpSpPr>
            <xdr:grpSpPr>
              <a:xfrm>
                <a:off x="5346000" y="3694275"/>
                <a:ext cx="0" cy="171450"/>
                <a:chOff x="5346000" y="3694275"/>
                <a:chExt cx="0" cy="171450"/>
              </a:xfrm>
            </xdr:grpSpPr>
            <xdr:sp>
              <xdr:nvSpPr>
                <xdr:cNvPr id="5516" name="Shape 551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17" name="Shape 5517"/>
                <xdr:cNvGrpSpPr/>
              </xdr:nvGrpSpPr>
              <xdr:grpSpPr>
                <a:xfrm>
                  <a:off x="5346000" y="3694275"/>
                  <a:ext cx="0" cy="171450"/>
                  <a:chOff x="5346000" y="3694275"/>
                  <a:chExt cx="0" cy="171443"/>
                </a:xfrm>
              </xdr:grpSpPr>
              <xdr:sp>
                <xdr:nvSpPr>
                  <xdr:cNvPr id="5518" name="Shape 551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19" name="Shape 5519"/>
                  <xdr:cNvGrpSpPr/>
                </xdr:nvGrpSpPr>
                <xdr:grpSpPr>
                  <a:xfrm>
                    <a:off x="5346000" y="3694275"/>
                    <a:ext cx="0" cy="171443"/>
                    <a:chOff x="5475762" y="47760700"/>
                    <a:chExt cx="314325" cy="230200"/>
                  </a:xfrm>
                </xdr:grpSpPr>
                <xdr:sp>
                  <xdr:nvSpPr>
                    <xdr:cNvPr id="5520" name="Shape 55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21" name="Shape 552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22" name="Shape 552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3" name="Shape 552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4" name="Shape 552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5" name="Shape 552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6" name="Shape 552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27" name="Shape 55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28" name="Shape 5528"/>
            <xdr:cNvGrpSpPr/>
          </xdr:nvGrpSpPr>
          <xdr:grpSpPr>
            <a:xfrm>
              <a:off x="5346000" y="3699038"/>
              <a:ext cx="0" cy="161925"/>
              <a:chOff x="5346000" y="3699038"/>
              <a:chExt cx="0" cy="161925"/>
            </a:xfrm>
          </xdr:grpSpPr>
          <xdr:sp>
            <xdr:nvSpPr>
              <xdr:cNvPr id="5529" name="Shape 55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30" name="Shape 5530"/>
              <xdr:cNvGrpSpPr/>
            </xdr:nvGrpSpPr>
            <xdr:grpSpPr>
              <a:xfrm>
                <a:off x="5346000" y="3699038"/>
                <a:ext cx="0" cy="161925"/>
                <a:chOff x="5346000" y="3699038"/>
                <a:chExt cx="0" cy="161925"/>
              </a:xfrm>
            </xdr:grpSpPr>
            <xdr:sp>
              <xdr:nvSpPr>
                <xdr:cNvPr id="5531" name="Shape 55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32" name="Shape 5532"/>
                <xdr:cNvGrpSpPr/>
              </xdr:nvGrpSpPr>
              <xdr:grpSpPr>
                <a:xfrm>
                  <a:off x="5346000" y="3699038"/>
                  <a:ext cx="0" cy="161925"/>
                  <a:chOff x="5346000" y="3699038"/>
                  <a:chExt cx="0" cy="161919"/>
                </a:xfrm>
              </xdr:grpSpPr>
              <xdr:sp>
                <xdr:nvSpPr>
                  <xdr:cNvPr id="5533" name="Shape 55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34" name="Shape 5534"/>
                  <xdr:cNvGrpSpPr/>
                </xdr:nvGrpSpPr>
                <xdr:grpSpPr>
                  <a:xfrm>
                    <a:off x="5346000" y="3699038"/>
                    <a:ext cx="0" cy="161919"/>
                    <a:chOff x="5475762" y="47760700"/>
                    <a:chExt cx="423655" cy="230200"/>
                  </a:xfrm>
                </xdr:grpSpPr>
                <xdr:sp>
                  <xdr:nvSpPr>
                    <xdr:cNvPr id="5535" name="Shape 55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36" name="Shape 55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37" name="Shape 5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38" name="Shape 55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39" name="Shape 5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40" name="Shape 55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41" name="Shape 5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42" name="Shape 55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43" name="Shape 5543"/>
            <xdr:cNvGrpSpPr/>
          </xdr:nvGrpSpPr>
          <xdr:grpSpPr>
            <a:xfrm>
              <a:off x="5346000" y="3699038"/>
              <a:ext cx="0" cy="161925"/>
              <a:chOff x="5346000" y="3699038"/>
              <a:chExt cx="0" cy="161925"/>
            </a:xfrm>
          </xdr:grpSpPr>
          <xdr:sp>
            <xdr:nvSpPr>
              <xdr:cNvPr id="5544" name="Shape 55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45" name="Shape 5545"/>
              <xdr:cNvGrpSpPr/>
            </xdr:nvGrpSpPr>
            <xdr:grpSpPr>
              <a:xfrm>
                <a:off x="5346000" y="3699038"/>
                <a:ext cx="0" cy="161925"/>
                <a:chOff x="5346000" y="3699038"/>
                <a:chExt cx="0" cy="161925"/>
              </a:xfrm>
            </xdr:grpSpPr>
            <xdr:sp>
              <xdr:nvSpPr>
                <xdr:cNvPr id="5546" name="Shape 55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47" name="Shape 5547"/>
                <xdr:cNvGrpSpPr/>
              </xdr:nvGrpSpPr>
              <xdr:grpSpPr>
                <a:xfrm>
                  <a:off x="5346000" y="3699038"/>
                  <a:ext cx="0" cy="161925"/>
                  <a:chOff x="5346000" y="3699038"/>
                  <a:chExt cx="0" cy="161919"/>
                </a:xfrm>
              </xdr:grpSpPr>
              <xdr:sp>
                <xdr:nvSpPr>
                  <xdr:cNvPr id="5548" name="Shape 55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49" name="Shape 5549"/>
                  <xdr:cNvGrpSpPr/>
                </xdr:nvGrpSpPr>
                <xdr:grpSpPr>
                  <a:xfrm>
                    <a:off x="5346000" y="3699038"/>
                    <a:ext cx="0" cy="161919"/>
                    <a:chOff x="5475762" y="47760700"/>
                    <a:chExt cx="423655" cy="230200"/>
                  </a:xfrm>
                </xdr:grpSpPr>
                <xdr:sp>
                  <xdr:nvSpPr>
                    <xdr:cNvPr id="5550" name="Shape 55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51" name="Shape 55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52" name="Shape 5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53" name="Shape 55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54" name="Shape 55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55" name="Shape 55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56" name="Shape 5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57" name="Shape 55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58" name="Shape 5558"/>
            <xdr:cNvGrpSpPr/>
          </xdr:nvGrpSpPr>
          <xdr:grpSpPr>
            <a:xfrm>
              <a:off x="5346000" y="3699038"/>
              <a:ext cx="0" cy="161925"/>
              <a:chOff x="5346000" y="3699038"/>
              <a:chExt cx="0" cy="161925"/>
            </a:xfrm>
          </xdr:grpSpPr>
          <xdr:sp>
            <xdr:nvSpPr>
              <xdr:cNvPr id="5559" name="Shape 555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60" name="Shape 5560"/>
              <xdr:cNvGrpSpPr/>
            </xdr:nvGrpSpPr>
            <xdr:grpSpPr>
              <a:xfrm>
                <a:off x="5346000" y="3699038"/>
                <a:ext cx="0" cy="161925"/>
                <a:chOff x="5346000" y="3699038"/>
                <a:chExt cx="0" cy="161925"/>
              </a:xfrm>
            </xdr:grpSpPr>
            <xdr:sp>
              <xdr:nvSpPr>
                <xdr:cNvPr id="5561" name="Shape 55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62" name="Shape 5562"/>
                <xdr:cNvGrpSpPr/>
              </xdr:nvGrpSpPr>
              <xdr:grpSpPr>
                <a:xfrm>
                  <a:off x="5346000" y="3699038"/>
                  <a:ext cx="0" cy="161925"/>
                  <a:chOff x="5346000" y="3699038"/>
                  <a:chExt cx="0" cy="161919"/>
                </a:xfrm>
              </xdr:grpSpPr>
              <xdr:sp>
                <xdr:nvSpPr>
                  <xdr:cNvPr id="5563" name="Shape 55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64" name="Shape 5564"/>
                  <xdr:cNvGrpSpPr/>
                </xdr:nvGrpSpPr>
                <xdr:grpSpPr>
                  <a:xfrm>
                    <a:off x="5346000" y="3699038"/>
                    <a:ext cx="0" cy="161919"/>
                    <a:chOff x="5475762" y="47760700"/>
                    <a:chExt cx="423655" cy="230200"/>
                  </a:xfrm>
                </xdr:grpSpPr>
                <xdr:sp>
                  <xdr:nvSpPr>
                    <xdr:cNvPr id="5565" name="Shape 55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66" name="Shape 55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67" name="Shape 5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68" name="Shape 55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69" name="Shape 5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70" name="Shape 5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71" name="Shape 5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72" name="Shape 55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73" name="Shape 5573"/>
            <xdr:cNvGrpSpPr/>
          </xdr:nvGrpSpPr>
          <xdr:grpSpPr>
            <a:xfrm>
              <a:off x="5346000" y="3699038"/>
              <a:ext cx="0" cy="161925"/>
              <a:chOff x="5346000" y="3699038"/>
              <a:chExt cx="0" cy="161925"/>
            </a:xfrm>
          </xdr:grpSpPr>
          <xdr:sp>
            <xdr:nvSpPr>
              <xdr:cNvPr id="5574" name="Shape 557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75" name="Shape 5575"/>
              <xdr:cNvGrpSpPr/>
            </xdr:nvGrpSpPr>
            <xdr:grpSpPr>
              <a:xfrm>
                <a:off x="5346000" y="3699038"/>
                <a:ext cx="0" cy="161925"/>
                <a:chOff x="5346000" y="3699038"/>
                <a:chExt cx="0" cy="161925"/>
              </a:xfrm>
            </xdr:grpSpPr>
            <xdr:sp>
              <xdr:nvSpPr>
                <xdr:cNvPr id="5576" name="Shape 55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77" name="Shape 5577"/>
                <xdr:cNvGrpSpPr/>
              </xdr:nvGrpSpPr>
              <xdr:grpSpPr>
                <a:xfrm>
                  <a:off x="5346000" y="3699038"/>
                  <a:ext cx="0" cy="161925"/>
                  <a:chOff x="5346000" y="3699038"/>
                  <a:chExt cx="0" cy="161919"/>
                </a:xfrm>
              </xdr:grpSpPr>
              <xdr:sp>
                <xdr:nvSpPr>
                  <xdr:cNvPr id="5578" name="Shape 55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79" name="Shape 5579"/>
                  <xdr:cNvGrpSpPr/>
                </xdr:nvGrpSpPr>
                <xdr:grpSpPr>
                  <a:xfrm>
                    <a:off x="5346000" y="3699038"/>
                    <a:ext cx="0" cy="161919"/>
                    <a:chOff x="5475762" y="47760700"/>
                    <a:chExt cx="423655" cy="230200"/>
                  </a:xfrm>
                </xdr:grpSpPr>
                <xdr:sp>
                  <xdr:nvSpPr>
                    <xdr:cNvPr id="5580" name="Shape 55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81" name="Shape 55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82" name="Shape 5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83" name="Shape 55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84" name="Shape 55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85" name="Shape 55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86" name="Shape 55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87" name="Shape 55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88" name="Shape 5588"/>
            <xdr:cNvGrpSpPr/>
          </xdr:nvGrpSpPr>
          <xdr:grpSpPr>
            <a:xfrm>
              <a:off x="5346000" y="3699038"/>
              <a:ext cx="0" cy="161925"/>
              <a:chOff x="5346000" y="3699038"/>
              <a:chExt cx="0" cy="161925"/>
            </a:xfrm>
          </xdr:grpSpPr>
          <xdr:sp>
            <xdr:nvSpPr>
              <xdr:cNvPr id="5589" name="Shape 558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90" name="Shape 5590"/>
              <xdr:cNvGrpSpPr/>
            </xdr:nvGrpSpPr>
            <xdr:grpSpPr>
              <a:xfrm>
                <a:off x="5346000" y="3699038"/>
                <a:ext cx="0" cy="161925"/>
                <a:chOff x="5346000" y="3699038"/>
                <a:chExt cx="0" cy="161925"/>
              </a:xfrm>
            </xdr:grpSpPr>
            <xdr:sp>
              <xdr:nvSpPr>
                <xdr:cNvPr id="5591" name="Shape 55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92" name="Shape 5592"/>
                <xdr:cNvGrpSpPr/>
              </xdr:nvGrpSpPr>
              <xdr:grpSpPr>
                <a:xfrm>
                  <a:off x="5346000" y="3699038"/>
                  <a:ext cx="0" cy="161925"/>
                  <a:chOff x="5346000" y="3699038"/>
                  <a:chExt cx="0" cy="161919"/>
                </a:xfrm>
              </xdr:grpSpPr>
              <xdr:sp>
                <xdr:nvSpPr>
                  <xdr:cNvPr id="5593" name="Shape 55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94" name="Shape 5594"/>
                  <xdr:cNvGrpSpPr/>
                </xdr:nvGrpSpPr>
                <xdr:grpSpPr>
                  <a:xfrm>
                    <a:off x="5346000" y="3699038"/>
                    <a:ext cx="0" cy="161919"/>
                    <a:chOff x="5475762" y="47760700"/>
                    <a:chExt cx="423655" cy="230200"/>
                  </a:xfrm>
                </xdr:grpSpPr>
                <xdr:sp>
                  <xdr:nvSpPr>
                    <xdr:cNvPr id="5595" name="Shape 55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96" name="Shape 55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97" name="Shape 55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98" name="Shape 55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99" name="Shape 55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00" name="Shape 56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01" name="Shape 5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02" name="Shape 56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03" name="Shape 5603"/>
            <xdr:cNvGrpSpPr/>
          </xdr:nvGrpSpPr>
          <xdr:grpSpPr>
            <a:xfrm>
              <a:off x="5346000" y="3699038"/>
              <a:ext cx="0" cy="161925"/>
              <a:chOff x="5346000" y="3699038"/>
              <a:chExt cx="0" cy="161925"/>
            </a:xfrm>
          </xdr:grpSpPr>
          <xdr:sp>
            <xdr:nvSpPr>
              <xdr:cNvPr id="5604" name="Shape 560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05" name="Shape 5605"/>
              <xdr:cNvGrpSpPr/>
            </xdr:nvGrpSpPr>
            <xdr:grpSpPr>
              <a:xfrm>
                <a:off x="5346000" y="3699038"/>
                <a:ext cx="0" cy="161925"/>
                <a:chOff x="5346000" y="3699038"/>
                <a:chExt cx="0" cy="161925"/>
              </a:xfrm>
            </xdr:grpSpPr>
            <xdr:sp>
              <xdr:nvSpPr>
                <xdr:cNvPr id="5606" name="Shape 56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07" name="Shape 5607"/>
                <xdr:cNvGrpSpPr/>
              </xdr:nvGrpSpPr>
              <xdr:grpSpPr>
                <a:xfrm>
                  <a:off x="5346000" y="3699038"/>
                  <a:ext cx="0" cy="161925"/>
                  <a:chOff x="5346000" y="3699038"/>
                  <a:chExt cx="0" cy="161919"/>
                </a:xfrm>
              </xdr:grpSpPr>
              <xdr:sp>
                <xdr:nvSpPr>
                  <xdr:cNvPr id="5608" name="Shape 56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09" name="Shape 5609"/>
                  <xdr:cNvGrpSpPr/>
                </xdr:nvGrpSpPr>
                <xdr:grpSpPr>
                  <a:xfrm>
                    <a:off x="5346000" y="3699038"/>
                    <a:ext cx="0" cy="161919"/>
                    <a:chOff x="5475762" y="47760700"/>
                    <a:chExt cx="423655" cy="230200"/>
                  </a:xfrm>
                </xdr:grpSpPr>
                <xdr:sp>
                  <xdr:nvSpPr>
                    <xdr:cNvPr id="5610" name="Shape 56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11" name="Shape 56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12" name="Shape 5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13" name="Shape 56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14" name="Shape 5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15" name="Shape 56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16" name="Shape 5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17" name="Shape 56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18" name="Shape 5618"/>
            <xdr:cNvGrpSpPr/>
          </xdr:nvGrpSpPr>
          <xdr:grpSpPr>
            <a:xfrm>
              <a:off x="5346000" y="3699038"/>
              <a:ext cx="0" cy="161925"/>
              <a:chOff x="5346000" y="3699038"/>
              <a:chExt cx="0" cy="161925"/>
            </a:xfrm>
          </xdr:grpSpPr>
          <xdr:sp>
            <xdr:nvSpPr>
              <xdr:cNvPr id="5619" name="Shape 561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20" name="Shape 5620"/>
              <xdr:cNvGrpSpPr/>
            </xdr:nvGrpSpPr>
            <xdr:grpSpPr>
              <a:xfrm>
                <a:off x="5346000" y="3699038"/>
                <a:ext cx="0" cy="161925"/>
                <a:chOff x="5346000" y="3699038"/>
                <a:chExt cx="0" cy="161925"/>
              </a:xfrm>
            </xdr:grpSpPr>
            <xdr:sp>
              <xdr:nvSpPr>
                <xdr:cNvPr id="5621" name="Shape 56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22" name="Shape 5622"/>
                <xdr:cNvGrpSpPr/>
              </xdr:nvGrpSpPr>
              <xdr:grpSpPr>
                <a:xfrm>
                  <a:off x="5346000" y="3699038"/>
                  <a:ext cx="0" cy="161925"/>
                  <a:chOff x="5346000" y="3699038"/>
                  <a:chExt cx="0" cy="161919"/>
                </a:xfrm>
              </xdr:grpSpPr>
              <xdr:sp>
                <xdr:nvSpPr>
                  <xdr:cNvPr id="5623" name="Shape 56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24" name="Shape 5624"/>
                  <xdr:cNvGrpSpPr/>
                </xdr:nvGrpSpPr>
                <xdr:grpSpPr>
                  <a:xfrm>
                    <a:off x="5346000" y="3699038"/>
                    <a:ext cx="0" cy="161919"/>
                    <a:chOff x="5475762" y="47760700"/>
                    <a:chExt cx="423655" cy="230200"/>
                  </a:xfrm>
                </xdr:grpSpPr>
                <xdr:sp>
                  <xdr:nvSpPr>
                    <xdr:cNvPr id="5625" name="Shape 56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26" name="Shape 56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27" name="Shape 5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28" name="Shape 56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29" name="Shape 56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30" name="Shape 56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31" name="Shape 56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32" name="Shape 56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33" name="Shape 5633"/>
            <xdr:cNvGrpSpPr/>
          </xdr:nvGrpSpPr>
          <xdr:grpSpPr>
            <a:xfrm>
              <a:off x="5346000" y="3699038"/>
              <a:ext cx="0" cy="161925"/>
              <a:chOff x="5346000" y="3699038"/>
              <a:chExt cx="0" cy="161925"/>
            </a:xfrm>
          </xdr:grpSpPr>
          <xdr:sp>
            <xdr:nvSpPr>
              <xdr:cNvPr id="5634" name="Shape 563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35" name="Shape 5635"/>
              <xdr:cNvGrpSpPr/>
            </xdr:nvGrpSpPr>
            <xdr:grpSpPr>
              <a:xfrm>
                <a:off x="5346000" y="3699038"/>
                <a:ext cx="0" cy="161925"/>
                <a:chOff x="5346000" y="3699038"/>
                <a:chExt cx="0" cy="161925"/>
              </a:xfrm>
            </xdr:grpSpPr>
            <xdr:sp>
              <xdr:nvSpPr>
                <xdr:cNvPr id="5636" name="Shape 56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37" name="Shape 5637"/>
                <xdr:cNvGrpSpPr/>
              </xdr:nvGrpSpPr>
              <xdr:grpSpPr>
                <a:xfrm>
                  <a:off x="5346000" y="3699038"/>
                  <a:ext cx="0" cy="161925"/>
                  <a:chOff x="5346000" y="3699038"/>
                  <a:chExt cx="0" cy="161919"/>
                </a:xfrm>
              </xdr:grpSpPr>
              <xdr:sp>
                <xdr:nvSpPr>
                  <xdr:cNvPr id="5638" name="Shape 56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39" name="Shape 5639"/>
                  <xdr:cNvGrpSpPr/>
                </xdr:nvGrpSpPr>
                <xdr:grpSpPr>
                  <a:xfrm>
                    <a:off x="5346000" y="3699038"/>
                    <a:ext cx="0" cy="161919"/>
                    <a:chOff x="5475762" y="47760700"/>
                    <a:chExt cx="423655" cy="230200"/>
                  </a:xfrm>
                </xdr:grpSpPr>
                <xdr:sp>
                  <xdr:nvSpPr>
                    <xdr:cNvPr id="5640" name="Shape 56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41" name="Shape 56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42" name="Shape 56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43" name="Shape 56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44" name="Shape 56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45" name="Shape 5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46" name="Shape 5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47" name="Shape 56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48" name="Shape 5648"/>
            <xdr:cNvGrpSpPr/>
          </xdr:nvGrpSpPr>
          <xdr:grpSpPr>
            <a:xfrm>
              <a:off x="5346000" y="3699038"/>
              <a:ext cx="0" cy="161925"/>
              <a:chOff x="5346000" y="3699038"/>
              <a:chExt cx="0" cy="161925"/>
            </a:xfrm>
          </xdr:grpSpPr>
          <xdr:sp>
            <xdr:nvSpPr>
              <xdr:cNvPr id="5649" name="Shape 564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50" name="Shape 5650"/>
              <xdr:cNvGrpSpPr/>
            </xdr:nvGrpSpPr>
            <xdr:grpSpPr>
              <a:xfrm>
                <a:off x="5346000" y="3699038"/>
                <a:ext cx="0" cy="161925"/>
                <a:chOff x="5346000" y="3699038"/>
                <a:chExt cx="0" cy="161925"/>
              </a:xfrm>
            </xdr:grpSpPr>
            <xdr:sp>
              <xdr:nvSpPr>
                <xdr:cNvPr id="5651" name="Shape 56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52" name="Shape 5652"/>
                <xdr:cNvGrpSpPr/>
              </xdr:nvGrpSpPr>
              <xdr:grpSpPr>
                <a:xfrm>
                  <a:off x="5346000" y="3699038"/>
                  <a:ext cx="0" cy="161925"/>
                  <a:chOff x="5346000" y="3699038"/>
                  <a:chExt cx="0" cy="161919"/>
                </a:xfrm>
              </xdr:grpSpPr>
              <xdr:sp>
                <xdr:nvSpPr>
                  <xdr:cNvPr id="5653" name="Shape 56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54" name="Shape 5654"/>
                  <xdr:cNvGrpSpPr/>
                </xdr:nvGrpSpPr>
                <xdr:grpSpPr>
                  <a:xfrm>
                    <a:off x="5346000" y="3699038"/>
                    <a:ext cx="0" cy="161919"/>
                    <a:chOff x="5475762" y="47760700"/>
                    <a:chExt cx="423655" cy="230200"/>
                  </a:xfrm>
                </xdr:grpSpPr>
                <xdr:sp>
                  <xdr:nvSpPr>
                    <xdr:cNvPr id="5655" name="Shape 56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56" name="Shape 56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57" name="Shape 5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58" name="Shape 56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59" name="Shape 5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60" name="Shape 56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61" name="Shape 5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62" name="Shape 56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63" name="Shape 5663"/>
            <xdr:cNvGrpSpPr/>
          </xdr:nvGrpSpPr>
          <xdr:grpSpPr>
            <a:xfrm>
              <a:off x="5346000" y="3699038"/>
              <a:ext cx="0" cy="161925"/>
              <a:chOff x="5346000" y="3699038"/>
              <a:chExt cx="0" cy="161925"/>
            </a:xfrm>
          </xdr:grpSpPr>
          <xdr:sp>
            <xdr:nvSpPr>
              <xdr:cNvPr id="5664" name="Shape 566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65" name="Shape 5665"/>
              <xdr:cNvGrpSpPr/>
            </xdr:nvGrpSpPr>
            <xdr:grpSpPr>
              <a:xfrm>
                <a:off x="5346000" y="3699038"/>
                <a:ext cx="0" cy="161925"/>
                <a:chOff x="5346000" y="3699038"/>
                <a:chExt cx="0" cy="161925"/>
              </a:xfrm>
            </xdr:grpSpPr>
            <xdr:sp>
              <xdr:nvSpPr>
                <xdr:cNvPr id="5666" name="Shape 56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67" name="Shape 5667"/>
                <xdr:cNvGrpSpPr/>
              </xdr:nvGrpSpPr>
              <xdr:grpSpPr>
                <a:xfrm>
                  <a:off x="5346000" y="3699038"/>
                  <a:ext cx="0" cy="161925"/>
                  <a:chOff x="5346000" y="3699038"/>
                  <a:chExt cx="0" cy="161919"/>
                </a:xfrm>
              </xdr:grpSpPr>
              <xdr:sp>
                <xdr:nvSpPr>
                  <xdr:cNvPr id="5668" name="Shape 56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69" name="Shape 5669"/>
                  <xdr:cNvGrpSpPr/>
                </xdr:nvGrpSpPr>
                <xdr:grpSpPr>
                  <a:xfrm>
                    <a:off x="5346000" y="3699038"/>
                    <a:ext cx="0" cy="161919"/>
                    <a:chOff x="5475762" y="47760700"/>
                    <a:chExt cx="423655" cy="230200"/>
                  </a:xfrm>
                </xdr:grpSpPr>
                <xdr:sp>
                  <xdr:nvSpPr>
                    <xdr:cNvPr id="5670" name="Shape 56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71" name="Shape 56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72" name="Shape 5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73" name="Shape 56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74" name="Shape 56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75" name="Shape 56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76" name="Shape 5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77" name="Shape 56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78" name="Shape 5678"/>
            <xdr:cNvGrpSpPr/>
          </xdr:nvGrpSpPr>
          <xdr:grpSpPr>
            <a:xfrm>
              <a:off x="5346000" y="3699038"/>
              <a:ext cx="0" cy="161925"/>
              <a:chOff x="5346000" y="3699038"/>
              <a:chExt cx="0" cy="161925"/>
            </a:xfrm>
          </xdr:grpSpPr>
          <xdr:sp>
            <xdr:nvSpPr>
              <xdr:cNvPr id="5679" name="Shape 567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80" name="Shape 5680"/>
              <xdr:cNvGrpSpPr/>
            </xdr:nvGrpSpPr>
            <xdr:grpSpPr>
              <a:xfrm>
                <a:off x="5346000" y="3699038"/>
                <a:ext cx="0" cy="161925"/>
                <a:chOff x="5346000" y="3699038"/>
                <a:chExt cx="0" cy="161925"/>
              </a:xfrm>
            </xdr:grpSpPr>
            <xdr:sp>
              <xdr:nvSpPr>
                <xdr:cNvPr id="5681" name="Shape 56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82" name="Shape 5682"/>
                <xdr:cNvGrpSpPr/>
              </xdr:nvGrpSpPr>
              <xdr:grpSpPr>
                <a:xfrm>
                  <a:off x="5346000" y="3699038"/>
                  <a:ext cx="0" cy="161925"/>
                  <a:chOff x="5346000" y="3699038"/>
                  <a:chExt cx="0" cy="161919"/>
                </a:xfrm>
              </xdr:grpSpPr>
              <xdr:sp>
                <xdr:nvSpPr>
                  <xdr:cNvPr id="5683" name="Shape 56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84" name="Shape 5684"/>
                  <xdr:cNvGrpSpPr/>
                </xdr:nvGrpSpPr>
                <xdr:grpSpPr>
                  <a:xfrm>
                    <a:off x="5346000" y="3699038"/>
                    <a:ext cx="0" cy="161919"/>
                    <a:chOff x="5475762" y="47760700"/>
                    <a:chExt cx="423655" cy="230200"/>
                  </a:xfrm>
                </xdr:grpSpPr>
                <xdr:sp>
                  <xdr:nvSpPr>
                    <xdr:cNvPr id="5685" name="Shape 56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86" name="Shape 56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87" name="Shape 56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88" name="Shape 56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89" name="Shape 5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0" name="Shape 5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1" name="Shape 5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92" name="Shape 56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93" name="Shape 5693"/>
            <xdr:cNvGrpSpPr/>
          </xdr:nvGrpSpPr>
          <xdr:grpSpPr>
            <a:xfrm>
              <a:off x="5346000" y="3699038"/>
              <a:ext cx="0" cy="161925"/>
              <a:chOff x="5346000" y="3699038"/>
              <a:chExt cx="0" cy="161925"/>
            </a:xfrm>
          </xdr:grpSpPr>
          <xdr:sp>
            <xdr:nvSpPr>
              <xdr:cNvPr id="5694" name="Shape 569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95" name="Shape 5695"/>
              <xdr:cNvGrpSpPr/>
            </xdr:nvGrpSpPr>
            <xdr:grpSpPr>
              <a:xfrm>
                <a:off x="5346000" y="3699038"/>
                <a:ext cx="0" cy="161925"/>
                <a:chOff x="5346000" y="3699038"/>
                <a:chExt cx="0" cy="161925"/>
              </a:xfrm>
            </xdr:grpSpPr>
            <xdr:sp>
              <xdr:nvSpPr>
                <xdr:cNvPr id="5696" name="Shape 56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97" name="Shape 5697"/>
                <xdr:cNvGrpSpPr/>
              </xdr:nvGrpSpPr>
              <xdr:grpSpPr>
                <a:xfrm>
                  <a:off x="5346000" y="3699038"/>
                  <a:ext cx="0" cy="161925"/>
                  <a:chOff x="5346000" y="3699038"/>
                  <a:chExt cx="0" cy="161919"/>
                </a:xfrm>
              </xdr:grpSpPr>
              <xdr:sp>
                <xdr:nvSpPr>
                  <xdr:cNvPr id="5698" name="Shape 56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99" name="Shape 5699"/>
                  <xdr:cNvGrpSpPr/>
                </xdr:nvGrpSpPr>
                <xdr:grpSpPr>
                  <a:xfrm>
                    <a:off x="5346000" y="3699038"/>
                    <a:ext cx="0" cy="161919"/>
                    <a:chOff x="5475762" y="47760700"/>
                    <a:chExt cx="423655" cy="230200"/>
                  </a:xfrm>
                </xdr:grpSpPr>
                <xdr:sp>
                  <xdr:nvSpPr>
                    <xdr:cNvPr id="5700" name="Shape 57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01" name="Shape 57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02" name="Shape 5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03" name="Shape 57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04" name="Shape 5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05" name="Shape 57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06" name="Shape 5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07" name="Shape 57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08" name="Shape 5708"/>
            <xdr:cNvGrpSpPr/>
          </xdr:nvGrpSpPr>
          <xdr:grpSpPr>
            <a:xfrm>
              <a:off x="5346000" y="3699038"/>
              <a:ext cx="0" cy="161925"/>
              <a:chOff x="5346000" y="3699038"/>
              <a:chExt cx="0" cy="161925"/>
            </a:xfrm>
          </xdr:grpSpPr>
          <xdr:sp>
            <xdr:nvSpPr>
              <xdr:cNvPr id="5709" name="Shape 570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10" name="Shape 5710"/>
              <xdr:cNvGrpSpPr/>
            </xdr:nvGrpSpPr>
            <xdr:grpSpPr>
              <a:xfrm>
                <a:off x="5346000" y="3699038"/>
                <a:ext cx="0" cy="161925"/>
                <a:chOff x="5346000" y="3699038"/>
                <a:chExt cx="0" cy="161925"/>
              </a:xfrm>
            </xdr:grpSpPr>
            <xdr:sp>
              <xdr:nvSpPr>
                <xdr:cNvPr id="5711" name="Shape 57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12" name="Shape 5712"/>
                <xdr:cNvGrpSpPr/>
              </xdr:nvGrpSpPr>
              <xdr:grpSpPr>
                <a:xfrm>
                  <a:off x="5346000" y="3699038"/>
                  <a:ext cx="0" cy="161925"/>
                  <a:chOff x="5346000" y="3699038"/>
                  <a:chExt cx="0" cy="161919"/>
                </a:xfrm>
              </xdr:grpSpPr>
              <xdr:sp>
                <xdr:nvSpPr>
                  <xdr:cNvPr id="5713" name="Shape 57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14" name="Shape 5714"/>
                  <xdr:cNvGrpSpPr/>
                </xdr:nvGrpSpPr>
                <xdr:grpSpPr>
                  <a:xfrm>
                    <a:off x="5346000" y="3699038"/>
                    <a:ext cx="0" cy="161919"/>
                    <a:chOff x="5475762" y="47760700"/>
                    <a:chExt cx="423655" cy="230200"/>
                  </a:xfrm>
                </xdr:grpSpPr>
                <xdr:sp>
                  <xdr:nvSpPr>
                    <xdr:cNvPr id="5715" name="Shape 57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16" name="Shape 57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17" name="Shape 57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18" name="Shape 57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19" name="Shape 5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20" name="Shape 57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21" name="Shape 5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22" name="Shape 57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23" name="Shape 5723"/>
            <xdr:cNvGrpSpPr/>
          </xdr:nvGrpSpPr>
          <xdr:grpSpPr>
            <a:xfrm>
              <a:off x="5346000" y="3699038"/>
              <a:ext cx="0" cy="161925"/>
              <a:chOff x="5346000" y="3699038"/>
              <a:chExt cx="0" cy="161925"/>
            </a:xfrm>
          </xdr:grpSpPr>
          <xdr:sp>
            <xdr:nvSpPr>
              <xdr:cNvPr id="5724" name="Shape 572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25" name="Shape 5725"/>
              <xdr:cNvGrpSpPr/>
            </xdr:nvGrpSpPr>
            <xdr:grpSpPr>
              <a:xfrm>
                <a:off x="5346000" y="3699038"/>
                <a:ext cx="0" cy="161925"/>
                <a:chOff x="5346000" y="3699038"/>
                <a:chExt cx="0" cy="161925"/>
              </a:xfrm>
            </xdr:grpSpPr>
            <xdr:sp>
              <xdr:nvSpPr>
                <xdr:cNvPr id="5726" name="Shape 57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27" name="Shape 5727"/>
                <xdr:cNvGrpSpPr/>
              </xdr:nvGrpSpPr>
              <xdr:grpSpPr>
                <a:xfrm>
                  <a:off x="5346000" y="3699038"/>
                  <a:ext cx="0" cy="161925"/>
                  <a:chOff x="5346000" y="3699038"/>
                  <a:chExt cx="0" cy="161919"/>
                </a:xfrm>
              </xdr:grpSpPr>
              <xdr:sp>
                <xdr:nvSpPr>
                  <xdr:cNvPr id="5728" name="Shape 57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29" name="Shape 5729"/>
                  <xdr:cNvGrpSpPr/>
                </xdr:nvGrpSpPr>
                <xdr:grpSpPr>
                  <a:xfrm>
                    <a:off x="5346000" y="3699038"/>
                    <a:ext cx="0" cy="161919"/>
                    <a:chOff x="5475762" y="47760700"/>
                    <a:chExt cx="423655" cy="230200"/>
                  </a:xfrm>
                </xdr:grpSpPr>
                <xdr:sp>
                  <xdr:nvSpPr>
                    <xdr:cNvPr id="5730" name="Shape 57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31" name="Shape 57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32" name="Shape 5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33" name="Shape 57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34" name="Shape 5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35" name="Shape 5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36" name="Shape 5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37" name="Shape 57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38" name="Shape 5738"/>
            <xdr:cNvGrpSpPr/>
          </xdr:nvGrpSpPr>
          <xdr:grpSpPr>
            <a:xfrm>
              <a:off x="5346000" y="3699038"/>
              <a:ext cx="0" cy="161925"/>
              <a:chOff x="5346000" y="3699038"/>
              <a:chExt cx="0" cy="161925"/>
            </a:xfrm>
          </xdr:grpSpPr>
          <xdr:sp>
            <xdr:nvSpPr>
              <xdr:cNvPr id="5739" name="Shape 573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40" name="Shape 5740"/>
              <xdr:cNvGrpSpPr/>
            </xdr:nvGrpSpPr>
            <xdr:grpSpPr>
              <a:xfrm>
                <a:off x="5346000" y="3699038"/>
                <a:ext cx="0" cy="161925"/>
                <a:chOff x="5346000" y="3699038"/>
                <a:chExt cx="0" cy="161925"/>
              </a:xfrm>
            </xdr:grpSpPr>
            <xdr:sp>
              <xdr:nvSpPr>
                <xdr:cNvPr id="5741" name="Shape 57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42" name="Shape 5742"/>
                <xdr:cNvGrpSpPr/>
              </xdr:nvGrpSpPr>
              <xdr:grpSpPr>
                <a:xfrm>
                  <a:off x="5346000" y="3699038"/>
                  <a:ext cx="0" cy="161925"/>
                  <a:chOff x="5346000" y="3699038"/>
                  <a:chExt cx="0" cy="161919"/>
                </a:xfrm>
              </xdr:grpSpPr>
              <xdr:sp>
                <xdr:nvSpPr>
                  <xdr:cNvPr id="5743" name="Shape 57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44" name="Shape 5744"/>
                  <xdr:cNvGrpSpPr/>
                </xdr:nvGrpSpPr>
                <xdr:grpSpPr>
                  <a:xfrm>
                    <a:off x="5346000" y="3699038"/>
                    <a:ext cx="0" cy="161919"/>
                    <a:chOff x="5475762" y="47760700"/>
                    <a:chExt cx="423655" cy="230200"/>
                  </a:xfrm>
                </xdr:grpSpPr>
                <xdr:sp>
                  <xdr:nvSpPr>
                    <xdr:cNvPr id="5745" name="Shape 57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46" name="Shape 57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47" name="Shape 5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48" name="Shape 57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49" name="Shape 57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50" name="Shape 57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51" name="Shape 57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52" name="Shape 57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53" name="Shape 5753"/>
            <xdr:cNvGrpSpPr/>
          </xdr:nvGrpSpPr>
          <xdr:grpSpPr>
            <a:xfrm>
              <a:off x="5346000" y="3699038"/>
              <a:ext cx="0" cy="161925"/>
              <a:chOff x="5346000" y="3699038"/>
              <a:chExt cx="0" cy="161925"/>
            </a:xfrm>
          </xdr:grpSpPr>
          <xdr:sp>
            <xdr:nvSpPr>
              <xdr:cNvPr id="5754" name="Shape 575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55" name="Shape 5755"/>
              <xdr:cNvGrpSpPr/>
            </xdr:nvGrpSpPr>
            <xdr:grpSpPr>
              <a:xfrm>
                <a:off x="5346000" y="3699038"/>
                <a:ext cx="0" cy="161925"/>
                <a:chOff x="5346000" y="3699038"/>
                <a:chExt cx="0" cy="161925"/>
              </a:xfrm>
            </xdr:grpSpPr>
            <xdr:sp>
              <xdr:nvSpPr>
                <xdr:cNvPr id="5756" name="Shape 57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57" name="Shape 5757"/>
                <xdr:cNvGrpSpPr/>
              </xdr:nvGrpSpPr>
              <xdr:grpSpPr>
                <a:xfrm>
                  <a:off x="5346000" y="3699038"/>
                  <a:ext cx="0" cy="161925"/>
                  <a:chOff x="5346000" y="3699038"/>
                  <a:chExt cx="0" cy="161919"/>
                </a:xfrm>
              </xdr:grpSpPr>
              <xdr:sp>
                <xdr:nvSpPr>
                  <xdr:cNvPr id="5758" name="Shape 57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59" name="Shape 5759"/>
                  <xdr:cNvGrpSpPr/>
                </xdr:nvGrpSpPr>
                <xdr:grpSpPr>
                  <a:xfrm>
                    <a:off x="5346000" y="3699038"/>
                    <a:ext cx="0" cy="161919"/>
                    <a:chOff x="5475762" y="47760700"/>
                    <a:chExt cx="423655" cy="230200"/>
                  </a:xfrm>
                </xdr:grpSpPr>
                <xdr:sp>
                  <xdr:nvSpPr>
                    <xdr:cNvPr id="5760" name="Shape 57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61" name="Shape 57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62" name="Shape 57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3" name="Shape 57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64" name="Shape 57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5" name="Shape 57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6" name="Shape 5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67" name="Shape 57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68" name="Shape 5768"/>
            <xdr:cNvGrpSpPr/>
          </xdr:nvGrpSpPr>
          <xdr:grpSpPr>
            <a:xfrm>
              <a:off x="5346000" y="3699038"/>
              <a:ext cx="0" cy="161925"/>
              <a:chOff x="5346000" y="3699038"/>
              <a:chExt cx="0" cy="161925"/>
            </a:xfrm>
          </xdr:grpSpPr>
          <xdr:sp>
            <xdr:nvSpPr>
              <xdr:cNvPr id="5769" name="Shape 576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70" name="Shape 5770"/>
              <xdr:cNvGrpSpPr/>
            </xdr:nvGrpSpPr>
            <xdr:grpSpPr>
              <a:xfrm>
                <a:off x="5346000" y="3699038"/>
                <a:ext cx="0" cy="161925"/>
                <a:chOff x="5346000" y="3699038"/>
                <a:chExt cx="0" cy="161925"/>
              </a:xfrm>
            </xdr:grpSpPr>
            <xdr:sp>
              <xdr:nvSpPr>
                <xdr:cNvPr id="5771" name="Shape 57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72" name="Shape 5772"/>
                <xdr:cNvGrpSpPr/>
              </xdr:nvGrpSpPr>
              <xdr:grpSpPr>
                <a:xfrm>
                  <a:off x="5346000" y="3699038"/>
                  <a:ext cx="0" cy="161925"/>
                  <a:chOff x="5346000" y="3699038"/>
                  <a:chExt cx="0" cy="161919"/>
                </a:xfrm>
              </xdr:grpSpPr>
              <xdr:sp>
                <xdr:nvSpPr>
                  <xdr:cNvPr id="5773" name="Shape 57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74" name="Shape 5774"/>
                  <xdr:cNvGrpSpPr/>
                </xdr:nvGrpSpPr>
                <xdr:grpSpPr>
                  <a:xfrm>
                    <a:off x="5346000" y="3699038"/>
                    <a:ext cx="0" cy="161919"/>
                    <a:chOff x="5475762" y="47760700"/>
                    <a:chExt cx="423655" cy="230200"/>
                  </a:xfrm>
                </xdr:grpSpPr>
                <xdr:sp>
                  <xdr:nvSpPr>
                    <xdr:cNvPr id="5775" name="Shape 57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76" name="Shape 57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77" name="Shape 5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78" name="Shape 57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79" name="Shape 5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80" name="Shape 57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81" name="Shape 57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82" name="Shape 57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83" name="Shape 5783"/>
            <xdr:cNvGrpSpPr/>
          </xdr:nvGrpSpPr>
          <xdr:grpSpPr>
            <a:xfrm>
              <a:off x="5346000" y="3699038"/>
              <a:ext cx="0" cy="161925"/>
              <a:chOff x="5346000" y="3699038"/>
              <a:chExt cx="0" cy="161925"/>
            </a:xfrm>
          </xdr:grpSpPr>
          <xdr:sp>
            <xdr:nvSpPr>
              <xdr:cNvPr id="5784" name="Shape 578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85" name="Shape 5785"/>
              <xdr:cNvGrpSpPr/>
            </xdr:nvGrpSpPr>
            <xdr:grpSpPr>
              <a:xfrm>
                <a:off x="5346000" y="3699038"/>
                <a:ext cx="0" cy="161925"/>
                <a:chOff x="5346000" y="3699038"/>
                <a:chExt cx="0" cy="161925"/>
              </a:xfrm>
            </xdr:grpSpPr>
            <xdr:sp>
              <xdr:nvSpPr>
                <xdr:cNvPr id="5786" name="Shape 57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87" name="Shape 5787"/>
                <xdr:cNvGrpSpPr/>
              </xdr:nvGrpSpPr>
              <xdr:grpSpPr>
                <a:xfrm>
                  <a:off x="5346000" y="3699038"/>
                  <a:ext cx="0" cy="161925"/>
                  <a:chOff x="5346000" y="3699038"/>
                  <a:chExt cx="0" cy="161919"/>
                </a:xfrm>
              </xdr:grpSpPr>
              <xdr:sp>
                <xdr:nvSpPr>
                  <xdr:cNvPr id="5788" name="Shape 57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89" name="Shape 5789"/>
                  <xdr:cNvGrpSpPr/>
                </xdr:nvGrpSpPr>
                <xdr:grpSpPr>
                  <a:xfrm>
                    <a:off x="5346000" y="3699038"/>
                    <a:ext cx="0" cy="161919"/>
                    <a:chOff x="5475762" y="47760700"/>
                    <a:chExt cx="423655" cy="230200"/>
                  </a:xfrm>
                </xdr:grpSpPr>
                <xdr:sp>
                  <xdr:nvSpPr>
                    <xdr:cNvPr id="5790" name="Shape 57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91" name="Shape 57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92" name="Shape 57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3" name="Shape 57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94" name="Shape 57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5" name="Shape 57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6" name="Shape 5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97" name="Shape 57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98" name="Shape 5798"/>
            <xdr:cNvGrpSpPr/>
          </xdr:nvGrpSpPr>
          <xdr:grpSpPr>
            <a:xfrm>
              <a:off x="5346000" y="3699038"/>
              <a:ext cx="0" cy="161925"/>
              <a:chOff x="5346000" y="3699038"/>
              <a:chExt cx="0" cy="161925"/>
            </a:xfrm>
          </xdr:grpSpPr>
          <xdr:sp>
            <xdr:nvSpPr>
              <xdr:cNvPr id="5799" name="Shape 579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00" name="Shape 5800"/>
              <xdr:cNvGrpSpPr/>
            </xdr:nvGrpSpPr>
            <xdr:grpSpPr>
              <a:xfrm>
                <a:off x="5346000" y="3699038"/>
                <a:ext cx="0" cy="161925"/>
                <a:chOff x="5346000" y="3699038"/>
                <a:chExt cx="0" cy="161925"/>
              </a:xfrm>
            </xdr:grpSpPr>
            <xdr:sp>
              <xdr:nvSpPr>
                <xdr:cNvPr id="5801" name="Shape 58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02" name="Shape 5802"/>
                <xdr:cNvGrpSpPr/>
              </xdr:nvGrpSpPr>
              <xdr:grpSpPr>
                <a:xfrm>
                  <a:off x="5346000" y="3699038"/>
                  <a:ext cx="0" cy="161925"/>
                  <a:chOff x="5346000" y="3699038"/>
                  <a:chExt cx="0" cy="161919"/>
                </a:xfrm>
              </xdr:grpSpPr>
              <xdr:sp>
                <xdr:nvSpPr>
                  <xdr:cNvPr id="5803" name="Shape 58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04" name="Shape 5804"/>
                  <xdr:cNvGrpSpPr/>
                </xdr:nvGrpSpPr>
                <xdr:grpSpPr>
                  <a:xfrm>
                    <a:off x="5346000" y="3699038"/>
                    <a:ext cx="0" cy="161919"/>
                    <a:chOff x="5475762" y="47760700"/>
                    <a:chExt cx="423655" cy="230200"/>
                  </a:xfrm>
                </xdr:grpSpPr>
                <xdr:sp>
                  <xdr:nvSpPr>
                    <xdr:cNvPr id="5805" name="Shape 58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06" name="Shape 58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07" name="Shape 5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08" name="Shape 58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09" name="Shape 5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10" name="Shape 58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11" name="Shape 5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12" name="Shape 58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13" name="Shape 5813"/>
            <xdr:cNvGrpSpPr/>
          </xdr:nvGrpSpPr>
          <xdr:grpSpPr>
            <a:xfrm>
              <a:off x="5346000" y="3699038"/>
              <a:ext cx="0" cy="161925"/>
              <a:chOff x="5346000" y="3699038"/>
              <a:chExt cx="0" cy="161925"/>
            </a:xfrm>
          </xdr:grpSpPr>
          <xdr:sp>
            <xdr:nvSpPr>
              <xdr:cNvPr id="5814" name="Shape 581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15" name="Shape 5815"/>
              <xdr:cNvGrpSpPr/>
            </xdr:nvGrpSpPr>
            <xdr:grpSpPr>
              <a:xfrm>
                <a:off x="5346000" y="3699038"/>
                <a:ext cx="0" cy="161925"/>
                <a:chOff x="5346000" y="3699038"/>
                <a:chExt cx="0" cy="161925"/>
              </a:xfrm>
            </xdr:grpSpPr>
            <xdr:sp>
              <xdr:nvSpPr>
                <xdr:cNvPr id="5816" name="Shape 58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17" name="Shape 5817"/>
                <xdr:cNvGrpSpPr/>
              </xdr:nvGrpSpPr>
              <xdr:grpSpPr>
                <a:xfrm>
                  <a:off x="5346000" y="3699038"/>
                  <a:ext cx="0" cy="161925"/>
                  <a:chOff x="5346000" y="3699038"/>
                  <a:chExt cx="0" cy="161919"/>
                </a:xfrm>
              </xdr:grpSpPr>
              <xdr:sp>
                <xdr:nvSpPr>
                  <xdr:cNvPr id="5818" name="Shape 58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19" name="Shape 5819"/>
                  <xdr:cNvGrpSpPr/>
                </xdr:nvGrpSpPr>
                <xdr:grpSpPr>
                  <a:xfrm>
                    <a:off x="5346000" y="3699038"/>
                    <a:ext cx="0" cy="161919"/>
                    <a:chOff x="5475762" y="47760700"/>
                    <a:chExt cx="423655" cy="230200"/>
                  </a:xfrm>
                </xdr:grpSpPr>
                <xdr:sp>
                  <xdr:nvSpPr>
                    <xdr:cNvPr id="5820" name="Shape 58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21" name="Shape 58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22" name="Shape 5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23" name="Shape 58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24" name="Shape 5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25" name="Shape 58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26" name="Shape 58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27" name="Shape 58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28" name="Shape 5828"/>
            <xdr:cNvGrpSpPr/>
          </xdr:nvGrpSpPr>
          <xdr:grpSpPr>
            <a:xfrm>
              <a:off x="5346000" y="3699038"/>
              <a:ext cx="0" cy="161925"/>
              <a:chOff x="5346000" y="3699038"/>
              <a:chExt cx="0" cy="161925"/>
            </a:xfrm>
          </xdr:grpSpPr>
          <xdr:sp>
            <xdr:nvSpPr>
              <xdr:cNvPr id="5829" name="Shape 5829"/>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30" name="Shape 5830"/>
              <xdr:cNvGrpSpPr/>
            </xdr:nvGrpSpPr>
            <xdr:grpSpPr>
              <a:xfrm>
                <a:off x="5346000" y="3699038"/>
                <a:ext cx="0" cy="161925"/>
                <a:chOff x="5346000" y="3699038"/>
                <a:chExt cx="0" cy="161925"/>
              </a:xfrm>
            </xdr:grpSpPr>
            <xdr:sp>
              <xdr:nvSpPr>
                <xdr:cNvPr id="5831" name="Shape 58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32" name="Shape 5832"/>
                <xdr:cNvGrpSpPr/>
              </xdr:nvGrpSpPr>
              <xdr:grpSpPr>
                <a:xfrm>
                  <a:off x="5346000" y="3699038"/>
                  <a:ext cx="0" cy="161925"/>
                  <a:chOff x="5346000" y="3699038"/>
                  <a:chExt cx="0" cy="161919"/>
                </a:xfrm>
              </xdr:grpSpPr>
              <xdr:sp>
                <xdr:nvSpPr>
                  <xdr:cNvPr id="5833" name="Shape 58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34" name="Shape 5834"/>
                  <xdr:cNvGrpSpPr/>
                </xdr:nvGrpSpPr>
                <xdr:grpSpPr>
                  <a:xfrm>
                    <a:off x="5346000" y="3699038"/>
                    <a:ext cx="0" cy="161919"/>
                    <a:chOff x="5475762" y="47760700"/>
                    <a:chExt cx="423655" cy="230200"/>
                  </a:xfrm>
                </xdr:grpSpPr>
                <xdr:sp>
                  <xdr:nvSpPr>
                    <xdr:cNvPr id="5835" name="Shape 58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36" name="Shape 58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37" name="Shape 58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38" name="Shape 58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39" name="Shape 58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40" name="Shape 58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41" name="Shape 5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42" name="Shape 58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43" name="Shape 5843"/>
            <xdr:cNvGrpSpPr/>
          </xdr:nvGrpSpPr>
          <xdr:grpSpPr>
            <a:xfrm>
              <a:off x="5346000" y="3699038"/>
              <a:ext cx="0" cy="161925"/>
              <a:chOff x="5346000" y="3699038"/>
              <a:chExt cx="0" cy="161925"/>
            </a:xfrm>
          </xdr:grpSpPr>
          <xdr:sp>
            <xdr:nvSpPr>
              <xdr:cNvPr id="5844" name="Shape 5844"/>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45" name="Shape 5845"/>
              <xdr:cNvGrpSpPr/>
            </xdr:nvGrpSpPr>
            <xdr:grpSpPr>
              <a:xfrm>
                <a:off x="5346000" y="3699038"/>
                <a:ext cx="0" cy="161925"/>
                <a:chOff x="5346000" y="3699038"/>
                <a:chExt cx="0" cy="161925"/>
              </a:xfrm>
            </xdr:grpSpPr>
            <xdr:sp>
              <xdr:nvSpPr>
                <xdr:cNvPr id="5846" name="Shape 58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47" name="Shape 5847"/>
                <xdr:cNvGrpSpPr/>
              </xdr:nvGrpSpPr>
              <xdr:grpSpPr>
                <a:xfrm>
                  <a:off x="5346000" y="3699038"/>
                  <a:ext cx="0" cy="161925"/>
                  <a:chOff x="5346000" y="3699038"/>
                  <a:chExt cx="0" cy="161919"/>
                </a:xfrm>
              </xdr:grpSpPr>
              <xdr:sp>
                <xdr:nvSpPr>
                  <xdr:cNvPr id="5848" name="Shape 58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49" name="Shape 5849"/>
                  <xdr:cNvGrpSpPr/>
                </xdr:nvGrpSpPr>
                <xdr:grpSpPr>
                  <a:xfrm>
                    <a:off x="5346000" y="3699038"/>
                    <a:ext cx="0" cy="161919"/>
                    <a:chOff x="5475762" y="47760700"/>
                    <a:chExt cx="423655" cy="230200"/>
                  </a:xfrm>
                </xdr:grpSpPr>
                <xdr:sp>
                  <xdr:nvSpPr>
                    <xdr:cNvPr id="5850" name="Shape 58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51" name="Shape 58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52" name="Shape 5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53" name="Shape 58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54" name="Shape 5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55" name="Shape 58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56" name="Shape 5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124</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124</xdr:row>
      <xdr:rowOff>9525</xdr:rowOff>
    </xdr:from>
    <xdr:ext cx="457200" cy="361950"/>
    <xdr:sp>
      <xdr:nvSpPr>
        <xdr:cNvPr id="3903" name="Shape 3903"/>
        <xdr:cNvSpPr/>
      </xdr:nvSpPr>
      <xdr:spPr>
        <a:xfrm>
          <a:off x="5122163" y="3603788"/>
          <a:ext cx="44767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39</xdr:col>
      <xdr:colOff>0</xdr:colOff>
      <xdr:row>172</xdr:row>
      <xdr:rowOff>0</xdr:rowOff>
    </xdr:from>
    <xdr:ext cx="942975" cy="0"/>
    <xdr:grpSp>
      <xdr:nvGrpSpPr>
        <xdr:cNvPr id="2" name="Shape 2"/>
        <xdr:cNvGrpSpPr/>
      </xdr:nvGrpSpPr>
      <xdr:grpSpPr>
        <a:xfrm>
          <a:off x="4874513" y="3780000"/>
          <a:ext cx="942975" cy="0"/>
          <a:chOff x="4874513" y="3780000"/>
          <a:chExt cx="942975" cy="0"/>
        </a:xfrm>
      </xdr:grpSpPr>
      <xdr:grpSp>
        <xdr:nvGrpSpPr>
          <xdr:cNvPr id="5857" name="Shape 5857"/>
          <xdr:cNvGrpSpPr/>
        </xdr:nvGrpSpPr>
        <xdr:grpSpPr>
          <a:xfrm>
            <a:off x="4874513" y="3780000"/>
            <a:ext cx="942975" cy="0"/>
            <a:chOff x="4874513" y="3780000"/>
            <a:chExt cx="942975" cy="0"/>
          </a:xfrm>
        </xdr:grpSpPr>
        <xdr:sp>
          <xdr:nvSpPr>
            <xdr:cNvPr id="6" name="Shape 6"/>
            <xdr:cNvSpPr/>
          </xdr:nvSpPr>
          <xdr:spPr>
            <a:xfrm>
              <a:off x="4874513" y="3780000"/>
              <a:ext cx="942975" cy="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58" name="Shape 5858"/>
            <xdr:cNvGrpSpPr/>
          </xdr:nvGrpSpPr>
          <xdr:grpSpPr>
            <a:xfrm>
              <a:off x="4874513" y="3780000"/>
              <a:ext cx="942975" cy="0"/>
              <a:chOff x="4874513" y="3780000"/>
              <a:chExt cx="942975" cy="0"/>
            </a:xfrm>
          </xdr:grpSpPr>
          <xdr:sp>
            <xdr:nvSpPr>
              <xdr:cNvPr id="5859" name="Shape 5859"/>
              <xdr:cNvSpPr/>
            </xdr:nvSpPr>
            <xdr:spPr>
              <a:xfrm>
                <a:off x="4874513" y="3780000"/>
                <a:ext cx="942975" cy="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60" name="Shape 5860"/>
              <xdr:cNvGrpSpPr/>
            </xdr:nvGrpSpPr>
            <xdr:grpSpPr>
              <a:xfrm>
                <a:off x="4874513" y="3780000"/>
                <a:ext cx="942975" cy="0"/>
                <a:chOff x="4874513" y="3780000"/>
                <a:chExt cx="942975" cy="0"/>
              </a:xfrm>
            </xdr:grpSpPr>
            <xdr:sp>
              <xdr:nvSpPr>
                <xdr:cNvPr id="5861" name="Shape 5861"/>
                <xdr:cNvSpPr/>
              </xdr:nvSpPr>
              <xdr:spPr>
                <a:xfrm>
                  <a:off x="4874513" y="3780000"/>
                  <a:ext cx="942975" cy="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62" name="Shape 5862"/>
                <xdr:cNvGrpSpPr/>
              </xdr:nvGrpSpPr>
              <xdr:grpSpPr>
                <a:xfrm>
                  <a:off x="4874513" y="3780000"/>
                  <a:ext cx="942975" cy="0"/>
                  <a:chOff x="4874513" y="3780000"/>
                  <a:chExt cx="942975" cy="0"/>
                </a:xfrm>
              </xdr:grpSpPr>
              <xdr:sp>
                <xdr:nvSpPr>
                  <xdr:cNvPr id="5863" name="Shape 5863"/>
                  <xdr:cNvSpPr/>
                </xdr:nvSpPr>
                <xdr:spPr>
                  <a:xfrm>
                    <a:off x="4874513" y="3780000"/>
                    <a:ext cx="942975" cy="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64" name="Shape 5864"/>
                  <xdr:cNvGrpSpPr/>
                </xdr:nvGrpSpPr>
                <xdr:grpSpPr>
                  <a:xfrm>
                    <a:off x="4874513" y="3780000"/>
                    <a:ext cx="942975" cy="0"/>
                    <a:chOff x="10" y="10"/>
                    <a:chExt cx="920" cy="558"/>
                  </a:xfrm>
                </xdr:grpSpPr>
                <xdr:sp>
                  <xdr:nvSpPr>
                    <xdr:cNvPr id="5865" name="Shape 5865"/>
                    <xdr:cNvSpPr/>
                  </xdr:nvSpPr>
                  <xdr:spPr>
                    <a:xfrm>
                      <a:off x="10" y="10"/>
                      <a:ext cx="900" cy="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866" name="Shape 5866"/>
                    <xdr:cNvSpPr/>
                  </xdr:nvSpPr>
                  <xdr:spPr>
                    <a:xfrm>
                      <a:off x="10" y="10"/>
                      <a:ext cx="20" cy="558"/>
                    </a:xfrm>
                    <a:custGeom>
                      <a:rect b="b" l="l" r="r" t="t"/>
                      <a:pathLst>
                        <a:path extrusionOk="0" h="558" w="20">
                          <a:moveTo>
                            <a:pt x="0" y="558"/>
                          </a:moveTo>
                          <a:lnTo>
                            <a:pt x="0" y="0"/>
                          </a:lnTo>
                          <a:lnTo>
                            <a:pt x="0" y="558"/>
                          </a:lnTo>
                        </a:path>
                      </a:pathLst>
                    </a:custGeom>
                    <a:solidFill>
                      <a:srgbClr val="8A8C8E"/>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nvGrpSpPr>
                    <xdr:cNvPr id="5867" name="Shape 5867"/>
                    <xdr:cNvGrpSpPr/>
                  </xdr:nvGrpSpPr>
                  <xdr:grpSpPr>
                    <a:xfrm>
                      <a:off x="37" y="47"/>
                      <a:ext cx="304" cy="490"/>
                      <a:chOff x="37" y="47"/>
                      <a:chExt cx="304" cy="490"/>
                    </a:xfrm>
                  </xdr:grpSpPr>
                  <xdr:sp>
                    <xdr:nvSpPr>
                      <xdr:cNvPr id="5868" name="Shape 5868"/>
                      <xdr:cNvSpPr/>
                    </xdr:nvSpPr>
                    <xdr:spPr>
                      <a:xfrm>
                        <a:off x="37" y="47"/>
                        <a:ext cx="304" cy="490"/>
                      </a:xfrm>
                      <a:custGeom>
                        <a:rect b="b" l="l" r="r" t="t"/>
                        <a:pathLst>
                          <a:path extrusionOk="0" h="490" w="304">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69" name="Shape 5869"/>
                      <xdr:cNvSpPr/>
                    </xdr:nvSpPr>
                    <xdr:spPr>
                      <a:xfrm>
                        <a:off x="37" y="47"/>
                        <a:ext cx="304" cy="490"/>
                      </a:xfrm>
                      <a:custGeom>
                        <a:rect b="b" l="l" r="r" t="t"/>
                        <a:pathLst>
                          <a:path extrusionOk="0" h="490" w="304">
                            <a:moveTo>
                              <a:pt x="242" y="280"/>
                            </a:moveTo>
                            <a:lnTo>
                              <a:pt x="124" y="280"/>
                            </a:lnTo>
                            <a:lnTo>
                              <a:pt x="175" y="490"/>
                            </a:lnTo>
                            <a:lnTo>
                              <a:pt x="303" y="490"/>
                            </a:lnTo>
                            <a:lnTo>
                              <a:pt x="242" y="28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0" name="Shape 5870"/>
                      <xdr:cNvSpPr/>
                    </xdr:nvSpPr>
                    <xdr:spPr>
                      <a:xfrm>
                        <a:off x="37" y="47"/>
                        <a:ext cx="304" cy="490"/>
                      </a:xfrm>
                      <a:custGeom>
                        <a:rect b="b" l="l" r="r" t="t"/>
                        <a:pathLst>
                          <a:path extrusionOk="0" h="490" w="304">
                            <a:moveTo>
                              <a:pt x="297" y="0"/>
                            </a:moveTo>
                            <a:lnTo>
                              <a:pt x="180" y="0"/>
                            </a:lnTo>
                            <a:lnTo>
                              <a:pt x="124" y="190"/>
                            </a:lnTo>
                            <a:lnTo>
                              <a:pt x="235" y="190"/>
                            </a:lnTo>
                            <a:lnTo>
                              <a:pt x="29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sp>
                  <xdr:nvSpPr>
                    <xdr:cNvPr id="5871" name="Shape 5871"/>
                    <xdr:cNvSpPr/>
                  </xdr:nvSpPr>
                  <xdr:spPr>
                    <a:xfrm>
                      <a:off x="363" y="47"/>
                      <a:ext cx="216" cy="490"/>
                    </a:xfrm>
                    <a:custGeom>
                      <a:rect b="b" l="l" r="r" t="t"/>
                      <a:pathLst>
                        <a:path extrusionOk="0" h="490" w="216">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2" name="Shape 5872"/>
                    <xdr:cNvSpPr/>
                  </xdr:nvSpPr>
                  <xdr:spPr>
                    <a:xfrm>
                      <a:off x="426" y="237"/>
                      <a:ext cx="181" cy="100"/>
                    </a:xfrm>
                    <a:prstGeom prst="rect">
                      <a:avLst/>
                    </a:prstGeom>
                    <a:solidFill>
                      <a:srgbClr val="FEDC00"/>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3" name="Shape 5873"/>
                    <xdr:cNvSpPr/>
                  </xdr:nvSpPr>
                  <xdr:spPr>
                    <a:xfrm>
                      <a:off x="426" y="436"/>
                      <a:ext cx="181" cy="100"/>
                    </a:xfrm>
                    <a:prstGeom prst="rect">
                      <a:avLst/>
                    </a:prstGeom>
                    <a:solidFill>
                      <a:srgbClr val="0F91D0"/>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4" name="Shape 5874"/>
                    <xdr:cNvSpPr/>
                  </xdr:nvSpPr>
                  <xdr:spPr>
                    <a:xfrm>
                      <a:off x="426" y="47"/>
                      <a:ext cx="181" cy="100"/>
                    </a:xfrm>
                    <a:prstGeom prst="rect">
                      <a:avLst/>
                    </a:prstGeom>
                    <a:solidFill>
                      <a:srgbClr val="E01F26"/>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5" name="Shape 5875"/>
                    <xdr:cNvSpPr/>
                  </xdr:nvSpPr>
                  <xdr:spPr>
                    <a:xfrm>
                      <a:off x="636" y="37"/>
                      <a:ext cx="284" cy="510"/>
                    </a:xfrm>
                    <a:custGeom>
                      <a:rect b="b" l="l" r="r" t="t"/>
                      <a:pathLst>
                        <a:path extrusionOk="0" h="510" w="284">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6" name="Shape 5876"/>
                    <xdr:cNvSpPr/>
                  </xdr:nvSpPr>
                  <xdr:spPr>
                    <a:xfrm>
                      <a:off x="792" y="369"/>
                      <a:ext cx="138" cy="95"/>
                    </a:xfrm>
                    <a:custGeom>
                      <a:rect b="b" l="l" r="r" t="t"/>
                      <a:pathLst>
                        <a:path extrusionOk="0" h="95" w="138">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5877" name="Shape 5877"/>
                    <xdr:cNvSpPr/>
                  </xdr:nvSpPr>
                  <xdr:spPr>
                    <a:xfrm>
                      <a:off x="793" y="120"/>
                      <a:ext cx="137" cy="103"/>
                    </a:xfrm>
                    <a:custGeom>
                      <a:rect b="b" l="l" r="r" t="t"/>
                      <a:pathLst>
                        <a:path extrusionOk="0" h="103" w="137">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grpSp>
          </xdr:grpSp>
        </xdr:grpSp>
      </xdr:grpSp>
    </xdr:grpSp>
    <xdr:clientData fLocksWithSheet="0"/>
  </xdr:oneCellAnchor>
  <xdr:oneCellAnchor>
    <xdr:from>
      <xdr:col>42</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124</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78" name="Shape 58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79" name="Shape 5879"/>
            <xdr:cNvGrpSpPr/>
          </xdr:nvGrpSpPr>
          <xdr:grpSpPr>
            <a:xfrm>
              <a:off x="5346000" y="3699038"/>
              <a:ext cx="0" cy="161925"/>
              <a:chOff x="5346000" y="3699038"/>
              <a:chExt cx="0" cy="161925"/>
            </a:xfrm>
          </xdr:grpSpPr>
          <xdr:sp>
            <xdr:nvSpPr>
              <xdr:cNvPr id="5880" name="Shape 58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81" name="Shape 5881"/>
              <xdr:cNvGrpSpPr/>
            </xdr:nvGrpSpPr>
            <xdr:grpSpPr>
              <a:xfrm>
                <a:off x="5346000" y="3699038"/>
                <a:ext cx="0" cy="161925"/>
                <a:chOff x="5346000" y="3699038"/>
                <a:chExt cx="0" cy="161925"/>
              </a:xfrm>
            </xdr:grpSpPr>
            <xdr:sp>
              <xdr:nvSpPr>
                <xdr:cNvPr id="5882" name="Shape 58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83" name="Shape 5883"/>
                <xdr:cNvGrpSpPr/>
              </xdr:nvGrpSpPr>
              <xdr:grpSpPr>
                <a:xfrm>
                  <a:off x="5346000" y="3699038"/>
                  <a:ext cx="0" cy="161925"/>
                  <a:chOff x="5346000" y="3699038"/>
                  <a:chExt cx="0" cy="161919"/>
                </a:xfrm>
              </xdr:grpSpPr>
              <xdr:sp>
                <xdr:nvSpPr>
                  <xdr:cNvPr id="5884" name="Shape 58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85" name="Shape 5885"/>
                  <xdr:cNvGrpSpPr/>
                </xdr:nvGrpSpPr>
                <xdr:grpSpPr>
                  <a:xfrm>
                    <a:off x="5346000" y="3699038"/>
                    <a:ext cx="0" cy="161919"/>
                    <a:chOff x="5475762" y="47760700"/>
                    <a:chExt cx="423655" cy="230200"/>
                  </a:xfrm>
                </xdr:grpSpPr>
                <xdr:sp>
                  <xdr:nvSpPr>
                    <xdr:cNvPr id="5886" name="Shape 58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87" name="Shape 58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88" name="Shape 58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89" name="Shape 58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90" name="Shape 58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91" name="Shape 58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92" name="Shape 5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93" name="Shape 58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94" name="Shape 5894"/>
            <xdr:cNvGrpSpPr/>
          </xdr:nvGrpSpPr>
          <xdr:grpSpPr>
            <a:xfrm>
              <a:off x="5346000" y="3699038"/>
              <a:ext cx="0" cy="161925"/>
              <a:chOff x="5346000" y="3699038"/>
              <a:chExt cx="0" cy="161925"/>
            </a:xfrm>
          </xdr:grpSpPr>
          <xdr:sp>
            <xdr:nvSpPr>
              <xdr:cNvPr id="5895" name="Shape 58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96" name="Shape 5896"/>
              <xdr:cNvGrpSpPr/>
            </xdr:nvGrpSpPr>
            <xdr:grpSpPr>
              <a:xfrm>
                <a:off x="5346000" y="3699038"/>
                <a:ext cx="0" cy="161925"/>
                <a:chOff x="5346000" y="3699038"/>
                <a:chExt cx="0" cy="161925"/>
              </a:xfrm>
            </xdr:grpSpPr>
            <xdr:sp>
              <xdr:nvSpPr>
                <xdr:cNvPr id="5897" name="Shape 58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98" name="Shape 5898"/>
                <xdr:cNvGrpSpPr/>
              </xdr:nvGrpSpPr>
              <xdr:grpSpPr>
                <a:xfrm>
                  <a:off x="5346000" y="3699038"/>
                  <a:ext cx="0" cy="161925"/>
                  <a:chOff x="5346000" y="3699038"/>
                  <a:chExt cx="0" cy="161919"/>
                </a:xfrm>
              </xdr:grpSpPr>
              <xdr:sp>
                <xdr:nvSpPr>
                  <xdr:cNvPr id="5899" name="Shape 58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00" name="Shape 5900"/>
                  <xdr:cNvGrpSpPr/>
                </xdr:nvGrpSpPr>
                <xdr:grpSpPr>
                  <a:xfrm>
                    <a:off x="5346000" y="3699038"/>
                    <a:ext cx="0" cy="161919"/>
                    <a:chOff x="5475762" y="47760700"/>
                    <a:chExt cx="314325" cy="230200"/>
                  </a:xfrm>
                </xdr:grpSpPr>
                <xdr:sp>
                  <xdr:nvSpPr>
                    <xdr:cNvPr id="5901" name="Shape 59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02" name="Shape 590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03" name="Shape 59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4" name="Shape 59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5" name="Shape 59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6" name="Shape 59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7" name="Shape 59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908" name="Shape 59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09" name="Shape 5909"/>
            <xdr:cNvGrpSpPr/>
          </xdr:nvGrpSpPr>
          <xdr:grpSpPr>
            <a:xfrm>
              <a:off x="5346000" y="3699038"/>
              <a:ext cx="0" cy="161925"/>
              <a:chOff x="5346000" y="3699038"/>
              <a:chExt cx="0" cy="161925"/>
            </a:xfrm>
          </xdr:grpSpPr>
          <xdr:sp>
            <xdr:nvSpPr>
              <xdr:cNvPr id="5910" name="Shape 59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11" name="Shape 5911"/>
              <xdr:cNvGrpSpPr/>
            </xdr:nvGrpSpPr>
            <xdr:grpSpPr>
              <a:xfrm>
                <a:off x="5346000" y="3699038"/>
                <a:ext cx="0" cy="161925"/>
                <a:chOff x="5346000" y="3699038"/>
                <a:chExt cx="0" cy="161925"/>
              </a:xfrm>
            </xdr:grpSpPr>
            <xdr:sp>
              <xdr:nvSpPr>
                <xdr:cNvPr id="5912" name="Shape 59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13" name="Shape 5913"/>
                <xdr:cNvGrpSpPr/>
              </xdr:nvGrpSpPr>
              <xdr:grpSpPr>
                <a:xfrm>
                  <a:off x="5346000" y="3699038"/>
                  <a:ext cx="0" cy="161925"/>
                  <a:chOff x="5346000" y="3699038"/>
                  <a:chExt cx="0" cy="161919"/>
                </a:xfrm>
              </xdr:grpSpPr>
              <xdr:sp>
                <xdr:nvSpPr>
                  <xdr:cNvPr id="5914" name="Shape 59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15" name="Shape 5915"/>
                  <xdr:cNvGrpSpPr/>
                </xdr:nvGrpSpPr>
                <xdr:grpSpPr>
                  <a:xfrm>
                    <a:off x="5346000" y="3699038"/>
                    <a:ext cx="0" cy="161919"/>
                    <a:chOff x="5475762" y="47760700"/>
                    <a:chExt cx="314325" cy="230200"/>
                  </a:xfrm>
                </xdr:grpSpPr>
                <xdr:sp>
                  <xdr:nvSpPr>
                    <xdr:cNvPr id="5916" name="Shape 59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17" name="Shape 591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18" name="Shape 59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19" name="Shape 59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20" name="Shape 592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21" name="Shape 592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22" name="Shape 592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923" name="Shape 5923"/>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24" name="Shape 5924"/>
            <xdr:cNvGrpSpPr/>
          </xdr:nvGrpSpPr>
          <xdr:grpSpPr>
            <a:xfrm>
              <a:off x="5346000" y="3694275"/>
              <a:ext cx="0" cy="171450"/>
              <a:chOff x="5346000" y="3694275"/>
              <a:chExt cx="0" cy="171450"/>
            </a:xfrm>
          </xdr:grpSpPr>
          <xdr:sp>
            <xdr:nvSpPr>
              <xdr:cNvPr id="5925" name="Shape 5925"/>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26" name="Shape 5926"/>
              <xdr:cNvGrpSpPr/>
            </xdr:nvGrpSpPr>
            <xdr:grpSpPr>
              <a:xfrm>
                <a:off x="5346000" y="3694275"/>
                <a:ext cx="0" cy="171450"/>
                <a:chOff x="5346000" y="3694275"/>
                <a:chExt cx="0" cy="171450"/>
              </a:xfrm>
            </xdr:grpSpPr>
            <xdr:sp>
              <xdr:nvSpPr>
                <xdr:cNvPr id="5927" name="Shape 5927"/>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28" name="Shape 5928"/>
                <xdr:cNvGrpSpPr/>
              </xdr:nvGrpSpPr>
              <xdr:grpSpPr>
                <a:xfrm>
                  <a:off x="5346000" y="3694275"/>
                  <a:ext cx="0" cy="171450"/>
                  <a:chOff x="5346000" y="3694275"/>
                  <a:chExt cx="0" cy="171443"/>
                </a:xfrm>
              </xdr:grpSpPr>
              <xdr:sp>
                <xdr:nvSpPr>
                  <xdr:cNvPr id="5929" name="Shape 5929"/>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30" name="Shape 5930"/>
                  <xdr:cNvGrpSpPr/>
                </xdr:nvGrpSpPr>
                <xdr:grpSpPr>
                  <a:xfrm>
                    <a:off x="5346000" y="3694275"/>
                    <a:ext cx="0" cy="171443"/>
                    <a:chOff x="5475762" y="47760700"/>
                    <a:chExt cx="314325" cy="230200"/>
                  </a:xfrm>
                </xdr:grpSpPr>
                <xdr:sp>
                  <xdr:nvSpPr>
                    <xdr:cNvPr id="5931" name="Shape 59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32" name="Shape 5932"/>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33" name="Shape 593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4" name="Shape 593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5" name="Shape 593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6" name="Shape 593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7" name="Shape 593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38" name="Shape 59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39" name="Shape 5939"/>
            <xdr:cNvGrpSpPr/>
          </xdr:nvGrpSpPr>
          <xdr:grpSpPr>
            <a:xfrm>
              <a:off x="5346000" y="3699038"/>
              <a:ext cx="0" cy="161925"/>
              <a:chOff x="5346000" y="3699038"/>
              <a:chExt cx="0" cy="161925"/>
            </a:xfrm>
          </xdr:grpSpPr>
          <xdr:sp>
            <xdr:nvSpPr>
              <xdr:cNvPr id="5940" name="Shape 59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41" name="Shape 5941"/>
              <xdr:cNvGrpSpPr/>
            </xdr:nvGrpSpPr>
            <xdr:grpSpPr>
              <a:xfrm>
                <a:off x="5346000" y="3699038"/>
                <a:ext cx="0" cy="161925"/>
                <a:chOff x="5346000" y="3699038"/>
                <a:chExt cx="0" cy="161925"/>
              </a:xfrm>
            </xdr:grpSpPr>
            <xdr:sp>
              <xdr:nvSpPr>
                <xdr:cNvPr id="5942" name="Shape 59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43" name="Shape 5943"/>
                <xdr:cNvGrpSpPr/>
              </xdr:nvGrpSpPr>
              <xdr:grpSpPr>
                <a:xfrm>
                  <a:off x="5346000" y="3699038"/>
                  <a:ext cx="0" cy="161925"/>
                  <a:chOff x="5346000" y="3699038"/>
                  <a:chExt cx="0" cy="161919"/>
                </a:xfrm>
              </xdr:grpSpPr>
              <xdr:sp>
                <xdr:nvSpPr>
                  <xdr:cNvPr id="5944" name="Shape 59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45" name="Shape 5945"/>
                  <xdr:cNvGrpSpPr/>
                </xdr:nvGrpSpPr>
                <xdr:grpSpPr>
                  <a:xfrm>
                    <a:off x="5346000" y="3699038"/>
                    <a:ext cx="0" cy="161919"/>
                    <a:chOff x="5475762" y="47760700"/>
                    <a:chExt cx="423655" cy="230200"/>
                  </a:xfrm>
                </xdr:grpSpPr>
                <xdr:sp>
                  <xdr:nvSpPr>
                    <xdr:cNvPr id="5946" name="Shape 59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47" name="Shape 59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48" name="Shape 59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49" name="Shape 59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50" name="Shape 59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51" name="Shape 59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52" name="Shape 5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53" name="Shape 59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54" name="Shape 5954"/>
            <xdr:cNvGrpSpPr/>
          </xdr:nvGrpSpPr>
          <xdr:grpSpPr>
            <a:xfrm>
              <a:off x="5346000" y="3699038"/>
              <a:ext cx="0" cy="161925"/>
              <a:chOff x="5346000" y="3699038"/>
              <a:chExt cx="0" cy="161925"/>
            </a:xfrm>
          </xdr:grpSpPr>
          <xdr:sp>
            <xdr:nvSpPr>
              <xdr:cNvPr id="5955" name="Shape 59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56" name="Shape 5956"/>
              <xdr:cNvGrpSpPr/>
            </xdr:nvGrpSpPr>
            <xdr:grpSpPr>
              <a:xfrm>
                <a:off x="5346000" y="3699038"/>
                <a:ext cx="0" cy="161925"/>
                <a:chOff x="5346000" y="3699038"/>
                <a:chExt cx="0" cy="161925"/>
              </a:xfrm>
            </xdr:grpSpPr>
            <xdr:sp>
              <xdr:nvSpPr>
                <xdr:cNvPr id="5957" name="Shape 59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58" name="Shape 5958"/>
                <xdr:cNvGrpSpPr/>
              </xdr:nvGrpSpPr>
              <xdr:grpSpPr>
                <a:xfrm>
                  <a:off x="5346000" y="3699038"/>
                  <a:ext cx="0" cy="161925"/>
                  <a:chOff x="5346000" y="3699038"/>
                  <a:chExt cx="0" cy="161919"/>
                </a:xfrm>
              </xdr:grpSpPr>
              <xdr:sp>
                <xdr:nvSpPr>
                  <xdr:cNvPr id="5959" name="Shape 59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60" name="Shape 5960"/>
                  <xdr:cNvGrpSpPr/>
                </xdr:nvGrpSpPr>
                <xdr:grpSpPr>
                  <a:xfrm>
                    <a:off x="5346000" y="3699038"/>
                    <a:ext cx="0" cy="161919"/>
                    <a:chOff x="5475762" y="47760700"/>
                    <a:chExt cx="423655" cy="230200"/>
                  </a:xfrm>
                </xdr:grpSpPr>
                <xdr:sp>
                  <xdr:nvSpPr>
                    <xdr:cNvPr id="5961" name="Shape 59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62" name="Shape 59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63" name="Shape 5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64" name="Shape 59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65" name="Shape 59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66" name="Shape 5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67" name="Shape 5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68" name="Shape 59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69" name="Shape 5969"/>
            <xdr:cNvGrpSpPr/>
          </xdr:nvGrpSpPr>
          <xdr:grpSpPr>
            <a:xfrm>
              <a:off x="5346000" y="3699038"/>
              <a:ext cx="0" cy="161925"/>
              <a:chOff x="5346000" y="3699038"/>
              <a:chExt cx="0" cy="161925"/>
            </a:xfrm>
          </xdr:grpSpPr>
          <xdr:sp>
            <xdr:nvSpPr>
              <xdr:cNvPr id="5970" name="Shape 59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71" name="Shape 5971"/>
              <xdr:cNvGrpSpPr/>
            </xdr:nvGrpSpPr>
            <xdr:grpSpPr>
              <a:xfrm>
                <a:off x="5346000" y="3699038"/>
                <a:ext cx="0" cy="161925"/>
                <a:chOff x="5346000" y="3699038"/>
                <a:chExt cx="0" cy="161925"/>
              </a:xfrm>
            </xdr:grpSpPr>
            <xdr:sp>
              <xdr:nvSpPr>
                <xdr:cNvPr id="5972" name="Shape 59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73" name="Shape 5973"/>
                <xdr:cNvGrpSpPr/>
              </xdr:nvGrpSpPr>
              <xdr:grpSpPr>
                <a:xfrm>
                  <a:off x="5346000" y="3699038"/>
                  <a:ext cx="0" cy="161925"/>
                  <a:chOff x="5346000" y="3699038"/>
                  <a:chExt cx="0" cy="161919"/>
                </a:xfrm>
              </xdr:grpSpPr>
              <xdr:sp>
                <xdr:nvSpPr>
                  <xdr:cNvPr id="5974" name="Shape 59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75" name="Shape 5975"/>
                  <xdr:cNvGrpSpPr/>
                </xdr:nvGrpSpPr>
                <xdr:grpSpPr>
                  <a:xfrm>
                    <a:off x="5346000" y="3699038"/>
                    <a:ext cx="0" cy="161919"/>
                    <a:chOff x="5475762" y="47760700"/>
                    <a:chExt cx="423655" cy="230200"/>
                  </a:xfrm>
                </xdr:grpSpPr>
                <xdr:sp>
                  <xdr:nvSpPr>
                    <xdr:cNvPr id="5976" name="Shape 59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77" name="Shape 59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78" name="Shape 5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79" name="Shape 59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80" name="Shape 59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81" name="Shape 5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82" name="Shape 59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83" name="Shape 59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84" name="Shape 5984"/>
            <xdr:cNvGrpSpPr/>
          </xdr:nvGrpSpPr>
          <xdr:grpSpPr>
            <a:xfrm>
              <a:off x="5346000" y="3699038"/>
              <a:ext cx="0" cy="161925"/>
              <a:chOff x="5346000" y="3699038"/>
              <a:chExt cx="0" cy="161925"/>
            </a:xfrm>
          </xdr:grpSpPr>
          <xdr:sp>
            <xdr:nvSpPr>
              <xdr:cNvPr id="5985" name="Shape 59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86" name="Shape 5986"/>
              <xdr:cNvGrpSpPr/>
            </xdr:nvGrpSpPr>
            <xdr:grpSpPr>
              <a:xfrm>
                <a:off x="5346000" y="3699038"/>
                <a:ext cx="0" cy="161925"/>
                <a:chOff x="5346000" y="3699038"/>
                <a:chExt cx="0" cy="161925"/>
              </a:xfrm>
            </xdr:grpSpPr>
            <xdr:sp>
              <xdr:nvSpPr>
                <xdr:cNvPr id="5987" name="Shape 59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88" name="Shape 5988"/>
                <xdr:cNvGrpSpPr/>
              </xdr:nvGrpSpPr>
              <xdr:grpSpPr>
                <a:xfrm>
                  <a:off x="5346000" y="3699038"/>
                  <a:ext cx="0" cy="161925"/>
                  <a:chOff x="5346000" y="3699038"/>
                  <a:chExt cx="0" cy="161919"/>
                </a:xfrm>
              </xdr:grpSpPr>
              <xdr:sp>
                <xdr:nvSpPr>
                  <xdr:cNvPr id="5989" name="Shape 59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90" name="Shape 5990"/>
                  <xdr:cNvGrpSpPr/>
                </xdr:nvGrpSpPr>
                <xdr:grpSpPr>
                  <a:xfrm>
                    <a:off x="5346000" y="3699038"/>
                    <a:ext cx="0" cy="161919"/>
                    <a:chOff x="5475762" y="47760700"/>
                    <a:chExt cx="423655" cy="230200"/>
                  </a:xfrm>
                </xdr:grpSpPr>
                <xdr:sp>
                  <xdr:nvSpPr>
                    <xdr:cNvPr id="5991" name="Shape 59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92" name="Shape 59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93" name="Shape 59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4" name="Shape 59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95" name="Shape 59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6" name="Shape 5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7" name="Shape 5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98" name="Shape 59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99" name="Shape 5999"/>
            <xdr:cNvGrpSpPr/>
          </xdr:nvGrpSpPr>
          <xdr:grpSpPr>
            <a:xfrm>
              <a:off x="5346000" y="3699038"/>
              <a:ext cx="0" cy="161925"/>
              <a:chOff x="5346000" y="3699038"/>
              <a:chExt cx="0" cy="161925"/>
            </a:xfrm>
          </xdr:grpSpPr>
          <xdr:sp>
            <xdr:nvSpPr>
              <xdr:cNvPr id="6000" name="Shape 60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01" name="Shape 6001"/>
              <xdr:cNvGrpSpPr/>
            </xdr:nvGrpSpPr>
            <xdr:grpSpPr>
              <a:xfrm>
                <a:off x="5346000" y="3699038"/>
                <a:ext cx="0" cy="161925"/>
                <a:chOff x="5346000" y="3699038"/>
                <a:chExt cx="0" cy="161925"/>
              </a:xfrm>
            </xdr:grpSpPr>
            <xdr:sp>
              <xdr:nvSpPr>
                <xdr:cNvPr id="6002" name="Shape 60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03" name="Shape 6003"/>
                <xdr:cNvGrpSpPr/>
              </xdr:nvGrpSpPr>
              <xdr:grpSpPr>
                <a:xfrm>
                  <a:off x="5346000" y="3699038"/>
                  <a:ext cx="0" cy="161925"/>
                  <a:chOff x="5346000" y="3699038"/>
                  <a:chExt cx="0" cy="161919"/>
                </a:xfrm>
              </xdr:grpSpPr>
              <xdr:sp>
                <xdr:nvSpPr>
                  <xdr:cNvPr id="6004" name="Shape 60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05" name="Shape 6005"/>
                  <xdr:cNvGrpSpPr/>
                </xdr:nvGrpSpPr>
                <xdr:grpSpPr>
                  <a:xfrm>
                    <a:off x="5346000" y="3699038"/>
                    <a:ext cx="0" cy="161919"/>
                    <a:chOff x="5475762" y="47760700"/>
                    <a:chExt cx="423655" cy="230200"/>
                  </a:xfrm>
                </xdr:grpSpPr>
                <xdr:sp>
                  <xdr:nvSpPr>
                    <xdr:cNvPr id="6006" name="Shape 60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07" name="Shape 60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08" name="Shape 6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09" name="Shape 60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10" name="Shape 6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11" name="Shape 6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12" name="Shape 6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13" name="Shape 60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14" name="Shape 6014"/>
            <xdr:cNvGrpSpPr/>
          </xdr:nvGrpSpPr>
          <xdr:grpSpPr>
            <a:xfrm>
              <a:off x="5346000" y="3699038"/>
              <a:ext cx="0" cy="161925"/>
              <a:chOff x="5346000" y="3699038"/>
              <a:chExt cx="0" cy="161925"/>
            </a:xfrm>
          </xdr:grpSpPr>
          <xdr:sp>
            <xdr:nvSpPr>
              <xdr:cNvPr id="6015" name="Shape 60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16" name="Shape 6016"/>
              <xdr:cNvGrpSpPr/>
            </xdr:nvGrpSpPr>
            <xdr:grpSpPr>
              <a:xfrm>
                <a:off x="5346000" y="3699038"/>
                <a:ext cx="0" cy="161925"/>
                <a:chOff x="5346000" y="3699038"/>
                <a:chExt cx="0" cy="161925"/>
              </a:xfrm>
            </xdr:grpSpPr>
            <xdr:sp>
              <xdr:nvSpPr>
                <xdr:cNvPr id="6017" name="Shape 60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18" name="Shape 6018"/>
                <xdr:cNvGrpSpPr/>
              </xdr:nvGrpSpPr>
              <xdr:grpSpPr>
                <a:xfrm>
                  <a:off x="5346000" y="3699038"/>
                  <a:ext cx="0" cy="161925"/>
                  <a:chOff x="5346000" y="3699038"/>
                  <a:chExt cx="0" cy="161919"/>
                </a:xfrm>
              </xdr:grpSpPr>
              <xdr:sp>
                <xdr:nvSpPr>
                  <xdr:cNvPr id="6019" name="Shape 60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20" name="Shape 6020"/>
                  <xdr:cNvGrpSpPr/>
                </xdr:nvGrpSpPr>
                <xdr:grpSpPr>
                  <a:xfrm>
                    <a:off x="5346000" y="3699038"/>
                    <a:ext cx="0" cy="161919"/>
                    <a:chOff x="5475762" y="47760700"/>
                    <a:chExt cx="423655" cy="230200"/>
                  </a:xfrm>
                </xdr:grpSpPr>
                <xdr:sp>
                  <xdr:nvSpPr>
                    <xdr:cNvPr id="6021" name="Shape 60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22" name="Shape 60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23" name="Shape 6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4" name="Shape 60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25" name="Shape 60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6" name="Shape 60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7" name="Shape 60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28" name="Shape 60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29" name="Shape 6029"/>
            <xdr:cNvGrpSpPr/>
          </xdr:nvGrpSpPr>
          <xdr:grpSpPr>
            <a:xfrm>
              <a:off x="5346000" y="3699038"/>
              <a:ext cx="0" cy="161925"/>
              <a:chOff x="5346000" y="3699038"/>
              <a:chExt cx="0" cy="161925"/>
            </a:xfrm>
          </xdr:grpSpPr>
          <xdr:sp>
            <xdr:nvSpPr>
              <xdr:cNvPr id="6030" name="Shape 60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31" name="Shape 6031"/>
              <xdr:cNvGrpSpPr/>
            </xdr:nvGrpSpPr>
            <xdr:grpSpPr>
              <a:xfrm>
                <a:off x="5346000" y="3699038"/>
                <a:ext cx="0" cy="161925"/>
                <a:chOff x="5346000" y="3699038"/>
                <a:chExt cx="0" cy="161925"/>
              </a:xfrm>
            </xdr:grpSpPr>
            <xdr:sp>
              <xdr:nvSpPr>
                <xdr:cNvPr id="6032" name="Shape 60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33" name="Shape 6033"/>
                <xdr:cNvGrpSpPr/>
              </xdr:nvGrpSpPr>
              <xdr:grpSpPr>
                <a:xfrm>
                  <a:off x="5346000" y="3699038"/>
                  <a:ext cx="0" cy="161925"/>
                  <a:chOff x="5346000" y="3699038"/>
                  <a:chExt cx="0" cy="161919"/>
                </a:xfrm>
              </xdr:grpSpPr>
              <xdr:sp>
                <xdr:nvSpPr>
                  <xdr:cNvPr id="6034" name="Shape 60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35" name="Shape 6035"/>
                  <xdr:cNvGrpSpPr/>
                </xdr:nvGrpSpPr>
                <xdr:grpSpPr>
                  <a:xfrm>
                    <a:off x="5346000" y="3699038"/>
                    <a:ext cx="0" cy="161919"/>
                    <a:chOff x="5475762" y="47760700"/>
                    <a:chExt cx="423655" cy="230200"/>
                  </a:xfrm>
                </xdr:grpSpPr>
                <xdr:sp>
                  <xdr:nvSpPr>
                    <xdr:cNvPr id="6036" name="Shape 60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37" name="Shape 60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38" name="Shape 60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39" name="Shape 60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40" name="Shape 60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41" name="Shape 60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42" name="Shape 6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43" name="Shape 60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44" name="Shape 6044"/>
            <xdr:cNvGrpSpPr/>
          </xdr:nvGrpSpPr>
          <xdr:grpSpPr>
            <a:xfrm>
              <a:off x="5346000" y="3699038"/>
              <a:ext cx="0" cy="161925"/>
              <a:chOff x="5346000" y="3699038"/>
              <a:chExt cx="0" cy="161925"/>
            </a:xfrm>
          </xdr:grpSpPr>
          <xdr:sp>
            <xdr:nvSpPr>
              <xdr:cNvPr id="6045" name="Shape 60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46" name="Shape 6046"/>
              <xdr:cNvGrpSpPr/>
            </xdr:nvGrpSpPr>
            <xdr:grpSpPr>
              <a:xfrm>
                <a:off x="5346000" y="3699038"/>
                <a:ext cx="0" cy="161925"/>
                <a:chOff x="5346000" y="3699038"/>
                <a:chExt cx="0" cy="161925"/>
              </a:xfrm>
            </xdr:grpSpPr>
            <xdr:sp>
              <xdr:nvSpPr>
                <xdr:cNvPr id="6047" name="Shape 60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48" name="Shape 6048"/>
                <xdr:cNvGrpSpPr/>
              </xdr:nvGrpSpPr>
              <xdr:grpSpPr>
                <a:xfrm>
                  <a:off x="5346000" y="3699038"/>
                  <a:ext cx="0" cy="161925"/>
                  <a:chOff x="5346000" y="3699038"/>
                  <a:chExt cx="0" cy="161919"/>
                </a:xfrm>
              </xdr:grpSpPr>
              <xdr:sp>
                <xdr:nvSpPr>
                  <xdr:cNvPr id="6049" name="Shape 60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50" name="Shape 6050"/>
                  <xdr:cNvGrpSpPr/>
                </xdr:nvGrpSpPr>
                <xdr:grpSpPr>
                  <a:xfrm>
                    <a:off x="5346000" y="3699038"/>
                    <a:ext cx="0" cy="161919"/>
                    <a:chOff x="5475762" y="47760700"/>
                    <a:chExt cx="423655" cy="230200"/>
                  </a:xfrm>
                </xdr:grpSpPr>
                <xdr:sp>
                  <xdr:nvSpPr>
                    <xdr:cNvPr id="6051" name="Shape 60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52" name="Shape 60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53" name="Shape 6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4" name="Shape 60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55" name="Shape 60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6" name="Shape 60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7" name="Shape 60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58" name="Shape 60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59" name="Shape 6059"/>
            <xdr:cNvGrpSpPr/>
          </xdr:nvGrpSpPr>
          <xdr:grpSpPr>
            <a:xfrm>
              <a:off x="5346000" y="3699038"/>
              <a:ext cx="0" cy="161925"/>
              <a:chOff x="5346000" y="3699038"/>
              <a:chExt cx="0" cy="161925"/>
            </a:xfrm>
          </xdr:grpSpPr>
          <xdr:sp>
            <xdr:nvSpPr>
              <xdr:cNvPr id="6060" name="Shape 60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61" name="Shape 6061"/>
              <xdr:cNvGrpSpPr/>
            </xdr:nvGrpSpPr>
            <xdr:grpSpPr>
              <a:xfrm>
                <a:off x="5346000" y="3699038"/>
                <a:ext cx="0" cy="161925"/>
                <a:chOff x="5346000" y="3699038"/>
                <a:chExt cx="0" cy="161925"/>
              </a:xfrm>
            </xdr:grpSpPr>
            <xdr:sp>
              <xdr:nvSpPr>
                <xdr:cNvPr id="6062" name="Shape 60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63" name="Shape 6063"/>
                <xdr:cNvGrpSpPr/>
              </xdr:nvGrpSpPr>
              <xdr:grpSpPr>
                <a:xfrm>
                  <a:off x="5346000" y="3699038"/>
                  <a:ext cx="0" cy="161925"/>
                  <a:chOff x="5346000" y="3699038"/>
                  <a:chExt cx="0" cy="161919"/>
                </a:xfrm>
              </xdr:grpSpPr>
              <xdr:sp>
                <xdr:nvSpPr>
                  <xdr:cNvPr id="6064" name="Shape 60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65" name="Shape 6065"/>
                  <xdr:cNvGrpSpPr/>
                </xdr:nvGrpSpPr>
                <xdr:grpSpPr>
                  <a:xfrm>
                    <a:off x="5346000" y="3699038"/>
                    <a:ext cx="0" cy="161919"/>
                    <a:chOff x="5475762" y="47760700"/>
                    <a:chExt cx="423655" cy="230200"/>
                  </a:xfrm>
                </xdr:grpSpPr>
                <xdr:sp>
                  <xdr:nvSpPr>
                    <xdr:cNvPr id="6066" name="Shape 60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67" name="Shape 60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68" name="Shape 60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69" name="Shape 60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70" name="Shape 60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71" name="Shape 60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72" name="Shape 6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73" name="Shape 60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74" name="Shape 6074"/>
            <xdr:cNvGrpSpPr/>
          </xdr:nvGrpSpPr>
          <xdr:grpSpPr>
            <a:xfrm>
              <a:off x="5346000" y="3699038"/>
              <a:ext cx="0" cy="161925"/>
              <a:chOff x="5346000" y="3699038"/>
              <a:chExt cx="0" cy="161925"/>
            </a:xfrm>
          </xdr:grpSpPr>
          <xdr:sp>
            <xdr:nvSpPr>
              <xdr:cNvPr id="6075" name="Shape 60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76" name="Shape 6076"/>
              <xdr:cNvGrpSpPr/>
            </xdr:nvGrpSpPr>
            <xdr:grpSpPr>
              <a:xfrm>
                <a:off x="5346000" y="3699038"/>
                <a:ext cx="0" cy="161925"/>
                <a:chOff x="5346000" y="3699038"/>
                <a:chExt cx="0" cy="161925"/>
              </a:xfrm>
            </xdr:grpSpPr>
            <xdr:sp>
              <xdr:nvSpPr>
                <xdr:cNvPr id="6077" name="Shape 60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78" name="Shape 6078"/>
                <xdr:cNvGrpSpPr/>
              </xdr:nvGrpSpPr>
              <xdr:grpSpPr>
                <a:xfrm>
                  <a:off x="5346000" y="3699038"/>
                  <a:ext cx="0" cy="161925"/>
                  <a:chOff x="5346000" y="3699038"/>
                  <a:chExt cx="0" cy="161919"/>
                </a:xfrm>
              </xdr:grpSpPr>
              <xdr:sp>
                <xdr:nvSpPr>
                  <xdr:cNvPr id="6079" name="Shape 60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80" name="Shape 6080"/>
                  <xdr:cNvGrpSpPr/>
                </xdr:nvGrpSpPr>
                <xdr:grpSpPr>
                  <a:xfrm>
                    <a:off x="5346000" y="3699038"/>
                    <a:ext cx="0" cy="161919"/>
                    <a:chOff x="5475762" y="47760700"/>
                    <a:chExt cx="423655" cy="230200"/>
                  </a:xfrm>
                </xdr:grpSpPr>
                <xdr:sp>
                  <xdr:nvSpPr>
                    <xdr:cNvPr id="6081" name="Shape 60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82" name="Shape 60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83" name="Shape 60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84" name="Shape 60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85" name="Shape 6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86" name="Shape 6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87" name="Shape 6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88" name="Shape 60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89" name="Shape 6089"/>
            <xdr:cNvGrpSpPr/>
          </xdr:nvGrpSpPr>
          <xdr:grpSpPr>
            <a:xfrm>
              <a:off x="5346000" y="3699038"/>
              <a:ext cx="0" cy="161925"/>
              <a:chOff x="5346000" y="3699038"/>
              <a:chExt cx="0" cy="161925"/>
            </a:xfrm>
          </xdr:grpSpPr>
          <xdr:sp>
            <xdr:nvSpPr>
              <xdr:cNvPr id="6090" name="Shape 60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91" name="Shape 6091"/>
              <xdr:cNvGrpSpPr/>
            </xdr:nvGrpSpPr>
            <xdr:grpSpPr>
              <a:xfrm>
                <a:off x="5346000" y="3699038"/>
                <a:ext cx="0" cy="161925"/>
                <a:chOff x="5346000" y="3699038"/>
                <a:chExt cx="0" cy="161925"/>
              </a:xfrm>
            </xdr:grpSpPr>
            <xdr:sp>
              <xdr:nvSpPr>
                <xdr:cNvPr id="6092" name="Shape 60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93" name="Shape 6093"/>
                <xdr:cNvGrpSpPr/>
              </xdr:nvGrpSpPr>
              <xdr:grpSpPr>
                <a:xfrm>
                  <a:off x="5346000" y="3699038"/>
                  <a:ext cx="0" cy="161925"/>
                  <a:chOff x="5346000" y="3699038"/>
                  <a:chExt cx="0" cy="161919"/>
                </a:xfrm>
              </xdr:grpSpPr>
              <xdr:sp>
                <xdr:nvSpPr>
                  <xdr:cNvPr id="6094" name="Shape 60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95" name="Shape 6095"/>
                  <xdr:cNvGrpSpPr/>
                </xdr:nvGrpSpPr>
                <xdr:grpSpPr>
                  <a:xfrm>
                    <a:off x="5346000" y="3699038"/>
                    <a:ext cx="0" cy="161919"/>
                    <a:chOff x="5475762" y="47760700"/>
                    <a:chExt cx="423655" cy="230200"/>
                  </a:xfrm>
                </xdr:grpSpPr>
                <xdr:sp>
                  <xdr:nvSpPr>
                    <xdr:cNvPr id="6096" name="Shape 60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97" name="Shape 60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98" name="Shape 6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99" name="Shape 60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00" name="Shape 61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01" name="Shape 61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02" name="Shape 61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03" name="Shape 61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04" name="Shape 6104"/>
            <xdr:cNvGrpSpPr/>
          </xdr:nvGrpSpPr>
          <xdr:grpSpPr>
            <a:xfrm>
              <a:off x="5346000" y="3699038"/>
              <a:ext cx="0" cy="161925"/>
              <a:chOff x="5346000" y="3699038"/>
              <a:chExt cx="0" cy="161925"/>
            </a:xfrm>
          </xdr:grpSpPr>
          <xdr:sp>
            <xdr:nvSpPr>
              <xdr:cNvPr id="6105" name="Shape 61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06" name="Shape 6106"/>
              <xdr:cNvGrpSpPr/>
            </xdr:nvGrpSpPr>
            <xdr:grpSpPr>
              <a:xfrm>
                <a:off x="5346000" y="3699038"/>
                <a:ext cx="0" cy="161925"/>
                <a:chOff x="5346000" y="3699038"/>
                <a:chExt cx="0" cy="161925"/>
              </a:xfrm>
            </xdr:grpSpPr>
            <xdr:sp>
              <xdr:nvSpPr>
                <xdr:cNvPr id="6107" name="Shape 61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08" name="Shape 6108"/>
                <xdr:cNvGrpSpPr/>
              </xdr:nvGrpSpPr>
              <xdr:grpSpPr>
                <a:xfrm>
                  <a:off x="5346000" y="3699038"/>
                  <a:ext cx="0" cy="161925"/>
                  <a:chOff x="5346000" y="3699038"/>
                  <a:chExt cx="0" cy="161919"/>
                </a:xfrm>
              </xdr:grpSpPr>
              <xdr:sp>
                <xdr:nvSpPr>
                  <xdr:cNvPr id="6109" name="Shape 61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10" name="Shape 6110"/>
                  <xdr:cNvGrpSpPr/>
                </xdr:nvGrpSpPr>
                <xdr:grpSpPr>
                  <a:xfrm>
                    <a:off x="5346000" y="3699038"/>
                    <a:ext cx="0" cy="161919"/>
                    <a:chOff x="5475762" y="47760700"/>
                    <a:chExt cx="423655" cy="230200"/>
                  </a:xfrm>
                </xdr:grpSpPr>
                <xdr:sp>
                  <xdr:nvSpPr>
                    <xdr:cNvPr id="6111" name="Shape 61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12" name="Shape 61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13" name="Shape 61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14" name="Shape 61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15" name="Shape 61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16" name="Shape 61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17" name="Shape 6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18" name="Shape 61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19" name="Shape 6119"/>
            <xdr:cNvGrpSpPr/>
          </xdr:nvGrpSpPr>
          <xdr:grpSpPr>
            <a:xfrm>
              <a:off x="5346000" y="3699038"/>
              <a:ext cx="0" cy="161925"/>
              <a:chOff x="5346000" y="3699038"/>
              <a:chExt cx="0" cy="161925"/>
            </a:xfrm>
          </xdr:grpSpPr>
          <xdr:sp>
            <xdr:nvSpPr>
              <xdr:cNvPr id="6120" name="Shape 61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21" name="Shape 6121"/>
              <xdr:cNvGrpSpPr/>
            </xdr:nvGrpSpPr>
            <xdr:grpSpPr>
              <a:xfrm>
                <a:off x="5346000" y="3699038"/>
                <a:ext cx="0" cy="161925"/>
                <a:chOff x="5346000" y="3699038"/>
                <a:chExt cx="0" cy="161925"/>
              </a:xfrm>
            </xdr:grpSpPr>
            <xdr:sp>
              <xdr:nvSpPr>
                <xdr:cNvPr id="6122" name="Shape 61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23" name="Shape 6123"/>
                <xdr:cNvGrpSpPr/>
              </xdr:nvGrpSpPr>
              <xdr:grpSpPr>
                <a:xfrm>
                  <a:off x="5346000" y="3699038"/>
                  <a:ext cx="0" cy="161925"/>
                  <a:chOff x="5346000" y="3699038"/>
                  <a:chExt cx="0" cy="161919"/>
                </a:xfrm>
              </xdr:grpSpPr>
              <xdr:sp>
                <xdr:nvSpPr>
                  <xdr:cNvPr id="6124" name="Shape 61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25" name="Shape 6125"/>
                  <xdr:cNvGrpSpPr/>
                </xdr:nvGrpSpPr>
                <xdr:grpSpPr>
                  <a:xfrm>
                    <a:off x="5346000" y="3699038"/>
                    <a:ext cx="0" cy="161919"/>
                    <a:chOff x="5475762" y="47760700"/>
                    <a:chExt cx="423655" cy="230200"/>
                  </a:xfrm>
                </xdr:grpSpPr>
                <xdr:sp>
                  <xdr:nvSpPr>
                    <xdr:cNvPr id="6126" name="Shape 61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27" name="Shape 61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28" name="Shape 6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29" name="Shape 61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30" name="Shape 61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31" name="Shape 6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32" name="Shape 6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33" name="Shape 61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34" name="Shape 6134"/>
            <xdr:cNvGrpSpPr/>
          </xdr:nvGrpSpPr>
          <xdr:grpSpPr>
            <a:xfrm>
              <a:off x="5346000" y="3699038"/>
              <a:ext cx="0" cy="161925"/>
              <a:chOff x="5346000" y="3699038"/>
              <a:chExt cx="0" cy="161925"/>
            </a:xfrm>
          </xdr:grpSpPr>
          <xdr:sp>
            <xdr:nvSpPr>
              <xdr:cNvPr id="6135" name="Shape 61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36" name="Shape 6136"/>
              <xdr:cNvGrpSpPr/>
            </xdr:nvGrpSpPr>
            <xdr:grpSpPr>
              <a:xfrm>
                <a:off x="5346000" y="3699038"/>
                <a:ext cx="0" cy="161925"/>
                <a:chOff x="5346000" y="3699038"/>
                <a:chExt cx="0" cy="161925"/>
              </a:xfrm>
            </xdr:grpSpPr>
            <xdr:sp>
              <xdr:nvSpPr>
                <xdr:cNvPr id="6137" name="Shape 61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38" name="Shape 6138"/>
                <xdr:cNvGrpSpPr/>
              </xdr:nvGrpSpPr>
              <xdr:grpSpPr>
                <a:xfrm>
                  <a:off x="5346000" y="3699038"/>
                  <a:ext cx="0" cy="161925"/>
                  <a:chOff x="5346000" y="3699038"/>
                  <a:chExt cx="0" cy="161919"/>
                </a:xfrm>
              </xdr:grpSpPr>
              <xdr:sp>
                <xdr:nvSpPr>
                  <xdr:cNvPr id="6139" name="Shape 61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40" name="Shape 6140"/>
                  <xdr:cNvGrpSpPr/>
                </xdr:nvGrpSpPr>
                <xdr:grpSpPr>
                  <a:xfrm>
                    <a:off x="5346000" y="3699038"/>
                    <a:ext cx="0" cy="161919"/>
                    <a:chOff x="5475762" y="47760700"/>
                    <a:chExt cx="423655" cy="230200"/>
                  </a:xfrm>
                </xdr:grpSpPr>
                <xdr:sp>
                  <xdr:nvSpPr>
                    <xdr:cNvPr id="6141" name="Shape 61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42" name="Shape 61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43" name="Shape 6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4" name="Shape 61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45" name="Shape 61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6" name="Shape 61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7" name="Shape 61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48" name="Shape 61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49" name="Shape 6149"/>
            <xdr:cNvGrpSpPr/>
          </xdr:nvGrpSpPr>
          <xdr:grpSpPr>
            <a:xfrm>
              <a:off x="5346000" y="3699038"/>
              <a:ext cx="0" cy="161925"/>
              <a:chOff x="5346000" y="3699038"/>
              <a:chExt cx="0" cy="161925"/>
            </a:xfrm>
          </xdr:grpSpPr>
          <xdr:sp>
            <xdr:nvSpPr>
              <xdr:cNvPr id="6150" name="Shape 61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51" name="Shape 6151"/>
              <xdr:cNvGrpSpPr/>
            </xdr:nvGrpSpPr>
            <xdr:grpSpPr>
              <a:xfrm>
                <a:off x="5346000" y="3699038"/>
                <a:ext cx="0" cy="161925"/>
                <a:chOff x="5346000" y="3699038"/>
                <a:chExt cx="0" cy="161925"/>
              </a:xfrm>
            </xdr:grpSpPr>
            <xdr:sp>
              <xdr:nvSpPr>
                <xdr:cNvPr id="6152" name="Shape 61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53" name="Shape 6153"/>
                <xdr:cNvGrpSpPr/>
              </xdr:nvGrpSpPr>
              <xdr:grpSpPr>
                <a:xfrm>
                  <a:off x="5346000" y="3699038"/>
                  <a:ext cx="0" cy="161925"/>
                  <a:chOff x="5346000" y="3699038"/>
                  <a:chExt cx="0" cy="161919"/>
                </a:xfrm>
              </xdr:grpSpPr>
              <xdr:sp>
                <xdr:nvSpPr>
                  <xdr:cNvPr id="6154" name="Shape 61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55" name="Shape 6155"/>
                  <xdr:cNvGrpSpPr/>
                </xdr:nvGrpSpPr>
                <xdr:grpSpPr>
                  <a:xfrm>
                    <a:off x="5346000" y="3699038"/>
                    <a:ext cx="0" cy="161919"/>
                    <a:chOff x="5475762" y="47760700"/>
                    <a:chExt cx="423655" cy="230200"/>
                  </a:xfrm>
                </xdr:grpSpPr>
                <xdr:sp>
                  <xdr:nvSpPr>
                    <xdr:cNvPr id="6156" name="Shape 61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57" name="Shape 61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58" name="Shape 61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59" name="Shape 61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60" name="Shape 61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61" name="Shape 61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62" name="Shape 6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63" name="Shape 61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64" name="Shape 6164"/>
            <xdr:cNvGrpSpPr/>
          </xdr:nvGrpSpPr>
          <xdr:grpSpPr>
            <a:xfrm>
              <a:off x="5346000" y="3699038"/>
              <a:ext cx="0" cy="161925"/>
              <a:chOff x="5346000" y="3699038"/>
              <a:chExt cx="0" cy="161925"/>
            </a:xfrm>
          </xdr:grpSpPr>
          <xdr:sp>
            <xdr:nvSpPr>
              <xdr:cNvPr id="6165" name="Shape 61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66" name="Shape 6166"/>
              <xdr:cNvGrpSpPr/>
            </xdr:nvGrpSpPr>
            <xdr:grpSpPr>
              <a:xfrm>
                <a:off x="5346000" y="3699038"/>
                <a:ext cx="0" cy="161925"/>
                <a:chOff x="5346000" y="3699038"/>
                <a:chExt cx="0" cy="161925"/>
              </a:xfrm>
            </xdr:grpSpPr>
            <xdr:sp>
              <xdr:nvSpPr>
                <xdr:cNvPr id="6167" name="Shape 61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68" name="Shape 6168"/>
                <xdr:cNvGrpSpPr/>
              </xdr:nvGrpSpPr>
              <xdr:grpSpPr>
                <a:xfrm>
                  <a:off x="5346000" y="3699038"/>
                  <a:ext cx="0" cy="161925"/>
                  <a:chOff x="5346000" y="3699038"/>
                  <a:chExt cx="0" cy="161919"/>
                </a:xfrm>
              </xdr:grpSpPr>
              <xdr:sp>
                <xdr:nvSpPr>
                  <xdr:cNvPr id="6169" name="Shape 61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70" name="Shape 6170"/>
                  <xdr:cNvGrpSpPr/>
                </xdr:nvGrpSpPr>
                <xdr:grpSpPr>
                  <a:xfrm>
                    <a:off x="5346000" y="3699038"/>
                    <a:ext cx="0" cy="161919"/>
                    <a:chOff x="5475762" y="47760700"/>
                    <a:chExt cx="423655" cy="230200"/>
                  </a:xfrm>
                </xdr:grpSpPr>
                <xdr:sp>
                  <xdr:nvSpPr>
                    <xdr:cNvPr id="6171" name="Shape 61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72" name="Shape 61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73" name="Shape 6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4" name="Shape 61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75" name="Shape 61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6" name="Shape 61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7" name="Shape 6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78" name="Shape 61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79" name="Shape 6179"/>
            <xdr:cNvGrpSpPr/>
          </xdr:nvGrpSpPr>
          <xdr:grpSpPr>
            <a:xfrm>
              <a:off x="5346000" y="3699038"/>
              <a:ext cx="0" cy="161925"/>
              <a:chOff x="5346000" y="3699038"/>
              <a:chExt cx="0" cy="161925"/>
            </a:xfrm>
          </xdr:grpSpPr>
          <xdr:sp>
            <xdr:nvSpPr>
              <xdr:cNvPr id="6180" name="Shape 61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81" name="Shape 6181"/>
              <xdr:cNvGrpSpPr/>
            </xdr:nvGrpSpPr>
            <xdr:grpSpPr>
              <a:xfrm>
                <a:off x="5346000" y="3699038"/>
                <a:ext cx="0" cy="161925"/>
                <a:chOff x="5346000" y="3699038"/>
                <a:chExt cx="0" cy="161925"/>
              </a:xfrm>
            </xdr:grpSpPr>
            <xdr:sp>
              <xdr:nvSpPr>
                <xdr:cNvPr id="6182" name="Shape 61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83" name="Shape 6183"/>
                <xdr:cNvGrpSpPr/>
              </xdr:nvGrpSpPr>
              <xdr:grpSpPr>
                <a:xfrm>
                  <a:off x="5346000" y="3699038"/>
                  <a:ext cx="0" cy="161925"/>
                  <a:chOff x="5346000" y="3699038"/>
                  <a:chExt cx="0" cy="161919"/>
                </a:xfrm>
              </xdr:grpSpPr>
              <xdr:sp>
                <xdr:nvSpPr>
                  <xdr:cNvPr id="6184" name="Shape 61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85" name="Shape 6185"/>
                  <xdr:cNvGrpSpPr/>
                </xdr:nvGrpSpPr>
                <xdr:grpSpPr>
                  <a:xfrm>
                    <a:off x="5346000" y="3699038"/>
                    <a:ext cx="0" cy="161919"/>
                    <a:chOff x="5475762" y="47760700"/>
                    <a:chExt cx="423655" cy="230200"/>
                  </a:xfrm>
                </xdr:grpSpPr>
                <xdr:sp>
                  <xdr:nvSpPr>
                    <xdr:cNvPr id="6186" name="Shape 61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87" name="Shape 61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88" name="Shape 6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89" name="Shape 61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90" name="Shape 61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91" name="Shape 61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92" name="Shape 61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93" name="Shape 61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94" name="Shape 6194"/>
            <xdr:cNvGrpSpPr/>
          </xdr:nvGrpSpPr>
          <xdr:grpSpPr>
            <a:xfrm>
              <a:off x="5346000" y="3699038"/>
              <a:ext cx="0" cy="161925"/>
              <a:chOff x="5346000" y="3699038"/>
              <a:chExt cx="0" cy="161925"/>
            </a:xfrm>
          </xdr:grpSpPr>
          <xdr:sp>
            <xdr:nvSpPr>
              <xdr:cNvPr id="6195" name="Shape 61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96" name="Shape 6196"/>
              <xdr:cNvGrpSpPr/>
            </xdr:nvGrpSpPr>
            <xdr:grpSpPr>
              <a:xfrm>
                <a:off x="5346000" y="3699038"/>
                <a:ext cx="0" cy="161925"/>
                <a:chOff x="5346000" y="3699038"/>
                <a:chExt cx="0" cy="161925"/>
              </a:xfrm>
            </xdr:grpSpPr>
            <xdr:sp>
              <xdr:nvSpPr>
                <xdr:cNvPr id="6197" name="Shape 61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98" name="Shape 6198"/>
                <xdr:cNvGrpSpPr/>
              </xdr:nvGrpSpPr>
              <xdr:grpSpPr>
                <a:xfrm>
                  <a:off x="5346000" y="3699038"/>
                  <a:ext cx="0" cy="161925"/>
                  <a:chOff x="5346000" y="3699038"/>
                  <a:chExt cx="0" cy="161919"/>
                </a:xfrm>
              </xdr:grpSpPr>
              <xdr:sp>
                <xdr:nvSpPr>
                  <xdr:cNvPr id="6199" name="Shape 61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00" name="Shape 6200"/>
                  <xdr:cNvGrpSpPr/>
                </xdr:nvGrpSpPr>
                <xdr:grpSpPr>
                  <a:xfrm>
                    <a:off x="5346000" y="3699038"/>
                    <a:ext cx="0" cy="161919"/>
                    <a:chOff x="5475762" y="47760700"/>
                    <a:chExt cx="423655" cy="230200"/>
                  </a:xfrm>
                </xdr:grpSpPr>
                <xdr:sp>
                  <xdr:nvSpPr>
                    <xdr:cNvPr id="6201" name="Shape 62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02" name="Shape 62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03" name="Shape 62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04" name="Shape 62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05" name="Shape 62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06" name="Shape 6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07" name="Shape 62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08" name="Shape 62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09" name="Shape 6209"/>
            <xdr:cNvGrpSpPr/>
          </xdr:nvGrpSpPr>
          <xdr:grpSpPr>
            <a:xfrm>
              <a:off x="5346000" y="3699038"/>
              <a:ext cx="0" cy="161925"/>
              <a:chOff x="5346000" y="3699038"/>
              <a:chExt cx="0" cy="161925"/>
            </a:xfrm>
          </xdr:grpSpPr>
          <xdr:sp>
            <xdr:nvSpPr>
              <xdr:cNvPr id="6210" name="Shape 62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11" name="Shape 6211"/>
              <xdr:cNvGrpSpPr/>
            </xdr:nvGrpSpPr>
            <xdr:grpSpPr>
              <a:xfrm>
                <a:off x="5346000" y="3699038"/>
                <a:ext cx="0" cy="161925"/>
                <a:chOff x="5346000" y="3699038"/>
                <a:chExt cx="0" cy="161925"/>
              </a:xfrm>
            </xdr:grpSpPr>
            <xdr:sp>
              <xdr:nvSpPr>
                <xdr:cNvPr id="6212" name="Shape 62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13" name="Shape 6213"/>
                <xdr:cNvGrpSpPr/>
              </xdr:nvGrpSpPr>
              <xdr:grpSpPr>
                <a:xfrm>
                  <a:off x="5346000" y="3699038"/>
                  <a:ext cx="0" cy="161925"/>
                  <a:chOff x="5346000" y="3699038"/>
                  <a:chExt cx="0" cy="161919"/>
                </a:xfrm>
              </xdr:grpSpPr>
              <xdr:sp>
                <xdr:nvSpPr>
                  <xdr:cNvPr id="6214" name="Shape 62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15" name="Shape 6215"/>
                  <xdr:cNvGrpSpPr/>
                </xdr:nvGrpSpPr>
                <xdr:grpSpPr>
                  <a:xfrm>
                    <a:off x="5346000" y="3699038"/>
                    <a:ext cx="0" cy="161919"/>
                    <a:chOff x="5475762" y="47760700"/>
                    <a:chExt cx="423655" cy="230200"/>
                  </a:xfrm>
                </xdr:grpSpPr>
                <xdr:sp>
                  <xdr:nvSpPr>
                    <xdr:cNvPr id="6216" name="Shape 62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17" name="Shape 62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18" name="Shape 6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19" name="Shape 62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20" name="Shape 62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21" name="Shape 62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22" name="Shape 62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23" name="Shape 62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24" name="Shape 6224"/>
            <xdr:cNvGrpSpPr/>
          </xdr:nvGrpSpPr>
          <xdr:grpSpPr>
            <a:xfrm>
              <a:off x="5346000" y="3699038"/>
              <a:ext cx="0" cy="161925"/>
              <a:chOff x="5346000" y="3699038"/>
              <a:chExt cx="0" cy="161925"/>
            </a:xfrm>
          </xdr:grpSpPr>
          <xdr:sp>
            <xdr:nvSpPr>
              <xdr:cNvPr id="6225" name="Shape 62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26" name="Shape 6226"/>
              <xdr:cNvGrpSpPr/>
            </xdr:nvGrpSpPr>
            <xdr:grpSpPr>
              <a:xfrm>
                <a:off x="5346000" y="3699038"/>
                <a:ext cx="0" cy="161925"/>
                <a:chOff x="5346000" y="3699038"/>
                <a:chExt cx="0" cy="161925"/>
              </a:xfrm>
            </xdr:grpSpPr>
            <xdr:sp>
              <xdr:nvSpPr>
                <xdr:cNvPr id="6227" name="Shape 62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28" name="Shape 6228"/>
                <xdr:cNvGrpSpPr/>
              </xdr:nvGrpSpPr>
              <xdr:grpSpPr>
                <a:xfrm>
                  <a:off x="5346000" y="3699038"/>
                  <a:ext cx="0" cy="161925"/>
                  <a:chOff x="5346000" y="3699038"/>
                  <a:chExt cx="0" cy="161919"/>
                </a:xfrm>
              </xdr:grpSpPr>
              <xdr:sp>
                <xdr:nvSpPr>
                  <xdr:cNvPr id="6229" name="Shape 62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30" name="Shape 6230"/>
                  <xdr:cNvGrpSpPr/>
                </xdr:nvGrpSpPr>
                <xdr:grpSpPr>
                  <a:xfrm>
                    <a:off x="5346000" y="3699038"/>
                    <a:ext cx="0" cy="161919"/>
                    <a:chOff x="5475762" y="47760700"/>
                    <a:chExt cx="423655" cy="230200"/>
                  </a:xfrm>
                </xdr:grpSpPr>
                <xdr:sp>
                  <xdr:nvSpPr>
                    <xdr:cNvPr id="6231" name="Shape 62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32" name="Shape 62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33" name="Shape 62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34" name="Shape 62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35" name="Shape 62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36" name="Shape 62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37" name="Shape 6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38" name="Shape 62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39" name="Shape 6239"/>
            <xdr:cNvGrpSpPr/>
          </xdr:nvGrpSpPr>
          <xdr:grpSpPr>
            <a:xfrm>
              <a:off x="5346000" y="3699038"/>
              <a:ext cx="0" cy="161925"/>
              <a:chOff x="5346000" y="3699038"/>
              <a:chExt cx="0" cy="161925"/>
            </a:xfrm>
          </xdr:grpSpPr>
          <xdr:sp>
            <xdr:nvSpPr>
              <xdr:cNvPr id="6240" name="Shape 62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41" name="Shape 6241"/>
              <xdr:cNvGrpSpPr/>
            </xdr:nvGrpSpPr>
            <xdr:grpSpPr>
              <a:xfrm>
                <a:off x="5346000" y="3699038"/>
                <a:ext cx="0" cy="161925"/>
                <a:chOff x="5346000" y="3699038"/>
                <a:chExt cx="0" cy="161925"/>
              </a:xfrm>
            </xdr:grpSpPr>
            <xdr:sp>
              <xdr:nvSpPr>
                <xdr:cNvPr id="6242" name="Shape 62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43" name="Shape 6243"/>
                <xdr:cNvGrpSpPr/>
              </xdr:nvGrpSpPr>
              <xdr:grpSpPr>
                <a:xfrm>
                  <a:off x="5346000" y="3699038"/>
                  <a:ext cx="0" cy="161925"/>
                  <a:chOff x="5346000" y="3699038"/>
                  <a:chExt cx="0" cy="161919"/>
                </a:xfrm>
              </xdr:grpSpPr>
              <xdr:sp>
                <xdr:nvSpPr>
                  <xdr:cNvPr id="6244" name="Shape 62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45" name="Shape 6245"/>
                  <xdr:cNvGrpSpPr/>
                </xdr:nvGrpSpPr>
                <xdr:grpSpPr>
                  <a:xfrm>
                    <a:off x="5346000" y="3699038"/>
                    <a:ext cx="0" cy="161919"/>
                    <a:chOff x="5475762" y="47760700"/>
                    <a:chExt cx="423655" cy="230200"/>
                  </a:xfrm>
                </xdr:grpSpPr>
                <xdr:sp>
                  <xdr:nvSpPr>
                    <xdr:cNvPr id="6246" name="Shape 62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47" name="Shape 62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48" name="Shape 6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49" name="Shape 62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50" name="Shape 6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51" name="Shape 6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52" name="Shape 6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53" name="Shape 62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54" name="Shape 6254"/>
            <xdr:cNvGrpSpPr/>
          </xdr:nvGrpSpPr>
          <xdr:grpSpPr>
            <a:xfrm>
              <a:off x="5346000" y="3699038"/>
              <a:ext cx="0" cy="161925"/>
              <a:chOff x="5346000" y="3699038"/>
              <a:chExt cx="0" cy="161925"/>
            </a:xfrm>
          </xdr:grpSpPr>
          <xdr:sp>
            <xdr:nvSpPr>
              <xdr:cNvPr id="6255" name="Shape 62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56" name="Shape 6256"/>
              <xdr:cNvGrpSpPr/>
            </xdr:nvGrpSpPr>
            <xdr:grpSpPr>
              <a:xfrm>
                <a:off x="5346000" y="3699038"/>
                <a:ext cx="0" cy="161925"/>
                <a:chOff x="5346000" y="3699038"/>
                <a:chExt cx="0" cy="161925"/>
              </a:xfrm>
            </xdr:grpSpPr>
            <xdr:sp>
              <xdr:nvSpPr>
                <xdr:cNvPr id="6257" name="Shape 62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58" name="Shape 6258"/>
                <xdr:cNvGrpSpPr/>
              </xdr:nvGrpSpPr>
              <xdr:grpSpPr>
                <a:xfrm>
                  <a:off x="5346000" y="3699038"/>
                  <a:ext cx="0" cy="161925"/>
                  <a:chOff x="5346000" y="3699038"/>
                  <a:chExt cx="0" cy="161919"/>
                </a:xfrm>
              </xdr:grpSpPr>
              <xdr:sp>
                <xdr:nvSpPr>
                  <xdr:cNvPr id="6259" name="Shape 62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60" name="Shape 6260"/>
                  <xdr:cNvGrpSpPr/>
                </xdr:nvGrpSpPr>
                <xdr:grpSpPr>
                  <a:xfrm>
                    <a:off x="5346000" y="3699038"/>
                    <a:ext cx="0" cy="161919"/>
                    <a:chOff x="5475762" y="47760700"/>
                    <a:chExt cx="423655" cy="230200"/>
                  </a:xfrm>
                </xdr:grpSpPr>
                <xdr:sp>
                  <xdr:nvSpPr>
                    <xdr:cNvPr id="6261" name="Shape 62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62" name="Shape 62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63" name="Shape 6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64" name="Shape 62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65" name="Shape 62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66" name="Shape 62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67" name="Shape 62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133</xdr:row>
      <xdr:rowOff>9525</xdr:rowOff>
    </xdr:from>
    <xdr:ext cx="457200" cy="371475"/>
    <xdr:sp>
      <xdr:nvSpPr>
        <xdr:cNvPr id="181" name="Shape 181"/>
        <xdr:cNvSpPr/>
      </xdr:nvSpPr>
      <xdr:spPr>
        <a:xfrm>
          <a:off x="5122163" y="3599025"/>
          <a:ext cx="447675" cy="361950"/>
        </a:xfrm>
        <a:prstGeom prst="triangle">
          <a:avLst>
            <a:gd fmla="val 50000" name="adj"/>
          </a:avLst>
        </a:prstGeom>
        <a:solidFill>
          <a:schemeClr val="dk1"/>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68" name="Shape 62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69" name="Shape 6269"/>
            <xdr:cNvGrpSpPr/>
          </xdr:nvGrpSpPr>
          <xdr:grpSpPr>
            <a:xfrm>
              <a:off x="5346000" y="3699038"/>
              <a:ext cx="0" cy="161925"/>
              <a:chOff x="5346000" y="3699038"/>
              <a:chExt cx="0" cy="161925"/>
            </a:xfrm>
          </xdr:grpSpPr>
          <xdr:sp>
            <xdr:nvSpPr>
              <xdr:cNvPr id="6270" name="Shape 62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71" name="Shape 6271"/>
              <xdr:cNvGrpSpPr/>
            </xdr:nvGrpSpPr>
            <xdr:grpSpPr>
              <a:xfrm>
                <a:off x="5346000" y="3699038"/>
                <a:ext cx="0" cy="161925"/>
                <a:chOff x="5346000" y="3699038"/>
                <a:chExt cx="0" cy="161925"/>
              </a:xfrm>
            </xdr:grpSpPr>
            <xdr:sp>
              <xdr:nvSpPr>
                <xdr:cNvPr id="6272" name="Shape 62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73" name="Shape 6273"/>
                <xdr:cNvGrpSpPr/>
              </xdr:nvGrpSpPr>
              <xdr:grpSpPr>
                <a:xfrm>
                  <a:off x="5346000" y="3699038"/>
                  <a:ext cx="0" cy="161925"/>
                  <a:chOff x="5346000" y="3699038"/>
                  <a:chExt cx="0" cy="161919"/>
                </a:xfrm>
              </xdr:grpSpPr>
              <xdr:sp>
                <xdr:nvSpPr>
                  <xdr:cNvPr id="6274" name="Shape 62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75" name="Shape 6275"/>
                  <xdr:cNvGrpSpPr/>
                </xdr:nvGrpSpPr>
                <xdr:grpSpPr>
                  <a:xfrm>
                    <a:off x="5346000" y="3699038"/>
                    <a:ext cx="0" cy="161919"/>
                    <a:chOff x="5475762" y="47760700"/>
                    <a:chExt cx="423655" cy="230200"/>
                  </a:xfrm>
                </xdr:grpSpPr>
                <xdr:sp>
                  <xdr:nvSpPr>
                    <xdr:cNvPr id="6276" name="Shape 62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77" name="Shape 62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78" name="Shape 62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79" name="Shape 62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80" name="Shape 62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81" name="Shape 6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82" name="Shape 6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83" name="Shape 62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84" name="Shape 6284"/>
            <xdr:cNvGrpSpPr/>
          </xdr:nvGrpSpPr>
          <xdr:grpSpPr>
            <a:xfrm>
              <a:off x="5346000" y="3699038"/>
              <a:ext cx="0" cy="161925"/>
              <a:chOff x="5346000" y="3699038"/>
              <a:chExt cx="0" cy="161925"/>
            </a:xfrm>
          </xdr:grpSpPr>
          <xdr:sp>
            <xdr:nvSpPr>
              <xdr:cNvPr id="6285" name="Shape 62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86" name="Shape 6286"/>
              <xdr:cNvGrpSpPr/>
            </xdr:nvGrpSpPr>
            <xdr:grpSpPr>
              <a:xfrm>
                <a:off x="5346000" y="3699038"/>
                <a:ext cx="0" cy="161925"/>
                <a:chOff x="5346000" y="3699038"/>
                <a:chExt cx="0" cy="161925"/>
              </a:xfrm>
            </xdr:grpSpPr>
            <xdr:sp>
              <xdr:nvSpPr>
                <xdr:cNvPr id="6287" name="Shape 62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88" name="Shape 6288"/>
                <xdr:cNvGrpSpPr/>
              </xdr:nvGrpSpPr>
              <xdr:grpSpPr>
                <a:xfrm>
                  <a:off x="5346000" y="3699038"/>
                  <a:ext cx="0" cy="161925"/>
                  <a:chOff x="5346000" y="3699038"/>
                  <a:chExt cx="0" cy="161919"/>
                </a:xfrm>
              </xdr:grpSpPr>
              <xdr:sp>
                <xdr:nvSpPr>
                  <xdr:cNvPr id="6289" name="Shape 62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90" name="Shape 6290"/>
                  <xdr:cNvGrpSpPr/>
                </xdr:nvGrpSpPr>
                <xdr:grpSpPr>
                  <a:xfrm>
                    <a:off x="5346000" y="3699038"/>
                    <a:ext cx="0" cy="161919"/>
                    <a:chOff x="5475762" y="47760700"/>
                    <a:chExt cx="314325" cy="230200"/>
                  </a:xfrm>
                </xdr:grpSpPr>
                <xdr:sp>
                  <xdr:nvSpPr>
                    <xdr:cNvPr id="6291" name="Shape 62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92" name="Shape 629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93" name="Shape 62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4" name="Shape 62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5" name="Shape 62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6" name="Shape 62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7" name="Shape 629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6298" name="Shape 62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99" name="Shape 6299"/>
            <xdr:cNvGrpSpPr/>
          </xdr:nvGrpSpPr>
          <xdr:grpSpPr>
            <a:xfrm>
              <a:off x="5346000" y="3699038"/>
              <a:ext cx="0" cy="161925"/>
              <a:chOff x="5346000" y="3699038"/>
              <a:chExt cx="0" cy="161925"/>
            </a:xfrm>
          </xdr:grpSpPr>
          <xdr:sp>
            <xdr:nvSpPr>
              <xdr:cNvPr id="6300" name="Shape 63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01" name="Shape 6301"/>
              <xdr:cNvGrpSpPr/>
            </xdr:nvGrpSpPr>
            <xdr:grpSpPr>
              <a:xfrm>
                <a:off x="5346000" y="3699038"/>
                <a:ext cx="0" cy="161925"/>
                <a:chOff x="5346000" y="3699038"/>
                <a:chExt cx="0" cy="161925"/>
              </a:xfrm>
            </xdr:grpSpPr>
            <xdr:sp>
              <xdr:nvSpPr>
                <xdr:cNvPr id="6302" name="Shape 63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03" name="Shape 6303"/>
                <xdr:cNvGrpSpPr/>
              </xdr:nvGrpSpPr>
              <xdr:grpSpPr>
                <a:xfrm>
                  <a:off x="5346000" y="3699038"/>
                  <a:ext cx="0" cy="161925"/>
                  <a:chOff x="5346000" y="3699038"/>
                  <a:chExt cx="0" cy="161919"/>
                </a:xfrm>
              </xdr:grpSpPr>
              <xdr:sp>
                <xdr:nvSpPr>
                  <xdr:cNvPr id="6304" name="Shape 63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05" name="Shape 6305"/>
                  <xdr:cNvGrpSpPr/>
                </xdr:nvGrpSpPr>
                <xdr:grpSpPr>
                  <a:xfrm>
                    <a:off x="5346000" y="3699038"/>
                    <a:ext cx="0" cy="161919"/>
                    <a:chOff x="5475762" y="47760700"/>
                    <a:chExt cx="314325" cy="230200"/>
                  </a:xfrm>
                </xdr:grpSpPr>
                <xdr:sp>
                  <xdr:nvSpPr>
                    <xdr:cNvPr id="6306" name="Shape 63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07" name="Shape 630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08" name="Shape 63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09" name="Shape 630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0" name="Shape 631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1" name="Shape 631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2" name="Shape 631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6313" name="Shape 6313"/>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14" name="Shape 6314"/>
            <xdr:cNvGrpSpPr/>
          </xdr:nvGrpSpPr>
          <xdr:grpSpPr>
            <a:xfrm>
              <a:off x="5346000" y="3694275"/>
              <a:ext cx="0" cy="171450"/>
              <a:chOff x="5346000" y="3694275"/>
              <a:chExt cx="0" cy="171450"/>
            </a:xfrm>
          </xdr:grpSpPr>
          <xdr:sp>
            <xdr:nvSpPr>
              <xdr:cNvPr id="6315" name="Shape 6315"/>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16" name="Shape 6316"/>
              <xdr:cNvGrpSpPr/>
            </xdr:nvGrpSpPr>
            <xdr:grpSpPr>
              <a:xfrm>
                <a:off x="5346000" y="3694275"/>
                <a:ext cx="0" cy="171450"/>
                <a:chOff x="5346000" y="3694275"/>
                <a:chExt cx="0" cy="171450"/>
              </a:xfrm>
            </xdr:grpSpPr>
            <xdr:sp>
              <xdr:nvSpPr>
                <xdr:cNvPr id="6317" name="Shape 6317"/>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18" name="Shape 6318"/>
                <xdr:cNvGrpSpPr/>
              </xdr:nvGrpSpPr>
              <xdr:grpSpPr>
                <a:xfrm>
                  <a:off x="5346000" y="3694275"/>
                  <a:ext cx="0" cy="171450"/>
                  <a:chOff x="5346000" y="3694275"/>
                  <a:chExt cx="0" cy="171443"/>
                </a:xfrm>
              </xdr:grpSpPr>
              <xdr:sp>
                <xdr:nvSpPr>
                  <xdr:cNvPr id="6319" name="Shape 6319"/>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20" name="Shape 6320"/>
                  <xdr:cNvGrpSpPr/>
                </xdr:nvGrpSpPr>
                <xdr:grpSpPr>
                  <a:xfrm>
                    <a:off x="5346000" y="3694275"/>
                    <a:ext cx="0" cy="171443"/>
                    <a:chOff x="5475762" y="47760700"/>
                    <a:chExt cx="314325" cy="230200"/>
                  </a:xfrm>
                </xdr:grpSpPr>
                <xdr:sp>
                  <xdr:nvSpPr>
                    <xdr:cNvPr id="6321" name="Shape 63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22" name="Shape 6322"/>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23" name="Shape 632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4" name="Shape 632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5" name="Shape 632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6" name="Shape 632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7" name="Shape 632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28" name="Shape 63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29" name="Shape 6329"/>
            <xdr:cNvGrpSpPr/>
          </xdr:nvGrpSpPr>
          <xdr:grpSpPr>
            <a:xfrm>
              <a:off x="5346000" y="3699038"/>
              <a:ext cx="0" cy="161925"/>
              <a:chOff x="5346000" y="3699038"/>
              <a:chExt cx="0" cy="161925"/>
            </a:xfrm>
          </xdr:grpSpPr>
          <xdr:sp>
            <xdr:nvSpPr>
              <xdr:cNvPr id="6330" name="Shape 63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31" name="Shape 6331"/>
              <xdr:cNvGrpSpPr/>
            </xdr:nvGrpSpPr>
            <xdr:grpSpPr>
              <a:xfrm>
                <a:off x="5346000" y="3699038"/>
                <a:ext cx="0" cy="161925"/>
                <a:chOff x="5346000" y="3699038"/>
                <a:chExt cx="0" cy="161925"/>
              </a:xfrm>
            </xdr:grpSpPr>
            <xdr:sp>
              <xdr:nvSpPr>
                <xdr:cNvPr id="6332" name="Shape 63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33" name="Shape 6333"/>
                <xdr:cNvGrpSpPr/>
              </xdr:nvGrpSpPr>
              <xdr:grpSpPr>
                <a:xfrm>
                  <a:off x="5346000" y="3699038"/>
                  <a:ext cx="0" cy="161925"/>
                  <a:chOff x="5346000" y="3699038"/>
                  <a:chExt cx="0" cy="161919"/>
                </a:xfrm>
              </xdr:grpSpPr>
              <xdr:sp>
                <xdr:nvSpPr>
                  <xdr:cNvPr id="6334" name="Shape 63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35" name="Shape 6335"/>
                  <xdr:cNvGrpSpPr/>
                </xdr:nvGrpSpPr>
                <xdr:grpSpPr>
                  <a:xfrm>
                    <a:off x="5346000" y="3699038"/>
                    <a:ext cx="0" cy="161919"/>
                    <a:chOff x="5475762" y="47760700"/>
                    <a:chExt cx="423655" cy="230200"/>
                  </a:xfrm>
                </xdr:grpSpPr>
                <xdr:sp>
                  <xdr:nvSpPr>
                    <xdr:cNvPr id="6336" name="Shape 63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37" name="Shape 63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38" name="Shape 63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39" name="Shape 63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40" name="Shape 63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41" name="Shape 63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42" name="Shape 63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43" name="Shape 63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44" name="Shape 6344"/>
            <xdr:cNvGrpSpPr/>
          </xdr:nvGrpSpPr>
          <xdr:grpSpPr>
            <a:xfrm>
              <a:off x="5346000" y="3699038"/>
              <a:ext cx="0" cy="161925"/>
              <a:chOff x="5346000" y="3699038"/>
              <a:chExt cx="0" cy="161925"/>
            </a:xfrm>
          </xdr:grpSpPr>
          <xdr:sp>
            <xdr:nvSpPr>
              <xdr:cNvPr id="6345" name="Shape 63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46" name="Shape 6346"/>
              <xdr:cNvGrpSpPr/>
            </xdr:nvGrpSpPr>
            <xdr:grpSpPr>
              <a:xfrm>
                <a:off x="5346000" y="3699038"/>
                <a:ext cx="0" cy="161925"/>
                <a:chOff x="5346000" y="3699038"/>
                <a:chExt cx="0" cy="161925"/>
              </a:xfrm>
            </xdr:grpSpPr>
            <xdr:sp>
              <xdr:nvSpPr>
                <xdr:cNvPr id="6347" name="Shape 63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48" name="Shape 6348"/>
                <xdr:cNvGrpSpPr/>
              </xdr:nvGrpSpPr>
              <xdr:grpSpPr>
                <a:xfrm>
                  <a:off x="5346000" y="3699038"/>
                  <a:ext cx="0" cy="161925"/>
                  <a:chOff x="5346000" y="3699038"/>
                  <a:chExt cx="0" cy="161919"/>
                </a:xfrm>
              </xdr:grpSpPr>
              <xdr:sp>
                <xdr:nvSpPr>
                  <xdr:cNvPr id="6349" name="Shape 63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50" name="Shape 6350"/>
                  <xdr:cNvGrpSpPr/>
                </xdr:nvGrpSpPr>
                <xdr:grpSpPr>
                  <a:xfrm>
                    <a:off x="5346000" y="3699038"/>
                    <a:ext cx="0" cy="161919"/>
                    <a:chOff x="5475762" y="47760700"/>
                    <a:chExt cx="423655" cy="230200"/>
                  </a:xfrm>
                </xdr:grpSpPr>
                <xdr:sp>
                  <xdr:nvSpPr>
                    <xdr:cNvPr id="6351" name="Shape 63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52" name="Shape 63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53" name="Shape 63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4" name="Shape 63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55" name="Shape 63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6" name="Shape 63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7" name="Shape 63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58" name="Shape 63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59" name="Shape 6359"/>
            <xdr:cNvGrpSpPr/>
          </xdr:nvGrpSpPr>
          <xdr:grpSpPr>
            <a:xfrm>
              <a:off x="5346000" y="3699038"/>
              <a:ext cx="0" cy="161925"/>
              <a:chOff x="5346000" y="3699038"/>
              <a:chExt cx="0" cy="161925"/>
            </a:xfrm>
          </xdr:grpSpPr>
          <xdr:sp>
            <xdr:nvSpPr>
              <xdr:cNvPr id="6360" name="Shape 636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61" name="Shape 6361"/>
              <xdr:cNvGrpSpPr/>
            </xdr:nvGrpSpPr>
            <xdr:grpSpPr>
              <a:xfrm>
                <a:off x="5346000" y="3699038"/>
                <a:ext cx="0" cy="161925"/>
                <a:chOff x="5346000" y="3699038"/>
                <a:chExt cx="0" cy="161925"/>
              </a:xfrm>
            </xdr:grpSpPr>
            <xdr:sp>
              <xdr:nvSpPr>
                <xdr:cNvPr id="6362" name="Shape 636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63" name="Shape 6363"/>
                <xdr:cNvGrpSpPr/>
              </xdr:nvGrpSpPr>
              <xdr:grpSpPr>
                <a:xfrm>
                  <a:off x="5346000" y="3699038"/>
                  <a:ext cx="0" cy="161925"/>
                  <a:chOff x="5346000" y="3699038"/>
                  <a:chExt cx="0" cy="161919"/>
                </a:xfrm>
              </xdr:grpSpPr>
              <xdr:sp>
                <xdr:nvSpPr>
                  <xdr:cNvPr id="6364" name="Shape 63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65" name="Shape 6365"/>
                  <xdr:cNvGrpSpPr/>
                </xdr:nvGrpSpPr>
                <xdr:grpSpPr>
                  <a:xfrm>
                    <a:off x="5346000" y="3699038"/>
                    <a:ext cx="0" cy="161919"/>
                    <a:chOff x="5475762" y="47760700"/>
                    <a:chExt cx="423655" cy="230200"/>
                  </a:xfrm>
                </xdr:grpSpPr>
                <xdr:sp>
                  <xdr:nvSpPr>
                    <xdr:cNvPr id="6366" name="Shape 63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67" name="Shape 63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68" name="Shape 63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69" name="Shape 63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70" name="Shape 6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71" name="Shape 6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72" name="Shape 6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73" name="Shape 63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74" name="Shape 6374"/>
            <xdr:cNvGrpSpPr/>
          </xdr:nvGrpSpPr>
          <xdr:grpSpPr>
            <a:xfrm>
              <a:off x="5346000" y="3699038"/>
              <a:ext cx="0" cy="161925"/>
              <a:chOff x="5346000" y="3699038"/>
              <a:chExt cx="0" cy="161925"/>
            </a:xfrm>
          </xdr:grpSpPr>
          <xdr:sp>
            <xdr:nvSpPr>
              <xdr:cNvPr id="6375" name="Shape 637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76" name="Shape 6376"/>
              <xdr:cNvGrpSpPr/>
            </xdr:nvGrpSpPr>
            <xdr:grpSpPr>
              <a:xfrm>
                <a:off x="5346000" y="3699038"/>
                <a:ext cx="0" cy="161925"/>
                <a:chOff x="5346000" y="3699038"/>
                <a:chExt cx="0" cy="161925"/>
              </a:xfrm>
            </xdr:grpSpPr>
            <xdr:sp>
              <xdr:nvSpPr>
                <xdr:cNvPr id="6377" name="Shape 637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78" name="Shape 6378"/>
                <xdr:cNvGrpSpPr/>
              </xdr:nvGrpSpPr>
              <xdr:grpSpPr>
                <a:xfrm>
                  <a:off x="5346000" y="3699038"/>
                  <a:ext cx="0" cy="161925"/>
                  <a:chOff x="5346000" y="3699038"/>
                  <a:chExt cx="0" cy="161919"/>
                </a:xfrm>
              </xdr:grpSpPr>
              <xdr:sp>
                <xdr:nvSpPr>
                  <xdr:cNvPr id="6379" name="Shape 63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80" name="Shape 6380"/>
                  <xdr:cNvGrpSpPr/>
                </xdr:nvGrpSpPr>
                <xdr:grpSpPr>
                  <a:xfrm>
                    <a:off x="5346000" y="3699038"/>
                    <a:ext cx="0" cy="161919"/>
                    <a:chOff x="5475762" y="47760700"/>
                    <a:chExt cx="423655" cy="230200"/>
                  </a:xfrm>
                </xdr:grpSpPr>
                <xdr:sp>
                  <xdr:nvSpPr>
                    <xdr:cNvPr id="6381" name="Shape 63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82" name="Shape 63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83" name="Shape 6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84" name="Shape 63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85" name="Shape 63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86" name="Shape 6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87" name="Shape 6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88" name="Shape 63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89" name="Shape 6389"/>
            <xdr:cNvGrpSpPr/>
          </xdr:nvGrpSpPr>
          <xdr:grpSpPr>
            <a:xfrm>
              <a:off x="5346000" y="3699038"/>
              <a:ext cx="0" cy="161925"/>
              <a:chOff x="5346000" y="3699038"/>
              <a:chExt cx="0" cy="161925"/>
            </a:xfrm>
          </xdr:grpSpPr>
          <xdr:sp>
            <xdr:nvSpPr>
              <xdr:cNvPr id="6390" name="Shape 639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91" name="Shape 6391"/>
              <xdr:cNvGrpSpPr/>
            </xdr:nvGrpSpPr>
            <xdr:grpSpPr>
              <a:xfrm>
                <a:off x="5346000" y="3699038"/>
                <a:ext cx="0" cy="161925"/>
                <a:chOff x="5346000" y="3699038"/>
                <a:chExt cx="0" cy="161925"/>
              </a:xfrm>
            </xdr:grpSpPr>
            <xdr:sp>
              <xdr:nvSpPr>
                <xdr:cNvPr id="6392" name="Shape 639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93" name="Shape 6393"/>
                <xdr:cNvGrpSpPr/>
              </xdr:nvGrpSpPr>
              <xdr:grpSpPr>
                <a:xfrm>
                  <a:off x="5346000" y="3699038"/>
                  <a:ext cx="0" cy="161925"/>
                  <a:chOff x="5346000" y="3699038"/>
                  <a:chExt cx="0" cy="161919"/>
                </a:xfrm>
              </xdr:grpSpPr>
              <xdr:sp>
                <xdr:nvSpPr>
                  <xdr:cNvPr id="6394" name="Shape 63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95" name="Shape 6395"/>
                  <xdr:cNvGrpSpPr/>
                </xdr:nvGrpSpPr>
                <xdr:grpSpPr>
                  <a:xfrm>
                    <a:off x="5346000" y="3699038"/>
                    <a:ext cx="0" cy="161919"/>
                    <a:chOff x="5475762" y="47760700"/>
                    <a:chExt cx="423655" cy="230200"/>
                  </a:xfrm>
                </xdr:grpSpPr>
                <xdr:sp>
                  <xdr:nvSpPr>
                    <xdr:cNvPr id="6396" name="Shape 63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97" name="Shape 63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98" name="Shape 63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99" name="Shape 63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00" name="Shape 64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01" name="Shape 64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02" name="Shape 6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03" name="Shape 64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04" name="Shape 6404"/>
            <xdr:cNvGrpSpPr/>
          </xdr:nvGrpSpPr>
          <xdr:grpSpPr>
            <a:xfrm>
              <a:off x="5346000" y="3699038"/>
              <a:ext cx="0" cy="161925"/>
              <a:chOff x="5346000" y="3699038"/>
              <a:chExt cx="0" cy="161925"/>
            </a:xfrm>
          </xdr:grpSpPr>
          <xdr:sp>
            <xdr:nvSpPr>
              <xdr:cNvPr id="6405" name="Shape 640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06" name="Shape 6406"/>
              <xdr:cNvGrpSpPr/>
            </xdr:nvGrpSpPr>
            <xdr:grpSpPr>
              <a:xfrm>
                <a:off x="5346000" y="3699038"/>
                <a:ext cx="0" cy="161925"/>
                <a:chOff x="5346000" y="3699038"/>
                <a:chExt cx="0" cy="161925"/>
              </a:xfrm>
            </xdr:grpSpPr>
            <xdr:sp>
              <xdr:nvSpPr>
                <xdr:cNvPr id="6407" name="Shape 640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08" name="Shape 6408"/>
                <xdr:cNvGrpSpPr/>
              </xdr:nvGrpSpPr>
              <xdr:grpSpPr>
                <a:xfrm>
                  <a:off x="5346000" y="3699038"/>
                  <a:ext cx="0" cy="161925"/>
                  <a:chOff x="5346000" y="3699038"/>
                  <a:chExt cx="0" cy="161919"/>
                </a:xfrm>
              </xdr:grpSpPr>
              <xdr:sp>
                <xdr:nvSpPr>
                  <xdr:cNvPr id="6409" name="Shape 64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10" name="Shape 6410"/>
                  <xdr:cNvGrpSpPr/>
                </xdr:nvGrpSpPr>
                <xdr:grpSpPr>
                  <a:xfrm>
                    <a:off x="5346000" y="3699038"/>
                    <a:ext cx="0" cy="161919"/>
                    <a:chOff x="5475762" y="47760700"/>
                    <a:chExt cx="423655" cy="230200"/>
                  </a:xfrm>
                </xdr:grpSpPr>
                <xdr:sp>
                  <xdr:nvSpPr>
                    <xdr:cNvPr id="6411" name="Shape 64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12" name="Shape 64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13" name="Shape 6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14" name="Shape 64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15" name="Shape 6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16" name="Shape 6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17" name="Shape 6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18" name="Shape 64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19" name="Shape 6419"/>
            <xdr:cNvGrpSpPr/>
          </xdr:nvGrpSpPr>
          <xdr:grpSpPr>
            <a:xfrm>
              <a:off x="5346000" y="3699038"/>
              <a:ext cx="0" cy="161925"/>
              <a:chOff x="5346000" y="3699038"/>
              <a:chExt cx="0" cy="161925"/>
            </a:xfrm>
          </xdr:grpSpPr>
          <xdr:sp>
            <xdr:nvSpPr>
              <xdr:cNvPr id="6420" name="Shape 642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21" name="Shape 6421"/>
              <xdr:cNvGrpSpPr/>
            </xdr:nvGrpSpPr>
            <xdr:grpSpPr>
              <a:xfrm>
                <a:off x="5346000" y="3699038"/>
                <a:ext cx="0" cy="161925"/>
                <a:chOff x="5346000" y="3699038"/>
                <a:chExt cx="0" cy="161925"/>
              </a:xfrm>
            </xdr:grpSpPr>
            <xdr:sp>
              <xdr:nvSpPr>
                <xdr:cNvPr id="6422" name="Shape 642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23" name="Shape 6423"/>
                <xdr:cNvGrpSpPr/>
              </xdr:nvGrpSpPr>
              <xdr:grpSpPr>
                <a:xfrm>
                  <a:off x="5346000" y="3699038"/>
                  <a:ext cx="0" cy="161925"/>
                  <a:chOff x="5346000" y="3699038"/>
                  <a:chExt cx="0" cy="161919"/>
                </a:xfrm>
              </xdr:grpSpPr>
              <xdr:sp>
                <xdr:nvSpPr>
                  <xdr:cNvPr id="6424" name="Shape 64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25" name="Shape 6425"/>
                  <xdr:cNvGrpSpPr/>
                </xdr:nvGrpSpPr>
                <xdr:grpSpPr>
                  <a:xfrm>
                    <a:off x="5346000" y="3699038"/>
                    <a:ext cx="0" cy="161919"/>
                    <a:chOff x="5475762" y="47760700"/>
                    <a:chExt cx="423655" cy="230200"/>
                  </a:xfrm>
                </xdr:grpSpPr>
                <xdr:sp>
                  <xdr:nvSpPr>
                    <xdr:cNvPr id="6426" name="Shape 64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27" name="Shape 64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28" name="Shape 6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29" name="Shape 64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30" name="Shape 64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31" name="Shape 64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32" name="Shape 64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33" name="Shape 64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34" name="Shape 6434"/>
            <xdr:cNvGrpSpPr/>
          </xdr:nvGrpSpPr>
          <xdr:grpSpPr>
            <a:xfrm>
              <a:off x="5346000" y="3699038"/>
              <a:ext cx="0" cy="161925"/>
              <a:chOff x="5346000" y="3699038"/>
              <a:chExt cx="0" cy="161925"/>
            </a:xfrm>
          </xdr:grpSpPr>
          <xdr:sp>
            <xdr:nvSpPr>
              <xdr:cNvPr id="6435" name="Shape 643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36" name="Shape 6436"/>
              <xdr:cNvGrpSpPr/>
            </xdr:nvGrpSpPr>
            <xdr:grpSpPr>
              <a:xfrm>
                <a:off x="5346000" y="3699038"/>
                <a:ext cx="0" cy="161925"/>
                <a:chOff x="5346000" y="3699038"/>
                <a:chExt cx="0" cy="161925"/>
              </a:xfrm>
            </xdr:grpSpPr>
            <xdr:sp>
              <xdr:nvSpPr>
                <xdr:cNvPr id="6437" name="Shape 643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38" name="Shape 6438"/>
                <xdr:cNvGrpSpPr/>
              </xdr:nvGrpSpPr>
              <xdr:grpSpPr>
                <a:xfrm>
                  <a:off x="5346000" y="3699038"/>
                  <a:ext cx="0" cy="161925"/>
                  <a:chOff x="5346000" y="3699038"/>
                  <a:chExt cx="0" cy="161919"/>
                </a:xfrm>
              </xdr:grpSpPr>
              <xdr:sp>
                <xdr:nvSpPr>
                  <xdr:cNvPr id="6439" name="Shape 64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40" name="Shape 6440"/>
                  <xdr:cNvGrpSpPr/>
                </xdr:nvGrpSpPr>
                <xdr:grpSpPr>
                  <a:xfrm>
                    <a:off x="5346000" y="3699038"/>
                    <a:ext cx="0" cy="161919"/>
                    <a:chOff x="5475762" y="47760700"/>
                    <a:chExt cx="423655" cy="230200"/>
                  </a:xfrm>
                </xdr:grpSpPr>
                <xdr:sp>
                  <xdr:nvSpPr>
                    <xdr:cNvPr id="6441" name="Shape 64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42" name="Shape 64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43" name="Shape 64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4" name="Shape 64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45" name="Shape 64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6" name="Shape 6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7" name="Shape 6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48" name="Shape 64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49" name="Shape 6449"/>
            <xdr:cNvGrpSpPr/>
          </xdr:nvGrpSpPr>
          <xdr:grpSpPr>
            <a:xfrm>
              <a:off x="5346000" y="3699038"/>
              <a:ext cx="0" cy="161925"/>
              <a:chOff x="5346000" y="3699038"/>
              <a:chExt cx="0" cy="161925"/>
            </a:xfrm>
          </xdr:grpSpPr>
          <xdr:sp>
            <xdr:nvSpPr>
              <xdr:cNvPr id="6450" name="Shape 645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51" name="Shape 6451"/>
              <xdr:cNvGrpSpPr/>
            </xdr:nvGrpSpPr>
            <xdr:grpSpPr>
              <a:xfrm>
                <a:off x="5346000" y="3699038"/>
                <a:ext cx="0" cy="161925"/>
                <a:chOff x="5346000" y="3699038"/>
                <a:chExt cx="0" cy="161925"/>
              </a:xfrm>
            </xdr:grpSpPr>
            <xdr:sp>
              <xdr:nvSpPr>
                <xdr:cNvPr id="6452" name="Shape 645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53" name="Shape 6453"/>
                <xdr:cNvGrpSpPr/>
              </xdr:nvGrpSpPr>
              <xdr:grpSpPr>
                <a:xfrm>
                  <a:off x="5346000" y="3699038"/>
                  <a:ext cx="0" cy="161925"/>
                  <a:chOff x="5346000" y="3699038"/>
                  <a:chExt cx="0" cy="161919"/>
                </a:xfrm>
              </xdr:grpSpPr>
              <xdr:sp>
                <xdr:nvSpPr>
                  <xdr:cNvPr id="6454" name="Shape 64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55" name="Shape 6455"/>
                  <xdr:cNvGrpSpPr/>
                </xdr:nvGrpSpPr>
                <xdr:grpSpPr>
                  <a:xfrm>
                    <a:off x="5346000" y="3699038"/>
                    <a:ext cx="0" cy="161919"/>
                    <a:chOff x="5475762" y="47760700"/>
                    <a:chExt cx="423655" cy="230200"/>
                  </a:xfrm>
                </xdr:grpSpPr>
                <xdr:sp>
                  <xdr:nvSpPr>
                    <xdr:cNvPr id="6456" name="Shape 64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57" name="Shape 64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58" name="Shape 6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59" name="Shape 64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60" name="Shape 64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1" name="Shape 6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2" name="Shape 6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63" name="Shape 64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64" name="Shape 6464"/>
            <xdr:cNvGrpSpPr/>
          </xdr:nvGrpSpPr>
          <xdr:grpSpPr>
            <a:xfrm>
              <a:off x="5346000" y="3699038"/>
              <a:ext cx="0" cy="161925"/>
              <a:chOff x="5346000" y="3699038"/>
              <a:chExt cx="0" cy="161925"/>
            </a:xfrm>
          </xdr:grpSpPr>
          <xdr:sp>
            <xdr:nvSpPr>
              <xdr:cNvPr id="6465" name="Shape 646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66" name="Shape 6466"/>
              <xdr:cNvGrpSpPr/>
            </xdr:nvGrpSpPr>
            <xdr:grpSpPr>
              <a:xfrm>
                <a:off x="5346000" y="3699038"/>
                <a:ext cx="0" cy="161925"/>
                <a:chOff x="5346000" y="3699038"/>
                <a:chExt cx="0" cy="161925"/>
              </a:xfrm>
            </xdr:grpSpPr>
            <xdr:sp>
              <xdr:nvSpPr>
                <xdr:cNvPr id="6467" name="Shape 646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68" name="Shape 6468"/>
                <xdr:cNvGrpSpPr/>
              </xdr:nvGrpSpPr>
              <xdr:grpSpPr>
                <a:xfrm>
                  <a:off x="5346000" y="3699038"/>
                  <a:ext cx="0" cy="161925"/>
                  <a:chOff x="5346000" y="3699038"/>
                  <a:chExt cx="0" cy="161919"/>
                </a:xfrm>
              </xdr:grpSpPr>
              <xdr:sp>
                <xdr:nvSpPr>
                  <xdr:cNvPr id="6469" name="Shape 64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70" name="Shape 6470"/>
                  <xdr:cNvGrpSpPr/>
                </xdr:nvGrpSpPr>
                <xdr:grpSpPr>
                  <a:xfrm>
                    <a:off x="5346000" y="3699038"/>
                    <a:ext cx="0" cy="161919"/>
                    <a:chOff x="5475762" y="47760700"/>
                    <a:chExt cx="423655" cy="230200"/>
                  </a:xfrm>
                </xdr:grpSpPr>
                <xdr:sp>
                  <xdr:nvSpPr>
                    <xdr:cNvPr id="6471" name="Shape 64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72" name="Shape 64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73" name="Shape 6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4" name="Shape 64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75" name="Shape 64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6" name="Shape 64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7" name="Shape 6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78" name="Shape 64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79" name="Shape 6479"/>
            <xdr:cNvGrpSpPr/>
          </xdr:nvGrpSpPr>
          <xdr:grpSpPr>
            <a:xfrm>
              <a:off x="5346000" y="3699038"/>
              <a:ext cx="0" cy="161925"/>
              <a:chOff x="5346000" y="3699038"/>
              <a:chExt cx="0" cy="161925"/>
            </a:xfrm>
          </xdr:grpSpPr>
          <xdr:sp>
            <xdr:nvSpPr>
              <xdr:cNvPr id="6480" name="Shape 648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81" name="Shape 6481"/>
              <xdr:cNvGrpSpPr/>
            </xdr:nvGrpSpPr>
            <xdr:grpSpPr>
              <a:xfrm>
                <a:off x="5346000" y="3699038"/>
                <a:ext cx="0" cy="161925"/>
                <a:chOff x="5346000" y="3699038"/>
                <a:chExt cx="0" cy="161925"/>
              </a:xfrm>
            </xdr:grpSpPr>
            <xdr:sp>
              <xdr:nvSpPr>
                <xdr:cNvPr id="6482" name="Shape 648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83" name="Shape 6483"/>
                <xdr:cNvGrpSpPr/>
              </xdr:nvGrpSpPr>
              <xdr:grpSpPr>
                <a:xfrm>
                  <a:off x="5346000" y="3699038"/>
                  <a:ext cx="0" cy="161925"/>
                  <a:chOff x="5346000" y="3699038"/>
                  <a:chExt cx="0" cy="161919"/>
                </a:xfrm>
              </xdr:grpSpPr>
              <xdr:sp>
                <xdr:nvSpPr>
                  <xdr:cNvPr id="6484" name="Shape 64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85" name="Shape 6485"/>
                  <xdr:cNvGrpSpPr/>
                </xdr:nvGrpSpPr>
                <xdr:grpSpPr>
                  <a:xfrm>
                    <a:off x="5346000" y="3699038"/>
                    <a:ext cx="0" cy="161919"/>
                    <a:chOff x="5475762" y="47760700"/>
                    <a:chExt cx="423655" cy="230200"/>
                  </a:xfrm>
                </xdr:grpSpPr>
                <xdr:sp>
                  <xdr:nvSpPr>
                    <xdr:cNvPr id="6486" name="Shape 64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87" name="Shape 64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88" name="Shape 64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89" name="Shape 64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90" name="Shape 6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91" name="Shape 6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92" name="Shape 6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93" name="Shape 64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94" name="Shape 6494"/>
            <xdr:cNvGrpSpPr/>
          </xdr:nvGrpSpPr>
          <xdr:grpSpPr>
            <a:xfrm>
              <a:off x="5346000" y="3699038"/>
              <a:ext cx="0" cy="161925"/>
              <a:chOff x="5346000" y="3699038"/>
              <a:chExt cx="0" cy="161925"/>
            </a:xfrm>
          </xdr:grpSpPr>
          <xdr:sp>
            <xdr:nvSpPr>
              <xdr:cNvPr id="6495" name="Shape 649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96" name="Shape 6496"/>
              <xdr:cNvGrpSpPr/>
            </xdr:nvGrpSpPr>
            <xdr:grpSpPr>
              <a:xfrm>
                <a:off x="5346000" y="3699038"/>
                <a:ext cx="0" cy="161925"/>
                <a:chOff x="5346000" y="3699038"/>
                <a:chExt cx="0" cy="161925"/>
              </a:xfrm>
            </xdr:grpSpPr>
            <xdr:sp>
              <xdr:nvSpPr>
                <xdr:cNvPr id="6497" name="Shape 649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98" name="Shape 6498"/>
                <xdr:cNvGrpSpPr/>
              </xdr:nvGrpSpPr>
              <xdr:grpSpPr>
                <a:xfrm>
                  <a:off x="5346000" y="3699038"/>
                  <a:ext cx="0" cy="161925"/>
                  <a:chOff x="5346000" y="3699038"/>
                  <a:chExt cx="0" cy="161919"/>
                </a:xfrm>
              </xdr:grpSpPr>
              <xdr:sp>
                <xdr:nvSpPr>
                  <xdr:cNvPr id="6499" name="Shape 64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00" name="Shape 6500"/>
                  <xdr:cNvGrpSpPr/>
                </xdr:nvGrpSpPr>
                <xdr:grpSpPr>
                  <a:xfrm>
                    <a:off x="5346000" y="3699038"/>
                    <a:ext cx="0" cy="161919"/>
                    <a:chOff x="5475762" y="47760700"/>
                    <a:chExt cx="423655" cy="230200"/>
                  </a:xfrm>
                </xdr:grpSpPr>
                <xdr:sp>
                  <xdr:nvSpPr>
                    <xdr:cNvPr id="6501" name="Shape 65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02" name="Shape 65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03" name="Shape 6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04" name="Shape 65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05" name="Shape 6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06" name="Shape 6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07" name="Shape 65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08" name="Shape 65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09" name="Shape 6509"/>
            <xdr:cNvGrpSpPr/>
          </xdr:nvGrpSpPr>
          <xdr:grpSpPr>
            <a:xfrm>
              <a:off x="5346000" y="3699038"/>
              <a:ext cx="0" cy="161925"/>
              <a:chOff x="5346000" y="3699038"/>
              <a:chExt cx="0" cy="161925"/>
            </a:xfrm>
          </xdr:grpSpPr>
          <xdr:sp>
            <xdr:nvSpPr>
              <xdr:cNvPr id="6510" name="Shape 651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11" name="Shape 6511"/>
              <xdr:cNvGrpSpPr/>
            </xdr:nvGrpSpPr>
            <xdr:grpSpPr>
              <a:xfrm>
                <a:off x="5346000" y="3699038"/>
                <a:ext cx="0" cy="161925"/>
                <a:chOff x="5346000" y="3699038"/>
                <a:chExt cx="0" cy="161925"/>
              </a:xfrm>
            </xdr:grpSpPr>
            <xdr:sp>
              <xdr:nvSpPr>
                <xdr:cNvPr id="6512" name="Shape 651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13" name="Shape 6513"/>
                <xdr:cNvGrpSpPr/>
              </xdr:nvGrpSpPr>
              <xdr:grpSpPr>
                <a:xfrm>
                  <a:off x="5346000" y="3699038"/>
                  <a:ext cx="0" cy="161925"/>
                  <a:chOff x="5346000" y="3699038"/>
                  <a:chExt cx="0" cy="161919"/>
                </a:xfrm>
              </xdr:grpSpPr>
              <xdr:sp>
                <xdr:nvSpPr>
                  <xdr:cNvPr id="6514" name="Shape 65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15" name="Shape 6515"/>
                  <xdr:cNvGrpSpPr/>
                </xdr:nvGrpSpPr>
                <xdr:grpSpPr>
                  <a:xfrm>
                    <a:off x="5346000" y="3699038"/>
                    <a:ext cx="0" cy="161919"/>
                    <a:chOff x="5475762" y="47760700"/>
                    <a:chExt cx="423655" cy="230200"/>
                  </a:xfrm>
                </xdr:grpSpPr>
                <xdr:sp>
                  <xdr:nvSpPr>
                    <xdr:cNvPr id="6516" name="Shape 65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17" name="Shape 65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18" name="Shape 65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19" name="Shape 65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20" name="Shape 65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21" name="Shape 6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22" name="Shape 65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23" name="Shape 65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24" name="Shape 6524"/>
            <xdr:cNvGrpSpPr/>
          </xdr:nvGrpSpPr>
          <xdr:grpSpPr>
            <a:xfrm>
              <a:off x="5346000" y="3699038"/>
              <a:ext cx="0" cy="161925"/>
              <a:chOff x="5346000" y="3699038"/>
              <a:chExt cx="0" cy="161925"/>
            </a:xfrm>
          </xdr:grpSpPr>
          <xdr:sp>
            <xdr:nvSpPr>
              <xdr:cNvPr id="6525" name="Shape 652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26" name="Shape 6526"/>
              <xdr:cNvGrpSpPr/>
            </xdr:nvGrpSpPr>
            <xdr:grpSpPr>
              <a:xfrm>
                <a:off x="5346000" y="3699038"/>
                <a:ext cx="0" cy="161925"/>
                <a:chOff x="5346000" y="3699038"/>
                <a:chExt cx="0" cy="161925"/>
              </a:xfrm>
            </xdr:grpSpPr>
            <xdr:sp>
              <xdr:nvSpPr>
                <xdr:cNvPr id="6527" name="Shape 652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28" name="Shape 6528"/>
                <xdr:cNvGrpSpPr/>
              </xdr:nvGrpSpPr>
              <xdr:grpSpPr>
                <a:xfrm>
                  <a:off x="5346000" y="3699038"/>
                  <a:ext cx="0" cy="161925"/>
                  <a:chOff x="5346000" y="3699038"/>
                  <a:chExt cx="0" cy="161919"/>
                </a:xfrm>
              </xdr:grpSpPr>
              <xdr:sp>
                <xdr:nvSpPr>
                  <xdr:cNvPr id="6529" name="Shape 65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30" name="Shape 6530"/>
                  <xdr:cNvGrpSpPr/>
                </xdr:nvGrpSpPr>
                <xdr:grpSpPr>
                  <a:xfrm>
                    <a:off x="5346000" y="3699038"/>
                    <a:ext cx="0" cy="161919"/>
                    <a:chOff x="5475762" y="47760700"/>
                    <a:chExt cx="423655" cy="230200"/>
                  </a:xfrm>
                </xdr:grpSpPr>
                <xdr:sp>
                  <xdr:nvSpPr>
                    <xdr:cNvPr id="6531" name="Shape 65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32" name="Shape 65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33" name="Shape 65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34" name="Shape 65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35" name="Shape 65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36" name="Shape 6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37" name="Shape 6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38" name="Shape 65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39" name="Shape 6539"/>
            <xdr:cNvGrpSpPr/>
          </xdr:nvGrpSpPr>
          <xdr:grpSpPr>
            <a:xfrm>
              <a:off x="5346000" y="3699038"/>
              <a:ext cx="0" cy="161925"/>
              <a:chOff x="5346000" y="3699038"/>
              <a:chExt cx="0" cy="161925"/>
            </a:xfrm>
          </xdr:grpSpPr>
          <xdr:sp>
            <xdr:nvSpPr>
              <xdr:cNvPr id="6540" name="Shape 654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41" name="Shape 6541"/>
              <xdr:cNvGrpSpPr/>
            </xdr:nvGrpSpPr>
            <xdr:grpSpPr>
              <a:xfrm>
                <a:off x="5346000" y="3699038"/>
                <a:ext cx="0" cy="161925"/>
                <a:chOff x="5346000" y="3699038"/>
                <a:chExt cx="0" cy="161925"/>
              </a:xfrm>
            </xdr:grpSpPr>
            <xdr:sp>
              <xdr:nvSpPr>
                <xdr:cNvPr id="6542" name="Shape 654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43" name="Shape 6543"/>
                <xdr:cNvGrpSpPr/>
              </xdr:nvGrpSpPr>
              <xdr:grpSpPr>
                <a:xfrm>
                  <a:off x="5346000" y="3699038"/>
                  <a:ext cx="0" cy="161925"/>
                  <a:chOff x="5346000" y="3699038"/>
                  <a:chExt cx="0" cy="161919"/>
                </a:xfrm>
              </xdr:grpSpPr>
              <xdr:sp>
                <xdr:nvSpPr>
                  <xdr:cNvPr id="6544" name="Shape 65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45" name="Shape 6545"/>
                  <xdr:cNvGrpSpPr/>
                </xdr:nvGrpSpPr>
                <xdr:grpSpPr>
                  <a:xfrm>
                    <a:off x="5346000" y="3699038"/>
                    <a:ext cx="0" cy="161919"/>
                    <a:chOff x="5475762" y="47760700"/>
                    <a:chExt cx="423655" cy="230200"/>
                  </a:xfrm>
                </xdr:grpSpPr>
                <xdr:sp>
                  <xdr:nvSpPr>
                    <xdr:cNvPr id="6546" name="Shape 65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47" name="Shape 65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48" name="Shape 6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49" name="Shape 65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50" name="Shape 65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51" name="Shape 6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52" name="Shape 6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53" name="Shape 65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54" name="Shape 6554"/>
            <xdr:cNvGrpSpPr/>
          </xdr:nvGrpSpPr>
          <xdr:grpSpPr>
            <a:xfrm>
              <a:off x="5346000" y="3699038"/>
              <a:ext cx="0" cy="161925"/>
              <a:chOff x="5346000" y="3699038"/>
              <a:chExt cx="0" cy="161925"/>
            </a:xfrm>
          </xdr:grpSpPr>
          <xdr:sp>
            <xdr:nvSpPr>
              <xdr:cNvPr id="6555" name="Shape 655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56" name="Shape 6556"/>
              <xdr:cNvGrpSpPr/>
            </xdr:nvGrpSpPr>
            <xdr:grpSpPr>
              <a:xfrm>
                <a:off x="5346000" y="3699038"/>
                <a:ext cx="0" cy="161925"/>
                <a:chOff x="5346000" y="3699038"/>
                <a:chExt cx="0" cy="161925"/>
              </a:xfrm>
            </xdr:grpSpPr>
            <xdr:sp>
              <xdr:nvSpPr>
                <xdr:cNvPr id="6557" name="Shape 655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58" name="Shape 6558"/>
                <xdr:cNvGrpSpPr/>
              </xdr:nvGrpSpPr>
              <xdr:grpSpPr>
                <a:xfrm>
                  <a:off x="5346000" y="3699038"/>
                  <a:ext cx="0" cy="161925"/>
                  <a:chOff x="5346000" y="3699038"/>
                  <a:chExt cx="0" cy="161919"/>
                </a:xfrm>
              </xdr:grpSpPr>
              <xdr:sp>
                <xdr:nvSpPr>
                  <xdr:cNvPr id="6559" name="Shape 65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60" name="Shape 6560"/>
                  <xdr:cNvGrpSpPr/>
                </xdr:nvGrpSpPr>
                <xdr:grpSpPr>
                  <a:xfrm>
                    <a:off x="5346000" y="3699038"/>
                    <a:ext cx="0" cy="161919"/>
                    <a:chOff x="5475762" y="47760700"/>
                    <a:chExt cx="423655" cy="230200"/>
                  </a:xfrm>
                </xdr:grpSpPr>
                <xdr:sp>
                  <xdr:nvSpPr>
                    <xdr:cNvPr id="6561" name="Shape 65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62" name="Shape 65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63" name="Shape 65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64" name="Shape 65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65" name="Shape 65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66" name="Shape 65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67" name="Shape 6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68" name="Shape 65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69" name="Shape 6569"/>
            <xdr:cNvGrpSpPr/>
          </xdr:nvGrpSpPr>
          <xdr:grpSpPr>
            <a:xfrm>
              <a:off x="5346000" y="3699038"/>
              <a:ext cx="0" cy="161925"/>
              <a:chOff x="5346000" y="3699038"/>
              <a:chExt cx="0" cy="161925"/>
            </a:xfrm>
          </xdr:grpSpPr>
          <xdr:sp>
            <xdr:nvSpPr>
              <xdr:cNvPr id="6570" name="Shape 657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71" name="Shape 6571"/>
              <xdr:cNvGrpSpPr/>
            </xdr:nvGrpSpPr>
            <xdr:grpSpPr>
              <a:xfrm>
                <a:off x="5346000" y="3699038"/>
                <a:ext cx="0" cy="161925"/>
                <a:chOff x="5346000" y="3699038"/>
                <a:chExt cx="0" cy="161925"/>
              </a:xfrm>
            </xdr:grpSpPr>
            <xdr:sp>
              <xdr:nvSpPr>
                <xdr:cNvPr id="6572" name="Shape 657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73" name="Shape 6573"/>
                <xdr:cNvGrpSpPr/>
              </xdr:nvGrpSpPr>
              <xdr:grpSpPr>
                <a:xfrm>
                  <a:off x="5346000" y="3699038"/>
                  <a:ext cx="0" cy="161925"/>
                  <a:chOff x="5346000" y="3699038"/>
                  <a:chExt cx="0" cy="161919"/>
                </a:xfrm>
              </xdr:grpSpPr>
              <xdr:sp>
                <xdr:nvSpPr>
                  <xdr:cNvPr id="6574" name="Shape 65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75" name="Shape 6575"/>
                  <xdr:cNvGrpSpPr/>
                </xdr:nvGrpSpPr>
                <xdr:grpSpPr>
                  <a:xfrm>
                    <a:off x="5346000" y="3699038"/>
                    <a:ext cx="0" cy="161919"/>
                    <a:chOff x="5475762" y="47760700"/>
                    <a:chExt cx="423655" cy="230200"/>
                  </a:xfrm>
                </xdr:grpSpPr>
                <xdr:sp>
                  <xdr:nvSpPr>
                    <xdr:cNvPr id="6576" name="Shape 65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77" name="Shape 65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78" name="Shape 65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79" name="Shape 65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80" name="Shape 65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81" name="Shape 6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82" name="Shape 6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83" name="Shape 65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84" name="Shape 6584"/>
            <xdr:cNvGrpSpPr/>
          </xdr:nvGrpSpPr>
          <xdr:grpSpPr>
            <a:xfrm>
              <a:off x="5346000" y="3699038"/>
              <a:ext cx="0" cy="161925"/>
              <a:chOff x="5346000" y="3699038"/>
              <a:chExt cx="0" cy="161925"/>
            </a:xfrm>
          </xdr:grpSpPr>
          <xdr:sp>
            <xdr:nvSpPr>
              <xdr:cNvPr id="6585" name="Shape 658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86" name="Shape 6586"/>
              <xdr:cNvGrpSpPr/>
            </xdr:nvGrpSpPr>
            <xdr:grpSpPr>
              <a:xfrm>
                <a:off x="5346000" y="3699038"/>
                <a:ext cx="0" cy="161925"/>
                <a:chOff x="5346000" y="3699038"/>
                <a:chExt cx="0" cy="161925"/>
              </a:xfrm>
            </xdr:grpSpPr>
            <xdr:sp>
              <xdr:nvSpPr>
                <xdr:cNvPr id="6587" name="Shape 658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88" name="Shape 6588"/>
                <xdr:cNvGrpSpPr/>
              </xdr:nvGrpSpPr>
              <xdr:grpSpPr>
                <a:xfrm>
                  <a:off x="5346000" y="3699038"/>
                  <a:ext cx="0" cy="161925"/>
                  <a:chOff x="5346000" y="3699038"/>
                  <a:chExt cx="0" cy="161919"/>
                </a:xfrm>
              </xdr:grpSpPr>
              <xdr:sp>
                <xdr:nvSpPr>
                  <xdr:cNvPr id="6589" name="Shape 65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90" name="Shape 6590"/>
                  <xdr:cNvGrpSpPr/>
                </xdr:nvGrpSpPr>
                <xdr:grpSpPr>
                  <a:xfrm>
                    <a:off x="5346000" y="3699038"/>
                    <a:ext cx="0" cy="161919"/>
                    <a:chOff x="5475762" y="47760700"/>
                    <a:chExt cx="423655" cy="230200"/>
                  </a:xfrm>
                </xdr:grpSpPr>
                <xdr:sp>
                  <xdr:nvSpPr>
                    <xdr:cNvPr id="6591" name="Shape 65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92" name="Shape 65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93" name="Shape 6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4" name="Shape 65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95" name="Shape 65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6" name="Shape 65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7" name="Shape 65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98" name="Shape 65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99" name="Shape 6599"/>
            <xdr:cNvGrpSpPr/>
          </xdr:nvGrpSpPr>
          <xdr:grpSpPr>
            <a:xfrm>
              <a:off x="5346000" y="3699038"/>
              <a:ext cx="0" cy="161925"/>
              <a:chOff x="5346000" y="3699038"/>
              <a:chExt cx="0" cy="161925"/>
            </a:xfrm>
          </xdr:grpSpPr>
          <xdr:sp>
            <xdr:nvSpPr>
              <xdr:cNvPr id="6600" name="Shape 660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01" name="Shape 6601"/>
              <xdr:cNvGrpSpPr/>
            </xdr:nvGrpSpPr>
            <xdr:grpSpPr>
              <a:xfrm>
                <a:off x="5346000" y="3699038"/>
                <a:ext cx="0" cy="161925"/>
                <a:chOff x="5346000" y="3699038"/>
                <a:chExt cx="0" cy="161925"/>
              </a:xfrm>
            </xdr:grpSpPr>
            <xdr:sp>
              <xdr:nvSpPr>
                <xdr:cNvPr id="6602" name="Shape 660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03" name="Shape 6603"/>
                <xdr:cNvGrpSpPr/>
              </xdr:nvGrpSpPr>
              <xdr:grpSpPr>
                <a:xfrm>
                  <a:off x="5346000" y="3699038"/>
                  <a:ext cx="0" cy="161925"/>
                  <a:chOff x="5346000" y="3699038"/>
                  <a:chExt cx="0" cy="161919"/>
                </a:xfrm>
              </xdr:grpSpPr>
              <xdr:sp>
                <xdr:nvSpPr>
                  <xdr:cNvPr id="6604" name="Shape 66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05" name="Shape 6605"/>
                  <xdr:cNvGrpSpPr/>
                </xdr:nvGrpSpPr>
                <xdr:grpSpPr>
                  <a:xfrm>
                    <a:off x="5346000" y="3699038"/>
                    <a:ext cx="0" cy="161919"/>
                    <a:chOff x="5475762" y="47760700"/>
                    <a:chExt cx="423655" cy="230200"/>
                  </a:xfrm>
                </xdr:grpSpPr>
                <xdr:sp>
                  <xdr:nvSpPr>
                    <xdr:cNvPr id="6606" name="Shape 66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07" name="Shape 66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08" name="Shape 66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09" name="Shape 66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10" name="Shape 66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11" name="Shape 66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12" name="Shape 6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13" name="Shape 66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14" name="Shape 6614"/>
            <xdr:cNvGrpSpPr/>
          </xdr:nvGrpSpPr>
          <xdr:grpSpPr>
            <a:xfrm>
              <a:off x="5346000" y="3699038"/>
              <a:ext cx="0" cy="161925"/>
              <a:chOff x="5346000" y="3699038"/>
              <a:chExt cx="0" cy="161925"/>
            </a:xfrm>
          </xdr:grpSpPr>
          <xdr:sp>
            <xdr:nvSpPr>
              <xdr:cNvPr id="6615" name="Shape 661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16" name="Shape 6616"/>
              <xdr:cNvGrpSpPr/>
            </xdr:nvGrpSpPr>
            <xdr:grpSpPr>
              <a:xfrm>
                <a:off x="5346000" y="3699038"/>
                <a:ext cx="0" cy="161925"/>
                <a:chOff x="5346000" y="3699038"/>
                <a:chExt cx="0" cy="161925"/>
              </a:xfrm>
            </xdr:grpSpPr>
            <xdr:sp>
              <xdr:nvSpPr>
                <xdr:cNvPr id="6617" name="Shape 661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18" name="Shape 6618"/>
                <xdr:cNvGrpSpPr/>
              </xdr:nvGrpSpPr>
              <xdr:grpSpPr>
                <a:xfrm>
                  <a:off x="5346000" y="3699038"/>
                  <a:ext cx="0" cy="161925"/>
                  <a:chOff x="5346000" y="3699038"/>
                  <a:chExt cx="0" cy="161919"/>
                </a:xfrm>
              </xdr:grpSpPr>
              <xdr:sp>
                <xdr:nvSpPr>
                  <xdr:cNvPr id="6619" name="Shape 66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20" name="Shape 6620"/>
                  <xdr:cNvGrpSpPr/>
                </xdr:nvGrpSpPr>
                <xdr:grpSpPr>
                  <a:xfrm>
                    <a:off x="5346000" y="3699038"/>
                    <a:ext cx="0" cy="161919"/>
                    <a:chOff x="5475762" y="47760700"/>
                    <a:chExt cx="423655" cy="230200"/>
                  </a:xfrm>
                </xdr:grpSpPr>
                <xdr:sp>
                  <xdr:nvSpPr>
                    <xdr:cNvPr id="6621" name="Shape 66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22" name="Shape 66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23" name="Shape 6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4" name="Shape 66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25" name="Shape 66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6" name="Shape 6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7" name="Shape 6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28" name="Shape 66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29" name="Shape 6629"/>
            <xdr:cNvGrpSpPr/>
          </xdr:nvGrpSpPr>
          <xdr:grpSpPr>
            <a:xfrm>
              <a:off x="5346000" y="3699038"/>
              <a:ext cx="0" cy="161925"/>
              <a:chOff x="5346000" y="3699038"/>
              <a:chExt cx="0" cy="161925"/>
            </a:xfrm>
          </xdr:grpSpPr>
          <xdr:sp>
            <xdr:nvSpPr>
              <xdr:cNvPr id="6630" name="Shape 6630"/>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31" name="Shape 6631"/>
              <xdr:cNvGrpSpPr/>
            </xdr:nvGrpSpPr>
            <xdr:grpSpPr>
              <a:xfrm>
                <a:off x="5346000" y="3699038"/>
                <a:ext cx="0" cy="161925"/>
                <a:chOff x="5346000" y="3699038"/>
                <a:chExt cx="0" cy="161925"/>
              </a:xfrm>
            </xdr:grpSpPr>
            <xdr:sp>
              <xdr:nvSpPr>
                <xdr:cNvPr id="6632" name="Shape 6632"/>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33" name="Shape 6633"/>
                <xdr:cNvGrpSpPr/>
              </xdr:nvGrpSpPr>
              <xdr:grpSpPr>
                <a:xfrm>
                  <a:off x="5346000" y="3699038"/>
                  <a:ext cx="0" cy="161925"/>
                  <a:chOff x="5346000" y="3699038"/>
                  <a:chExt cx="0" cy="161919"/>
                </a:xfrm>
              </xdr:grpSpPr>
              <xdr:sp>
                <xdr:nvSpPr>
                  <xdr:cNvPr id="6634" name="Shape 66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35" name="Shape 6635"/>
                  <xdr:cNvGrpSpPr/>
                </xdr:nvGrpSpPr>
                <xdr:grpSpPr>
                  <a:xfrm>
                    <a:off x="5346000" y="3699038"/>
                    <a:ext cx="0" cy="161919"/>
                    <a:chOff x="5475762" y="47760700"/>
                    <a:chExt cx="423655" cy="230200"/>
                  </a:xfrm>
                </xdr:grpSpPr>
                <xdr:sp>
                  <xdr:nvSpPr>
                    <xdr:cNvPr id="6636" name="Shape 66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37" name="Shape 66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38" name="Shape 66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39" name="Shape 66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40" name="Shape 66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41" name="Shape 66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42" name="Shape 66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43" name="Shape 66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44" name="Shape 6644"/>
            <xdr:cNvGrpSpPr/>
          </xdr:nvGrpSpPr>
          <xdr:grpSpPr>
            <a:xfrm>
              <a:off x="5346000" y="3699038"/>
              <a:ext cx="0" cy="161925"/>
              <a:chOff x="5346000" y="3699038"/>
              <a:chExt cx="0" cy="161925"/>
            </a:xfrm>
          </xdr:grpSpPr>
          <xdr:sp>
            <xdr:nvSpPr>
              <xdr:cNvPr id="6645" name="Shape 6645"/>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46" name="Shape 6646"/>
              <xdr:cNvGrpSpPr/>
            </xdr:nvGrpSpPr>
            <xdr:grpSpPr>
              <a:xfrm>
                <a:off x="5346000" y="3699038"/>
                <a:ext cx="0" cy="161925"/>
                <a:chOff x="5346000" y="3699038"/>
                <a:chExt cx="0" cy="161925"/>
              </a:xfrm>
            </xdr:grpSpPr>
            <xdr:sp>
              <xdr:nvSpPr>
                <xdr:cNvPr id="6647" name="Shape 6647"/>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48" name="Shape 6648"/>
                <xdr:cNvGrpSpPr/>
              </xdr:nvGrpSpPr>
              <xdr:grpSpPr>
                <a:xfrm>
                  <a:off x="5346000" y="3699038"/>
                  <a:ext cx="0" cy="161925"/>
                  <a:chOff x="5346000" y="3699038"/>
                  <a:chExt cx="0" cy="161919"/>
                </a:xfrm>
              </xdr:grpSpPr>
              <xdr:sp>
                <xdr:nvSpPr>
                  <xdr:cNvPr id="6649" name="Shape 66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50" name="Shape 6650"/>
                  <xdr:cNvGrpSpPr/>
                </xdr:nvGrpSpPr>
                <xdr:grpSpPr>
                  <a:xfrm>
                    <a:off x="5346000" y="3699038"/>
                    <a:ext cx="0" cy="161919"/>
                    <a:chOff x="5475762" y="47760700"/>
                    <a:chExt cx="423655" cy="230200"/>
                  </a:xfrm>
                </xdr:grpSpPr>
                <xdr:sp>
                  <xdr:nvSpPr>
                    <xdr:cNvPr id="6651" name="Shape 66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52" name="Shape 66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53" name="Shape 66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54" name="Shape 66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55" name="Shape 66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56" name="Shape 6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57" name="Shape 6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16</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133</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133</xdr:row>
      <xdr:rowOff>9525</xdr:rowOff>
    </xdr:from>
    <xdr:ext cx="457200" cy="371475"/>
    <xdr:sp>
      <xdr:nvSpPr>
        <xdr:cNvPr id="3511" name="Shape 3511"/>
        <xdr:cNvSpPr/>
      </xdr:nvSpPr>
      <xdr:spPr>
        <a:xfrm>
          <a:off x="5122163" y="3599025"/>
          <a:ext cx="447675" cy="361950"/>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133</xdr:row>
      <xdr:rowOff>9525</xdr:rowOff>
    </xdr:from>
    <xdr:ext cx="457200" cy="361950"/>
    <xdr:sp>
      <xdr:nvSpPr>
        <xdr:cNvPr id="3904" name="Shape 3904"/>
        <xdr:cNvSpPr/>
      </xdr:nvSpPr>
      <xdr:spPr>
        <a:xfrm>
          <a:off x="5122163" y="3603788"/>
          <a:ext cx="447675"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108</xdr:row>
      <xdr:rowOff>9525</xdr:rowOff>
    </xdr:from>
    <xdr:ext cx="457200" cy="361950"/>
    <xdr:sp>
      <xdr:nvSpPr>
        <xdr:cNvPr id="3904" name="Shape 3904"/>
        <xdr:cNvSpPr/>
      </xdr:nvSpPr>
      <xdr:spPr>
        <a:xfrm>
          <a:off x="5122163" y="3603788"/>
          <a:ext cx="447675"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19050</xdr:colOff>
      <xdr:row>13</xdr:row>
      <xdr:rowOff>123825</xdr:rowOff>
    </xdr:from>
    <xdr:ext cx="504825" cy="409575"/>
    <xdr:sp>
      <xdr:nvSpPr>
        <xdr:cNvPr id="6658" name="Shape 6658"/>
        <xdr:cNvSpPr/>
      </xdr:nvSpPr>
      <xdr:spPr>
        <a:xfrm>
          <a:off x="5103113" y="3584738"/>
          <a:ext cx="485775" cy="39052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59" name="Shape 66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60" name="Shape 6660"/>
            <xdr:cNvGrpSpPr/>
          </xdr:nvGrpSpPr>
          <xdr:grpSpPr>
            <a:xfrm>
              <a:off x="5346000" y="3699038"/>
              <a:ext cx="0" cy="161925"/>
              <a:chOff x="5346000" y="3699038"/>
              <a:chExt cx="0" cy="161925"/>
            </a:xfrm>
          </xdr:grpSpPr>
          <xdr:sp>
            <xdr:nvSpPr>
              <xdr:cNvPr id="6661" name="Shape 66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62" name="Shape 6662"/>
              <xdr:cNvGrpSpPr/>
            </xdr:nvGrpSpPr>
            <xdr:grpSpPr>
              <a:xfrm>
                <a:off x="5346000" y="3699038"/>
                <a:ext cx="0" cy="161925"/>
                <a:chOff x="5346000" y="3699038"/>
                <a:chExt cx="0" cy="161925"/>
              </a:xfrm>
            </xdr:grpSpPr>
            <xdr:sp>
              <xdr:nvSpPr>
                <xdr:cNvPr id="6663" name="Shape 66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64" name="Shape 6664"/>
                <xdr:cNvGrpSpPr/>
              </xdr:nvGrpSpPr>
              <xdr:grpSpPr>
                <a:xfrm>
                  <a:off x="5346000" y="3699038"/>
                  <a:ext cx="0" cy="161925"/>
                  <a:chOff x="5346000" y="3699038"/>
                  <a:chExt cx="0" cy="161919"/>
                </a:xfrm>
              </xdr:grpSpPr>
              <xdr:sp>
                <xdr:nvSpPr>
                  <xdr:cNvPr id="6665" name="Shape 66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66" name="Shape 6666"/>
                  <xdr:cNvGrpSpPr/>
                </xdr:nvGrpSpPr>
                <xdr:grpSpPr>
                  <a:xfrm>
                    <a:off x="5346000" y="3699038"/>
                    <a:ext cx="0" cy="161919"/>
                    <a:chOff x="5475762" y="47760700"/>
                    <a:chExt cx="423655" cy="230200"/>
                  </a:xfrm>
                </xdr:grpSpPr>
                <xdr:sp>
                  <xdr:nvSpPr>
                    <xdr:cNvPr id="6667" name="Shape 66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68" name="Shape 66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69" name="Shape 6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70" name="Shape 66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71" name="Shape 6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72" name="Shape 6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73" name="Shape 66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74" name="Shape 66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75" name="Shape 6675"/>
            <xdr:cNvGrpSpPr/>
          </xdr:nvGrpSpPr>
          <xdr:grpSpPr>
            <a:xfrm>
              <a:off x="5346000" y="3699038"/>
              <a:ext cx="0" cy="161925"/>
              <a:chOff x="5346000" y="3699038"/>
              <a:chExt cx="0" cy="161925"/>
            </a:xfrm>
          </xdr:grpSpPr>
          <xdr:sp>
            <xdr:nvSpPr>
              <xdr:cNvPr id="6676" name="Shape 66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77" name="Shape 6677"/>
              <xdr:cNvGrpSpPr/>
            </xdr:nvGrpSpPr>
            <xdr:grpSpPr>
              <a:xfrm>
                <a:off x="5346000" y="3699038"/>
                <a:ext cx="0" cy="161925"/>
                <a:chOff x="5346000" y="3699038"/>
                <a:chExt cx="0" cy="161925"/>
              </a:xfrm>
            </xdr:grpSpPr>
            <xdr:sp>
              <xdr:nvSpPr>
                <xdr:cNvPr id="6678" name="Shape 66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79" name="Shape 6679"/>
                <xdr:cNvGrpSpPr/>
              </xdr:nvGrpSpPr>
              <xdr:grpSpPr>
                <a:xfrm>
                  <a:off x="5346000" y="3699038"/>
                  <a:ext cx="0" cy="161925"/>
                  <a:chOff x="5346000" y="3699038"/>
                  <a:chExt cx="0" cy="161919"/>
                </a:xfrm>
              </xdr:grpSpPr>
              <xdr:sp>
                <xdr:nvSpPr>
                  <xdr:cNvPr id="6680" name="Shape 66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81" name="Shape 6681"/>
                  <xdr:cNvGrpSpPr/>
                </xdr:nvGrpSpPr>
                <xdr:grpSpPr>
                  <a:xfrm>
                    <a:off x="5346000" y="3699038"/>
                    <a:ext cx="0" cy="161919"/>
                    <a:chOff x="5475762" y="47760700"/>
                    <a:chExt cx="314325" cy="230200"/>
                  </a:xfrm>
                </xdr:grpSpPr>
                <xdr:sp>
                  <xdr:nvSpPr>
                    <xdr:cNvPr id="6682" name="Shape 66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83" name="Shape 668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84" name="Shape 668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5" name="Shape 668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6" name="Shape 668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7" name="Shape 668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8" name="Shape 668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6689" name="Shape 66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90" name="Shape 6690"/>
            <xdr:cNvGrpSpPr/>
          </xdr:nvGrpSpPr>
          <xdr:grpSpPr>
            <a:xfrm>
              <a:off x="5346000" y="3699038"/>
              <a:ext cx="0" cy="161925"/>
              <a:chOff x="5346000" y="3699038"/>
              <a:chExt cx="0" cy="161925"/>
            </a:xfrm>
          </xdr:grpSpPr>
          <xdr:sp>
            <xdr:nvSpPr>
              <xdr:cNvPr id="6691" name="Shape 66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92" name="Shape 6692"/>
              <xdr:cNvGrpSpPr/>
            </xdr:nvGrpSpPr>
            <xdr:grpSpPr>
              <a:xfrm>
                <a:off x="5346000" y="3699038"/>
                <a:ext cx="0" cy="161925"/>
                <a:chOff x="5346000" y="3699038"/>
                <a:chExt cx="0" cy="161925"/>
              </a:xfrm>
            </xdr:grpSpPr>
            <xdr:sp>
              <xdr:nvSpPr>
                <xdr:cNvPr id="6693" name="Shape 66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94" name="Shape 6694"/>
                <xdr:cNvGrpSpPr/>
              </xdr:nvGrpSpPr>
              <xdr:grpSpPr>
                <a:xfrm>
                  <a:off x="5346000" y="3699038"/>
                  <a:ext cx="0" cy="161925"/>
                  <a:chOff x="5346000" y="3699038"/>
                  <a:chExt cx="0" cy="161919"/>
                </a:xfrm>
              </xdr:grpSpPr>
              <xdr:sp>
                <xdr:nvSpPr>
                  <xdr:cNvPr id="6695" name="Shape 66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96" name="Shape 6696"/>
                  <xdr:cNvGrpSpPr/>
                </xdr:nvGrpSpPr>
                <xdr:grpSpPr>
                  <a:xfrm>
                    <a:off x="5346000" y="3699038"/>
                    <a:ext cx="0" cy="161919"/>
                    <a:chOff x="5475762" y="47760700"/>
                    <a:chExt cx="314325" cy="230200"/>
                  </a:xfrm>
                </xdr:grpSpPr>
                <xdr:sp>
                  <xdr:nvSpPr>
                    <xdr:cNvPr id="6697" name="Shape 66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98" name="Shape 669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99" name="Shape 669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0" name="Shape 670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1" name="Shape 670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2" name="Shape 670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3" name="Shape 67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6704" name="Shape 670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05" name="Shape 6705"/>
            <xdr:cNvGrpSpPr/>
          </xdr:nvGrpSpPr>
          <xdr:grpSpPr>
            <a:xfrm>
              <a:off x="5346000" y="3694275"/>
              <a:ext cx="0" cy="171450"/>
              <a:chOff x="5346000" y="3694275"/>
              <a:chExt cx="0" cy="171450"/>
            </a:xfrm>
          </xdr:grpSpPr>
          <xdr:sp>
            <xdr:nvSpPr>
              <xdr:cNvPr id="6706" name="Shape 670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07" name="Shape 6707"/>
              <xdr:cNvGrpSpPr/>
            </xdr:nvGrpSpPr>
            <xdr:grpSpPr>
              <a:xfrm>
                <a:off x="5346000" y="3694275"/>
                <a:ext cx="0" cy="171450"/>
                <a:chOff x="5346000" y="3694275"/>
                <a:chExt cx="0" cy="171450"/>
              </a:xfrm>
            </xdr:grpSpPr>
            <xdr:sp>
              <xdr:nvSpPr>
                <xdr:cNvPr id="6708" name="Shape 670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09" name="Shape 6709"/>
                <xdr:cNvGrpSpPr/>
              </xdr:nvGrpSpPr>
              <xdr:grpSpPr>
                <a:xfrm>
                  <a:off x="5346000" y="3694275"/>
                  <a:ext cx="0" cy="171450"/>
                  <a:chOff x="5346000" y="3694275"/>
                  <a:chExt cx="0" cy="171443"/>
                </a:xfrm>
              </xdr:grpSpPr>
              <xdr:sp>
                <xdr:nvSpPr>
                  <xdr:cNvPr id="6710" name="Shape 671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11" name="Shape 6711"/>
                  <xdr:cNvGrpSpPr/>
                </xdr:nvGrpSpPr>
                <xdr:grpSpPr>
                  <a:xfrm>
                    <a:off x="5346000" y="3694275"/>
                    <a:ext cx="0" cy="171443"/>
                    <a:chOff x="5475762" y="47760700"/>
                    <a:chExt cx="314325" cy="230200"/>
                  </a:xfrm>
                </xdr:grpSpPr>
                <xdr:sp>
                  <xdr:nvSpPr>
                    <xdr:cNvPr id="6712" name="Shape 67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13" name="Shape 671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14" name="Shape 671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5" name="Shape 671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6" name="Shape 671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7" name="Shape 671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8" name="Shape 671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19" name="Shape 67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20" name="Shape 6720"/>
            <xdr:cNvGrpSpPr/>
          </xdr:nvGrpSpPr>
          <xdr:grpSpPr>
            <a:xfrm>
              <a:off x="5346000" y="3699038"/>
              <a:ext cx="0" cy="161925"/>
              <a:chOff x="5346000" y="3699038"/>
              <a:chExt cx="0" cy="161925"/>
            </a:xfrm>
          </xdr:grpSpPr>
          <xdr:sp>
            <xdr:nvSpPr>
              <xdr:cNvPr id="6721" name="Shape 67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22" name="Shape 6722"/>
              <xdr:cNvGrpSpPr/>
            </xdr:nvGrpSpPr>
            <xdr:grpSpPr>
              <a:xfrm>
                <a:off x="5346000" y="3699038"/>
                <a:ext cx="0" cy="161925"/>
                <a:chOff x="5346000" y="3699038"/>
                <a:chExt cx="0" cy="161925"/>
              </a:xfrm>
            </xdr:grpSpPr>
            <xdr:sp>
              <xdr:nvSpPr>
                <xdr:cNvPr id="6723" name="Shape 67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24" name="Shape 6724"/>
                <xdr:cNvGrpSpPr/>
              </xdr:nvGrpSpPr>
              <xdr:grpSpPr>
                <a:xfrm>
                  <a:off x="5346000" y="3699038"/>
                  <a:ext cx="0" cy="161925"/>
                  <a:chOff x="5346000" y="3699038"/>
                  <a:chExt cx="0" cy="161919"/>
                </a:xfrm>
              </xdr:grpSpPr>
              <xdr:sp>
                <xdr:nvSpPr>
                  <xdr:cNvPr id="6725" name="Shape 67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26" name="Shape 6726"/>
                  <xdr:cNvGrpSpPr/>
                </xdr:nvGrpSpPr>
                <xdr:grpSpPr>
                  <a:xfrm>
                    <a:off x="5346000" y="3699038"/>
                    <a:ext cx="0" cy="161919"/>
                    <a:chOff x="5475762" y="47760700"/>
                    <a:chExt cx="423655" cy="230200"/>
                  </a:xfrm>
                </xdr:grpSpPr>
                <xdr:sp>
                  <xdr:nvSpPr>
                    <xdr:cNvPr id="6727" name="Shape 67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28" name="Shape 67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29" name="Shape 67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30" name="Shape 67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31" name="Shape 67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32" name="Shape 6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33" name="Shape 6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34" name="Shape 67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35" name="Shape 6735"/>
            <xdr:cNvGrpSpPr/>
          </xdr:nvGrpSpPr>
          <xdr:grpSpPr>
            <a:xfrm>
              <a:off x="5346000" y="3699038"/>
              <a:ext cx="0" cy="161925"/>
              <a:chOff x="5346000" y="3699038"/>
              <a:chExt cx="0" cy="161925"/>
            </a:xfrm>
          </xdr:grpSpPr>
          <xdr:sp>
            <xdr:nvSpPr>
              <xdr:cNvPr id="6736" name="Shape 67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37" name="Shape 6737"/>
              <xdr:cNvGrpSpPr/>
            </xdr:nvGrpSpPr>
            <xdr:grpSpPr>
              <a:xfrm>
                <a:off x="5346000" y="3699038"/>
                <a:ext cx="0" cy="161925"/>
                <a:chOff x="5346000" y="3699038"/>
                <a:chExt cx="0" cy="161925"/>
              </a:xfrm>
            </xdr:grpSpPr>
            <xdr:sp>
              <xdr:nvSpPr>
                <xdr:cNvPr id="6738" name="Shape 67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39" name="Shape 6739"/>
                <xdr:cNvGrpSpPr/>
              </xdr:nvGrpSpPr>
              <xdr:grpSpPr>
                <a:xfrm>
                  <a:off x="5346000" y="3699038"/>
                  <a:ext cx="0" cy="161925"/>
                  <a:chOff x="5346000" y="3699038"/>
                  <a:chExt cx="0" cy="161919"/>
                </a:xfrm>
              </xdr:grpSpPr>
              <xdr:sp>
                <xdr:nvSpPr>
                  <xdr:cNvPr id="6740" name="Shape 67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41" name="Shape 6741"/>
                  <xdr:cNvGrpSpPr/>
                </xdr:nvGrpSpPr>
                <xdr:grpSpPr>
                  <a:xfrm>
                    <a:off x="5346000" y="3699038"/>
                    <a:ext cx="0" cy="161919"/>
                    <a:chOff x="5475762" y="47760700"/>
                    <a:chExt cx="423655" cy="230200"/>
                  </a:xfrm>
                </xdr:grpSpPr>
                <xdr:sp>
                  <xdr:nvSpPr>
                    <xdr:cNvPr id="6742" name="Shape 67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43" name="Shape 67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44" name="Shape 6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5" name="Shape 67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46" name="Shape 6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7" name="Shape 6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8" name="Shape 6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49" name="Shape 67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50" name="Shape 6750"/>
            <xdr:cNvGrpSpPr/>
          </xdr:nvGrpSpPr>
          <xdr:grpSpPr>
            <a:xfrm>
              <a:off x="5346000" y="3699038"/>
              <a:ext cx="0" cy="161925"/>
              <a:chOff x="5346000" y="3699038"/>
              <a:chExt cx="0" cy="161925"/>
            </a:xfrm>
          </xdr:grpSpPr>
          <xdr:sp>
            <xdr:nvSpPr>
              <xdr:cNvPr id="6751" name="Shape 67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52" name="Shape 6752"/>
              <xdr:cNvGrpSpPr/>
            </xdr:nvGrpSpPr>
            <xdr:grpSpPr>
              <a:xfrm>
                <a:off x="5346000" y="3699038"/>
                <a:ext cx="0" cy="161925"/>
                <a:chOff x="5346000" y="3699038"/>
                <a:chExt cx="0" cy="161925"/>
              </a:xfrm>
            </xdr:grpSpPr>
            <xdr:sp>
              <xdr:nvSpPr>
                <xdr:cNvPr id="6753" name="Shape 67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54" name="Shape 6754"/>
                <xdr:cNvGrpSpPr/>
              </xdr:nvGrpSpPr>
              <xdr:grpSpPr>
                <a:xfrm>
                  <a:off x="5346000" y="3699038"/>
                  <a:ext cx="0" cy="161925"/>
                  <a:chOff x="5346000" y="3699038"/>
                  <a:chExt cx="0" cy="161919"/>
                </a:xfrm>
              </xdr:grpSpPr>
              <xdr:sp>
                <xdr:nvSpPr>
                  <xdr:cNvPr id="6755" name="Shape 67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56" name="Shape 6756"/>
                  <xdr:cNvGrpSpPr/>
                </xdr:nvGrpSpPr>
                <xdr:grpSpPr>
                  <a:xfrm>
                    <a:off x="5346000" y="3699038"/>
                    <a:ext cx="0" cy="161919"/>
                    <a:chOff x="5475762" y="47760700"/>
                    <a:chExt cx="423655" cy="230200"/>
                  </a:xfrm>
                </xdr:grpSpPr>
                <xdr:sp>
                  <xdr:nvSpPr>
                    <xdr:cNvPr id="6757" name="Shape 67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58" name="Shape 67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59" name="Shape 6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0" name="Shape 67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61" name="Shape 67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2" name="Shape 67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3" name="Shape 6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64" name="Shape 67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65" name="Shape 6765"/>
            <xdr:cNvGrpSpPr/>
          </xdr:nvGrpSpPr>
          <xdr:grpSpPr>
            <a:xfrm>
              <a:off x="5346000" y="3699038"/>
              <a:ext cx="0" cy="161925"/>
              <a:chOff x="5346000" y="3699038"/>
              <a:chExt cx="0" cy="161925"/>
            </a:xfrm>
          </xdr:grpSpPr>
          <xdr:sp>
            <xdr:nvSpPr>
              <xdr:cNvPr id="6766" name="Shape 67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67" name="Shape 6767"/>
              <xdr:cNvGrpSpPr/>
            </xdr:nvGrpSpPr>
            <xdr:grpSpPr>
              <a:xfrm>
                <a:off x="5346000" y="3699038"/>
                <a:ext cx="0" cy="161925"/>
                <a:chOff x="5346000" y="3699038"/>
                <a:chExt cx="0" cy="161925"/>
              </a:xfrm>
            </xdr:grpSpPr>
            <xdr:sp>
              <xdr:nvSpPr>
                <xdr:cNvPr id="6768" name="Shape 67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69" name="Shape 6769"/>
                <xdr:cNvGrpSpPr/>
              </xdr:nvGrpSpPr>
              <xdr:grpSpPr>
                <a:xfrm>
                  <a:off x="5346000" y="3699038"/>
                  <a:ext cx="0" cy="161925"/>
                  <a:chOff x="5346000" y="3699038"/>
                  <a:chExt cx="0" cy="161919"/>
                </a:xfrm>
              </xdr:grpSpPr>
              <xdr:sp>
                <xdr:nvSpPr>
                  <xdr:cNvPr id="6770" name="Shape 67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71" name="Shape 6771"/>
                  <xdr:cNvGrpSpPr/>
                </xdr:nvGrpSpPr>
                <xdr:grpSpPr>
                  <a:xfrm>
                    <a:off x="5346000" y="3699038"/>
                    <a:ext cx="0" cy="161919"/>
                    <a:chOff x="5475762" y="47760700"/>
                    <a:chExt cx="423655" cy="230200"/>
                  </a:xfrm>
                </xdr:grpSpPr>
                <xdr:sp>
                  <xdr:nvSpPr>
                    <xdr:cNvPr id="6772" name="Shape 67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73" name="Shape 67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74" name="Shape 6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5" name="Shape 67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76" name="Shape 6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7" name="Shape 6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8" name="Shape 6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79" name="Shape 67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80" name="Shape 6780"/>
            <xdr:cNvGrpSpPr/>
          </xdr:nvGrpSpPr>
          <xdr:grpSpPr>
            <a:xfrm>
              <a:off x="5346000" y="3699038"/>
              <a:ext cx="0" cy="161925"/>
              <a:chOff x="5346000" y="3699038"/>
              <a:chExt cx="0" cy="161925"/>
            </a:xfrm>
          </xdr:grpSpPr>
          <xdr:sp>
            <xdr:nvSpPr>
              <xdr:cNvPr id="6781" name="Shape 67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82" name="Shape 6782"/>
              <xdr:cNvGrpSpPr/>
            </xdr:nvGrpSpPr>
            <xdr:grpSpPr>
              <a:xfrm>
                <a:off x="5346000" y="3699038"/>
                <a:ext cx="0" cy="161925"/>
                <a:chOff x="5346000" y="3699038"/>
                <a:chExt cx="0" cy="161925"/>
              </a:xfrm>
            </xdr:grpSpPr>
            <xdr:sp>
              <xdr:nvSpPr>
                <xdr:cNvPr id="6783" name="Shape 67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84" name="Shape 6784"/>
                <xdr:cNvGrpSpPr/>
              </xdr:nvGrpSpPr>
              <xdr:grpSpPr>
                <a:xfrm>
                  <a:off x="5346000" y="3699038"/>
                  <a:ext cx="0" cy="161925"/>
                  <a:chOff x="5346000" y="3699038"/>
                  <a:chExt cx="0" cy="161919"/>
                </a:xfrm>
              </xdr:grpSpPr>
              <xdr:sp>
                <xdr:nvSpPr>
                  <xdr:cNvPr id="6785" name="Shape 67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86" name="Shape 6786"/>
                  <xdr:cNvGrpSpPr/>
                </xdr:nvGrpSpPr>
                <xdr:grpSpPr>
                  <a:xfrm>
                    <a:off x="5346000" y="3699038"/>
                    <a:ext cx="0" cy="161919"/>
                    <a:chOff x="5475762" y="47760700"/>
                    <a:chExt cx="423655" cy="230200"/>
                  </a:xfrm>
                </xdr:grpSpPr>
                <xdr:sp>
                  <xdr:nvSpPr>
                    <xdr:cNvPr id="6787" name="Shape 67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88" name="Shape 67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89" name="Shape 6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0" name="Shape 67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91" name="Shape 6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2" name="Shape 67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3" name="Shape 67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94" name="Shape 67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95" name="Shape 6795"/>
            <xdr:cNvGrpSpPr/>
          </xdr:nvGrpSpPr>
          <xdr:grpSpPr>
            <a:xfrm>
              <a:off x="5346000" y="3699038"/>
              <a:ext cx="0" cy="161925"/>
              <a:chOff x="5346000" y="3699038"/>
              <a:chExt cx="0" cy="161925"/>
            </a:xfrm>
          </xdr:grpSpPr>
          <xdr:sp>
            <xdr:nvSpPr>
              <xdr:cNvPr id="6796" name="Shape 67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97" name="Shape 6797"/>
              <xdr:cNvGrpSpPr/>
            </xdr:nvGrpSpPr>
            <xdr:grpSpPr>
              <a:xfrm>
                <a:off x="5346000" y="3699038"/>
                <a:ext cx="0" cy="161925"/>
                <a:chOff x="5346000" y="3699038"/>
                <a:chExt cx="0" cy="161925"/>
              </a:xfrm>
            </xdr:grpSpPr>
            <xdr:sp>
              <xdr:nvSpPr>
                <xdr:cNvPr id="6798" name="Shape 67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99" name="Shape 6799"/>
                <xdr:cNvGrpSpPr/>
              </xdr:nvGrpSpPr>
              <xdr:grpSpPr>
                <a:xfrm>
                  <a:off x="5346000" y="3699038"/>
                  <a:ext cx="0" cy="161925"/>
                  <a:chOff x="5346000" y="3699038"/>
                  <a:chExt cx="0" cy="161919"/>
                </a:xfrm>
              </xdr:grpSpPr>
              <xdr:sp>
                <xdr:nvSpPr>
                  <xdr:cNvPr id="6800" name="Shape 68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01" name="Shape 6801"/>
                  <xdr:cNvGrpSpPr/>
                </xdr:nvGrpSpPr>
                <xdr:grpSpPr>
                  <a:xfrm>
                    <a:off x="5346000" y="3699038"/>
                    <a:ext cx="0" cy="161919"/>
                    <a:chOff x="5475762" y="47760700"/>
                    <a:chExt cx="423655" cy="230200"/>
                  </a:xfrm>
                </xdr:grpSpPr>
                <xdr:sp>
                  <xdr:nvSpPr>
                    <xdr:cNvPr id="6802" name="Shape 68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03" name="Shape 68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04" name="Shape 68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05" name="Shape 68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06" name="Shape 68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07" name="Shape 6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08" name="Shape 68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09" name="Shape 68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10" name="Shape 6810"/>
            <xdr:cNvGrpSpPr/>
          </xdr:nvGrpSpPr>
          <xdr:grpSpPr>
            <a:xfrm>
              <a:off x="5346000" y="3699038"/>
              <a:ext cx="0" cy="161925"/>
              <a:chOff x="5346000" y="3699038"/>
              <a:chExt cx="0" cy="161925"/>
            </a:xfrm>
          </xdr:grpSpPr>
          <xdr:sp>
            <xdr:nvSpPr>
              <xdr:cNvPr id="6811" name="Shape 68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12" name="Shape 6812"/>
              <xdr:cNvGrpSpPr/>
            </xdr:nvGrpSpPr>
            <xdr:grpSpPr>
              <a:xfrm>
                <a:off x="5346000" y="3699038"/>
                <a:ext cx="0" cy="161925"/>
                <a:chOff x="5346000" y="3699038"/>
                <a:chExt cx="0" cy="161925"/>
              </a:xfrm>
            </xdr:grpSpPr>
            <xdr:sp>
              <xdr:nvSpPr>
                <xdr:cNvPr id="6813" name="Shape 68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14" name="Shape 6814"/>
                <xdr:cNvGrpSpPr/>
              </xdr:nvGrpSpPr>
              <xdr:grpSpPr>
                <a:xfrm>
                  <a:off x="5346000" y="3699038"/>
                  <a:ext cx="0" cy="161925"/>
                  <a:chOff x="5346000" y="3699038"/>
                  <a:chExt cx="0" cy="161919"/>
                </a:xfrm>
              </xdr:grpSpPr>
              <xdr:sp>
                <xdr:nvSpPr>
                  <xdr:cNvPr id="6815" name="Shape 68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16" name="Shape 6816"/>
                  <xdr:cNvGrpSpPr/>
                </xdr:nvGrpSpPr>
                <xdr:grpSpPr>
                  <a:xfrm>
                    <a:off x="5346000" y="3699038"/>
                    <a:ext cx="0" cy="161919"/>
                    <a:chOff x="5475762" y="47760700"/>
                    <a:chExt cx="423655" cy="230200"/>
                  </a:xfrm>
                </xdr:grpSpPr>
                <xdr:sp>
                  <xdr:nvSpPr>
                    <xdr:cNvPr id="6817" name="Shape 68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18" name="Shape 68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19" name="Shape 68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20" name="Shape 68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21" name="Shape 6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22" name="Shape 6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23" name="Shape 6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24" name="Shape 68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25" name="Shape 6825"/>
            <xdr:cNvGrpSpPr/>
          </xdr:nvGrpSpPr>
          <xdr:grpSpPr>
            <a:xfrm>
              <a:off x="5346000" y="3699038"/>
              <a:ext cx="0" cy="161925"/>
              <a:chOff x="5346000" y="3699038"/>
              <a:chExt cx="0" cy="161925"/>
            </a:xfrm>
          </xdr:grpSpPr>
          <xdr:sp>
            <xdr:nvSpPr>
              <xdr:cNvPr id="6826" name="Shape 68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27" name="Shape 6827"/>
              <xdr:cNvGrpSpPr/>
            </xdr:nvGrpSpPr>
            <xdr:grpSpPr>
              <a:xfrm>
                <a:off x="5346000" y="3699038"/>
                <a:ext cx="0" cy="161925"/>
                <a:chOff x="5346000" y="3699038"/>
                <a:chExt cx="0" cy="161925"/>
              </a:xfrm>
            </xdr:grpSpPr>
            <xdr:sp>
              <xdr:nvSpPr>
                <xdr:cNvPr id="6828" name="Shape 68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29" name="Shape 6829"/>
                <xdr:cNvGrpSpPr/>
              </xdr:nvGrpSpPr>
              <xdr:grpSpPr>
                <a:xfrm>
                  <a:off x="5346000" y="3699038"/>
                  <a:ext cx="0" cy="161925"/>
                  <a:chOff x="5346000" y="3699038"/>
                  <a:chExt cx="0" cy="161919"/>
                </a:xfrm>
              </xdr:grpSpPr>
              <xdr:sp>
                <xdr:nvSpPr>
                  <xdr:cNvPr id="6830" name="Shape 68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31" name="Shape 6831"/>
                  <xdr:cNvGrpSpPr/>
                </xdr:nvGrpSpPr>
                <xdr:grpSpPr>
                  <a:xfrm>
                    <a:off x="5346000" y="3699038"/>
                    <a:ext cx="0" cy="161919"/>
                    <a:chOff x="5475762" y="47760700"/>
                    <a:chExt cx="423655" cy="230200"/>
                  </a:xfrm>
                </xdr:grpSpPr>
                <xdr:sp>
                  <xdr:nvSpPr>
                    <xdr:cNvPr id="6832" name="Shape 68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33" name="Shape 68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34" name="Shape 6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35" name="Shape 68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36" name="Shape 68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37" name="Shape 68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38" name="Shape 68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39" name="Shape 68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40" name="Shape 6840"/>
            <xdr:cNvGrpSpPr/>
          </xdr:nvGrpSpPr>
          <xdr:grpSpPr>
            <a:xfrm>
              <a:off x="5346000" y="3699038"/>
              <a:ext cx="0" cy="161925"/>
              <a:chOff x="5346000" y="3699038"/>
              <a:chExt cx="0" cy="161925"/>
            </a:xfrm>
          </xdr:grpSpPr>
          <xdr:sp>
            <xdr:nvSpPr>
              <xdr:cNvPr id="6841" name="Shape 68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42" name="Shape 6842"/>
              <xdr:cNvGrpSpPr/>
            </xdr:nvGrpSpPr>
            <xdr:grpSpPr>
              <a:xfrm>
                <a:off x="5346000" y="3699038"/>
                <a:ext cx="0" cy="161925"/>
                <a:chOff x="5346000" y="3699038"/>
                <a:chExt cx="0" cy="161925"/>
              </a:xfrm>
            </xdr:grpSpPr>
            <xdr:sp>
              <xdr:nvSpPr>
                <xdr:cNvPr id="6843" name="Shape 68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44" name="Shape 6844"/>
                <xdr:cNvGrpSpPr/>
              </xdr:nvGrpSpPr>
              <xdr:grpSpPr>
                <a:xfrm>
                  <a:off x="5346000" y="3699038"/>
                  <a:ext cx="0" cy="161925"/>
                  <a:chOff x="5346000" y="3699038"/>
                  <a:chExt cx="0" cy="161919"/>
                </a:xfrm>
              </xdr:grpSpPr>
              <xdr:sp>
                <xdr:nvSpPr>
                  <xdr:cNvPr id="6845" name="Shape 68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46" name="Shape 6846"/>
                  <xdr:cNvGrpSpPr/>
                </xdr:nvGrpSpPr>
                <xdr:grpSpPr>
                  <a:xfrm>
                    <a:off x="5346000" y="3699038"/>
                    <a:ext cx="0" cy="161919"/>
                    <a:chOff x="5475762" y="47760700"/>
                    <a:chExt cx="423655" cy="230200"/>
                  </a:xfrm>
                </xdr:grpSpPr>
                <xdr:sp>
                  <xdr:nvSpPr>
                    <xdr:cNvPr id="6847" name="Shape 68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48" name="Shape 68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49" name="Shape 68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50" name="Shape 68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51" name="Shape 6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52" name="Shape 6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53" name="Shape 6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54" name="Shape 68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55" name="Shape 6855"/>
            <xdr:cNvGrpSpPr/>
          </xdr:nvGrpSpPr>
          <xdr:grpSpPr>
            <a:xfrm>
              <a:off x="5346000" y="3699038"/>
              <a:ext cx="0" cy="161925"/>
              <a:chOff x="5346000" y="3699038"/>
              <a:chExt cx="0" cy="161925"/>
            </a:xfrm>
          </xdr:grpSpPr>
          <xdr:sp>
            <xdr:nvSpPr>
              <xdr:cNvPr id="6856" name="Shape 68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57" name="Shape 6857"/>
              <xdr:cNvGrpSpPr/>
            </xdr:nvGrpSpPr>
            <xdr:grpSpPr>
              <a:xfrm>
                <a:off x="5346000" y="3699038"/>
                <a:ext cx="0" cy="161925"/>
                <a:chOff x="5346000" y="3699038"/>
                <a:chExt cx="0" cy="161925"/>
              </a:xfrm>
            </xdr:grpSpPr>
            <xdr:sp>
              <xdr:nvSpPr>
                <xdr:cNvPr id="6858" name="Shape 68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59" name="Shape 6859"/>
                <xdr:cNvGrpSpPr/>
              </xdr:nvGrpSpPr>
              <xdr:grpSpPr>
                <a:xfrm>
                  <a:off x="5346000" y="3699038"/>
                  <a:ext cx="0" cy="161925"/>
                  <a:chOff x="5346000" y="3699038"/>
                  <a:chExt cx="0" cy="161919"/>
                </a:xfrm>
              </xdr:grpSpPr>
              <xdr:sp>
                <xdr:nvSpPr>
                  <xdr:cNvPr id="6860" name="Shape 68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61" name="Shape 6861"/>
                  <xdr:cNvGrpSpPr/>
                </xdr:nvGrpSpPr>
                <xdr:grpSpPr>
                  <a:xfrm>
                    <a:off x="5346000" y="3699038"/>
                    <a:ext cx="0" cy="161919"/>
                    <a:chOff x="5475762" y="47760700"/>
                    <a:chExt cx="423655" cy="230200"/>
                  </a:xfrm>
                </xdr:grpSpPr>
                <xdr:sp>
                  <xdr:nvSpPr>
                    <xdr:cNvPr id="6862" name="Shape 68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63" name="Shape 68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64" name="Shape 6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65" name="Shape 68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66" name="Shape 6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67" name="Shape 6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68" name="Shape 68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69" name="Shape 68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70" name="Shape 6870"/>
            <xdr:cNvGrpSpPr/>
          </xdr:nvGrpSpPr>
          <xdr:grpSpPr>
            <a:xfrm>
              <a:off x="5346000" y="3699038"/>
              <a:ext cx="0" cy="161925"/>
              <a:chOff x="5346000" y="3699038"/>
              <a:chExt cx="0" cy="161925"/>
            </a:xfrm>
          </xdr:grpSpPr>
          <xdr:sp>
            <xdr:nvSpPr>
              <xdr:cNvPr id="6871" name="Shape 68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72" name="Shape 6872"/>
              <xdr:cNvGrpSpPr/>
            </xdr:nvGrpSpPr>
            <xdr:grpSpPr>
              <a:xfrm>
                <a:off x="5346000" y="3699038"/>
                <a:ext cx="0" cy="161925"/>
                <a:chOff x="5346000" y="3699038"/>
                <a:chExt cx="0" cy="161925"/>
              </a:xfrm>
            </xdr:grpSpPr>
            <xdr:sp>
              <xdr:nvSpPr>
                <xdr:cNvPr id="6873" name="Shape 68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74" name="Shape 6874"/>
                <xdr:cNvGrpSpPr/>
              </xdr:nvGrpSpPr>
              <xdr:grpSpPr>
                <a:xfrm>
                  <a:off x="5346000" y="3699038"/>
                  <a:ext cx="0" cy="161925"/>
                  <a:chOff x="5346000" y="3699038"/>
                  <a:chExt cx="0" cy="161919"/>
                </a:xfrm>
              </xdr:grpSpPr>
              <xdr:sp>
                <xdr:nvSpPr>
                  <xdr:cNvPr id="6875" name="Shape 68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76" name="Shape 6876"/>
                  <xdr:cNvGrpSpPr/>
                </xdr:nvGrpSpPr>
                <xdr:grpSpPr>
                  <a:xfrm>
                    <a:off x="5346000" y="3699038"/>
                    <a:ext cx="0" cy="161919"/>
                    <a:chOff x="5475762" y="47760700"/>
                    <a:chExt cx="423655" cy="230200"/>
                  </a:xfrm>
                </xdr:grpSpPr>
                <xdr:sp>
                  <xdr:nvSpPr>
                    <xdr:cNvPr id="6877" name="Shape 68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78" name="Shape 68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79" name="Shape 6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80" name="Shape 68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81" name="Shape 68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82" name="Shape 68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83" name="Shape 68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84" name="Shape 68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85" name="Shape 6885"/>
            <xdr:cNvGrpSpPr/>
          </xdr:nvGrpSpPr>
          <xdr:grpSpPr>
            <a:xfrm>
              <a:off x="5346000" y="3699038"/>
              <a:ext cx="0" cy="161925"/>
              <a:chOff x="5346000" y="3699038"/>
              <a:chExt cx="0" cy="161925"/>
            </a:xfrm>
          </xdr:grpSpPr>
          <xdr:sp>
            <xdr:nvSpPr>
              <xdr:cNvPr id="6886" name="Shape 68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87" name="Shape 6887"/>
              <xdr:cNvGrpSpPr/>
            </xdr:nvGrpSpPr>
            <xdr:grpSpPr>
              <a:xfrm>
                <a:off x="5346000" y="3699038"/>
                <a:ext cx="0" cy="161925"/>
                <a:chOff x="5346000" y="3699038"/>
                <a:chExt cx="0" cy="161925"/>
              </a:xfrm>
            </xdr:grpSpPr>
            <xdr:sp>
              <xdr:nvSpPr>
                <xdr:cNvPr id="6888" name="Shape 68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89" name="Shape 6889"/>
                <xdr:cNvGrpSpPr/>
              </xdr:nvGrpSpPr>
              <xdr:grpSpPr>
                <a:xfrm>
                  <a:off x="5346000" y="3699038"/>
                  <a:ext cx="0" cy="161925"/>
                  <a:chOff x="5346000" y="3699038"/>
                  <a:chExt cx="0" cy="161919"/>
                </a:xfrm>
              </xdr:grpSpPr>
              <xdr:sp>
                <xdr:nvSpPr>
                  <xdr:cNvPr id="6890" name="Shape 68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91" name="Shape 6891"/>
                  <xdr:cNvGrpSpPr/>
                </xdr:nvGrpSpPr>
                <xdr:grpSpPr>
                  <a:xfrm>
                    <a:off x="5346000" y="3699038"/>
                    <a:ext cx="0" cy="161919"/>
                    <a:chOff x="5475762" y="47760700"/>
                    <a:chExt cx="423655" cy="230200"/>
                  </a:xfrm>
                </xdr:grpSpPr>
                <xdr:sp>
                  <xdr:nvSpPr>
                    <xdr:cNvPr id="6892" name="Shape 68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93" name="Shape 68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94" name="Shape 68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5" name="Shape 68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96" name="Shape 68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7" name="Shape 6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8" name="Shape 68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99" name="Shape 68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00" name="Shape 6900"/>
            <xdr:cNvGrpSpPr/>
          </xdr:nvGrpSpPr>
          <xdr:grpSpPr>
            <a:xfrm>
              <a:off x="5346000" y="3699038"/>
              <a:ext cx="0" cy="161925"/>
              <a:chOff x="5346000" y="3699038"/>
              <a:chExt cx="0" cy="161925"/>
            </a:xfrm>
          </xdr:grpSpPr>
          <xdr:sp>
            <xdr:nvSpPr>
              <xdr:cNvPr id="6901" name="Shape 69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02" name="Shape 6902"/>
              <xdr:cNvGrpSpPr/>
            </xdr:nvGrpSpPr>
            <xdr:grpSpPr>
              <a:xfrm>
                <a:off x="5346000" y="3699038"/>
                <a:ext cx="0" cy="161925"/>
                <a:chOff x="5346000" y="3699038"/>
                <a:chExt cx="0" cy="161925"/>
              </a:xfrm>
            </xdr:grpSpPr>
            <xdr:sp>
              <xdr:nvSpPr>
                <xdr:cNvPr id="6903" name="Shape 69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04" name="Shape 6904"/>
                <xdr:cNvGrpSpPr/>
              </xdr:nvGrpSpPr>
              <xdr:grpSpPr>
                <a:xfrm>
                  <a:off x="5346000" y="3699038"/>
                  <a:ext cx="0" cy="161925"/>
                  <a:chOff x="5346000" y="3699038"/>
                  <a:chExt cx="0" cy="161919"/>
                </a:xfrm>
              </xdr:grpSpPr>
              <xdr:sp>
                <xdr:nvSpPr>
                  <xdr:cNvPr id="6905" name="Shape 69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06" name="Shape 6906"/>
                  <xdr:cNvGrpSpPr/>
                </xdr:nvGrpSpPr>
                <xdr:grpSpPr>
                  <a:xfrm>
                    <a:off x="5346000" y="3699038"/>
                    <a:ext cx="0" cy="161919"/>
                    <a:chOff x="5475762" y="47760700"/>
                    <a:chExt cx="423655" cy="230200"/>
                  </a:xfrm>
                </xdr:grpSpPr>
                <xdr:sp>
                  <xdr:nvSpPr>
                    <xdr:cNvPr id="6907" name="Shape 69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08" name="Shape 69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09" name="Shape 6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0" name="Shape 69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11" name="Shape 6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2" name="Shape 69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3" name="Shape 69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14" name="Shape 69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15" name="Shape 6915"/>
            <xdr:cNvGrpSpPr/>
          </xdr:nvGrpSpPr>
          <xdr:grpSpPr>
            <a:xfrm>
              <a:off x="5346000" y="3699038"/>
              <a:ext cx="0" cy="161925"/>
              <a:chOff x="5346000" y="3699038"/>
              <a:chExt cx="0" cy="161925"/>
            </a:xfrm>
          </xdr:grpSpPr>
          <xdr:sp>
            <xdr:nvSpPr>
              <xdr:cNvPr id="6916" name="Shape 69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17" name="Shape 6917"/>
              <xdr:cNvGrpSpPr/>
            </xdr:nvGrpSpPr>
            <xdr:grpSpPr>
              <a:xfrm>
                <a:off x="5346000" y="3699038"/>
                <a:ext cx="0" cy="161925"/>
                <a:chOff x="5346000" y="3699038"/>
                <a:chExt cx="0" cy="161925"/>
              </a:xfrm>
            </xdr:grpSpPr>
            <xdr:sp>
              <xdr:nvSpPr>
                <xdr:cNvPr id="6918" name="Shape 69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19" name="Shape 6919"/>
                <xdr:cNvGrpSpPr/>
              </xdr:nvGrpSpPr>
              <xdr:grpSpPr>
                <a:xfrm>
                  <a:off x="5346000" y="3699038"/>
                  <a:ext cx="0" cy="161925"/>
                  <a:chOff x="5346000" y="3699038"/>
                  <a:chExt cx="0" cy="161919"/>
                </a:xfrm>
              </xdr:grpSpPr>
              <xdr:sp>
                <xdr:nvSpPr>
                  <xdr:cNvPr id="6920" name="Shape 69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21" name="Shape 6921"/>
                  <xdr:cNvGrpSpPr/>
                </xdr:nvGrpSpPr>
                <xdr:grpSpPr>
                  <a:xfrm>
                    <a:off x="5346000" y="3699038"/>
                    <a:ext cx="0" cy="161919"/>
                    <a:chOff x="5475762" y="47760700"/>
                    <a:chExt cx="423655" cy="230200"/>
                  </a:xfrm>
                </xdr:grpSpPr>
                <xdr:sp>
                  <xdr:nvSpPr>
                    <xdr:cNvPr id="6922" name="Shape 69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23" name="Shape 69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24" name="Shape 6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5" name="Shape 69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26" name="Shape 6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7" name="Shape 69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8" name="Shape 69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29" name="Shape 69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30" name="Shape 6930"/>
            <xdr:cNvGrpSpPr/>
          </xdr:nvGrpSpPr>
          <xdr:grpSpPr>
            <a:xfrm>
              <a:off x="5346000" y="3699038"/>
              <a:ext cx="0" cy="161925"/>
              <a:chOff x="5346000" y="3699038"/>
              <a:chExt cx="0" cy="161925"/>
            </a:xfrm>
          </xdr:grpSpPr>
          <xdr:sp>
            <xdr:nvSpPr>
              <xdr:cNvPr id="6931" name="Shape 69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32" name="Shape 6932"/>
              <xdr:cNvGrpSpPr/>
            </xdr:nvGrpSpPr>
            <xdr:grpSpPr>
              <a:xfrm>
                <a:off x="5346000" y="3699038"/>
                <a:ext cx="0" cy="161925"/>
                <a:chOff x="5346000" y="3699038"/>
                <a:chExt cx="0" cy="161925"/>
              </a:xfrm>
            </xdr:grpSpPr>
            <xdr:sp>
              <xdr:nvSpPr>
                <xdr:cNvPr id="6933" name="Shape 69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34" name="Shape 6934"/>
                <xdr:cNvGrpSpPr/>
              </xdr:nvGrpSpPr>
              <xdr:grpSpPr>
                <a:xfrm>
                  <a:off x="5346000" y="3699038"/>
                  <a:ext cx="0" cy="161925"/>
                  <a:chOff x="5346000" y="3699038"/>
                  <a:chExt cx="0" cy="161919"/>
                </a:xfrm>
              </xdr:grpSpPr>
              <xdr:sp>
                <xdr:nvSpPr>
                  <xdr:cNvPr id="6935" name="Shape 69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36" name="Shape 6936"/>
                  <xdr:cNvGrpSpPr/>
                </xdr:nvGrpSpPr>
                <xdr:grpSpPr>
                  <a:xfrm>
                    <a:off x="5346000" y="3699038"/>
                    <a:ext cx="0" cy="161919"/>
                    <a:chOff x="5475762" y="47760700"/>
                    <a:chExt cx="423655" cy="230200"/>
                  </a:xfrm>
                </xdr:grpSpPr>
                <xdr:sp>
                  <xdr:nvSpPr>
                    <xdr:cNvPr id="6937" name="Shape 69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38" name="Shape 69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39" name="Shape 6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40" name="Shape 69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41" name="Shape 6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42" name="Shape 69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43" name="Shape 6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44" name="Shape 69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45" name="Shape 6945"/>
            <xdr:cNvGrpSpPr/>
          </xdr:nvGrpSpPr>
          <xdr:grpSpPr>
            <a:xfrm>
              <a:off x="5346000" y="3699038"/>
              <a:ext cx="0" cy="161925"/>
              <a:chOff x="5346000" y="3699038"/>
              <a:chExt cx="0" cy="161925"/>
            </a:xfrm>
          </xdr:grpSpPr>
          <xdr:sp>
            <xdr:nvSpPr>
              <xdr:cNvPr id="6946" name="Shape 69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47" name="Shape 6947"/>
              <xdr:cNvGrpSpPr/>
            </xdr:nvGrpSpPr>
            <xdr:grpSpPr>
              <a:xfrm>
                <a:off x="5346000" y="3699038"/>
                <a:ext cx="0" cy="161925"/>
                <a:chOff x="5346000" y="3699038"/>
                <a:chExt cx="0" cy="161925"/>
              </a:xfrm>
            </xdr:grpSpPr>
            <xdr:sp>
              <xdr:nvSpPr>
                <xdr:cNvPr id="6948" name="Shape 69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49" name="Shape 6949"/>
                <xdr:cNvGrpSpPr/>
              </xdr:nvGrpSpPr>
              <xdr:grpSpPr>
                <a:xfrm>
                  <a:off x="5346000" y="3699038"/>
                  <a:ext cx="0" cy="161925"/>
                  <a:chOff x="5346000" y="3699038"/>
                  <a:chExt cx="0" cy="161919"/>
                </a:xfrm>
              </xdr:grpSpPr>
              <xdr:sp>
                <xdr:nvSpPr>
                  <xdr:cNvPr id="6950" name="Shape 69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51" name="Shape 6951"/>
                  <xdr:cNvGrpSpPr/>
                </xdr:nvGrpSpPr>
                <xdr:grpSpPr>
                  <a:xfrm>
                    <a:off x="5346000" y="3699038"/>
                    <a:ext cx="0" cy="161919"/>
                    <a:chOff x="5475762" y="47760700"/>
                    <a:chExt cx="423655" cy="230200"/>
                  </a:xfrm>
                </xdr:grpSpPr>
                <xdr:sp>
                  <xdr:nvSpPr>
                    <xdr:cNvPr id="6952" name="Shape 69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53" name="Shape 69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54" name="Shape 6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55" name="Shape 69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56" name="Shape 6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57" name="Shape 6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58" name="Shape 69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59" name="Shape 69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60" name="Shape 6960"/>
            <xdr:cNvGrpSpPr/>
          </xdr:nvGrpSpPr>
          <xdr:grpSpPr>
            <a:xfrm>
              <a:off x="5346000" y="3699038"/>
              <a:ext cx="0" cy="161925"/>
              <a:chOff x="5346000" y="3699038"/>
              <a:chExt cx="0" cy="161925"/>
            </a:xfrm>
          </xdr:grpSpPr>
          <xdr:sp>
            <xdr:nvSpPr>
              <xdr:cNvPr id="6961" name="Shape 69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62" name="Shape 6962"/>
              <xdr:cNvGrpSpPr/>
            </xdr:nvGrpSpPr>
            <xdr:grpSpPr>
              <a:xfrm>
                <a:off x="5346000" y="3699038"/>
                <a:ext cx="0" cy="161925"/>
                <a:chOff x="5346000" y="3699038"/>
                <a:chExt cx="0" cy="161925"/>
              </a:xfrm>
            </xdr:grpSpPr>
            <xdr:sp>
              <xdr:nvSpPr>
                <xdr:cNvPr id="6963" name="Shape 69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64" name="Shape 6964"/>
                <xdr:cNvGrpSpPr/>
              </xdr:nvGrpSpPr>
              <xdr:grpSpPr>
                <a:xfrm>
                  <a:off x="5346000" y="3699038"/>
                  <a:ext cx="0" cy="161925"/>
                  <a:chOff x="5346000" y="3699038"/>
                  <a:chExt cx="0" cy="161919"/>
                </a:xfrm>
              </xdr:grpSpPr>
              <xdr:sp>
                <xdr:nvSpPr>
                  <xdr:cNvPr id="6965" name="Shape 69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66" name="Shape 6966"/>
                  <xdr:cNvGrpSpPr/>
                </xdr:nvGrpSpPr>
                <xdr:grpSpPr>
                  <a:xfrm>
                    <a:off x="5346000" y="3699038"/>
                    <a:ext cx="0" cy="161919"/>
                    <a:chOff x="5475762" y="47760700"/>
                    <a:chExt cx="423655" cy="230200"/>
                  </a:xfrm>
                </xdr:grpSpPr>
                <xdr:sp>
                  <xdr:nvSpPr>
                    <xdr:cNvPr id="6967" name="Shape 69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68" name="Shape 69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69" name="Shape 69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70" name="Shape 69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71" name="Shape 69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72" name="Shape 69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73" name="Shape 69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74" name="Shape 69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75" name="Shape 6975"/>
            <xdr:cNvGrpSpPr/>
          </xdr:nvGrpSpPr>
          <xdr:grpSpPr>
            <a:xfrm>
              <a:off x="5346000" y="3699038"/>
              <a:ext cx="0" cy="161925"/>
              <a:chOff x="5346000" y="3699038"/>
              <a:chExt cx="0" cy="161925"/>
            </a:xfrm>
          </xdr:grpSpPr>
          <xdr:sp>
            <xdr:nvSpPr>
              <xdr:cNvPr id="6976" name="Shape 69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77" name="Shape 6977"/>
              <xdr:cNvGrpSpPr/>
            </xdr:nvGrpSpPr>
            <xdr:grpSpPr>
              <a:xfrm>
                <a:off x="5346000" y="3699038"/>
                <a:ext cx="0" cy="161925"/>
                <a:chOff x="5346000" y="3699038"/>
                <a:chExt cx="0" cy="161925"/>
              </a:xfrm>
            </xdr:grpSpPr>
            <xdr:sp>
              <xdr:nvSpPr>
                <xdr:cNvPr id="6978" name="Shape 69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79" name="Shape 6979"/>
                <xdr:cNvGrpSpPr/>
              </xdr:nvGrpSpPr>
              <xdr:grpSpPr>
                <a:xfrm>
                  <a:off x="5346000" y="3699038"/>
                  <a:ext cx="0" cy="161925"/>
                  <a:chOff x="5346000" y="3699038"/>
                  <a:chExt cx="0" cy="161919"/>
                </a:xfrm>
              </xdr:grpSpPr>
              <xdr:sp>
                <xdr:nvSpPr>
                  <xdr:cNvPr id="6980" name="Shape 69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81" name="Shape 6981"/>
                  <xdr:cNvGrpSpPr/>
                </xdr:nvGrpSpPr>
                <xdr:grpSpPr>
                  <a:xfrm>
                    <a:off x="5346000" y="3699038"/>
                    <a:ext cx="0" cy="161919"/>
                    <a:chOff x="5475762" y="47760700"/>
                    <a:chExt cx="423655" cy="230200"/>
                  </a:xfrm>
                </xdr:grpSpPr>
                <xdr:sp>
                  <xdr:nvSpPr>
                    <xdr:cNvPr id="6982" name="Shape 69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83" name="Shape 69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84" name="Shape 69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85" name="Shape 69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86" name="Shape 69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87" name="Shape 69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88" name="Shape 6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89" name="Shape 69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90" name="Shape 6990"/>
            <xdr:cNvGrpSpPr/>
          </xdr:nvGrpSpPr>
          <xdr:grpSpPr>
            <a:xfrm>
              <a:off x="5346000" y="3699038"/>
              <a:ext cx="0" cy="161925"/>
              <a:chOff x="5346000" y="3699038"/>
              <a:chExt cx="0" cy="161925"/>
            </a:xfrm>
          </xdr:grpSpPr>
          <xdr:sp>
            <xdr:nvSpPr>
              <xdr:cNvPr id="6991" name="Shape 69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92" name="Shape 6992"/>
              <xdr:cNvGrpSpPr/>
            </xdr:nvGrpSpPr>
            <xdr:grpSpPr>
              <a:xfrm>
                <a:off x="5346000" y="3699038"/>
                <a:ext cx="0" cy="161925"/>
                <a:chOff x="5346000" y="3699038"/>
                <a:chExt cx="0" cy="161925"/>
              </a:xfrm>
            </xdr:grpSpPr>
            <xdr:sp>
              <xdr:nvSpPr>
                <xdr:cNvPr id="6993" name="Shape 69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94" name="Shape 6994"/>
                <xdr:cNvGrpSpPr/>
              </xdr:nvGrpSpPr>
              <xdr:grpSpPr>
                <a:xfrm>
                  <a:off x="5346000" y="3699038"/>
                  <a:ext cx="0" cy="161925"/>
                  <a:chOff x="5346000" y="3699038"/>
                  <a:chExt cx="0" cy="161919"/>
                </a:xfrm>
              </xdr:grpSpPr>
              <xdr:sp>
                <xdr:nvSpPr>
                  <xdr:cNvPr id="6995" name="Shape 69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96" name="Shape 6996"/>
                  <xdr:cNvGrpSpPr/>
                </xdr:nvGrpSpPr>
                <xdr:grpSpPr>
                  <a:xfrm>
                    <a:off x="5346000" y="3699038"/>
                    <a:ext cx="0" cy="161919"/>
                    <a:chOff x="5475762" y="47760700"/>
                    <a:chExt cx="423655" cy="230200"/>
                  </a:xfrm>
                </xdr:grpSpPr>
                <xdr:sp>
                  <xdr:nvSpPr>
                    <xdr:cNvPr id="6997" name="Shape 69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98" name="Shape 69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99" name="Shape 6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00" name="Shape 70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01" name="Shape 7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02" name="Shape 70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03" name="Shape 70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04" name="Shape 70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05" name="Shape 7005"/>
            <xdr:cNvGrpSpPr/>
          </xdr:nvGrpSpPr>
          <xdr:grpSpPr>
            <a:xfrm>
              <a:off x="5346000" y="3699038"/>
              <a:ext cx="0" cy="161925"/>
              <a:chOff x="5346000" y="3699038"/>
              <a:chExt cx="0" cy="161925"/>
            </a:xfrm>
          </xdr:grpSpPr>
          <xdr:sp>
            <xdr:nvSpPr>
              <xdr:cNvPr id="7006" name="Shape 70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07" name="Shape 7007"/>
              <xdr:cNvGrpSpPr/>
            </xdr:nvGrpSpPr>
            <xdr:grpSpPr>
              <a:xfrm>
                <a:off x="5346000" y="3699038"/>
                <a:ext cx="0" cy="161925"/>
                <a:chOff x="5346000" y="3699038"/>
                <a:chExt cx="0" cy="161925"/>
              </a:xfrm>
            </xdr:grpSpPr>
            <xdr:sp>
              <xdr:nvSpPr>
                <xdr:cNvPr id="7008" name="Shape 70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09" name="Shape 7009"/>
                <xdr:cNvGrpSpPr/>
              </xdr:nvGrpSpPr>
              <xdr:grpSpPr>
                <a:xfrm>
                  <a:off x="5346000" y="3699038"/>
                  <a:ext cx="0" cy="161925"/>
                  <a:chOff x="5346000" y="3699038"/>
                  <a:chExt cx="0" cy="161919"/>
                </a:xfrm>
              </xdr:grpSpPr>
              <xdr:sp>
                <xdr:nvSpPr>
                  <xdr:cNvPr id="7010" name="Shape 70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11" name="Shape 7011"/>
                  <xdr:cNvGrpSpPr/>
                </xdr:nvGrpSpPr>
                <xdr:grpSpPr>
                  <a:xfrm>
                    <a:off x="5346000" y="3699038"/>
                    <a:ext cx="0" cy="161919"/>
                    <a:chOff x="5475762" y="47760700"/>
                    <a:chExt cx="423655" cy="230200"/>
                  </a:xfrm>
                </xdr:grpSpPr>
                <xdr:sp>
                  <xdr:nvSpPr>
                    <xdr:cNvPr id="7012" name="Shape 70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13" name="Shape 70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14" name="Shape 70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5" name="Shape 70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16" name="Shape 70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7" name="Shape 70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8" name="Shape 70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19" name="Shape 70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20" name="Shape 7020"/>
            <xdr:cNvGrpSpPr/>
          </xdr:nvGrpSpPr>
          <xdr:grpSpPr>
            <a:xfrm>
              <a:off x="5346000" y="3699038"/>
              <a:ext cx="0" cy="161925"/>
              <a:chOff x="5346000" y="3699038"/>
              <a:chExt cx="0" cy="161925"/>
            </a:xfrm>
          </xdr:grpSpPr>
          <xdr:sp>
            <xdr:nvSpPr>
              <xdr:cNvPr id="7021" name="Shape 70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22" name="Shape 7022"/>
              <xdr:cNvGrpSpPr/>
            </xdr:nvGrpSpPr>
            <xdr:grpSpPr>
              <a:xfrm>
                <a:off x="5346000" y="3699038"/>
                <a:ext cx="0" cy="161925"/>
                <a:chOff x="5346000" y="3699038"/>
                <a:chExt cx="0" cy="161925"/>
              </a:xfrm>
            </xdr:grpSpPr>
            <xdr:sp>
              <xdr:nvSpPr>
                <xdr:cNvPr id="7023" name="Shape 70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24" name="Shape 7024"/>
                <xdr:cNvGrpSpPr/>
              </xdr:nvGrpSpPr>
              <xdr:grpSpPr>
                <a:xfrm>
                  <a:off x="5346000" y="3699038"/>
                  <a:ext cx="0" cy="161925"/>
                  <a:chOff x="5346000" y="3699038"/>
                  <a:chExt cx="0" cy="161919"/>
                </a:xfrm>
              </xdr:grpSpPr>
              <xdr:sp>
                <xdr:nvSpPr>
                  <xdr:cNvPr id="7025" name="Shape 70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26" name="Shape 7026"/>
                  <xdr:cNvGrpSpPr/>
                </xdr:nvGrpSpPr>
                <xdr:grpSpPr>
                  <a:xfrm>
                    <a:off x="5346000" y="3699038"/>
                    <a:ext cx="0" cy="161919"/>
                    <a:chOff x="5475762" y="47760700"/>
                    <a:chExt cx="423655" cy="230200"/>
                  </a:xfrm>
                </xdr:grpSpPr>
                <xdr:sp>
                  <xdr:nvSpPr>
                    <xdr:cNvPr id="7027" name="Shape 70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28" name="Shape 70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29" name="Shape 70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30" name="Shape 70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31" name="Shape 70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32" name="Shape 7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33" name="Shape 70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34" name="Shape 70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35" name="Shape 7035"/>
            <xdr:cNvGrpSpPr/>
          </xdr:nvGrpSpPr>
          <xdr:grpSpPr>
            <a:xfrm>
              <a:off x="5346000" y="3699038"/>
              <a:ext cx="0" cy="161925"/>
              <a:chOff x="5346000" y="3699038"/>
              <a:chExt cx="0" cy="161925"/>
            </a:xfrm>
          </xdr:grpSpPr>
          <xdr:sp>
            <xdr:nvSpPr>
              <xdr:cNvPr id="7036" name="Shape 70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37" name="Shape 7037"/>
              <xdr:cNvGrpSpPr/>
            </xdr:nvGrpSpPr>
            <xdr:grpSpPr>
              <a:xfrm>
                <a:off x="5346000" y="3699038"/>
                <a:ext cx="0" cy="161925"/>
                <a:chOff x="5346000" y="3699038"/>
                <a:chExt cx="0" cy="161925"/>
              </a:xfrm>
            </xdr:grpSpPr>
            <xdr:sp>
              <xdr:nvSpPr>
                <xdr:cNvPr id="7038" name="Shape 70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39" name="Shape 7039"/>
                <xdr:cNvGrpSpPr/>
              </xdr:nvGrpSpPr>
              <xdr:grpSpPr>
                <a:xfrm>
                  <a:off x="5346000" y="3699038"/>
                  <a:ext cx="0" cy="161925"/>
                  <a:chOff x="5346000" y="3699038"/>
                  <a:chExt cx="0" cy="161919"/>
                </a:xfrm>
              </xdr:grpSpPr>
              <xdr:sp>
                <xdr:nvSpPr>
                  <xdr:cNvPr id="7040" name="Shape 70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41" name="Shape 7041"/>
                  <xdr:cNvGrpSpPr/>
                </xdr:nvGrpSpPr>
                <xdr:grpSpPr>
                  <a:xfrm>
                    <a:off x="5346000" y="3699038"/>
                    <a:ext cx="0" cy="161919"/>
                    <a:chOff x="5475762" y="47760700"/>
                    <a:chExt cx="423655" cy="230200"/>
                  </a:xfrm>
                </xdr:grpSpPr>
                <xdr:sp>
                  <xdr:nvSpPr>
                    <xdr:cNvPr id="7042" name="Shape 70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43" name="Shape 70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44" name="Shape 70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5" name="Shape 70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46" name="Shape 70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7" name="Shape 70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8" name="Shape 70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49" name="Shape 70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50" name="Shape 7050"/>
            <xdr:cNvGrpSpPr/>
          </xdr:nvGrpSpPr>
          <xdr:grpSpPr>
            <a:xfrm>
              <a:off x="5346000" y="3699038"/>
              <a:ext cx="0" cy="161925"/>
              <a:chOff x="5346000" y="3699038"/>
              <a:chExt cx="0" cy="161925"/>
            </a:xfrm>
          </xdr:grpSpPr>
          <xdr:sp>
            <xdr:nvSpPr>
              <xdr:cNvPr id="7051" name="Shape 70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52" name="Shape 7052"/>
              <xdr:cNvGrpSpPr/>
            </xdr:nvGrpSpPr>
            <xdr:grpSpPr>
              <a:xfrm>
                <a:off x="5346000" y="3699038"/>
                <a:ext cx="0" cy="161925"/>
                <a:chOff x="5346000" y="3699038"/>
                <a:chExt cx="0" cy="161925"/>
              </a:xfrm>
            </xdr:grpSpPr>
            <xdr:sp>
              <xdr:nvSpPr>
                <xdr:cNvPr id="7053" name="Shape 70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54" name="Shape 7054"/>
                <xdr:cNvGrpSpPr/>
              </xdr:nvGrpSpPr>
              <xdr:grpSpPr>
                <a:xfrm>
                  <a:off x="5346000" y="3699038"/>
                  <a:ext cx="0" cy="161925"/>
                  <a:chOff x="5346000" y="3699038"/>
                  <a:chExt cx="0" cy="161919"/>
                </a:xfrm>
              </xdr:grpSpPr>
              <xdr:sp>
                <xdr:nvSpPr>
                  <xdr:cNvPr id="7055" name="Shape 70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56" name="Shape 7056"/>
                  <xdr:cNvGrpSpPr/>
                </xdr:nvGrpSpPr>
                <xdr:grpSpPr>
                  <a:xfrm>
                    <a:off x="5346000" y="3699038"/>
                    <a:ext cx="0" cy="161919"/>
                    <a:chOff x="5475762" y="47760700"/>
                    <a:chExt cx="423655" cy="230200"/>
                  </a:xfrm>
                </xdr:grpSpPr>
                <xdr:sp>
                  <xdr:nvSpPr>
                    <xdr:cNvPr id="7057" name="Shape 70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58" name="Shape 70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59" name="Shape 70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0" name="Shape 70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61" name="Shape 70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2" name="Shape 70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3" name="Shape 70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64" name="Shape 70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65" name="Shape 7065"/>
            <xdr:cNvGrpSpPr/>
          </xdr:nvGrpSpPr>
          <xdr:grpSpPr>
            <a:xfrm>
              <a:off x="5346000" y="3699038"/>
              <a:ext cx="0" cy="161925"/>
              <a:chOff x="5346000" y="3699038"/>
              <a:chExt cx="0" cy="161925"/>
            </a:xfrm>
          </xdr:grpSpPr>
          <xdr:sp>
            <xdr:nvSpPr>
              <xdr:cNvPr id="7066" name="Shape 70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67" name="Shape 7067"/>
              <xdr:cNvGrpSpPr/>
            </xdr:nvGrpSpPr>
            <xdr:grpSpPr>
              <a:xfrm>
                <a:off x="5346000" y="3699038"/>
                <a:ext cx="0" cy="161925"/>
                <a:chOff x="5346000" y="3699038"/>
                <a:chExt cx="0" cy="161925"/>
              </a:xfrm>
            </xdr:grpSpPr>
            <xdr:sp>
              <xdr:nvSpPr>
                <xdr:cNvPr id="7068" name="Shape 70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69" name="Shape 7069"/>
                <xdr:cNvGrpSpPr/>
              </xdr:nvGrpSpPr>
              <xdr:grpSpPr>
                <a:xfrm>
                  <a:off x="5346000" y="3699038"/>
                  <a:ext cx="0" cy="161925"/>
                  <a:chOff x="5346000" y="3699038"/>
                  <a:chExt cx="0" cy="161919"/>
                </a:xfrm>
              </xdr:grpSpPr>
              <xdr:sp>
                <xdr:nvSpPr>
                  <xdr:cNvPr id="7070" name="Shape 70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71" name="Shape 7071"/>
                  <xdr:cNvGrpSpPr/>
                </xdr:nvGrpSpPr>
                <xdr:grpSpPr>
                  <a:xfrm>
                    <a:off x="5346000" y="3699038"/>
                    <a:ext cx="0" cy="161919"/>
                    <a:chOff x="5475762" y="47760700"/>
                    <a:chExt cx="314325" cy="230200"/>
                  </a:xfrm>
                </xdr:grpSpPr>
                <xdr:sp>
                  <xdr:nvSpPr>
                    <xdr:cNvPr id="7072" name="Shape 70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73" name="Shape 707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74" name="Shape 707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5" name="Shape 707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6" name="Shape 707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7" name="Shape 707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8" name="Shape 70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7079" name="Shape 70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80" name="Shape 7080"/>
            <xdr:cNvGrpSpPr/>
          </xdr:nvGrpSpPr>
          <xdr:grpSpPr>
            <a:xfrm>
              <a:off x="5346000" y="3699038"/>
              <a:ext cx="0" cy="161925"/>
              <a:chOff x="5346000" y="3699038"/>
              <a:chExt cx="0" cy="161925"/>
            </a:xfrm>
          </xdr:grpSpPr>
          <xdr:sp>
            <xdr:nvSpPr>
              <xdr:cNvPr id="7081" name="Shape 70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82" name="Shape 7082"/>
              <xdr:cNvGrpSpPr/>
            </xdr:nvGrpSpPr>
            <xdr:grpSpPr>
              <a:xfrm>
                <a:off x="5346000" y="3699038"/>
                <a:ext cx="0" cy="161925"/>
                <a:chOff x="5346000" y="3699038"/>
                <a:chExt cx="0" cy="161925"/>
              </a:xfrm>
            </xdr:grpSpPr>
            <xdr:sp>
              <xdr:nvSpPr>
                <xdr:cNvPr id="7083" name="Shape 70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84" name="Shape 7084"/>
                <xdr:cNvGrpSpPr/>
              </xdr:nvGrpSpPr>
              <xdr:grpSpPr>
                <a:xfrm>
                  <a:off x="5346000" y="3699038"/>
                  <a:ext cx="0" cy="161925"/>
                  <a:chOff x="5346000" y="3699038"/>
                  <a:chExt cx="0" cy="161919"/>
                </a:xfrm>
              </xdr:grpSpPr>
              <xdr:sp>
                <xdr:nvSpPr>
                  <xdr:cNvPr id="7085" name="Shape 70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86" name="Shape 7086"/>
                  <xdr:cNvGrpSpPr/>
                </xdr:nvGrpSpPr>
                <xdr:grpSpPr>
                  <a:xfrm>
                    <a:off x="5346000" y="3699038"/>
                    <a:ext cx="0" cy="161919"/>
                    <a:chOff x="5475762" y="47760700"/>
                    <a:chExt cx="314325" cy="230200"/>
                  </a:xfrm>
                </xdr:grpSpPr>
                <xdr:sp>
                  <xdr:nvSpPr>
                    <xdr:cNvPr id="7087" name="Shape 70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88" name="Shape 708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89" name="Shape 708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0" name="Shape 70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1" name="Shape 70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2" name="Shape 70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3" name="Shape 70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7094" name="Shape 709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95" name="Shape 7095"/>
            <xdr:cNvGrpSpPr/>
          </xdr:nvGrpSpPr>
          <xdr:grpSpPr>
            <a:xfrm>
              <a:off x="5346000" y="3694275"/>
              <a:ext cx="0" cy="171450"/>
              <a:chOff x="5346000" y="3694275"/>
              <a:chExt cx="0" cy="171450"/>
            </a:xfrm>
          </xdr:grpSpPr>
          <xdr:sp>
            <xdr:nvSpPr>
              <xdr:cNvPr id="7096" name="Shape 709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97" name="Shape 7097"/>
              <xdr:cNvGrpSpPr/>
            </xdr:nvGrpSpPr>
            <xdr:grpSpPr>
              <a:xfrm>
                <a:off x="5346000" y="3694275"/>
                <a:ext cx="0" cy="171450"/>
                <a:chOff x="5346000" y="3694275"/>
                <a:chExt cx="0" cy="171450"/>
              </a:xfrm>
            </xdr:grpSpPr>
            <xdr:sp>
              <xdr:nvSpPr>
                <xdr:cNvPr id="7098" name="Shape 709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99" name="Shape 7099"/>
                <xdr:cNvGrpSpPr/>
              </xdr:nvGrpSpPr>
              <xdr:grpSpPr>
                <a:xfrm>
                  <a:off x="5346000" y="3694275"/>
                  <a:ext cx="0" cy="171450"/>
                  <a:chOff x="5346000" y="3694275"/>
                  <a:chExt cx="0" cy="171443"/>
                </a:xfrm>
              </xdr:grpSpPr>
              <xdr:sp>
                <xdr:nvSpPr>
                  <xdr:cNvPr id="7100" name="Shape 710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01" name="Shape 7101"/>
                  <xdr:cNvGrpSpPr/>
                </xdr:nvGrpSpPr>
                <xdr:grpSpPr>
                  <a:xfrm>
                    <a:off x="5346000" y="3694275"/>
                    <a:ext cx="0" cy="171443"/>
                    <a:chOff x="5475762" y="47760700"/>
                    <a:chExt cx="314325" cy="230200"/>
                  </a:xfrm>
                </xdr:grpSpPr>
                <xdr:sp>
                  <xdr:nvSpPr>
                    <xdr:cNvPr id="7102" name="Shape 71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03" name="Shape 710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04" name="Shape 710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5" name="Shape 710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6" name="Shape 710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7" name="Shape 710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8" name="Shape 710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09" name="Shape 71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10" name="Shape 7110"/>
            <xdr:cNvGrpSpPr/>
          </xdr:nvGrpSpPr>
          <xdr:grpSpPr>
            <a:xfrm>
              <a:off x="5346000" y="3699038"/>
              <a:ext cx="0" cy="161925"/>
              <a:chOff x="5346000" y="3699038"/>
              <a:chExt cx="0" cy="161925"/>
            </a:xfrm>
          </xdr:grpSpPr>
          <xdr:sp>
            <xdr:nvSpPr>
              <xdr:cNvPr id="7111" name="Shape 71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12" name="Shape 7112"/>
              <xdr:cNvGrpSpPr/>
            </xdr:nvGrpSpPr>
            <xdr:grpSpPr>
              <a:xfrm>
                <a:off x="5346000" y="3699038"/>
                <a:ext cx="0" cy="161925"/>
                <a:chOff x="5346000" y="3699038"/>
                <a:chExt cx="0" cy="161925"/>
              </a:xfrm>
            </xdr:grpSpPr>
            <xdr:sp>
              <xdr:nvSpPr>
                <xdr:cNvPr id="7113" name="Shape 71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14" name="Shape 7114"/>
                <xdr:cNvGrpSpPr/>
              </xdr:nvGrpSpPr>
              <xdr:grpSpPr>
                <a:xfrm>
                  <a:off x="5346000" y="3699038"/>
                  <a:ext cx="0" cy="161925"/>
                  <a:chOff x="5346000" y="3699038"/>
                  <a:chExt cx="0" cy="161919"/>
                </a:xfrm>
              </xdr:grpSpPr>
              <xdr:sp>
                <xdr:nvSpPr>
                  <xdr:cNvPr id="7115" name="Shape 71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16" name="Shape 7116"/>
                  <xdr:cNvGrpSpPr/>
                </xdr:nvGrpSpPr>
                <xdr:grpSpPr>
                  <a:xfrm>
                    <a:off x="5346000" y="3699038"/>
                    <a:ext cx="0" cy="161919"/>
                    <a:chOff x="5475762" y="47760700"/>
                    <a:chExt cx="423655" cy="230200"/>
                  </a:xfrm>
                </xdr:grpSpPr>
                <xdr:sp>
                  <xdr:nvSpPr>
                    <xdr:cNvPr id="7117" name="Shape 71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18" name="Shape 71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19" name="Shape 71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0" name="Shape 71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21" name="Shape 71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2" name="Shape 7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3" name="Shape 71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24" name="Shape 71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25" name="Shape 7125"/>
            <xdr:cNvGrpSpPr/>
          </xdr:nvGrpSpPr>
          <xdr:grpSpPr>
            <a:xfrm>
              <a:off x="5346000" y="3699038"/>
              <a:ext cx="0" cy="161925"/>
              <a:chOff x="5346000" y="3699038"/>
              <a:chExt cx="0" cy="161925"/>
            </a:xfrm>
          </xdr:grpSpPr>
          <xdr:sp>
            <xdr:nvSpPr>
              <xdr:cNvPr id="7126" name="Shape 71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27" name="Shape 7127"/>
              <xdr:cNvGrpSpPr/>
            </xdr:nvGrpSpPr>
            <xdr:grpSpPr>
              <a:xfrm>
                <a:off x="5346000" y="3699038"/>
                <a:ext cx="0" cy="161925"/>
                <a:chOff x="5346000" y="3699038"/>
                <a:chExt cx="0" cy="161925"/>
              </a:xfrm>
            </xdr:grpSpPr>
            <xdr:sp>
              <xdr:nvSpPr>
                <xdr:cNvPr id="7128" name="Shape 71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29" name="Shape 7129"/>
                <xdr:cNvGrpSpPr/>
              </xdr:nvGrpSpPr>
              <xdr:grpSpPr>
                <a:xfrm>
                  <a:off x="5346000" y="3699038"/>
                  <a:ext cx="0" cy="161925"/>
                  <a:chOff x="5346000" y="3699038"/>
                  <a:chExt cx="0" cy="161919"/>
                </a:xfrm>
              </xdr:grpSpPr>
              <xdr:sp>
                <xdr:nvSpPr>
                  <xdr:cNvPr id="7130" name="Shape 71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31" name="Shape 7131"/>
                  <xdr:cNvGrpSpPr/>
                </xdr:nvGrpSpPr>
                <xdr:grpSpPr>
                  <a:xfrm>
                    <a:off x="5346000" y="3699038"/>
                    <a:ext cx="0" cy="161919"/>
                    <a:chOff x="5475762" y="47760700"/>
                    <a:chExt cx="423655" cy="230200"/>
                  </a:xfrm>
                </xdr:grpSpPr>
                <xdr:sp>
                  <xdr:nvSpPr>
                    <xdr:cNvPr id="7132" name="Shape 71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33" name="Shape 71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34" name="Shape 71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35" name="Shape 71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36" name="Shape 71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37" name="Shape 71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38" name="Shape 71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39" name="Shape 71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40" name="Shape 7140"/>
            <xdr:cNvGrpSpPr/>
          </xdr:nvGrpSpPr>
          <xdr:grpSpPr>
            <a:xfrm>
              <a:off x="5346000" y="3699038"/>
              <a:ext cx="0" cy="161925"/>
              <a:chOff x="5346000" y="3699038"/>
              <a:chExt cx="0" cy="161925"/>
            </a:xfrm>
          </xdr:grpSpPr>
          <xdr:sp>
            <xdr:nvSpPr>
              <xdr:cNvPr id="7141" name="Shape 71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42" name="Shape 7142"/>
              <xdr:cNvGrpSpPr/>
            </xdr:nvGrpSpPr>
            <xdr:grpSpPr>
              <a:xfrm>
                <a:off x="5346000" y="3699038"/>
                <a:ext cx="0" cy="161925"/>
                <a:chOff x="5346000" y="3699038"/>
                <a:chExt cx="0" cy="161925"/>
              </a:xfrm>
            </xdr:grpSpPr>
            <xdr:sp>
              <xdr:nvSpPr>
                <xdr:cNvPr id="7143" name="Shape 71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44" name="Shape 7144"/>
                <xdr:cNvGrpSpPr/>
              </xdr:nvGrpSpPr>
              <xdr:grpSpPr>
                <a:xfrm>
                  <a:off x="5346000" y="3699038"/>
                  <a:ext cx="0" cy="161925"/>
                  <a:chOff x="5346000" y="3699038"/>
                  <a:chExt cx="0" cy="161919"/>
                </a:xfrm>
              </xdr:grpSpPr>
              <xdr:sp>
                <xdr:nvSpPr>
                  <xdr:cNvPr id="7145" name="Shape 71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46" name="Shape 7146"/>
                  <xdr:cNvGrpSpPr/>
                </xdr:nvGrpSpPr>
                <xdr:grpSpPr>
                  <a:xfrm>
                    <a:off x="5346000" y="3699038"/>
                    <a:ext cx="0" cy="161919"/>
                    <a:chOff x="5475762" y="47760700"/>
                    <a:chExt cx="423655" cy="230200"/>
                  </a:xfrm>
                </xdr:grpSpPr>
                <xdr:sp>
                  <xdr:nvSpPr>
                    <xdr:cNvPr id="7147" name="Shape 71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48" name="Shape 71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49" name="Shape 71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50" name="Shape 71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51" name="Shape 7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52" name="Shape 7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53" name="Shape 7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54" name="Shape 71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55" name="Shape 7155"/>
            <xdr:cNvGrpSpPr/>
          </xdr:nvGrpSpPr>
          <xdr:grpSpPr>
            <a:xfrm>
              <a:off x="5346000" y="3699038"/>
              <a:ext cx="0" cy="161925"/>
              <a:chOff x="5346000" y="3699038"/>
              <a:chExt cx="0" cy="161925"/>
            </a:xfrm>
          </xdr:grpSpPr>
          <xdr:sp>
            <xdr:nvSpPr>
              <xdr:cNvPr id="7156" name="Shape 71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57" name="Shape 7157"/>
              <xdr:cNvGrpSpPr/>
            </xdr:nvGrpSpPr>
            <xdr:grpSpPr>
              <a:xfrm>
                <a:off x="5346000" y="3699038"/>
                <a:ext cx="0" cy="161925"/>
                <a:chOff x="5346000" y="3699038"/>
                <a:chExt cx="0" cy="161925"/>
              </a:xfrm>
            </xdr:grpSpPr>
            <xdr:sp>
              <xdr:nvSpPr>
                <xdr:cNvPr id="7158" name="Shape 71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59" name="Shape 7159"/>
                <xdr:cNvGrpSpPr/>
              </xdr:nvGrpSpPr>
              <xdr:grpSpPr>
                <a:xfrm>
                  <a:off x="5346000" y="3699038"/>
                  <a:ext cx="0" cy="161925"/>
                  <a:chOff x="5346000" y="3699038"/>
                  <a:chExt cx="0" cy="161919"/>
                </a:xfrm>
              </xdr:grpSpPr>
              <xdr:sp>
                <xdr:nvSpPr>
                  <xdr:cNvPr id="7160" name="Shape 71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61" name="Shape 7161"/>
                  <xdr:cNvGrpSpPr/>
                </xdr:nvGrpSpPr>
                <xdr:grpSpPr>
                  <a:xfrm>
                    <a:off x="5346000" y="3699038"/>
                    <a:ext cx="0" cy="161919"/>
                    <a:chOff x="5475762" y="47760700"/>
                    <a:chExt cx="423655" cy="230200"/>
                  </a:xfrm>
                </xdr:grpSpPr>
                <xdr:sp>
                  <xdr:nvSpPr>
                    <xdr:cNvPr id="7162" name="Shape 71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63" name="Shape 71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64" name="Shape 7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65" name="Shape 71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66" name="Shape 71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67" name="Shape 71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68" name="Shape 71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69" name="Shape 71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70" name="Shape 7170"/>
            <xdr:cNvGrpSpPr/>
          </xdr:nvGrpSpPr>
          <xdr:grpSpPr>
            <a:xfrm>
              <a:off x="5346000" y="3699038"/>
              <a:ext cx="0" cy="161925"/>
              <a:chOff x="5346000" y="3699038"/>
              <a:chExt cx="0" cy="161925"/>
            </a:xfrm>
          </xdr:grpSpPr>
          <xdr:sp>
            <xdr:nvSpPr>
              <xdr:cNvPr id="7171" name="Shape 71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72" name="Shape 7172"/>
              <xdr:cNvGrpSpPr/>
            </xdr:nvGrpSpPr>
            <xdr:grpSpPr>
              <a:xfrm>
                <a:off x="5346000" y="3699038"/>
                <a:ext cx="0" cy="161925"/>
                <a:chOff x="5346000" y="3699038"/>
                <a:chExt cx="0" cy="161925"/>
              </a:xfrm>
            </xdr:grpSpPr>
            <xdr:sp>
              <xdr:nvSpPr>
                <xdr:cNvPr id="7173" name="Shape 71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74" name="Shape 7174"/>
                <xdr:cNvGrpSpPr/>
              </xdr:nvGrpSpPr>
              <xdr:grpSpPr>
                <a:xfrm>
                  <a:off x="5346000" y="3699038"/>
                  <a:ext cx="0" cy="161925"/>
                  <a:chOff x="5346000" y="3699038"/>
                  <a:chExt cx="0" cy="161919"/>
                </a:xfrm>
              </xdr:grpSpPr>
              <xdr:sp>
                <xdr:nvSpPr>
                  <xdr:cNvPr id="7175" name="Shape 71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76" name="Shape 7176"/>
                  <xdr:cNvGrpSpPr/>
                </xdr:nvGrpSpPr>
                <xdr:grpSpPr>
                  <a:xfrm>
                    <a:off x="5346000" y="3699038"/>
                    <a:ext cx="0" cy="161919"/>
                    <a:chOff x="5475762" y="47760700"/>
                    <a:chExt cx="423655" cy="230200"/>
                  </a:xfrm>
                </xdr:grpSpPr>
                <xdr:sp>
                  <xdr:nvSpPr>
                    <xdr:cNvPr id="7177" name="Shape 71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78" name="Shape 71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79" name="Shape 71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80" name="Shape 71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81" name="Shape 71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82" name="Shape 71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83" name="Shape 7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84" name="Shape 71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85" name="Shape 7185"/>
            <xdr:cNvGrpSpPr/>
          </xdr:nvGrpSpPr>
          <xdr:grpSpPr>
            <a:xfrm>
              <a:off x="5346000" y="3699038"/>
              <a:ext cx="0" cy="161925"/>
              <a:chOff x="5346000" y="3699038"/>
              <a:chExt cx="0" cy="161925"/>
            </a:xfrm>
          </xdr:grpSpPr>
          <xdr:sp>
            <xdr:nvSpPr>
              <xdr:cNvPr id="7186" name="Shape 71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87" name="Shape 7187"/>
              <xdr:cNvGrpSpPr/>
            </xdr:nvGrpSpPr>
            <xdr:grpSpPr>
              <a:xfrm>
                <a:off x="5346000" y="3699038"/>
                <a:ext cx="0" cy="161925"/>
                <a:chOff x="5346000" y="3699038"/>
                <a:chExt cx="0" cy="161925"/>
              </a:xfrm>
            </xdr:grpSpPr>
            <xdr:sp>
              <xdr:nvSpPr>
                <xdr:cNvPr id="7188" name="Shape 71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89" name="Shape 7189"/>
                <xdr:cNvGrpSpPr/>
              </xdr:nvGrpSpPr>
              <xdr:grpSpPr>
                <a:xfrm>
                  <a:off x="5346000" y="3699038"/>
                  <a:ext cx="0" cy="161925"/>
                  <a:chOff x="5346000" y="3699038"/>
                  <a:chExt cx="0" cy="161919"/>
                </a:xfrm>
              </xdr:grpSpPr>
              <xdr:sp>
                <xdr:nvSpPr>
                  <xdr:cNvPr id="7190" name="Shape 71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91" name="Shape 7191"/>
                  <xdr:cNvGrpSpPr/>
                </xdr:nvGrpSpPr>
                <xdr:grpSpPr>
                  <a:xfrm>
                    <a:off x="5346000" y="3699038"/>
                    <a:ext cx="0" cy="161919"/>
                    <a:chOff x="5475762" y="47760700"/>
                    <a:chExt cx="423655" cy="230200"/>
                  </a:xfrm>
                </xdr:grpSpPr>
                <xdr:sp>
                  <xdr:nvSpPr>
                    <xdr:cNvPr id="7192" name="Shape 71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93" name="Shape 71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94" name="Shape 71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5" name="Shape 71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96" name="Shape 71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7" name="Shape 71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8" name="Shape 71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99" name="Shape 71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00" name="Shape 7200"/>
            <xdr:cNvGrpSpPr/>
          </xdr:nvGrpSpPr>
          <xdr:grpSpPr>
            <a:xfrm>
              <a:off x="5346000" y="3699038"/>
              <a:ext cx="0" cy="161925"/>
              <a:chOff x="5346000" y="3699038"/>
              <a:chExt cx="0" cy="161925"/>
            </a:xfrm>
          </xdr:grpSpPr>
          <xdr:sp>
            <xdr:nvSpPr>
              <xdr:cNvPr id="7201" name="Shape 72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02" name="Shape 7202"/>
              <xdr:cNvGrpSpPr/>
            </xdr:nvGrpSpPr>
            <xdr:grpSpPr>
              <a:xfrm>
                <a:off x="5346000" y="3699038"/>
                <a:ext cx="0" cy="161925"/>
                <a:chOff x="5346000" y="3699038"/>
                <a:chExt cx="0" cy="161925"/>
              </a:xfrm>
            </xdr:grpSpPr>
            <xdr:sp>
              <xdr:nvSpPr>
                <xdr:cNvPr id="7203" name="Shape 72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04" name="Shape 7204"/>
                <xdr:cNvGrpSpPr/>
              </xdr:nvGrpSpPr>
              <xdr:grpSpPr>
                <a:xfrm>
                  <a:off x="5346000" y="3699038"/>
                  <a:ext cx="0" cy="161925"/>
                  <a:chOff x="5346000" y="3699038"/>
                  <a:chExt cx="0" cy="161919"/>
                </a:xfrm>
              </xdr:grpSpPr>
              <xdr:sp>
                <xdr:nvSpPr>
                  <xdr:cNvPr id="7205" name="Shape 72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06" name="Shape 7206"/>
                  <xdr:cNvGrpSpPr/>
                </xdr:nvGrpSpPr>
                <xdr:grpSpPr>
                  <a:xfrm>
                    <a:off x="5346000" y="3699038"/>
                    <a:ext cx="0" cy="161919"/>
                    <a:chOff x="5475762" y="47760700"/>
                    <a:chExt cx="423655" cy="230200"/>
                  </a:xfrm>
                </xdr:grpSpPr>
                <xdr:sp>
                  <xdr:nvSpPr>
                    <xdr:cNvPr id="7207" name="Shape 72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08" name="Shape 72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09" name="Shape 72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0" name="Shape 72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11" name="Shape 72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2" name="Shape 72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3" name="Shape 72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14" name="Shape 72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15" name="Shape 7215"/>
            <xdr:cNvGrpSpPr/>
          </xdr:nvGrpSpPr>
          <xdr:grpSpPr>
            <a:xfrm>
              <a:off x="5346000" y="3699038"/>
              <a:ext cx="0" cy="161925"/>
              <a:chOff x="5346000" y="3699038"/>
              <a:chExt cx="0" cy="161925"/>
            </a:xfrm>
          </xdr:grpSpPr>
          <xdr:sp>
            <xdr:nvSpPr>
              <xdr:cNvPr id="7216" name="Shape 72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17" name="Shape 7217"/>
              <xdr:cNvGrpSpPr/>
            </xdr:nvGrpSpPr>
            <xdr:grpSpPr>
              <a:xfrm>
                <a:off x="5346000" y="3699038"/>
                <a:ext cx="0" cy="161925"/>
                <a:chOff x="5346000" y="3699038"/>
                <a:chExt cx="0" cy="161925"/>
              </a:xfrm>
            </xdr:grpSpPr>
            <xdr:sp>
              <xdr:nvSpPr>
                <xdr:cNvPr id="7218" name="Shape 72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19" name="Shape 7219"/>
                <xdr:cNvGrpSpPr/>
              </xdr:nvGrpSpPr>
              <xdr:grpSpPr>
                <a:xfrm>
                  <a:off x="5346000" y="3699038"/>
                  <a:ext cx="0" cy="161925"/>
                  <a:chOff x="5346000" y="3699038"/>
                  <a:chExt cx="0" cy="161919"/>
                </a:xfrm>
              </xdr:grpSpPr>
              <xdr:sp>
                <xdr:nvSpPr>
                  <xdr:cNvPr id="7220" name="Shape 72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21" name="Shape 7221"/>
                  <xdr:cNvGrpSpPr/>
                </xdr:nvGrpSpPr>
                <xdr:grpSpPr>
                  <a:xfrm>
                    <a:off x="5346000" y="3699038"/>
                    <a:ext cx="0" cy="161919"/>
                    <a:chOff x="5475762" y="47760700"/>
                    <a:chExt cx="423655" cy="230200"/>
                  </a:xfrm>
                </xdr:grpSpPr>
                <xdr:sp>
                  <xdr:nvSpPr>
                    <xdr:cNvPr id="7222" name="Shape 72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23" name="Shape 72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24" name="Shape 72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5" name="Shape 72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26" name="Shape 72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7" name="Shape 72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8" name="Shape 7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29" name="Shape 72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30" name="Shape 7230"/>
            <xdr:cNvGrpSpPr/>
          </xdr:nvGrpSpPr>
          <xdr:grpSpPr>
            <a:xfrm>
              <a:off x="5346000" y="3699038"/>
              <a:ext cx="0" cy="161925"/>
              <a:chOff x="5346000" y="3699038"/>
              <a:chExt cx="0" cy="161925"/>
            </a:xfrm>
          </xdr:grpSpPr>
          <xdr:sp>
            <xdr:nvSpPr>
              <xdr:cNvPr id="7231" name="Shape 72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32" name="Shape 7232"/>
              <xdr:cNvGrpSpPr/>
            </xdr:nvGrpSpPr>
            <xdr:grpSpPr>
              <a:xfrm>
                <a:off x="5346000" y="3699038"/>
                <a:ext cx="0" cy="161925"/>
                <a:chOff x="5346000" y="3699038"/>
                <a:chExt cx="0" cy="161925"/>
              </a:xfrm>
            </xdr:grpSpPr>
            <xdr:sp>
              <xdr:nvSpPr>
                <xdr:cNvPr id="7233" name="Shape 72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34" name="Shape 7234"/>
                <xdr:cNvGrpSpPr/>
              </xdr:nvGrpSpPr>
              <xdr:grpSpPr>
                <a:xfrm>
                  <a:off x="5346000" y="3699038"/>
                  <a:ext cx="0" cy="161925"/>
                  <a:chOff x="5346000" y="3699038"/>
                  <a:chExt cx="0" cy="161919"/>
                </a:xfrm>
              </xdr:grpSpPr>
              <xdr:sp>
                <xdr:nvSpPr>
                  <xdr:cNvPr id="7235" name="Shape 72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36" name="Shape 7236"/>
                  <xdr:cNvGrpSpPr/>
                </xdr:nvGrpSpPr>
                <xdr:grpSpPr>
                  <a:xfrm>
                    <a:off x="5346000" y="3699038"/>
                    <a:ext cx="0" cy="161919"/>
                    <a:chOff x="5475762" y="47760700"/>
                    <a:chExt cx="423655" cy="230200"/>
                  </a:xfrm>
                </xdr:grpSpPr>
                <xdr:sp>
                  <xdr:nvSpPr>
                    <xdr:cNvPr id="7237" name="Shape 72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38" name="Shape 72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39" name="Shape 7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40" name="Shape 72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41" name="Shape 7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42" name="Shape 7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43" name="Shape 7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44" name="Shape 72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45" name="Shape 7245"/>
            <xdr:cNvGrpSpPr/>
          </xdr:nvGrpSpPr>
          <xdr:grpSpPr>
            <a:xfrm>
              <a:off x="5346000" y="3699038"/>
              <a:ext cx="0" cy="161925"/>
              <a:chOff x="5346000" y="3699038"/>
              <a:chExt cx="0" cy="161925"/>
            </a:xfrm>
          </xdr:grpSpPr>
          <xdr:sp>
            <xdr:nvSpPr>
              <xdr:cNvPr id="7246" name="Shape 72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47" name="Shape 7247"/>
              <xdr:cNvGrpSpPr/>
            </xdr:nvGrpSpPr>
            <xdr:grpSpPr>
              <a:xfrm>
                <a:off x="5346000" y="3699038"/>
                <a:ext cx="0" cy="161925"/>
                <a:chOff x="5346000" y="3699038"/>
                <a:chExt cx="0" cy="161925"/>
              </a:xfrm>
            </xdr:grpSpPr>
            <xdr:sp>
              <xdr:nvSpPr>
                <xdr:cNvPr id="7248" name="Shape 72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49" name="Shape 7249"/>
                <xdr:cNvGrpSpPr/>
              </xdr:nvGrpSpPr>
              <xdr:grpSpPr>
                <a:xfrm>
                  <a:off x="5346000" y="3699038"/>
                  <a:ext cx="0" cy="161925"/>
                  <a:chOff x="5346000" y="3699038"/>
                  <a:chExt cx="0" cy="161919"/>
                </a:xfrm>
              </xdr:grpSpPr>
              <xdr:sp>
                <xdr:nvSpPr>
                  <xdr:cNvPr id="7250" name="Shape 72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51" name="Shape 7251"/>
                  <xdr:cNvGrpSpPr/>
                </xdr:nvGrpSpPr>
                <xdr:grpSpPr>
                  <a:xfrm>
                    <a:off x="5346000" y="3699038"/>
                    <a:ext cx="0" cy="161919"/>
                    <a:chOff x="5475762" y="47760700"/>
                    <a:chExt cx="423655" cy="230200"/>
                  </a:xfrm>
                </xdr:grpSpPr>
                <xdr:sp>
                  <xdr:nvSpPr>
                    <xdr:cNvPr id="7252" name="Shape 72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53" name="Shape 72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54" name="Shape 7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55" name="Shape 72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56" name="Shape 72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57" name="Shape 72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58" name="Shape 72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59" name="Shape 72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60" name="Shape 7260"/>
            <xdr:cNvGrpSpPr/>
          </xdr:nvGrpSpPr>
          <xdr:grpSpPr>
            <a:xfrm>
              <a:off x="5346000" y="3699038"/>
              <a:ext cx="0" cy="161925"/>
              <a:chOff x="5346000" y="3699038"/>
              <a:chExt cx="0" cy="161925"/>
            </a:xfrm>
          </xdr:grpSpPr>
          <xdr:sp>
            <xdr:nvSpPr>
              <xdr:cNvPr id="7261" name="Shape 72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62" name="Shape 7262"/>
              <xdr:cNvGrpSpPr/>
            </xdr:nvGrpSpPr>
            <xdr:grpSpPr>
              <a:xfrm>
                <a:off x="5346000" y="3699038"/>
                <a:ext cx="0" cy="161925"/>
                <a:chOff x="5346000" y="3699038"/>
                <a:chExt cx="0" cy="161925"/>
              </a:xfrm>
            </xdr:grpSpPr>
            <xdr:sp>
              <xdr:nvSpPr>
                <xdr:cNvPr id="7263" name="Shape 72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64" name="Shape 7264"/>
                <xdr:cNvGrpSpPr/>
              </xdr:nvGrpSpPr>
              <xdr:grpSpPr>
                <a:xfrm>
                  <a:off x="5346000" y="3699038"/>
                  <a:ext cx="0" cy="161925"/>
                  <a:chOff x="5346000" y="3699038"/>
                  <a:chExt cx="0" cy="161919"/>
                </a:xfrm>
              </xdr:grpSpPr>
              <xdr:sp>
                <xdr:nvSpPr>
                  <xdr:cNvPr id="7265" name="Shape 72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66" name="Shape 7266"/>
                  <xdr:cNvGrpSpPr/>
                </xdr:nvGrpSpPr>
                <xdr:grpSpPr>
                  <a:xfrm>
                    <a:off x="5346000" y="3699038"/>
                    <a:ext cx="0" cy="161919"/>
                    <a:chOff x="5475762" y="47760700"/>
                    <a:chExt cx="423655" cy="230200"/>
                  </a:xfrm>
                </xdr:grpSpPr>
                <xdr:sp>
                  <xdr:nvSpPr>
                    <xdr:cNvPr id="7267" name="Shape 72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68" name="Shape 72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69" name="Shape 72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70" name="Shape 72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71" name="Shape 7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72" name="Shape 7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73" name="Shape 7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74" name="Shape 72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75" name="Shape 7275"/>
            <xdr:cNvGrpSpPr/>
          </xdr:nvGrpSpPr>
          <xdr:grpSpPr>
            <a:xfrm>
              <a:off x="5346000" y="3699038"/>
              <a:ext cx="0" cy="161925"/>
              <a:chOff x="5346000" y="3699038"/>
              <a:chExt cx="0" cy="161925"/>
            </a:xfrm>
          </xdr:grpSpPr>
          <xdr:sp>
            <xdr:nvSpPr>
              <xdr:cNvPr id="7276" name="Shape 72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77" name="Shape 7277"/>
              <xdr:cNvGrpSpPr/>
            </xdr:nvGrpSpPr>
            <xdr:grpSpPr>
              <a:xfrm>
                <a:off x="5346000" y="3699038"/>
                <a:ext cx="0" cy="161925"/>
                <a:chOff x="5346000" y="3699038"/>
                <a:chExt cx="0" cy="161925"/>
              </a:xfrm>
            </xdr:grpSpPr>
            <xdr:sp>
              <xdr:nvSpPr>
                <xdr:cNvPr id="7278" name="Shape 72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79" name="Shape 7279"/>
                <xdr:cNvGrpSpPr/>
              </xdr:nvGrpSpPr>
              <xdr:grpSpPr>
                <a:xfrm>
                  <a:off x="5346000" y="3699038"/>
                  <a:ext cx="0" cy="161925"/>
                  <a:chOff x="5346000" y="3699038"/>
                  <a:chExt cx="0" cy="161919"/>
                </a:xfrm>
              </xdr:grpSpPr>
              <xdr:sp>
                <xdr:nvSpPr>
                  <xdr:cNvPr id="7280" name="Shape 72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81" name="Shape 7281"/>
                  <xdr:cNvGrpSpPr/>
                </xdr:nvGrpSpPr>
                <xdr:grpSpPr>
                  <a:xfrm>
                    <a:off x="5346000" y="3699038"/>
                    <a:ext cx="0" cy="161919"/>
                    <a:chOff x="5475762" y="47760700"/>
                    <a:chExt cx="423655" cy="230200"/>
                  </a:xfrm>
                </xdr:grpSpPr>
                <xdr:sp>
                  <xdr:nvSpPr>
                    <xdr:cNvPr id="7282" name="Shape 72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83" name="Shape 72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84" name="Shape 7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85" name="Shape 72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86" name="Shape 7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87" name="Shape 7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88" name="Shape 72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89" name="Shape 72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90" name="Shape 7290"/>
            <xdr:cNvGrpSpPr/>
          </xdr:nvGrpSpPr>
          <xdr:grpSpPr>
            <a:xfrm>
              <a:off x="5346000" y="3699038"/>
              <a:ext cx="0" cy="161925"/>
              <a:chOff x="5346000" y="3699038"/>
              <a:chExt cx="0" cy="161925"/>
            </a:xfrm>
          </xdr:grpSpPr>
          <xdr:sp>
            <xdr:nvSpPr>
              <xdr:cNvPr id="7291" name="Shape 72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92" name="Shape 7292"/>
              <xdr:cNvGrpSpPr/>
            </xdr:nvGrpSpPr>
            <xdr:grpSpPr>
              <a:xfrm>
                <a:off x="5346000" y="3699038"/>
                <a:ext cx="0" cy="161925"/>
                <a:chOff x="5346000" y="3699038"/>
                <a:chExt cx="0" cy="161925"/>
              </a:xfrm>
            </xdr:grpSpPr>
            <xdr:sp>
              <xdr:nvSpPr>
                <xdr:cNvPr id="7293" name="Shape 72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94" name="Shape 7294"/>
                <xdr:cNvGrpSpPr/>
              </xdr:nvGrpSpPr>
              <xdr:grpSpPr>
                <a:xfrm>
                  <a:off x="5346000" y="3699038"/>
                  <a:ext cx="0" cy="161925"/>
                  <a:chOff x="5346000" y="3699038"/>
                  <a:chExt cx="0" cy="161919"/>
                </a:xfrm>
              </xdr:grpSpPr>
              <xdr:sp>
                <xdr:nvSpPr>
                  <xdr:cNvPr id="7295" name="Shape 72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96" name="Shape 7296"/>
                  <xdr:cNvGrpSpPr/>
                </xdr:nvGrpSpPr>
                <xdr:grpSpPr>
                  <a:xfrm>
                    <a:off x="5346000" y="3699038"/>
                    <a:ext cx="0" cy="161919"/>
                    <a:chOff x="5475762" y="47760700"/>
                    <a:chExt cx="423655" cy="230200"/>
                  </a:xfrm>
                </xdr:grpSpPr>
                <xdr:sp>
                  <xdr:nvSpPr>
                    <xdr:cNvPr id="7297" name="Shape 72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98" name="Shape 72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99" name="Shape 72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00" name="Shape 73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01" name="Shape 73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02" name="Shape 73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03" name="Shape 73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04" name="Shape 73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05" name="Shape 7305"/>
            <xdr:cNvGrpSpPr/>
          </xdr:nvGrpSpPr>
          <xdr:grpSpPr>
            <a:xfrm>
              <a:off x="5346000" y="3699038"/>
              <a:ext cx="0" cy="161925"/>
              <a:chOff x="5346000" y="3699038"/>
              <a:chExt cx="0" cy="161925"/>
            </a:xfrm>
          </xdr:grpSpPr>
          <xdr:sp>
            <xdr:nvSpPr>
              <xdr:cNvPr id="7306" name="Shape 73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07" name="Shape 7307"/>
              <xdr:cNvGrpSpPr/>
            </xdr:nvGrpSpPr>
            <xdr:grpSpPr>
              <a:xfrm>
                <a:off x="5346000" y="3699038"/>
                <a:ext cx="0" cy="161925"/>
                <a:chOff x="5346000" y="3699038"/>
                <a:chExt cx="0" cy="161925"/>
              </a:xfrm>
            </xdr:grpSpPr>
            <xdr:sp>
              <xdr:nvSpPr>
                <xdr:cNvPr id="7308" name="Shape 73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09" name="Shape 7309"/>
                <xdr:cNvGrpSpPr/>
              </xdr:nvGrpSpPr>
              <xdr:grpSpPr>
                <a:xfrm>
                  <a:off x="5346000" y="3699038"/>
                  <a:ext cx="0" cy="161925"/>
                  <a:chOff x="5346000" y="3699038"/>
                  <a:chExt cx="0" cy="161919"/>
                </a:xfrm>
              </xdr:grpSpPr>
              <xdr:sp>
                <xdr:nvSpPr>
                  <xdr:cNvPr id="7310" name="Shape 73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11" name="Shape 7311"/>
                  <xdr:cNvGrpSpPr/>
                </xdr:nvGrpSpPr>
                <xdr:grpSpPr>
                  <a:xfrm>
                    <a:off x="5346000" y="3699038"/>
                    <a:ext cx="0" cy="161919"/>
                    <a:chOff x="5475762" y="47760700"/>
                    <a:chExt cx="423655" cy="230200"/>
                  </a:xfrm>
                </xdr:grpSpPr>
                <xdr:sp>
                  <xdr:nvSpPr>
                    <xdr:cNvPr id="7312" name="Shape 73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13" name="Shape 73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14" name="Shape 7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15" name="Shape 73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16" name="Shape 7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17" name="Shape 7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18" name="Shape 7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19" name="Shape 73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20" name="Shape 7320"/>
            <xdr:cNvGrpSpPr/>
          </xdr:nvGrpSpPr>
          <xdr:grpSpPr>
            <a:xfrm>
              <a:off x="5346000" y="3699038"/>
              <a:ext cx="0" cy="161925"/>
              <a:chOff x="5346000" y="3699038"/>
              <a:chExt cx="0" cy="161925"/>
            </a:xfrm>
          </xdr:grpSpPr>
          <xdr:sp>
            <xdr:nvSpPr>
              <xdr:cNvPr id="7321" name="Shape 73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22" name="Shape 7322"/>
              <xdr:cNvGrpSpPr/>
            </xdr:nvGrpSpPr>
            <xdr:grpSpPr>
              <a:xfrm>
                <a:off x="5346000" y="3699038"/>
                <a:ext cx="0" cy="161925"/>
                <a:chOff x="5346000" y="3699038"/>
                <a:chExt cx="0" cy="161925"/>
              </a:xfrm>
            </xdr:grpSpPr>
            <xdr:sp>
              <xdr:nvSpPr>
                <xdr:cNvPr id="7323" name="Shape 73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24" name="Shape 7324"/>
                <xdr:cNvGrpSpPr/>
              </xdr:nvGrpSpPr>
              <xdr:grpSpPr>
                <a:xfrm>
                  <a:off x="5346000" y="3699038"/>
                  <a:ext cx="0" cy="161925"/>
                  <a:chOff x="5346000" y="3699038"/>
                  <a:chExt cx="0" cy="161919"/>
                </a:xfrm>
              </xdr:grpSpPr>
              <xdr:sp>
                <xdr:nvSpPr>
                  <xdr:cNvPr id="7325" name="Shape 73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26" name="Shape 7326"/>
                  <xdr:cNvGrpSpPr/>
                </xdr:nvGrpSpPr>
                <xdr:grpSpPr>
                  <a:xfrm>
                    <a:off x="5346000" y="3699038"/>
                    <a:ext cx="0" cy="161919"/>
                    <a:chOff x="5475762" y="47760700"/>
                    <a:chExt cx="423655" cy="230200"/>
                  </a:xfrm>
                </xdr:grpSpPr>
                <xdr:sp>
                  <xdr:nvSpPr>
                    <xdr:cNvPr id="7327" name="Shape 73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28" name="Shape 73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29" name="Shape 7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30" name="Shape 73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31" name="Shape 7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32" name="Shape 73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33" name="Shape 73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34" name="Shape 73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35" name="Shape 7335"/>
            <xdr:cNvGrpSpPr/>
          </xdr:nvGrpSpPr>
          <xdr:grpSpPr>
            <a:xfrm>
              <a:off x="5346000" y="3699038"/>
              <a:ext cx="0" cy="161925"/>
              <a:chOff x="5346000" y="3699038"/>
              <a:chExt cx="0" cy="161925"/>
            </a:xfrm>
          </xdr:grpSpPr>
          <xdr:sp>
            <xdr:nvSpPr>
              <xdr:cNvPr id="7336" name="Shape 73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37" name="Shape 7337"/>
              <xdr:cNvGrpSpPr/>
            </xdr:nvGrpSpPr>
            <xdr:grpSpPr>
              <a:xfrm>
                <a:off x="5346000" y="3699038"/>
                <a:ext cx="0" cy="161925"/>
                <a:chOff x="5346000" y="3699038"/>
                <a:chExt cx="0" cy="161925"/>
              </a:xfrm>
            </xdr:grpSpPr>
            <xdr:sp>
              <xdr:nvSpPr>
                <xdr:cNvPr id="7338" name="Shape 73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39" name="Shape 7339"/>
                <xdr:cNvGrpSpPr/>
              </xdr:nvGrpSpPr>
              <xdr:grpSpPr>
                <a:xfrm>
                  <a:off x="5346000" y="3699038"/>
                  <a:ext cx="0" cy="161925"/>
                  <a:chOff x="5346000" y="3699038"/>
                  <a:chExt cx="0" cy="161919"/>
                </a:xfrm>
              </xdr:grpSpPr>
              <xdr:sp>
                <xdr:nvSpPr>
                  <xdr:cNvPr id="7340" name="Shape 73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41" name="Shape 7341"/>
                  <xdr:cNvGrpSpPr/>
                </xdr:nvGrpSpPr>
                <xdr:grpSpPr>
                  <a:xfrm>
                    <a:off x="5346000" y="3699038"/>
                    <a:ext cx="0" cy="161919"/>
                    <a:chOff x="5475762" y="47760700"/>
                    <a:chExt cx="423655" cy="230200"/>
                  </a:xfrm>
                </xdr:grpSpPr>
                <xdr:sp>
                  <xdr:nvSpPr>
                    <xdr:cNvPr id="7342" name="Shape 73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43" name="Shape 73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44" name="Shape 73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5" name="Shape 73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46" name="Shape 73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7" name="Shape 73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8" name="Shape 7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49" name="Shape 73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50" name="Shape 7350"/>
            <xdr:cNvGrpSpPr/>
          </xdr:nvGrpSpPr>
          <xdr:grpSpPr>
            <a:xfrm>
              <a:off x="5346000" y="3699038"/>
              <a:ext cx="0" cy="161925"/>
              <a:chOff x="5346000" y="3699038"/>
              <a:chExt cx="0" cy="161925"/>
            </a:xfrm>
          </xdr:grpSpPr>
          <xdr:sp>
            <xdr:nvSpPr>
              <xdr:cNvPr id="7351" name="Shape 73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52" name="Shape 7352"/>
              <xdr:cNvGrpSpPr/>
            </xdr:nvGrpSpPr>
            <xdr:grpSpPr>
              <a:xfrm>
                <a:off x="5346000" y="3699038"/>
                <a:ext cx="0" cy="161925"/>
                <a:chOff x="5346000" y="3699038"/>
                <a:chExt cx="0" cy="161925"/>
              </a:xfrm>
            </xdr:grpSpPr>
            <xdr:sp>
              <xdr:nvSpPr>
                <xdr:cNvPr id="7353" name="Shape 73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54" name="Shape 7354"/>
                <xdr:cNvGrpSpPr/>
              </xdr:nvGrpSpPr>
              <xdr:grpSpPr>
                <a:xfrm>
                  <a:off x="5346000" y="3699038"/>
                  <a:ext cx="0" cy="161925"/>
                  <a:chOff x="5346000" y="3699038"/>
                  <a:chExt cx="0" cy="161919"/>
                </a:xfrm>
              </xdr:grpSpPr>
              <xdr:sp>
                <xdr:nvSpPr>
                  <xdr:cNvPr id="7355" name="Shape 73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56" name="Shape 7356"/>
                  <xdr:cNvGrpSpPr/>
                </xdr:nvGrpSpPr>
                <xdr:grpSpPr>
                  <a:xfrm>
                    <a:off x="5346000" y="3699038"/>
                    <a:ext cx="0" cy="161919"/>
                    <a:chOff x="5475762" y="47760700"/>
                    <a:chExt cx="423655" cy="230200"/>
                  </a:xfrm>
                </xdr:grpSpPr>
                <xdr:sp>
                  <xdr:nvSpPr>
                    <xdr:cNvPr id="7357" name="Shape 73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58" name="Shape 73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59" name="Shape 7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0" name="Shape 73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61" name="Shape 7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2" name="Shape 73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3" name="Shape 73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64" name="Shape 73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65" name="Shape 7365"/>
            <xdr:cNvGrpSpPr/>
          </xdr:nvGrpSpPr>
          <xdr:grpSpPr>
            <a:xfrm>
              <a:off x="5346000" y="3699038"/>
              <a:ext cx="0" cy="161925"/>
              <a:chOff x="5346000" y="3699038"/>
              <a:chExt cx="0" cy="161925"/>
            </a:xfrm>
          </xdr:grpSpPr>
          <xdr:sp>
            <xdr:nvSpPr>
              <xdr:cNvPr id="7366" name="Shape 73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67" name="Shape 7367"/>
              <xdr:cNvGrpSpPr/>
            </xdr:nvGrpSpPr>
            <xdr:grpSpPr>
              <a:xfrm>
                <a:off x="5346000" y="3699038"/>
                <a:ext cx="0" cy="161925"/>
                <a:chOff x="5346000" y="3699038"/>
                <a:chExt cx="0" cy="161925"/>
              </a:xfrm>
            </xdr:grpSpPr>
            <xdr:sp>
              <xdr:nvSpPr>
                <xdr:cNvPr id="7368" name="Shape 73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69" name="Shape 7369"/>
                <xdr:cNvGrpSpPr/>
              </xdr:nvGrpSpPr>
              <xdr:grpSpPr>
                <a:xfrm>
                  <a:off x="5346000" y="3699038"/>
                  <a:ext cx="0" cy="161925"/>
                  <a:chOff x="5346000" y="3699038"/>
                  <a:chExt cx="0" cy="161919"/>
                </a:xfrm>
              </xdr:grpSpPr>
              <xdr:sp>
                <xdr:nvSpPr>
                  <xdr:cNvPr id="7370" name="Shape 73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71" name="Shape 7371"/>
                  <xdr:cNvGrpSpPr/>
                </xdr:nvGrpSpPr>
                <xdr:grpSpPr>
                  <a:xfrm>
                    <a:off x="5346000" y="3699038"/>
                    <a:ext cx="0" cy="161919"/>
                    <a:chOff x="5475762" y="47760700"/>
                    <a:chExt cx="423655" cy="230200"/>
                  </a:xfrm>
                </xdr:grpSpPr>
                <xdr:sp>
                  <xdr:nvSpPr>
                    <xdr:cNvPr id="7372" name="Shape 73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73" name="Shape 73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74" name="Shape 7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5" name="Shape 73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76" name="Shape 7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7" name="Shape 73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8" name="Shape 73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79" name="Shape 73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80" name="Shape 7380"/>
            <xdr:cNvGrpSpPr/>
          </xdr:nvGrpSpPr>
          <xdr:grpSpPr>
            <a:xfrm>
              <a:off x="5346000" y="3699038"/>
              <a:ext cx="0" cy="161925"/>
              <a:chOff x="5346000" y="3699038"/>
              <a:chExt cx="0" cy="161925"/>
            </a:xfrm>
          </xdr:grpSpPr>
          <xdr:sp>
            <xdr:nvSpPr>
              <xdr:cNvPr id="7381" name="Shape 73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82" name="Shape 7382"/>
              <xdr:cNvGrpSpPr/>
            </xdr:nvGrpSpPr>
            <xdr:grpSpPr>
              <a:xfrm>
                <a:off x="5346000" y="3699038"/>
                <a:ext cx="0" cy="161925"/>
                <a:chOff x="5346000" y="3699038"/>
                <a:chExt cx="0" cy="161925"/>
              </a:xfrm>
            </xdr:grpSpPr>
            <xdr:sp>
              <xdr:nvSpPr>
                <xdr:cNvPr id="7383" name="Shape 73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84" name="Shape 7384"/>
                <xdr:cNvGrpSpPr/>
              </xdr:nvGrpSpPr>
              <xdr:grpSpPr>
                <a:xfrm>
                  <a:off x="5346000" y="3699038"/>
                  <a:ext cx="0" cy="161925"/>
                  <a:chOff x="5346000" y="3699038"/>
                  <a:chExt cx="0" cy="161919"/>
                </a:xfrm>
              </xdr:grpSpPr>
              <xdr:sp>
                <xdr:nvSpPr>
                  <xdr:cNvPr id="7385" name="Shape 73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86" name="Shape 7386"/>
                  <xdr:cNvGrpSpPr/>
                </xdr:nvGrpSpPr>
                <xdr:grpSpPr>
                  <a:xfrm>
                    <a:off x="5346000" y="3699038"/>
                    <a:ext cx="0" cy="161919"/>
                    <a:chOff x="5475762" y="47760700"/>
                    <a:chExt cx="423655" cy="230200"/>
                  </a:xfrm>
                </xdr:grpSpPr>
                <xdr:sp>
                  <xdr:nvSpPr>
                    <xdr:cNvPr id="7387" name="Shape 73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88" name="Shape 73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89" name="Shape 73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90" name="Shape 73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91" name="Shape 7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92" name="Shape 7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93" name="Shape 7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94" name="Shape 73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95" name="Shape 7395"/>
            <xdr:cNvGrpSpPr/>
          </xdr:nvGrpSpPr>
          <xdr:grpSpPr>
            <a:xfrm>
              <a:off x="5346000" y="3699038"/>
              <a:ext cx="0" cy="161925"/>
              <a:chOff x="5346000" y="3699038"/>
              <a:chExt cx="0" cy="161925"/>
            </a:xfrm>
          </xdr:grpSpPr>
          <xdr:sp>
            <xdr:nvSpPr>
              <xdr:cNvPr id="7396" name="Shape 73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97" name="Shape 7397"/>
              <xdr:cNvGrpSpPr/>
            </xdr:nvGrpSpPr>
            <xdr:grpSpPr>
              <a:xfrm>
                <a:off x="5346000" y="3699038"/>
                <a:ext cx="0" cy="161925"/>
                <a:chOff x="5346000" y="3699038"/>
                <a:chExt cx="0" cy="161925"/>
              </a:xfrm>
            </xdr:grpSpPr>
            <xdr:sp>
              <xdr:nvSpPr>
                <xdr:cNvPr id="7398" name="Shape 73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99" name="Shape 7399"/>
                <xdr:cNvGrpSpPr/>
              </xdr:nvGrpSpPr>
              <xdr:grpSpPr>
                <a:xfrm>
                  <a:off x="5346000" y="3699038"/>
                  <a:ext cx="0" cy="161925"/>
                  <a:chOff x="5346000" y="3699038"/>
                  <a:chExt cx="0" cy="161919"/>
                </a:xfrm>
              </xdr:grpSpPr>
              <xdr:sp>
                <xdr:nvSpPr>
                  <xdr:cNvPr id="7400" name="Shape 74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01" name="Shape 7401"/>
                  <xdr:cNvGrpSpPr/>
                </xdr:nvGrpSpPr>
                <xdr:grpSpPr>
                  <a:xfrm>
                    <a:off x="5346000" y="3699038"/>
                    <a:ext cx="0" cy="161919"/>
                    <a:chOff x="5475762" y="47760700"/>
                    <a:chExt cx="423655" cy="230200"/>
                  </a:xfrm>
                </xdr:grpSpPr>
                <xdr:sp>
                  <xdr:nvSpPr>
                    <xdr:cNvPr id="7402" name="Shape 74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03" name="Shape 74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04" name="Shape 7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05" name="Shape 74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06" name="Shape 7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07" name="Shape 7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08" name="Shape 74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09" name="Shape 74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10" name="Shape 7410"/>
            <xdr:cNvGrpSpPr/>
          </xdr:nvGrpSpPr>
          <xdr:grpSpPr>
            <a:xfrm>
              <a:off x="5346000" y="3699038"/>
              <a:ext cx="0" cy="161925"/>
              <a:chOff x="5346000" y="3699038"/>
              <a:chExt cx="0" cy="161925"/>
            </a:xfrm>
          </xdr:grpSpPr>
          <xdr:sp>
            <xdr:nvSpPr>
              <xdr:cNvPr id="7411" name="Shape 74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12" name="Shape 7412"/>
              <xdr:cNvGrpSpPr/>
            </xdr:nvGrpSpPr>
            <xdr:grpSpPr>
              <a:xfrm>
                <a:off x="5346000" y="3699038"/>
                <a:ext cx="0" cy="161925"/>
                <a:chOff x="5346000" y="3699038"/>
                <a:chExt cx="0" cy="161925"/>
              </a:xfrm>
            </xdr:grpSpPr>
            <xdr:sp>
              <xdr:nvSpPr>
                <xdr:cNvPr id="7413" name="Shape 74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14" name="Shape 7414"/>
                <xdr:cNvGrpSpPr/>
              </xdr:nvGrpSpPr>
              <xdr:grpSpPr>
                <a:xfrm>
                  <a:off x="5346000" y="3699038"/>
                  <a:ext cx="0" cy="161925"/>
                  <a:chOff x="5346000" y="3699038"/>
                  <a:chExt cx="0" cy="161919"/>
                </a:xfrm>
              </xdr:grpSpPr>
              <xdr:sp>
                <xdr:nvSpPr>
                  <xdr:cNvPr id="7415" name="Shape 74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16" name="Shape 7416"/>
                  <xdr:cNvGrpSpPr/>
                </xdr:nvGrpSpPr>
                <xdr:grpSpPr>
                  <a:xfrm>
                    <a:off x="5346000" y="3699038"/>
                    <a:ext cx="0" cy="161919"/>
                    <a:chOff x="5475762" y="47760700"/>
                    <a:chExt cx="423655" cy="230200"/>
                  </a:xfrm>
                </xdr:grpSpPr>
                <xdr:sp>
                  <xdr:nvSpPr>
                    <xdr:cNvPr id="7417" name="Shape 74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18" name="Shape 74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19" name="Shape 7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20" name="Shape 74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21" name="Shape 74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22" name="Shape 74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23" name="Shape 74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24" name="Shape 74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25" name="Shape 7425"/>
            <xdr:cNvGrpSpPr/>
          </xdr:nvGrpSpPr>
          <xdr:grpSpPr>
            <a:xfrm>
              <a:off x="5346000" y="3699038"/>
              <a:ext cx="0" cy="161925"/>
              <a:chOff x="5346000" y="3699038"/>
              <a:chExt cx="0" cy="161925"/>
            </a:xfrm>
          </xdr:grpSpPr>
          <xdr:sp>
            <xdr:nvSpPr>
              <xdr:cNvPr id="7426" name="Shape 74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27" name="Shape 7427"/>
              <xdr:cNvGrpSpPr/>
            </xdr:nvGrpSpPr>
            <xdr:grpSpPr>
              <a:xfrm>
                <a:off x="5346000" y="3699038"/>
                <a:ext cx="0" cy="161925"/>
                <a:chOff x="5346000" y="3699038"/>
                <a:chExt cx="0" cy="161925"/>
              </a:xfrm>
            </xdr:grpSpPr>
            <xdr:sp>
              <xdr:nvSpPr>
                <xdr:cNvPr id="7428" name="Shape 74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29" name="Shape 7429"/>
                <xdr:cNvGrpSpPr/>
              </xdr:nvGrpSpPr>
              <xdr:grpSpPr>
                <a:xfrm>
                  <a:off x="5346000" y="3699038"/>
                  <a:ext cx="0" cy="161925"/>
                  <a:chOff x="5346000" y="3699038"/>
                  <a:chExt cx="0" cy="161919"/>
                </a:xfrm>
              </xdr:grpSpPr>
              <xdr:sp>
                <xdr:nvSpPr>
                  <xdr:cNvPr id="7430" name="Shape 74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31" name="Shape 7431"/>
                  <xdr:cNvGrpSpPr/>
                </xdr:nvGrpSpPr>
                <xdr:grpSpPr>
                  <a:xfrm>
                    <a:off x="5346000" y="3699038"/>
                    <a:ext cx="0" cy="161919"/>
                    <a:chOff x="5475762" y="47760700"/>
                    <a:chExt cx="423655" cy="230200"/>
                  </a:xfrm>
                </xdr:grpSpPr>
                <xdr:sp>
                  <xdr:nvSpPr>
                    <xdr:cNvPr id="7432" name="Shape 74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33" name="Shape 74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34" name="Shape 74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35" name="Shape 74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36" name="Shape 7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37" name="Shape 7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38" name="Shape 7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39" name="Shape 74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40" name="Shape 7440"/>
            <xdr:cNvGrpSpPr/>
          </xdr:nvGrpSpPr>
          <xdr:grpSpPr>
            <a:xfrm>
              <a:off x="5346000" y="3699038"/>
              <a:ext cx="0" cy="161925"/>
              <a:chOff x="5346000" y="3699038"/>
              <a:chExt cx="0" cy="161925"/>
            </a:xfrm>
          </xdr:grpSpPr>
          <xdr:sp>
            <xdr:nvSpPr>
              <xdr:cNvPr id="7441" name="Shape 74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42" name="Shape 7442"/>
              <xdr:cNvGrpSpPr/>
            </xdr:nvGrpSpPr>
            <xdr:grpSpPr>
              <a:xfrm>
                <a:off x="5346000" y="3699038"/>
                <a:ext cx="0" cy="161925"/>
                <a:chOff x="5346000" y="3699038"/>
                <a:chExt cx="0" cy="161925"/>
              </a:xfrm>
            </xdr:grpSpPr>
            <xdr:sp>
              <xdr:nvSpPr>
                <xdr:cNvPr id="7443" name="Shape 74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44" name="Shape 7444"/>
                <xdr:cNvGrpSpPr/>
              </xdr:nvGrpSpPr>
              <xdr:grpSpPr>
                <a:xfrm>
                  <a:off x="5346000" y="3699038"/>
                  <a:ext cx="0" cy="161925"/>
                  <a:chOff x="5346000" y="3699038"/>
                  <a:chExt cx="0" cy="161919"/>
                </a:xfrm>
              </xdr:grpSpPr>
              <xdr:sp>
                <xdr:nvSpPr>
                  <xdr:cNvPr id="7445" name="Shape 74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46" name="Shape 7446"/>
                  <xdr:cNvGrpSpPr/>
                </xdr:nvGrpSpPr>
                <xdr:grpSpPr>
                  <a:xfrm>
                    <a:off x="5346000" y="3699038"/>
                    <a:ext cx="0" cy="161919"/>
                    <a:chOff x="5475762" y="47760700"/>
                    <a:chExt cx="423655" cy="230200"/>
                  </a:xfrm>
                </xdr:grpSpPr>
                <xdr:sp>
                  <xdr:nvSpPr>
                    <xdr:cNvPr id="7447" name="Shape 74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48" name="Shape 74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49" name="Shape 7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0" name="Shape 74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51" name="Shape 7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2" name="Shape 74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3" name="Shape 74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54" name="Shape 74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55" name="Shape 7455"/>
            <xdr:cNvGrpSpPr/>
          </xdr:nvGrpSpPr>
          <xdr:grpSpPr>
            <a:xfrm>
              <a:off x="5346000" y="3699038"/>
              <a:ext cx="0" cy="161925"/>
              <a:chOff x="5346000" y="3699038"/>
              <a:chExt cx="0" cy="161925"/>
            </a:xfrm>
          </xdr:grpSpPr>
          <xdr:sp>
            <xdr:nvSpPr>
              <xdr:cNvPr id="7456" name="Shape 74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57" name="Shape 7457"/>
              <xdr:cNvGrpSpPr/>
            </xdr:nvGrpSpPr>
            <xdr:grpSpPr>
              <a:xfrm>
                <a:off x="5346000" y="3699038"/>
                <a:ext cx="0" cy="161925"/>
                <a:chOff x="5346000" y="3699038"/>
                <a:chExt cx="0" cy="161925"/>
              </a:xfrm>
            </xdr:grpSpPr>
            <xdr:sp>
              <xdr:nvSpPr>
                <xdr:cNvPr id="7458" name="Shape 74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59" name="Shape 7459"/>
                <xdr:cNvGrpSpPr/>
              </xdr:nvGrpSpPr>
              <xdr:grpSpPr>
                <a:xfrm>
                  <a:off x="5346000" y="3699038"/>
                  <a:ext cx="0" cy="161925"/>
                  <a:chOff x="5346000" y="3699038"/>
                  <a:chExt cx="0" cy="161919"/>
                </a:xfrm>
              </xdr:grpSpPr>
              <xdr:sp>
                <xdr:nvSpPr>
                  <xdr:cNvPr id="7460" name="Shape 74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61" name="Shape 7461"/>
                  <xdr:cNvGrpSpPr/>
                </xdr:nvGrpSpPr>
                <xdr:grpSpPr>
                  <a:xfrm>
                    <a:off x="5346000" y="3699038"/>
                    <a:ext cx="0" cy="161919"/>
                    <a:chOff x="5475762" y="47760700"/>
                    <a:chExt cx="314325" cy="230200"/>
                  </a:xfrm>
                </xdr:grpSpPr>
                <xdr:sp>
                  <xdr:nvSpPr>
                    <xdr:cNvPr id="7462" name="Shape 74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63" name="Shape 746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64" name="Shape 74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5" name="Shape 74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6" name="Shape 74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7" name="Shape 74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8" name="Shape 74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7469" name="Shape 74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70" name="Shape 7470"/>
            <xdr:cNvGrpSpPr/>
          </xdr:nvGrpSpPr>
          <xdr:grpSpPr>
            <a:xfrm>
              <a:off x="5346000" y="3699038"/>
              <a:ext cx="0" cy="161925"/>
              <a:chOff x="5346000" y="3699038"/>
              <a:chExt cx="0" cy="161925"/>
            </a:xfrm>
          </xdr:grpSpPr>
          <xdr:sp>
            <xdr:nvSpPr>
              <xdr:cNvPr id="7471" name="Shape 74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72" name="Shape 7472"/>
              <xdr:cNvGrpSpPr/>
            </xdr:nvGrpSpPr>
            <xdr:grpSpPr>
              <a:xfrm>
                <a:off x="5346000" y="3699038"/>
                <a:ext cx="0" cy="161925"/>
                <a:chOff x="5346000" y="3699038"/>
                <a:chExt cx="0" cy="161925"/>
              </a:xfrm>
            </xdr:grpSpPr>
            <xdr:sp>
              <xdr:nvSpPr>
                <xdr:cNvPr id="7473" name="Shape 74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74" name="Shape 7474"/>
                <xdr:cNvGrpSpPr/>
              </xdr:nvGrpSpPr>
              <xdr:grpSpPr>
                <a:xfrm>
                  <a:off x="5346000" y="3699038"/>
                  <a:ext cx="0" cy="161925"/>
                  <a:chOff x="5346000" y="3699038"/>
                  <a:chExt cx="0" cy="161919"/>
                </a:xfrm>
              </xdr:grpSpPr>
              <xdr:sp>
                <xdr:nvSpPr>
                  <xdr:cNvPr id="7475" name="Shape 74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76" name="Shape 7476"/>
                  <xdr:cNvGrpSpPr/>
                </xdr:nvGrpSpPr>
                <xdr:grpSpPr>
                  <a:xfrm>
                    <a:off x="5346000" y="3699038"/>
                    <a:ext cx="0" cy="161919"/>
                    <a:chOff x="5475762" y="47760700"/>
                    <a:chExt cx="314325" cy="230200"/>
                  </a:xfrm>
                </xdr:grpSpPr>
                <xdr:sp>
                  <xdr:nvSpPr>
                    <xdr:cNvPr id="7477" name="Shape 74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78" name="Shape 747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79" name="Shape 74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0" name="Shape 74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1" name="Shape 74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2" name="Shape 74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3" name="Shape 74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7484" name="Shape 748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85" name="Shape 7485"/>
            <xdr:cNvGrpSpPr/>
          </xdr:nvGrpSpPr>
          <xdr:grpSpPr>
            <a:xfrm>
              <a:off x="5346000" y="3694275"/>
              <a:ext cx="0" cy="171450"/>
              <a:chOff x="5346000" y="3694275"/>
              <a:chExt cx="0" cy="171450"/>
            </a:xfrm>
          </xdr:grpSpPr>
          <xdr:sp>
            <xdr:nvSpPr>
              <xdr:cNvPr id="7486" name="Shape 748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87" name="Shape 7487"/>
              <xdr:cNvGrpSpPr/>
            </xdr:nvGrpSpPr>
            <xdr:grpSpPr>
              <a:xfrm>
                <a:off x="5346000" y="3694275"/>
                <a:ext cx="0" cy="171450"/>
                <a:chOff x="5346000" y="3694275"/>
                <a:chExt cx="0" cy="171450"/>
              </a:xfrm>
            </xdr:grpSpPr>
            <xdr:sp>
              <xdr:nvSpPr>
                <xdr:cNvPr id="7488" name="Shape 748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89" name="Shape 7489"/>
                <xdr:cNvGrpSpPr/>
              </xdr:nvGrpSpPr>
              <xdr:grpSpPr>
                <a:xfrm>
                  <a:off x="5346000" y="3694275"/>
                  <a:ext cx="0" cy="171450"/>
                  <a:chOff x="5346000" y="3694275"/>
                  <a:chExt cx="0" cy="171443"/>
                </a:xfrm>
              </xdr:grpSpPr>
              <xdr:sp>
                <xdr:nvSpPr>
                  <xdr:cNvPr id="7490" name="Shape 749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91" name="Shape 7491"/>
                  <xdr:cNvGrpSpPr/>
                </xdr:nvGrpSpPr>
                <xdr:grpSpPr>
                  <a:xfrm>
                    <a:off x="5346000" y="3694275"/>
                    <a:ext cx="0" cy="171443"/>
                    <a:chOff x="5475762" y="47760700"/>
                    <a:chExt cx="314325" cy="230200"/>
                  </a:xfrm>
                </xdr:grpSpPr>
                <xdr:sp>
                  <xdr:nvSpPr>
                    <xdr:cNvPr id="7492" name="Shape 74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93" name="Shape 749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94" name="Shape 749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5" name="Shape 749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6" name="Shape 749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7" name="Shape 749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8" name="Shape 749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99" name="Shape 74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00" name="Shape 7500"/>
            <xdr:cNvGrpSpPr/>
          </xdr:nvGrpSpPr>
          <xdr:grpSpPr>
            <a:xfrm>
              <a:off x="5346000" y="3699038"/>
              <a:ext cx="0" cy="161925"/>
              <a:chOff x="5346000" y="3699038"/>
              <a:chExt cx="0" cy="161925"/>
            </a:xfrm>
          </xdr:grpSpPr>
          <xdr:sp>
            <xdr:nvSpPr>
              <xdr:cNvPr id="7501" name="Shape 75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02" name="Shape 7502"/>
              <xdr:cNvGrpSpPr/>
            </xdr:nvGrpSpPr>
            <xdr:grpSpPr>
              <a:xfrm>
                <a:off x="5346000" y="3699038"/>
                <a:ext cx="0" cy="161925"/>
                <a:chOff x="5346000" y="3699038"/>
                <a:chExt cx="0" cy="161925"/>
              </a:xfrm>
            </xdr:grpSpPr>
            <xdr:sp>
              <xdr:nvSpPr>
                <xdr:cNvPr id="7503" name="Shape 75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04" name="Shape 7504"/>
                <xdr:cNvGrpSpPr/>
              </xdr:nvGrpSpPr>
              <xdr:grpSpPr>
                <a:xfrm>
                  <a:off x="5346000" y="3699038"/>
                  <a:ext cx="0" cy="161925"/>
                  <a:chOff x="5346000" y="3699038"/>
                  <a:chExt cx="0" cy="161919"/>
                </a:xfrm>
              </xdr:grpSpPr>
              <xdr:sp>
                <xdr:nvSpPr>
                  <xdr:cNvPr id="7505" name="Shape 75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06" name="Shape 7506"/>
                  <xdr:cNvGrpSpPr/>
                </xdr:nvGrpSpPr>
                <xdr:grpSpPr>
                  <a:xfrm>
                    <a:off x="5346000" y="3699038"/>
                    <a:ext cx="0" cy="161919"/>
                    <a:chOff x="5475762" y="47760700"/>
                    <a:chExt cx="423655" cy="230200"/>
                  </a:xfrm>
                </xdr:grpSpPr>
                <xdr:sp>
                  <xdr:nvSpPr>
                    <xdr:cNvPr id="7507" name="Shape 75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08" name="Shape 75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09" name="Shape 75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0" name="Shape 75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11" name="Shape 75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2" name="Shape 7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3" name="Shape 7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14" name="Shape 75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15" name="Shape 7515"/>
            <xdr:cNvGrpSpPr/>
          </xdr:nvGrpSpPr>
          <xdr:grpSpPr>
            <a:xfrm>
              <a:off x="5346000" y="3699038"/>
              <a:ext cx="0" cy="161925"/>
              <a:chOff x="5346000" y="3699038"/>
              <a:chExt cx="0" cy="161925"/>
            </a:xfrm>
          </xdr:grpSpPr>
          <xdr:sp>
            <xdr:nvSpPr>
              <xdr:cNvPr id="7516" name="Shape 75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17" name="Shape 7517"/>
              <xdr:cNvGrpSpPr/>
            </xdr:nvGrpSpPr>
            <xdr:grpSpPr>
              <a:xfrm>
                <a:off x="5346000" y="3699038"/>
                <a:ext cx="0" cy="161925"/>
                <a:chOff x="5346000" y="3699038"/>
                <a:chExt cx="0" cy="161925"/>
              </a:xfrm>
            </xdr:grpSpPr>
            <xdr:sp>
              <xdr:nvSpPr>
                <xdr:cNvPr id="7518" name="Shape 75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19" name="Shape 7519"/>
                <xdr:cNvGrpSpPr/>
              </xdr:nvGrpSpPr>
              <xdr:grpSpPr>
                <a:xfrm>
                  <a:off x="5346000" y="3699038"/>
                  <a:ext cx="0" cy="161925"/>
                  <a:chOff x="5346000" y="3699038"/>
                  <a:chExt cx="0" cy="161919"/>
                </a:xfrm>
              </xdr:grpSpPr>
              <xdr:sp>
                <xdr:nvSpPr>
                  <xdr:cNvPr id="7520" name="Shape 75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21" name="Shape 7521"/>
                  <xdr:cNvGrpSpPr/>
                </xdr:nvGrpSpPr>
                <xdr:grpSpPr>
                  <a:xfrm>
                    <a:off x="5346000" y="3699038"/>
                    <a:ext cx="0" cy="161919"/>
                    <a:chOff x="5475762" y="47760700"/>
                    <a:chExt cx="423655" cy="230200"/>
                  </a:xfrm>
                </xdr:grpSpPr>
                <xdr:sp>
                  <xdr:nvSpPr>
                    <xdr:cNvPr id="7522" name="Shape 75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23" name="Shape 75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24" name="Shape 7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5" name="Shape 75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26" name="Shape 7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7" name="Shape 7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8" name="Shape 7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29" name="Shape 75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30" name="Shape 7530"/>
            <xdr:cNvGrpSpPr/>
          </xdr:nvGrpSpPr>
          <xdr:grpSpPr>
            <a:xfrm>
              <a:off x="5346000" y="3699038"/>
              <a:ext cx="0" cy="161925"/>
              <a:chOff x="5346000" y="3699038"/>
              <a:chExt cx="0" cy="161925"/>
            </a:xfrm>
          </xdr:grpSpPr>
          <xdr:sp>
            <xdr:nvSpPr>
              <xdr:cNvPr id="7531" name="Shape 75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32" name="Shape 7532"/>
              <xdr:cNvGrpSpPr/>
            </xdr:nvGrpSpPr>
            <xdr:grpSpPr>
              <a:xfrm>
                <a:off x="5346000" y="3699038"/>
                <a:ext cx="0" cy="161925"/>
                <a:chOff x="5346000" y="3699038"/>
                <a:chExt cx="0" cy="161925"/>
              </a:xfrm>
            </xdr:grpSpPr>
            <xdr:sp>
              <xdr:nvSpPr>
                <xdr:cNvPr id="7533" name="Shape 75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34" name="Shape 7534"/>
                <xdr:cNvGrpSpPr/>
              </xdr:nvGrpSpPr>
              <xdr:grpSpPr>
                <a:xfrm>
                  <a:off x="5346000" y="3699038"/>
                  <a:ext cx="0" cy="161925"/>
                  <a:chOff x="5346000" y="3699038"/>
                  <a:chExt cx="0" cy="161919"/>
                </a:xfrm>
              </xdr:grpSpPr>
              <xdr:sp>
                <xdr:nvSpPr>
                  <xdr:cNvPr id="7535" name="Shape 75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36" name="Shape 7536"/>
                  <xdr:cNvGrpSpPr/>
                </xdr:nvGrpSpPr>
                <xdr:grpSpPr>
                  <a:xfrm>
                    <a:off x="5346000" y="3699038"/>
                    <a:ext cx="0" cy="161919"/>
                    <a:chOff x="5475762" y="47760700"/>
                    <a:chExt cx="423655" cy="230200"/>
                  </a:xfrm>
                </xdr:grpSpPr>
                <xdr:sp>
                  <xdr:nvSpPr>
                    <xdr:cNvPr id="7537" name="Shape 75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38" name="Shape 75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39" name="Shape 7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40" name="Shape 75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41" name="Shape 7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42" name="Shape 75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43" name="Shape 75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44" name="Shape 75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45" name="Shape 7545"/>
            <xdr:cNvGrpSpPr/>
          </xdr:nvGrpSpPr>
          <xdr:grpSpPr>
            <a:xfrm>
              <a:off x="5346000" y="3699038"/>
              <a:ext cx="0" cy="161925"/>
              <a:chOff x="5346000" y="3699038"/>
              <a:chExt cx="0" cy="161925"/>
            </a:xfrm>
          </xdr:grpSpPr>
          <xdr:sp>
            <xdr:nvSpPr>
              <xdr:cNvPr id="7546" name="Shape 75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47" name="Shape 7547"/>
              <xdr:cNvGrpSpPr/>
            </xdr:nvGrpSpPr>
            <xdr:grpSpPr>
              <a:xfrm>
                <a:off x="5346000" y="3699038"/>
                <a:ext cx="0" cy="161925"/>
                <a:chOff x="5346000" y="3699038"/>
                <a:chExt cx="0" cy="161925"/>
              </a:xfrm>
            </xdr:grpSpPr>
            <xdr:sp>
              <xdr:nvSpPr>
                <xdr:cNvPr id="7548" name="Shape 75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49" name="Shape 7549"/>
                <xdr:cNvGrpSpPr/>
              </xdr:nvGrpSpPr>
              <xdr:grpSpPr>
                <a:xfrm>
                  <a:off x="5346000" y="3699038"/>
                  <a:ext cx="0" cy="161925"/>
                  <a:chOff x="5346000" y="3699038"/>
                  <a:chExt cx="0" cy="161919"/>
                </a:xfrm>
              </xdr:grpSpPr>
              <xdr:sp>
                <xdr:nvSpPr>
                  <xdr:cNvPr id="7550" name="Shape 75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51" name="Shape 7551"/>
                  <xdr:cNvGrpSpPr/>
                </xdr:nvGrpSpPr>
                <xdr:grpSpPr>
                  <a:xfrm>
                    <a:off x="5346000" y="3699038"/>
                    <a:ext cx="0" cy="161919"/>
                    <a:chOff x="5475762" y="47760700"/>
                    <a:chExt cx="423655" cy="230200"/>
                  </a:xfrm>
                </xdr:grpSpPr>
                <xdr:sp>
                  <xdr:nvSpPr>
                    <xdr:cNvPr id="7552" name="Shape 75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53" name="Shape 75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54" name="Shape 75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55" name="Shape 75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56" name="Shape 7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57" name="Shape 75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58" name="Shape 7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59" name="Shape 75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60" name="Shape 7560"/>
            <xdr:cNvGrpSpPr/>
          </xdr:nvGrpSpPr>
          <xdr:grpSpPr>
            <a:xfrm>
              <a:off x="5346000" y="3699038"/>
              <a:ext cx="0" cy="161925"/>
              <a:chOff x="5346000" y="3699038"/>
              <a:chExt cx="0" cy="161925"/>
            </a:xfrm>
          </xdr:grpSpPr>
          <xdr:sp>
            <xdr:nvSpPr>
              <xdr:cNvPr id="7561" name="Shape 75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62" name="Shape 7562"/>
              <xdr:cNvGrpSpPr/>
            </xdr:nvGrpSpPr>
            <xdr:grpSpPr>
              <a:xfrm>
                <a:off x="5346000" y="3699038"/>
                <a:ext cx="0" cy="161925"/>
                <a:chOff x="5346000" y="3699038"/>
                <a:chExt cx="0" cy="161925"/>
              </a:xfrm>
            </xdr:grpSpPr>
            <xdr:sp>
              <xdr:nvSpPr>
                <xdr:cNvPr id="7563" name="Shape 75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64" name="Shape 7564"/>
                <xdr:cNvGrpSpPr/>
              </xdr:nvGrpSpPr>
              <xdr:grpSpPr>
                <a:xfrm>
                  <a:off x="5346000" y="3699038"/>
                  <a:ext cx="0" cy="161925"/>
                  <a:chOff x="5346000" y="3699038"/>
                  <a:chExt cx="0" cy="161919"/>
                </a:xfrm>
              </xdr:grpSpPr>
              <xdr:sp>
                <xdr:nvSpPr>
                  <xdr:cNvPr id="7565" name="Shape 75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66" name="Shape 7566"/>
                  <xdr:cNvGrpSpPr/>
                </xdr:nvGrpSpPr>
                <xdr:grpSpPr>
                  <a:xfrm>
                    <a:off x="5346000" y="3699038"/>
                    <a:ext cx="0" cy="161919"/>
                    <a:chOff x="5475762" y="47760700"/>
                    <a:chExt cx="423655" cy="230200"/>
                  </a:xfrm>
                </xdr:grpSpPr>
                <xdr:sp>
                  <xdr:nvSpPr>
                    <xdr:cNvPr id="7567" name="Shape 75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68" name="Shape 75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69" name="Shape 7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70" name="Shape 75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71" name="Shape 7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72" name="Shape 7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73" name="Shape 75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74" name="Shape 75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75" name="Shape 7575"/>
            <xdr:cNvGrpSpPr/>
          </xdr:nvGrpSpPr>
          <xdr:grpSpPr>
            <a:xfrm>
              <a:off x="5346000" y="3699038"/>
              <a:ext cx="0" cy="161925"/>
              <a:chOff x="5346000" y="3699038"/>
              <a:chExt cx="0" cy="161925"/>
            </a:xfrm>
          </xdr:grpSpPr>
          <xdr:sp>
            <xdr:nvSpPr>
              <xdr:cNvPr id="7576" name="Shape 75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77" name="Shape 7577"/>
              <xdr:cNvGrpSpPr/>
            </xdr:nvGrpSpPr>
            <xdr:grpSpPr>
              <a:xfrm>
                <a:off x="5346000" y="3699038"/>
                <a:ext cx="0" cy="161925"/>
                <a:chOff x="5346000" y="3699038"/>
                <a:chExt cx="0" cy="161925"/>
              </a:xfrm>
            </xdr:grpSpPr>
            <xdr:sp>
              <xdr:nvSpPr>
                <xdr:cNvPr id="7578" name="Shape 75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79" name="Shape 7579"/>
                <xdr:cNvGrpSpPr/>
              </xdr:nvGrpSpPr>
              <xdr:grpSpPr>
                <a:xfrm>
                  <a:off x="5346000" y="3699038"/>
                  <a:ext cx="0" cy="161925"/>
                  <a:chOff x="5346000" y="3699038"/>
                  <a:chExt cx="0" cy="161919"/>
                </a:xfrm>
              </xdr:grpSpPr>
              <xdr:sp>
                <xdr:nvSpPr>
                  <xdr:cNvPr id="7580" name="Shape 75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81" name="Shape 7581"/>
                  <xdr:cNvGrpSpPr/>
                </xdr:nvGrpSpPr>
                <xdr:grpSpPr>
                  <a:xfrm>
                    <a:off x="5346000" y="3699038"/>
                    <a:ext cx="0" cy="161919"/>
                    <a:chOff x="5475762" y="47760700"/>
                    <a:chExt cx="423655" cy="230200"/>
                  </a:xfrm>
                </xdr:grpSpPr>
                <xdr:sp>
                  <xdr:nvSpPr>
                    <xdr:cNvPr id="7582" name="Shape 75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83" name="Shape 75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84" name="Shape 75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85" name="Shape 75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86" name="Shape 75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87" name="Shape 75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88" name="Shape 75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89" name="Shape 75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90" name="Shape 7590"/>
            <xdr:cNvGrpSpPr/>
          </xdr:nvGrpSpPr>
          <xdr:grpSpPr>
            <a:xfrm>
              <a:off x="5346000" y="3699038"/>
              <a:ext cx="0" cy="161925"/>
              <a:chOff x="5346000" y="3699038"/>
              <a:chExt cx="0" cy="161925"/>
            </a:xfrm>
          </xdr:grpSpPr>
          <xdr:sp>
            <xdr:nvSpPr>
              <xdr:cNvPr id="7591" name="Shape 75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92" name="Shape 7592"/>
              <xdr:cNvGrpSpPr/>
            </xdr:nvGrpSpPr>
            <xdr:grpSpPr>
              <a:xfrm>
                <a:off x="5346000" y="3699038"/>
                <a:ext cx="0" cy="161925"/>
                <a:chOff x="5346000" y="3699038"/>
                <a:chExt cx="0" cy="161925"/>
              </a:xfrm>
            </xdr:grpSpPr>
            <xdr:sp>
              <xdr:nvSpPr>
                <xdr:cNvPr id="7593" name="Shape 75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94" name="Shape 7594"/>
                <xdr:cNvGrpSpPr/>
              </xdr:nvGrpSpPr>
              <xdr:grpSpPr>
                <a:xfrm>
                  <a:off x="5346000" y="3699038"/>
                  <a:ext cx="0" cy="161925"/>
                  <a:chOff x="5346000" y="3699038"/>
                  <a:chExt cx="0" cy="161919"/>
                </a:xfrm>
              </xdr:grpSpPr>
              <xdr:sp>
                <xdr:nvSpPr>
                  <xdr:cNvPr id="7595" name="Shape 75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96" name="Shape 7596"/>
                  <xdr:cNvGrpSpPr/>
                </xdr:nvGrpSpPr>
                <xdr:grpSpPr>
                  <a:xfrm>
                    <a:off x="5346000" y="3699038"/>
                    <a:ext cx="0" cy="161919"/>
                    <a:chOff x="5475762" y="47760700"/>
                    <a:chExt cx="423655" cy="230200"/>
                  </a:xfrm>
                </xdr:grpSpPr>
                <xdr:sp>
                  <xdr:nvSpPr>
                    <xdr:cNvPr id="7597" name="Shape 75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98" name="Shape 75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99" name="Shape 75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00" name="Shape 76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01" name="Shape 7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02" name="Shape 76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03" name="Shape 76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04" name="Shape 76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05" name="Shape 7605"/>
            <xdr:cNvGrpSpPr/>
          </xdr:nvGrpSpPr>
          <xdr:grpSpPr>
            <a:xfrm>
              <a:off x="5346000" y="3699038"/>
              <a:ext cx="0" cy="161925"/>
              <a:chOff x="5346000" y="3699038"/>
              <a:chExt cx="0" cy="161925"/>
            </a:xfrm>
          </xdr:grpSpPr>
          <xdr:sp>
            <xdr:nvSpPr>
              <xdr:cNvPr id="7606" name="Shape 76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07" name="Shape 7607"/>
              <xdr:cNvGrpSpPr/>
            </xdr:nvGrpSpPr>
            <xdr:grpSpPr>
              <a:xfrm>
                <a:off x="5346000" y="3699038"/>
                <a:ext cx="0" cy="161925"/>
                <a:chOff x="5346000" y="3699038"/>
                <a:chExt cx="0" cy="161925"/>
              </a:xfrm>
            </xdr:grpSpPr>
            <xdr:sp>
              <xdr:nvSpPr>
                <xdr:cNvPr id="7608" name="Shape 76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09" name="Shape 7609"/>
                <xdr:cNvGrpSpPr/>
              </xdr:nvGrpSpPr>
              <xdr:grpSpPr>
                <a:xfrm>
                  <a:off x="5346000" y="3699038"/>
                  <a:ext cx="0" cy="161925"/>
                  <a:chOff x="5346000" y="3699038"/>
                  <a:chExt cx="0" cy="161919"/>
                </a:xfrm>
              </xdr:grpSpPr>
              <xdr:sp>
                <xdr:nvSpPr>
                  <xdr:cNvPr id="7610" name="Shape 76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11" name="Shape 7611"/>
                  <xdr:cNvGrpSpPr/>
                </xdr:nvGrpSpPr>
                <xdr:grpSpPr>
                  <a:xfrm>
                    <a:off x="5346000" y="3699038"/>
                    <a:ext cx="0" cy="161919"/>
                    <a:chOff x="5475762" y="47760700"/>
                    <a:chExt cx="423655" cy="230200"/>
                  </a:xfrm>
                </xdr:grpSpPr>
                <xdr:sp>
                  <xdr:nvSpPr>
                    <xdr:cNvPr id="7612" name="Shape 76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13" name="Shape 76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14" name="Shape 7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15" name="Shape 76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16" name="Shape 7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17" name="Shape 76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18" name="Shape 76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19" name="Shape 76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20" name="Shape 7620"/>
            <xdr:cNvGrpSpPr/>
          </xdr:nvGrpSpPr>
          <xdr:grpSpPr>
            <a:xfrm>
              <a:off x="5346000" y="3699038"/>
              <a:ext cx="0" cy="161925"/>
              <a:chOff x="5346000" y="3699038"/>
              <a:chExt cx="0" cy="161925"/>
            </a:xfrm>
          </xdr:grpSpPr>
          <xdr:sp>
            <xdr:nvSpPr>
              <xdr:cNvPr id="7621" name="Shape 76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22" name="Shape 7622"/>
              <xdr:cNvGrpSpPr/>
            </xdr:nvGrpSpPr>
            <xdr:grpSpPr>
              <a:xfrm>
                <a:off x="5346000" y="3699038"/>
                <a:ext cx="0" cy="161925"/>
                <a:chOff x="5346000" y="3699038"/>
                <a:chExt cx="0" cy="161925"/>
              </a:xfrm>
            </xdr:grpSpPr>
            <xdr:sp>
              <xdr:nvSpPr>
                <xdr:cNvPr id="7623" name="Shape 76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24" name="Shape 7624"/>
                <xdr:cNvGrpSpPr/>
              </xdr:nvGrpSpPr>
              <xdr:grpSpPr>
                <a:xfrm>
                  <a:off x="5346000" y="3699038"/>
                  <a:ext cx="0" cy="161925"/>
                  <a:chOff x="5346000" y="3699038"/>
                  <a:chExt cx="0" cy="161919"/>
                </a:xfrm>
              </xdr:grpSpPr>
              <xdr:sp>
                <xdr:nvSpPr>
                  <xdr:cNvPr id="7625" name="Shape 76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26" name="Shape 7626"/>
                  <xdr:cNvGrpSpPr/>
                </xdr:nvGrpSpPr>
                <xdr:grpSpPr>
                  <a:xfrm>
                    <a:off x="5346000" y="3699038"/>
                    <a:ext cx="0" cy="161919"/>
                    <a:chOff x="5475762" y="47760700"/>
                    <a:chExt cx="423655" cy="230200"/>
                  </a:xfrm>
                </xdr:grpSpPr>
                <xdr:sp>
                  <xdr:nvSpPr>
                    <xdr:cNvPr id="7627" name="Shape 76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28" name="Shape 76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29" name="Shape 76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30" name="Shape 76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31" name="Shape 76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32" name="Shape 76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33" name="Shape 76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34" name="Shape 76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35" name="Shape 7635"/>
            <xdr:cNvGrpSpPr/>
          </xdr:nvGrpSpPr>
          <xdr:grpSpPr>
            <a:xfrm>
              <a:off x="5346000" y="3699038"/>
              <a:ext cx="0" cy="161925"/>
              <a:chOff x="5346000" y="3699038"/>
              <a:chExt cx="0" cy="161925"/>
            </a:xfrm>
          </xdr:grpSpPr>
          <xdr:sp>
            <xdr:nvSpPr>
              <xdr:cNvPr id="7636" name="Shape 76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37" name="Shape 7637"/>
              <xdr:cNvGrpSpPr/>
            </xdr:nvGrpSpPr>
            <xdr:grpSpPr>
              <a:xfrm>
                <a:off x="5346000" y="3699038"/>
                <a:ext cx="0" cy="161925"/>
                <a:chOff x="5346000" y="3699038"/>
                <a:chExt cx="0" cy="161925"/>
              </a:xfrm>
            </xdr:grpSpPr>
            <xdr:sp>
              <xdr:nvSpPr>
                <xdr:cNvPr id="7638" name="Shape 76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39" name="Shape 7639"/>
                <xdr:cNvGrpSpPr/>
              </xdr:nvGrpSpPr>
              <xdr:grpSpPr>
                <a:xfrm>
                  <a:off x="5346000" y="3699038"/>
                  <a:ext cx="0" cy="161925"/>
                  <a:chOff x="5346000" y="3699038"/>
                  <a:chExt cx="0" cy="161919"/>
                </a:xfrm>
              </xdr:grpSpPr>
              <xdr:sp>
                <xdr:nvSpPr>
                  <xdr:cNvPr id="7640" name="Shape 76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41" name="Shape 7641"/>
                  <xdr:cNvGrpSpPr/>
                </xdr:nvGrpSpPr>
                <xdr:grpSpPr>
                  <a:xfrm>
                    <a:off x="5346000" y="3699038"/>
                    <a:ext cx="0" cy="161919"/>
                    <a:chOff x="5475762" y="47760700"/>
                    <a:chExt cx="423655" cy="230200"/>
                  </a:xfrm>
                </xdr:grpSpPr>
                <xdr:sp>
                  <xdr:nvSpPr>
                    <xdr:cNvPr id="7642" name="Shape 76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43" name="Shape 76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44" name="Shape 76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5" name="Shape 76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46" name="Shape 7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7" name="Shape 7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8" name="Shape 76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49" name="Shape 76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50" name="Shape 7650"/>
            <xdr:cNvGrpSpPr/>
          </xdr:nvGrpSpPr>
          <xdr:grpSpPr>
            <a:xfrm>
              <a:off x="5346000" y="3699038"/>
              <a:ext cx="0" cy="161925"/>
              <a:chOff x="5346000" y="3699038"/>
              <a:chExt cx="0" cy="161925"/>
            </a:xfrm>
          </xdr:grpSpPr>
          <xdr:sp>
            <xdr:nvSpPr>
              <xdr:cNvPr id="7651" name="Shape 76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52" name="Shape 7652"/>
              <xdr:cNvGrpSpPr/>
            </xdr:nvGrpSpPr>
            <xdr:grpSpPr>
              <a:xfrm>
                <a:off x="5346000" y="3699038"/>
                <a:ext cx="0" cy="161925"/>
                <a:chOff x="5346000" y="3699038"/>
                <a:chExt cx="0" cy="161925"/>
              </a:xfrm>
            </xdr:grpSpPr>
            <xdr:sp>
              <xdr:nvSpPr>
                <xdr:cNvPr id="7653" name="Shape 76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54" name="Shape 7654"/>
                <xdr:cNvGrpSpPr/>
              </xdr:nvGrpSpPr>
              <xdr:grpSpPr>
                <a:xfrm>
                  <a:off x="5346000" y="3699038"/>
                  <a:ext cx="0" cy="161925"/>
                  <a:chOff x="5346000" y="3699038"/>
                  <a:chExt cx="0" cy="161919"/>
                </a:xfrm>
              </xdr:grpSpPr>
              <xdr:sp>
                <xdr:nvSpPr>
                  <xdr:cNvPr id="7655" name="Shape 76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56" name="Shape 7656"/>
                  <xdr:cNvGrpSpPr/>
                </xdr:nvGrpSpPr>
                <xdr:grpSpPr>
                  <a:xfrm>
                    <a:off x="5346000" y="3699038"/>
                    <a:ext cx="0" cy="161919"/>
                    <a:chOff x="5475762" y="47760700"/>
                    <a:chExt cx="423655" cy="230200"/>
                  </a:xfrm>
                </xdr:grpSpPr>
                <xdr:sp>
                  <xdr:nvSpPr>
                    <xdr:cNvPr id="7657" name="Shape 76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58" name="Shape 76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59" name="Shape 7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0" name="Shape 76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61" name="Shape 7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2" name="Shape 76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3" name="Shape 76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64" name="Shape 76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65" name="Shape 7665"/>
            <xdr:cNvGrpSpPr/>
          </xdr:nvGrpSpPr>
          <xdr:grpSpPr>
            <a:xfrm>
              <a:off x="5346000" y="3699038"/>
              <a:ext cx="0" cy="161925"/>
              <a:chOff x="5346000" y="3699038"/>
              <a:chExt cx="0" cy="161925"/>
            </a:xfrm>
          </xdr:grpSpPr>
          <xdr:sp>
            <xdr:nvSpPr>
              <xdr:cNvPr id="7666" name="Shape 76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67" name="Shape 7667"/>
              <xdr:cNvGrpSpPr/>
            </xdr:nvGrpSpPr>
            <xdr:grpSpPr>
              <a:xfrm>
                <a:off x="5346000" y="3699038"/>
                <a:ext cx="0" cy="161925"/>
                <a:chOff x="5346000" y="3699038"/>
                <a:chExt cx="0" cy="161925"/>
              </a:xfrm>
            </xdr:grpSpPr>
            <xdr:sp>
              <xdr:nvSpPr>
                <xdr:cNvPr id="7668" name="Shape 76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69" name="Shape 7669"/>
                <xdr:cNvGrpSpPr/>
              </xdr:nvGrpSpPr>
              <xdr:grpSpPr>
                <a:xfrm>
                  <a:off x="5346000" y="3699038"/>
                  <a:ext cx="0" cy="161925"/>
                  <a:chOff x="5346000" y="3699038"/>
                  <a:chExt cx="0" cy="161919"/>
                </a:xfrm>
              </xdr:grpSpPr>
              <xdr:sp>
                <xdr:nvSpPr>
                  <xdr:cNvPr id="7670" name="Shape 76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71" name="Shape 7671"/>
                  <xdr:cNvGrpSpPr/>
                </xdr:nvGrpSpPr>
                <xdr:grpSpPr>
                  <a:xfrm>
                    <a:off x="5346000" y="3699038"/>
                    <a:ext cx="0" cy="161919"/>
                    <a:chOff x="5475762" y="47760700"/>
                    <a:chExt cx="423655" cy="230200"/>
                  </a:xfrm>
                </xdr:grpSpPr>
                <xdr:sp>
                  <xdr:nvSpPr>
                    <xdr:cNvPr id="7672" name="Shape 76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73" name="Shape 76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74" name="Shape 76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5" name="Shape 76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76" name="Shape 7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7" name="Shape 7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8" name="Shape 7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79" name="Shape 76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80" name="Shape 7680"/>
            <xdr:cNvGrpSpPr/>
          </xdr:nvGrpSpPr>
          <xdr:grpSpPr>
            <a:xfrm>
              <a:off x="5346000" y="3699038"/>
              <a:ext cx="0" cy="161925"/>
              <a:chOff x="5346000" y="3699038"/>
              <a:chExt cx="0" cy="161925"/>
            </a:xfrm>
          </xdr:grpSpPr>
          <xdr:sp>
            <xdr:nvSpPr>
              <xdr:cNvPr id="7681" name="Shape 76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82" name="Shape 7682"/>
              <xdr:cNvGrpSpPr/>
            </xdr:nvGrpSpPr>
            <xdr:grpSpPr>
              <a:xfrm>
                <a:off x="5346000" y="3699038"/>
                <a:ext cx="0" cy="161925"/>
                <a:chOff x="5346000" y="3699038"/>
                <a:chExt cx="0" cy="161925"/>
              </a:xfrm>
            </xdr:grpSpPr>
            <xdr:sp>
              <xdr:nvSpPr>
                <xdr:cNvPr id="7683" name="Shape 76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84" name="Shape 7684"/>
                <xdr:cNvGrpSpPr/>
              </xdr:nvGrpSpPr>
              <xdr:grpSpPr>
                <a:xfrm>
                  <a:off x="5346000" y="3699038"/>
                  <a:ext cx="0" cy="161925"/>
                  <a:chOff x="5346000" y="3699038"/>
                  <a:chExt cx="0" cy="161919"/>
                </a:xfrm>
              </xdr:grpSpPr>
              <xdr:sp>
                <xdr:nvSpPr>
                  <xdr:cNvPr id="7685" name="Shape 76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86" name="Shape 7686"/>
                  <xdr:cNvGrpSpPr/>
                </xdr:nvGrpSpPr>
                <xdr:grpSpPr>
                  <a:xfrm>
                    <a:off x="5346000" y="3699038"/>
                    <a:ext cx="0" cy="161919"/>
                    <a:chOff x="5475762" y="47760700"/>
                    <a:chExt cx="423655" cy="230200"/>
                  </a:xfrm>
                </xdr:grpSpPr>
                <xdr:sp>
                  <xdr:nvSpPr>
                    <xdr:cNvPr id="7687" name="Shape 76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88" name="Shape 76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89" name="Shape 7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90" name="Shape 76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91" name="Shape 7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92" name="Shape 7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93" name="Shape 76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94" name="Shape 76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95" name="Shape 7695"/>
            <xdr:cNvGrpSpPr/>
          </xdr:nvGrpSpPr>
          <xdr:grpSpPr>
            <a:xfrm>
              <a:off x="5346000" y="3699038"/>
              <a:ext cx="0" cy="161925"/>
              <a:chOff x="5346000" y="3699038"/>
              <a:chExt cx="0" cy="161925"/>
            </a:xfrm>
          </xdr:grpSpPr>
          <xdr:sp>
            <xdr:nvSpPr>
              <xdr:cNvPr id="7696" name="Shape 76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97" name="Shape 7697"/>
              <xdr:cNvGrpSpPr/>
            </xdr:nvGrpSpPr>
            <xdr:grpSpPr>
              <a:xfrm>
                <a:off x="5346000" y="3699038"/>
                <a:ext cx="0" cy="161925"/>
                <a:chOff x="5346000" y="3699038"/>
                <a:chExt cx="0" cy="161925"/>
              </a:xfrm>
            </xdr:grpSpPr>
            <xdr:sp>
              <xdr:nvSpPr>
                <xdr:cNvPr id="7698" name="Shape 76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99" name="Shape 7699"/>
                <xdr:cNvGrpSpPr/>
              </xdr:nvGrpSpPr>
              <xdr:grpSpPr>
                <a:xfrm>
                  <a:off x="5346000" y="3699038"/>
                  <a:ext cx="0" cy="161925"/>
                  <a:chOff x="5346000" y="3699038"/>
                  <a:chExt cx="0" cy="161919"/>
                </a:xfrm>
              </xdr:grpSpPr>
              <xdr:sp>
                <xdr:nvSpPr>
                  <xdr:cNvPr id="7700" name="Shape 77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01" name="Shape 7701"/>
                  <xdr:cNvGrpSpPr/>
                </xdr:nvGrpSpPr>
                <xdr:grpSpPr>
                  <a:xfrm>
                    <a:off x="5346000" y="3699038"/>
                    <a:ext cx="0" cy="161919"/>
                    <a:chOff x="5475762" y="47760700"/>
                    <a:chExt cx="423655" cy="230200"/>
                  </a:xfrm>
                </xdr:grpSpPr>
                <xdr:sp>
                  <xdr:nvSpPr>
                    <xdr:cNvPr id="7702" name="Shape 77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03" name="Shape 77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04" name="Shape 7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05" name="Shape 77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06" name="Shape 7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07" name="Shape 77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08" name="Shape 77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09" name="Shape 77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10" name="Shape 7710"/>
            <xdr:cNvGrpSpPr/>
          </xdr:nvGrpSpPr>
          <xdr:grpSpPr>
            <a:xfrm>
              <a:off x="5346000" y="3699038"/>
              <a:ext cx="0" cy="161925"/>
              <a:chOff x="5346000" y="3699038"/>
              <a:chExt cx="0" cy="161925"/>
            </a:xfrm>
          </xdr:grpSpPr>
          <xdr:sp>
            <xdr:nvSpPr>
              <xdr:cNvPr id="7711" name="Shape 77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12" name="Shape 7712"/>
              <xdr:cNvGrpSpPr/>
            </xdr:nvGrpSpPr>
            <xdr:grpSpPr>
              <a:xfrm>
                <a:off x="5346000" y="3699038"/>
                <a:ext cx="0" cy="161925"/>
                <a:chOff x="5346000" y="3699038"/>
                <a:chExt cx="0" cy="161925"/>
              </a:xfrm>
            </xdr:grpSpPr>
            <xdr:sp>
              <xdr:nvSpPr>
                <xdr:cNvPr id="7713" name="Shape 77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14" name="Shape 7714"/>
                <xdr:cNvGrpSpPr/>
              </xdr:nvGrpSpPr>
              <xdr:grpSpPr>
                <a:xfrm>
                  <a:off x="5346000" y="3699038"/>
                  <a:ext cx="0" cy="161925"/>
                  <a:chOff x="5346000" y="3699038"/>
                  <a:chExt cx="0" cy="161919"/>
                </a:xfrm>
              </xdr:grpSpPr>
              <xdr:sp>
                <xdr:nvSpPr>
                  <xdr:cNvPr id="7715" name="Shape 77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16" name="Shape 7716"/>
                  <xdr:cNvGrpSpPr/>
                </xdr:nvGrpSpPr>
                <xdr:grpSpPr>
                  <a:xfrm>
                    <a:off x="5346000" y="3699038"/>
                    <a:ext cx="0" cy="161919"/>
                    <a:chOff x="5475762" y="47760700"/>
                    <a:chExt cx="423655" cy="230200"/>
                  </a:xfrm>
                </xdr:grpSpPr>
                <xdr:sp>
                  <xdr:nvSpPr>
                    <xdr:cNvPr id="7717" name="Shape 77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18" name="Shape 77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19" name="Shape 7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20" name="Shape 77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21" name="Shape 7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22" name="Shape 7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23" name="Shape 7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24" name="Shape 77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25" name="Shape 7725"/>
            <xdr:cNvGrpSpPr/>
          </xdr:nvGrpSpPr>
          <xdr:grpSpPr>
            <a:xfrm>
              <a:off x="5346000" y="3699038"/>
              <a:ext cx="0" cy="161925"/>
              <a:chOff x="5346000" y="3699038"/>
              <a:chExt cx="0" cy="161925"/>
            </a:xfrm>
          </xdr:grpSpPr>
          <xdr:sp>
            <xdr:nvSpPr>
              <xdr:cNvPr id="7726" name="Shape 77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27" name="Shape 7727"/>
              <xdr:cNvGrpSpPr/>
            </xdr:nvGrpSpPr>
            <xdr:grpSpPr>
              <a:xfrm>
                <a:off x="5346000" y="3699038"/>
                <a:ext cx="0" cy="161925"/>
                <a:chOff x="5346000" y="3699038"/>
                <a:chExt cx="0" cy="161925"/>
              </a:xfrm>
            </xdr:grpSpPr>
            <xdr:sp>
              <xdr:nvSpPr>
                <xdr:cNvPr id="7728" name="Shape 77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29" name="Shape 7729"/>
                <xdr:cNvGrpSpPr/>
              </xdr:nvGrpSpPr>
              <xdr:grpSpPr>
                <a:xfrm>
                  <a:off x="5346000" y="3699038"/>
                  <a:ext cx="0" cy="161925"/>
                  <a:chOff x="5346000" y="3699038"/>
                  <a:chExt cx="0" cy="161919"/>
                </a:xfrm>
              </xdr:grpSpPr>
              <xdr:sp>
                <xdr:nvSpPr>
                  <xdr:cNvPr id="7730" name="Shape 77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31" name="Shape 7731"/>
                  <xdr:cNvGrpSpPr/>
                </xdr:nvGrpSpPr>
                <xdr:grpSpPr>
                  <a:xfrm>
                    <a:off x="5346000" y="3699038"/>
                    <a:ext cx="0" cy="161919"/>
                    <a:chOff x="5475762" y="47760700"/>
                    <a:chExt cx="423655" cy="230200"/>
                  </a:xfrm>
                </xdr:grpSpPr>
                <xdr:sp>
                  <xdr:nvSpPr>
                    <xdr:cNvPr id="7732" name="Shape 77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33" name="Shape 77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34" name="Shape 7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35" name="Shape 77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36" name="Shape 7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37" name="Shape 77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38" name="Shape 77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39" name="Shape 77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40" name="Shape 7740"/>
            <xdr:cNvGrpSpPr/>
          </xdr:nvGrpSpPr>
          <xdr:grpSpPr>
            <a:xfrm>
              <a:off x="5346000" y="3699038"/>
              <a:ext cx="0" cy="161925"/>
              <a:chOff x="5346000" y="3699038"/>
              <a:chExt cx="0" cy="161925"/>
            </a:xfrm>
          </xdr:grpSpPr>
          <xdr:sp>
            <xdr:nvSpPr>
              <xdr:cNvPr id="7741" name="Shape 77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42" name="Shape 7742"/>
              <xdr:cNvGrpSpPr/>
            </xdr:nvGrpSpPr>
            <xdr:grpSpPr>
              <a:xfrm>
                <a:off x="5346000" y="3699038"/>
                <a:ext cx="0" cy="161925"/>
                <a:chOff x="5346000" y="3699038"/>
                <a:chExt cx="0" cy="161925"/>
              </a:xfrm>
            </xdr:grpSpPr>
            <xdr:sp>
              <xdr:nvSpPr>
                <xdr:cNvPr id="7743" name="Shape 77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44" name="Shape 7744"/>
                <xdr:cNvGrpSpPr/>
              </xdr:nvGrpSpPr>
              <xdr:grpSpPr>
                <a:xfrm>
                  <a:off x="5346000" y="3699038"/>
                  <a:ext cx="0" cy="161925"/>
                  <a:chOff x="5346000" y="3699038"/>
                  <a:chExt cx="0" cy="161919"/>
                </a:xfrm>
              </xdr:grpSpPr>
              <xdr:sp>
                <xdr:nvSpPr>
                  <xdr:cNvPr id="7745" name="Shape 77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46" name="Shape 7746"/>
                  <xdr:cNvGrpSpPr/>
                </xdr:nvGrpSpPr>
                <xdr:grpSpPr>
                  <a:xfrm>
                    <a:off x="5346000" y="3699038"/>
                    <a:ext cx="0" cy="161919"/>
                    <a:chOff x="5475762" y="47760700"/>
                    <a:chExt cx="423655" cy="230200"/>
                  </a:xfrm>
                </xdr:grpSpPr>
                <xdr:sp>
                  <xdr:nvSpPr>
                    <xdr:cNvPr id="7747" name="Shape 77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48" name="Shape 77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49" name="Shape 77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50" name="Shape 77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51" name="Shape 77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52" name="Shape 77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53" name="Shape 77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54" name="Shape 77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55" name="Shape 7755"/>
            <xdr:cNvGrpSpPr/>
          </xdr:nvGrpSpPr>
          <xdr:grpSpPr>
            <a:xfrm>
              <a:off x="5346000" y="3699038"/>
              <a:ext cx="0" cy="161925"/>
              <a:chOff x="5346000" y="3699038"/>
              <a:chExt cx="0" cy="161925"/>
            </a:xfrm>
          </xdr:grpSpPr>
          <xdr:sp>
            <xdr:nvSpPr>
              <xdr:cNvPr id="7756" name="Shape 77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57" name="Shape 7757"/>
              <xdr:cNvGrpSpPr/>
            </xdr:nvGrpSpPr>
            <xdr:grpSpPr>
              <a:xfrm>
                <a:off x="5346000" y="3699038"/>
                <a:ext cx="0" cy="161925"/>
                <a:chOff x="5346000" y="3699038"/>
                <a:chExt cx="0" cy="161925"/>
              </a:xfrm>
            </xdr:grpSpPr>
            <xdr:sp>
              <xdr:nvSpPr>
                <xdr:cNvPr id="7758" name="Shape 77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59" name="Shape 7759"/>
                <xdr:cNvGrpSpPr/>
              </xdr:nvGrpSpPr>
              <xdr:grpSpPr>
                <a:xfrm>
                  <a:off x="5346000" y="3699038"/>
                  <a:ext cx="0" cy="161925"/>
                  <a:chOff x="5346000" y="3699038"/>
                  <a:chExt cx="0" cy="161919"/>
                </a:xfrm>
              </xdr:grpSpPr>
              <xdr:sp>
                <xdr:nvSpPr>
                  <xdr:cNvPr id="7760" name="Shape 77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61" name="Shape 7761"/>
                  <xdr:cNvGrpSpPr/>
                </xdr:nvGrpSpPr>
                <xdr:grpSpPr>
                  <a:xfrm>
                    <a:off x="5346000" y="3699038"/>
                    <a:ext cx="0" cy="161919"/>
                    <a:chOff x="5475762" y="47760700"/>
                    <a:chExt cx="423655" cy="230200"/>
                  </a:xfrm>
                </xdr:grpSpPr>
                <xdr:sp>
                  <xdr:nvSpPr>
                    <xdr:cNvPr id="7762" name="Shape 77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63" name="Shape 77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64" name="Shape 77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5" name="Shape 77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66" name="Shape 7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7" name="Shape 77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8" name="Shape 77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69" name="Shape 77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70" name="Shape 7770"/>
            <xdr:cNvGrpSpPr/>
          </xdr:nvGrpSpPr>
          <xdr:grpSpPr>
            <a:xfrm>
              <a:off x="5346000" y="3699038"/>
              <a:ext cx="0" cy="161925"/>
              <a:chOff x="5346000" y="3699038"/>
              <a:chExt cx="0" cy="161925"/>
            </a:xfrm>
          </xdr:grpSpPr>
          <xdr:sp>
            <xdr:nvSpPr>
              <xdr:cNvPr id="7771" name="Shape 77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72" name="Shape 7772"/>
              <xdr:cNvGrpSpPr/>
            </xdr:nvGrpSpPr>
            <xdr:grpSpPr>
              <a:xfrm>
                <a:off x="5346000" y="3699038"/>
                <a:ext cx="0" cy="161925"/>
                <a:chOff x="5346000" y="3699038"/>
                <a:chExt cx="0" cy="161925"/>
              </a:xfrm>
            </xdr:grpSpPr>
            <xdr:sp>
              <xdr:nvSpPr>
                <xdr:cNvPr id="7773" name="Shape 77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74" name="Shape 7774"/>
                <xdr:cNvGrpSpPr/>
              </xdr:nvGrpSpPr>
              <xdr:grpSpPr>
                <a:xfrm>
                  <a:off x="5346000" y="3699038"/>
                  <a:ext cx="0" cy="161925"/>
                  <a:chOff x="5346000" y="3699038"/>
                  <a:chExt cx="0" cy="161919"/>
                </a:xfrm>
              </xdr:grpSpPr>
              <xdr:sp>
                <xdr:nvSpPr>
                  <xdr:cNvPr id="7775" name="Shape 77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76" name="Shape 7776"/>
                  <xdr:cNvGrpSpPr/>
                </xdr:nvGrpSpPr>
                <xdr:grpSpPr>
                  <a:xfrm>
                    <a:off x="5346000" y="3699038"/>
                    <a:ext cx="0" cy="161919"/>
                    <a:chOff x="5475762" y="47760700"/>
                    <a:chExt cx="423655" cy="230200"/>
                  </a:xfrm>
                </xdr:grpSpPr>
                <xdr:sp>
                  <xdr:nvSpPr>
                    <xdr:cNvPr id="7777" name="Shape 77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78" name="Shape 77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79" name="Shape 7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0" name="Shape 77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81" name="Shape 77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2" name="Shape 77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3" name="Shape 77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84" name="Shape 77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85" name="Shape 7785"/>
            <xdr:cNvGrpSpPr/>
          </xdr:nvGrpSpPr>
          <xdr:grpSpPr>
            <a:xfrm>
              <a:off x="5346000" y="3699038"/>
              <a:ext cx="0" cy="161925"/>
              <a:chOff x="5346000" y="3699038"/>
              <a:chExt cx="0" cy="161925"/>
            </a:xfrm>
          </xdr:grpSpPr>
          <xdr:sp>
            <xdr:nvSpPr>
              <xdr:cNvPr id="7786" name="Shape 77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87" name="Shape 7787"/>
              <xdr:cNvGrpSpPr/>
            </xdr:nvGrpSpPr>
            <xdr:grpSpPr>
              <a:xfrm>
                <a:off x="5346000" y="3699038"/>
                <a:ext cx="0" cy="161925"/>
                <a:chOff x="5346000" y="3699038"/>
                <a:chExt cx="0" cy="161925"/>
              </a:xfrm>
            </xdr:grpSpPr>
            <xdr:sp>
              <xdr:nvSpPr>
                <xdr:cNvPr id="7788" name="Shape 77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89" name="Shape 7789"/>
                <xdr:cNvGrpSpPr/>
              </xdr:nvGrpSpPr>
              <xdr:grpSpPr>
                <a:xfrm>
                  <a:off x="5346000" y="3699038"/>
                  <a:ext cx="0" cy="161925"/>
                  <a:chOff x="5346000" y="3699038"/>
                  <a:chExt cx="0" cy="161919"/>
                </a:xfrm>
              </xdr:grpSpPr>
              <xdr:sp>
                <xdr:nvSpPr>
                  <xdr:cNvPr id="7790" name="Shape 77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91" name="Shape 7791"/>
                  <xdr:cNvGrpSpPr/>
                </xdr:nvGrpSpPr>
                <xdr:grpSpPr>
                  <a:xfrm>
                    <a:off x="5346000" y="3699038"/>
                    <a:ext cx="0" cy="161919"/>
                    <a:chOff x="5475762" y="47760700"/>
                    <a:chExt cx="423655" cy="230200"/>
                  </a:xfrm>
                </xdr:grpSpPr>
                <xdr:sp>
                  <xdr:nvSpPr>
                    <xdr:cNvPr id="7792" name="Shape 77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93" name="Shape 77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94" name="Shape 77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5" name="Shape 77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96" name="Shape 7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7" name="Shape 77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8" name="Shape 77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99" name="Shape 77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00" name="Shape 7800"/>
            <xdr:cNvGrpSpPr/>
          </xdr:nvGrpSpPr>
          <xdr:grpSpPr>
            <a:xfrm>
              <a:off x="5346000" y="3699038"/>
              <a:ext cx="0" cy="161925"/>
              <a:chOff x="5346000" y="3699038"/>
              <a:chExt cx="0" cy="161925"/>
            </a:xfrm>
          </xdr:grpSpPr>
          <xdr:sp>
            <xdr:nvSpPr>
              <xdr:cNvPr id="7801" name="Shape 78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02" name="Shape 7802"/>
              <xdr:cNvGrpSpPr/>
            </xdr:nvGrpSpPr>
            <xdr:grpSpPr>
              <a:xfrm>
                <a:off x="5346000" y="3699038"/>
                <a:ext cx="0" cy="161925"/>
                <a:chOff x="5346000" y="3699038"/>
                <a:chExt cx="0" cy="161925"/>
              </a:xfrm>
            </xdr:grpSpPr>
            <xdr:sp>
              <xdr:nvSpPr>
                <xdr:cNvPr id="7803" name="Shape 78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04" name="Shape 7804"/>
                <xdr:cNvGrpSpPr/>
              </xdr:nvGrpSpPr>
              <xdr:grpSpPr>
                <a:xfrm>
                  <a:off x="5346000" y="3699038"/>
                  <a:ext cx="0" cy="161925"/>
                  <a:chOff x="5346000" y="3699038"/>
                  <a:chExt cx="0" cy="161919"/>
                </a:xfrm>
              </xdr:grpSpPr>
              <xdr:sp>
                <xdr:nvSpPr>
                  <xdr:cNvPr id="7805" name="Shape 78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06" name="Shape 7806"/>
                  <xdr:cNvGrpSpPr/>
                </xdr:nvGrpSpPr>
                <xdr:grpSpPr>
                  <a:xfrm>
                    <a:off x="5346000" y="3699038"/>
                    <a:ext cx="0" cy="161919"/>
                    <a:chOff x="5475762" y="47760700"/>
                    <a:chExt cx="423655" cy="230200"/>
                  </a:xfrm>
                </xdr:grpSpPr>
                <xdr:sp>
                  <xdr:nvSpPr>
                    <xdr:cNvPr id="7807" name="Shape 78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08" name="Shape 78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09" name="Shape 7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10" name="Shape 78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11" name="Shape 7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12" name="Shape 7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13" name="Shape 78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14" name="Shape 78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15" name="Shape 7815"/>
            <xdr:cNvGrpSpPr/>
          </xdr:nvGrpSpPr>
          <xdr:grpSpPr>
            <a:xfrm>
              <a:off x="5346000" y="3699038"/>
              <a:ext cx="0" cy="161925"/>
              <a:chOff x="5346000" y="3699038"/>
              <a:chExt cx="0" cy="161925"/>
            </a:xfrm>
          </xdr:grpSpPr>
          <xdr:sp>
            <xdr:nvSpPr>
              <xdr:cNvPr id="7816" name="Shape 78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17" name="Shape 7817"/>
              <xdr:cNvGrpSpPr/>
            </xdr:nvGrpSpPr>
            <xdr:grpSpPr>
              <a:xfrm>
                <a:off x="5346000" y="3699038"/>
                <a:ext cx="0" cy="161925"/>
                <a:chOff x="5346000" y="3699038"/>
                <a:chExt cx="0" cy="161925"/>
              </a:xfrm>
            </xdr:grpSpPr>
            <xdr:sp>
              <xdr:nvSpPr>
                <xdr:cNvPr id="7818" name="Shape 78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19" name="Shape 7819"/>
                <xdr:cNvGrpSpPr/>
              </xdr:nvGrpSpPr>
              <xdr:grpSpPr>
                <a:xfrm>
                  <a:off x="5346000" y="3699038"/>
                  <a:ext cx="0" cy="161925"/>
                  <a:chOff x="5346000" y="3699038"/>
                  <a:chExt cx="0" cy="161919"/>
                </a:xfrm>
              </xdr:grpSpPr>
              <xdr:sp>
                <xdr:nvSpPr>
                  <xdr:cNvPr id="7820" name="Shape 78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21" name="Shape 7821"/>
                  <xdr:cNvGrpSpPr/>
                </xdr:nvGrpSpPr>
                <xdr:grpSpPr>
                  <a:xfrm>
                    <a:off x="5346000" y="3699038"/>
                    <a:ext cx="0" cy="161919"/>
                    <a:chOff x="5475762" y="47760700"/>
                    <a:chExt cx="423655" cy="230200"/>
                  </a:xfrm>
                </xdr:grpSpPr>
                <xdr:sp>
                  <xdr:nvSpPr>
                    <xdr:cNvPr id="7822" name="Shape 78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23" name="Shape 78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24" name="Shape 7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25" name="Shape 78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26" name="Shape 78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27" name="Shape 78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28" name="Shape 78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29" name="Shape 78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30" name="Shape 7830"/>
            <xdr:cNvGrpSpPr/>
          </xdr:nvGrpSpPr>
          <xdr:grpSpPr>
            <a:xfrm>
              <a:off x="5346000" y="3699038"/>
              <a:ext cx="0" cy="161925"/>
              <a:chOff x="5346000" y="3699038"/>
              <a:chExt cx="0" cy="161925"/>
            </a:xfrm>
          </xdr:grpSpPr>
          <xdr:sp>
            <xdr:nvSpPr>
              <xdr:cNvPr id="7831" name="Shape 78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32" name="Shape 7832"/>
              <xdr:cNvGrpSpPr/>
            </xdr:nvGrpSpPr>
            <xdr:grpSpPr>
              <a:xfrm>
                <a:off x="5346000" y="3699038"/>
                <a:ext cx="0" cy="161925"/>
                <a:chOff x="5346000" y="3699038"/>
                <a:chExt cx="0" cy="161925"/>
              </a:xfrm>
            </xdr:grpSpPr>
            <xdr:sp>
              <xdr:nvSpPr>
                <xdr:cNvPr id="7833" name="Shape 78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34" name="Shape 7834"/>
                <xdr:cNvGrpSpPr/>
              </xdr:nvGrpSpPr>
              <xdr:grpSpPr>
                <a:xfrm>
                  <a:off x="5346000" y="3699038"/>
                  <a:ext cx="0" cy="161925"/>
                  <a:chOff x="5346000" y="3699038"/>
                  <a:chExt cx="0" cy="161919"/>
                </a:xfrm>
              </xdr:grpSpPr>
              <xdr:sp>
                <xdr:nvSpPr>
                  <xdr:cNvPr id="7835" name="Shape 78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36" name="Shape 7836"/>
                  <xdr:cNvGrpSpPr/>
                </xdr:nvGrpSpPr>
                <xdr:grpSpPr>
                  <a:xfrm>
                    <a:off x="5346000" y="3699038"/>
                    <a:ext cx="0" cy="161919"/>
                    <a:chOff x="5475762" y="47760700"/>
                    <a:chExt cx="423655" cy="230200"/>
                  </a:xfrm>
                </xdr:grpSpPr>
                <xdr:sp>
                  <xdr:nvSpPr>
                    <xdr:cNvPr id="7837" name="Shape 78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38" name="Shape 78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39" name="Shape 78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40" name="Shape 78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41" name="Shape 7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42" name="Shape 78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43" name="Shape 78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44" name="Shape 78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45" name="Shape 7845"/>
            <xdr:cNvGrpSpPr/>
          </xdr:nvGrpSpPr>
          <xdr:grpSpPr>
            <a:xfrm>
              <a:off x="5346000" y="3699038"/>
              <a:ext cx="0" cy="161925"/>
              <a:chOff x="5346000" y="3699038"/>
              <a:chExt cx="0" cy="161925"/>
            </a:xfrm>
          </xdr:grpSpPr>
          <xdr:sp>
            <xdr:nvSpPr>
              <xdr:cNvPr id="7846" name="Shape 78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47" name="Shape 7847"/>
              <xdr:cNvGrpSpPr/>
            </xdr:nvGrpSpPr>
            <xdr:grpSpPr>
              <a:xfrm>
                <a:off x="5346000" y="3699038"/>
                <a:ext cx="0" cy="161925"/>
                <a:chOff x="5346000" y="3699038"/>
                <a:chExt cx="0" cy="161925"/>
              </a:xfrm>
            </xdr:grpSpPr>
            <xdr:sp>
              <xdr:nvSpPr>
                <xdr:cNvPr id="7848" name="Shape 78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49" name="Shape 7849"/>
                <xdr:cNvGrpSpPr/>
              </xdr:nvGrpSpPr>
              <xdr:grpSpPr>
                <a:xfrm>
                  <a:off x="5346000" y="3699038"/>
                  <a:ext cx="0" cy="161925"/>
                  <a:chOff x="5346000" y="3699038"/>
                  <a:chExt cx="0" cy="161919"/>
                </a:xfrm>
              </xdr:grpSpPr>
              <xdr:sp>
                <xdr:nvSpPr>
                  <xdr:cNvPr id="7850" name="Shape 78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51" name="Shape 7851"/>
                  <xdr:cNvGrpSpPr/>
                </xdr:nvGrpSpPr>
                <xdr:grpSpPr>
                  <a:xfrm>
                    <a:off x="5346000" y="3699038"/>
                    <a:ext cx="0" cy="161919"/>
                    <a:chOff x="5475762" y="47760700"/>
                    <a:chExt cx="314325" cy="230200"/>
                  </a:xfrm>
                </xdr:grpSpPr>
                <xdr:sp>
                  <xdr:nvSpPr>
                    <xdr:cNvPr id="7852" name="Shape 78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53" name="Shape 785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54" name="Shape 78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5" name="Shape 78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6" name="Shape 78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7" name="Shape 785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8" name="Shape 785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7859" name="Shape 78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60" name="Shape 7860"/>
            <xdr:cNvGrpSpPr/>
          </xdr:nvGrpSpPr>
          <xdr:grpSpPr>
            <a:xfrm>
              <a:off x="5346000" y="3699038"/>
              <a:ext cx="0" cy="161925"/>
              <a:chOff x="5346000" y="3699038"/>
              <a:chExt cx="0" cy="161925"/>
            </a:xfrm>
          </xdr:grpSpPr>
          <xdr:sp>
            <xdr:nvSpPr>
              <xdr:cNvPr id="7861" name="Shape 78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62" name="Shape 7862"/>
              <xdr:cNvGrpSpPr/>
            </xdr:nvGrpSpPr>
            <xdr:grpSpPr>
              <a:xfrm>
                <a:off x="5346000" y="3699038"/>
                <a:ext cx="0" cy="161925"/>
                <a:chOff x="5346000" y="3699038"/>
                <a:chExt cx="0" cy="161925"/>
              </a:xfrm>
            </xdr:grpSpPr>
            <xdr:sp>
              <xdr:nvSpPr>
                <xdr:cNvPr id="7863" name="Shape 78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64" name="Shape 7864"/>
                <xdr:cNvGrpSpPr/>
              </xdr:nvGrpSpPr>
              <xdr:grpSpPr>
                <a:xfrm>
                  <a:off x="5346000" y="3699038"/>
                  <a:ext cx="0" cy="161925"/>
                  <a:chOff x="5346000" y="3699038"/>
                  <a:chExt cx="0" cy="161919"/>
                </a:xfrm>
              </xdr:grpSpPr>
              <xdr:sp>
                <xdr:nvSpPr>
                  <xdr:cNvPr id="7865" name="Shape 78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66" name="Shape 7866"/>
                  <xdr:cNvGrpSpPr/>
                </xdr:nvGrpSpPr>
                <xdr:grpSpPr>
                  <a:xfrm>
                    <a:off x="5346000" y="3699038"/>
                    <a:ext cx="0" cy="161919"/>
                    <a:chOff x="5475762" y="47760700"/>
                    <a:chExt cx="314325" cy="230200"/>
                  </a:xfrm>
                </xdr:grpSpPr>
                <xdr:sp>
                  <xdr:nvSpPr>
                    <xdr:cNvPr id="7867" name="Shape 78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68" name="Shape 786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69" name="Shape 78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0" name="Shape 787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1" name="Shape 787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2" name="Shape 787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3" name="Shape 787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7874" name="Shape 787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75" name="Shape 7875"/>
            <xdr:cNvGrpSpPr/>
          </xdr:nvGrpSpPr>
          <xdr:grpSpPr>
            <a:xfrm>
              <a:off x="5346000" y="3694275"/>
              <a:ext cx="0" cy="171450"/>
              <a:chOff x="5346000" y="3694275"/>
              <a:chExt cx="0" cy="171450"/>
            </a:xfrm>
          </xdr:grpSpPr>
          <xdr:sp>
            <xdr:nvSpPr>
              <xdr:cNvPr id="7876" name="Shape 787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77" name="Shape 7877"/>
              <xdr:cNvGrpSpPr/>
            </xdr:nvGrpSpPr>
            <xdr:grpSpPr>
              <a:xfrm>
                <a:off x="5346000" y="3694275"/>
                <a:ext cx="0" cy="171450"/>
                <a:chOff x="5346000" y="3694275"/>
                <a:chExt cx="0" cy="171450"/>
              </a:xfrm>
            </xdr:grpSpPr>
            <xdr:sp>
              <xdr:nvSpPr>
                <xdr:cNvPr id="7878" name="Shape 787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79" name="Shape 7879"/>
                <xdr:cNvGrpSpPr/>
              </xdr:nvGrpSpPr>
              <xdr:grpSpPr>
                <a:xfrm>
                  <a:off x="5346000" y="3694275"/>
                  <a:ext cx="0" cy="171450"/>
                  <a:chOff x="5346000" y="3694275"/>
                  <a:chExt cx="0" cy="171443"/>
                </a:xfrm>
              </xdr:grpSpPr>
              <xdr:sp>
                <xdr:nvSpPr>
                  <xdr:cNvPr id="7880" name="Shape 788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81" name="Shape 7881"/>
                  <xdr:cNvGrpSpPr/>
                </xdr:nvGrpSpPr>
                <xdr:grpSpPr>
                  <a:xfrm>
                    <a:off x="5346000" y="3694275"/>
                    <a:ext cx="0" cy="171443"/>
                    <a:chOff x="5475762" y="47760700"/>
                    <a:chExt cx="314325" cy="230200"/>
                  </a:xfrm>
                </xdr:grpSpPr>
                <xdr:sp>
                  <xdr:nvSpPr>
                    <xdr:cNvPr id="7882" name="Shape 78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83" name="Shape 788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84" name="Shape 788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5" name="Shape 788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6" name="Shape 788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7" name="Shape 788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8" name="Shape 788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89" name="Shape 78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90" name="Shape 7890"/>
            <xdr:cNvGrpSpPr/>
          </xdr:nvGrpSpPr>
          <xdr:grpSpPr>
            <a:xfrm>
              <a:off x="5346000" y="3699038"/>
              <a:ext cx="0" cy="161925"/>
              <a:chOff x="5346000" y="3699038"/>
              <a:chExt cx="0" cy="161925"/>
            </a:xfrm>
          </xdr:grpSpPr>
          <xdr:sp>
            <xdr:nvSpPr>
              <xdr:cNvPr id="7891" name="Shape 78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92" name="Shape 7892"/>
              <xdr:cNvGrpSpPr/>
            </xdr:nvGrpSpPr>
            <xdr:grpSpPr>
              <a:xfrm>
                <a:off x="5346000" y="3699038"/>
                <a:ext cx="0" cy="161925"/>
                <a:chOff x="5346000" y="3699038"/>
                <a:chExt cx="0" cy="161925"/>
              </a:xfrm>
            </xdr:grpSpPr>
            <xdr:sp>
              <xdr:nvSpPr>
                <xdr:cNvPr id="7893" name="Shape 78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94" name="Shape 7894"/>
                <xdr:cNvGrpSpPr/>
              </xdr:nvGrpSpPr>
              <xdr:grpSpPr>
                <a:xfrm>
                  <a:off x="5346000" y="3699038"/>
                  <a:ext cx="0" cy="161925"/>
                  <a:chOff x="5346000" y="3699038"/>
                  <a:chExt cx="0" cy="161919"/>
                </a:xfrm>
              </xdr:grpSpPr>
              <xdr:sp>
                <xdr:nvSpPr>
                  <xdr:cNvPr id="7895" name="Shape 78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96" name="Shape 7896"/>
                  <xdr:cNvGrpSpPr/>
                </xdr:nvGrpSpPr>
                <xdr:grpSpPr>
                  <a:xfrm>
                    <a:off x="5346000" y="3699038"/>
                    <a:ext cx="0" cy="161919"/>
                    <a:chOff x="5475762" y="47760700"/>
                    <a:chExt cx="423655" cy="230200"/>
                  </a:xfrm>
                </xdr:grpSpPr>
                <xdr:sp>
                  <xdr:nvSpPr>
                    <xdr:cNvPr id="7897" name="Shape 78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98" name="Shape 78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99" name="Shape 7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00" name="Shape 79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01" name="Shape 7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02" name="Shape 79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03" name="Shape 79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04" name="Shape 79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05" name="Shape 7905"/>
            <xdr:cNvGrpSpPr/>
          </xdr:nvGrpSpPr>
          <xdr:grpSpPr>
            <a:xfrm>
              <a:off x="5346000" y="3699038"/>
              <a:ext cx="0" cy="161925"/>
              <a:chOff x="5346000" y="3699038"/>
              <a:chExt cx="0" cy="161925"/>
            </a:xfrm>
          </xdr:grpSpPr>
          <xdr:sp>
            <xdr:nvSpPr>
              <xdr:cNvPr id="7906" name="Shape 79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07" name="Shape 7907"/>
              <xdr:cNvGrpSpPr/>
            </xdr:nvGrpSpPr>
            <xdr:grpSpPr>
              <a:xfrm>
                <a:off x="5346000" y="3699038"/>
                <a:ext cx="0" cy="161925"/>
                <a:chOff x="5346000" y="3699038"/>
                <a:chExt cx="0" cy="161925"/>
              </a:xfrm>
            </xdr:grpSpPr>
            <xdr:sp>
              <xdr:nvSpPr>
                <xdr:cNvPr id="7908" name="Shape 79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09" name="Shape 7909"/>
                <xdr:cNvGrpSpPr/>
              </xdr:nvGrpSpPr>
              <xdr:grpSpPr>
                <a:xfrm>
                  <a:off x="5346000" y="3699038"/>
                  <a:ext cx="0" cy="161925"/>
                  <a:chOff x="5346000" y="3699038"/>
                  <a:chExt cx="0" cy="161919"/>
                </a:xfrm>
              </xdr:grpSpPr>
              <xdr:sp>
                <xdr:nvSpPr>
                  <xdr:cNvPr id="7910" name="Shape 79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11" name="Shape 7911"/>
                  <xdr:cNvGrpSpPr/>
                </xdr:nvGrpSpPr>
                <xdr:grpSpPr>
                  <a:xfrm>
                    <a:off x="5346000" y="3699038"/>
                    <a:ext cx="0" cy="161919"/>
                    <a:chOff x="5475762" y="47760700"/>
                    <a:chExt cx="423655" cy="230200"/>
                  </a:xfrm>
                </xdr:grpSpPr>
                <xdr:sp>
                  <xdr:nvSpPr>
                    <xdr:cNvPr id="7912" name="Shape 79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13" name="Shape 79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14" name="Shape 79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15" name="Shape 79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16" name="Shape 79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17" name="Shape 79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18" name="Shape 79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19" name="Shape 79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20" name="Shape 7920"/>
            <xdr:cNvGrpSpPr/>
          </xdr:nvGrpSpPr>
          <xdr:grpSpPr>
            <a:xfrm>
              <a:off x="5346000" y="3699038"/>
              <a:ext cx="0" cy="161925"/>
              <a:chOff x="5346000" y="3699038"/>
              <a:chExt cx="0" cy="161925"/>
            </a:xfrm>
          </xdr:grpSpPr>
          <xdr:sp>
            <xdr:nvSpPr>
              <xdr:cNvPr id="7921" name="Shape 79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22" name="Shape 7922"/>
              <xdr:cNvGrpSpPr/>
            </xdr:nvGrpSpPr>
            <xdr:grpSpPr>
              <a:xfrm>
                <a:off x="5346000" y="3699038"/>
                <a:ext cx="0" cy="161925"/>
                <a:chOff x="5346000" y="3699038"/>
                <a:chExt cx="0" cy="161925"/>
              </a:xfrm>
            </xdr:grpSpPr>
            <xdr:sp>
              <xdr:nvSpPr>
                <xdr:cNvPr id="7923" name="Shape 79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24" name="Shape 7924"/>
                <xdr:cNvGrpSpPr/>
              </xdr:nvGrpSpPr>
              <xdr:grpSpPr>
                <a:xfrm>
                  <a:off x="5346000" y="3699038"/>
                  <a:ext cx="0" cy="161925"/>
                  <a:chOff x="5346000" y="3699038"/>
                  <a:chExt cx="0" cy="161919"/>
                </a:xfrm>
              </xdr:grpSpPr>
              <xdr:sp>
                <xdr:nvSpPr>
                  <xdr:cNvPr id="7925" name="Shape 79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26" name="Shape 7926"/>
                  <xdr:cNvGrpSpPr/>
                </xdr:nvGrpSpPr>
                <xdr:grpSpPr>
                  <a:xfrm>
                    <a:off x="5346000" y="3699038"/>
                    <a:ext cx="0" cy="161919"/>
                    <a:chOff x="5475762" y="47760700"/>
                    <a:chExt cx="423655" cy="230200"/>
                  </a:xfrm>
                </xdr:grpSpPr>
                <xdr:sp>
                  <xdr:nvSpPr>
                    <xdr:cNvPr id="7927" name="Shape 79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28" name="Shape 79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29" name="Shape 79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30" name="Shape 79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31" name="Shape 79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32" name="Shape 79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33" name="Shape 79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34" name="Shape 79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35" name="Shape 7935"/>
            <xdr:cNvGrpSpPr/>
          </xdr:nvGrpSpPr>
          <xdr:grpSpPr>
            <a:xfrm>
              <a:off x="5346000" y="3699038"/>
              <a:ext cx="0" cy="161925"/>
              <a:chOff x="5346000" y="3699038"/>
              <a:chExt cx="0" cy="161925"/>
            </a:xfrm>
          </xdr:grpSpPr>
          <xdr:sp>
            <xdr:nvSpPr>
              <xdr:cNvPr id="7936" name="Shape 79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37" name="Shape 7937"/>
              <xdr:cNvGrpSpPr/>
            </xdr:nvGrpSpPr>
            <xdr:grpSpPr>
              <a:xfrm>
                <a:off x="5346000" y="3699038"/>
                <a:ext cx="0" cy="161925"/>
                <a:chOff x="5346000" y="3699038"/>
                <a:chExt cx="0" cy="161925"/>
              </a:xfrm>
            </xdr:grpSpPr>
            <xdr:sp>
              <xdr:nvSpPr>
                <xdr:cNvPr id="7938" name="Shape 79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39" name="Shape 7939"/>
                <xdr:cNvGrpSpPr/>
              </xdr:nvGrpSpPr>
              <xdr:grpSpPr>
                <a:xfrm>
                  <a:off x="5346000" y="3699038"/>
                  <a:ext cx="0" cy="161925"/>
                  <a:chOff x="5346000" y="3699038"/>
                  <a:chExt cx="0" cy="161919"/>
                </a:xfrm>
              </xdr:grpSpPr>
              <xdr:sp>
                <xdr:nvSpPr>
                  <xdr:cNvPr id="7940" name="Shape 79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41" name="Shape 7941"/>
                  <xdr:cNvGrpSpPr/>
                </xdr:nvGrpSpPr>
                <xdr:grpSpPr>
                  <a:xfrm>
                    <a:off x="5346000" y="3699038"/>
                    <a:ext cx="0" cy="161919"/>
                    <a:chOff x="5475762" y="47760700"/>
                    <a:chExt cx="423655" cy="230200"/>
                  </a:xfrm>
                </xdr:grpSpPr>
                <xdr:sp>
                  <xdr:nvSpPr>
                    <xdr:cNvPr id="7942" name="Shape 79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43" name="Shape 79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44" name="Shape 7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45" name="Shape 79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46" name="Shape 79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47" name="Shape 79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48" name="Shape 79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49" name="Shape 79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50" name="Shape 7950"/>
            <xdr:cNvGrpSpPr/>
          </xdr:nvGrpSpPr>
          <xdr:grpSpPr>
            <a:xfrm>
              <a:off x="5346000" y="3699038"/>
              <a:ext cx="0" cy="161925"/>
              <a:chOff x="5346000" y="3699038"/>
              <a:chExt cx="0" cy="161925"/>
            </a:xfrm>
          </xdr:grpSpPr>
          <xdr:sp>
            <xdr:nvSpPr>
              <xdr:cNvPr id="7951" name="Shape 79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52" name="Shape 7952"/>
              <xdr:cNvGrpSpPr/>
            </xdr:nvGrpSpPr>
            <xdr:grpSpPr>
              <a:xfrm>
                <a:off x="5346000" y="3699038"/>
                <a:ext cx="0" cy="161925"/>
                <a:chOff x="5346000" y="3699038"/>
                <a:chExt cx="0" cy="161925"/>
              </a:xfrm>
            </xdr:grpSpPr>
            <xdr:sp>
              <xdr:nvSpPr>
                <xdr:cNvPr id="7953" name="Shape 79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54" name="Shape 7954"/>
                <xdr:cNvGrpSpPr/>
              </xdr:nvGrpSpPr>
              <xdr:grpSpPr>
                <a:xfrm>
                  <a:off x="5346000" y="3699038"/>
                  <a:ext cx="0" cy="161925"/>
                  <a:chOff x="5346000" y="3699038"/>
                  <a:chExt cx="0" cy="161919"/>
                </a:xfrm>
              </xdr:grpSpPr>
              <xdr:sp>
                <xdr:nvSpPr>
                  <xdr:cNvPr id="7955" name="Shape 79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56" name="Shape 7956"/>
                  <xdr:cNvGrpSpPr/>
                </xdr:nvGrpSpPr>
                <xdr:grpSpPr>
                  <a:xfrm>
                    <a:off x="5346000" y="3699038"/>
                    <a:ext cx="0" cy="161919"/>
                    <a:chOff x="5475762" y="47760700"/>
                    <a:chExt cx="423655" cy="230200"/>
                  </a:xfrm>
                </xdr:grpSpPr>
                <xdr:sp>
                  <xdr:nvSpPr>
                    <xdr:cNvPr id="7957" name="Shape 79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58" name="Shape 79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59" name="Shape 79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60" name="Shape 79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61" name="Shape 79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62" name="Shape 79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63" name="Shape 7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64" name="Shape 79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65" name="Shape 7965"/>
            <xdr:cNvGrpSpPr/>
          </xdr:nvGrpSpPr>
          <xdr:grpSpPr>
            <a:xfrm>
              <a:off x="5346000" y="3699038"/>
              <a:ext cx="0" cy="161925"/>
              <a:chOff x="5346000" y="3699038"/>
              <a:chExt cx="0" cy="161925"/>
            </a:xfrm>
          </xdr:grpSpPr>
          <xdr:sp>
            <xdr:nvSpPr>
              <xdr:cNvPr id="7966" name="Shape 79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67" name="Shape 7967"/>
              <xdr:cNvGrpSpPr/>
            </xdr:nvGrpSpPr>
            <xdr:grpSpPr>
              <a:xfrm>
                <a:off x="5346000" y="3699038"/>
                <a:ext cx="0" cy="161925"/>
                <a:chOff x="5346000" y="3699038"/>
                <a:chExt cx="0" cy="161925"/>
              </a:xfrm>
            </xdr:grpSpPr>
            <xdr:sp>
              <xdr:nvSpPr>
                <xdr:cNvPr id="7968" name="Shape 79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69" name="Shape 7969"/>
                <xdr:cNvGrpSpPr/>
              </xdr:nvGrpSpPr>
              <xdr:grpSpPr>
                <a:xfrm>
                  <a:off x="5346000" y="3699038"/>
                  <a:ext cx="0" cy="161925"/>
                  <a:chOff x="5346000" y="3699038"/>
                  <a:chExt cx="0" cy="161919"/>
                </a:xfrm>
              </xdr:grpSpPr>
              <xdr:sp>
                <xdr:nvSpPr>
                  <xdr:cNvPr id="7970" name="Shape 79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71" name="Shape 7971"/>
                  <xdr:cNvGrpSpPr/>
                </xdr:nvGrpSpPr>
                <xdr:grpSpPr>
                  <a:xfrm>
                    <a:off x="5346000" y="3699038"/>
                    <a:ext cx="0" cy="161919"/>
                    <a:chOff x="5475762" y="47760700"/>
                    <a:chExt cx="423655" cy="230200"/>
                  </a:xfrm>
                </xdr:grpSpPr>
                <xdr:sp>
                  <xdr:nvSpPr>
                    <xdr:cNvPr id="7972" name="Shape 79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73" name="Shape 79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74" name="Shape 79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75" name="Shape 79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76" name="Shape 79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77" name="Shape 79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78" name="Shape 7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79" name="Shape 79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80" name="Shape 7980"/>
            <xdr:cNvGrpSpPr/>
          </xdr:nvGrpSpPr>
          <xdr:grpSpPr>
            <a:xfrm>
              <a:off x="5346000" y="3699038"/>
              <a:ext cx="0" cy="161925"/>
              <a:chOff x="5346000" y="3699038"/>
              <a:chExt cx="0" cy="161925"/>
            </a:xfrm>
          </xdr:grpSpPr>
          <xdr:sp>
            <xdr:nvSpPr>
              <xdr:cNvPr id="7981" name="Shape 79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82" name="Shape 7982"/>
              <xdr:cNvGrpSpPr/>
            </xdr:nvGrpSpPr>
            <xdr:grpSpPr>
              <a:xfrm>
                <a:off x="5346000" y="3699038"/>
                <a:ext cx="0" cy="161925"/>
                <a:chOff x="5346000" y="3699038"/>
                <a:chExt cx="0" cy="161925"/>
              </a:xfrm>
            </xdr:grpSpPr>
            <xdr:sp>
              <xdr:nvSpPr>
                <xdr:cNvPr id="7983" name="Shape 79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84" name="Shape 7984"/>
                <xdr:cNvGrpSpPr/>
              </xdr:nvGrpSpPr>
              <xdr:grpSpPr>
                <a:xfrm>
                  <a:off x="5346000" y="3699038"/>
                  <a:ext cx="0" cy="161925"/>
                  <a:chOff x="5346000" y="3699038"/>
                  <a:chExt cx="0" cy="161919"/>
                </a:xfrm>
              </xdr:grpSpPr>
              <xdr:sp>
                <xdr:nvSpPr>
                  <xdr:cNvPr id="7985" name="Shape 79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86" name="Shape 7986"/>
                  <xdr:cNvGrpSpPr/>
                </xdr:nvGrpSpPr>
                <xdr:grpSpPr>
                  <a:xfrm>
                    <a:off x="5346000" y="3699038"/>
                    <a:ext cx="0" cy="161919"/>
                    <a:chOff x="5475762" y="47760700"/>
                    <a:chExt cx="423655" cy="230200"/>
                  </a:xfrm>
                </xdr:grpSpPr>
                <xdr:sp>
                  <xdr:nvSpPr>
                    <xdr:cNvPr id="7987" name="Shape 79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88" name="Shape 79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89" name="Shape 79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90" name="Shape 79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91" name="Shape 79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92" name="Shape 79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93" name="Shape 79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94" name="Shape 79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95" name="Shape 7995"/>
            <xdr:cNvGrpSpPr/>
          </xdr:nvGrpSpPr>
          <xdr:grpSpPr>
            <a:xfrm>
              <a:off x="5346000" y="3699038"/>
              <a:ext cx="0" cy="161925"/>
              <a:chOff x="5346000" y="3699038"/>
              <a:chExt cx="0" cy="161925"/>
            </a:xfrm>
          </xdr:grpSpPr>
          <xdr:sp>
            <xdr:nvSpPr>
              <xdr:cNvPr id="7996" name="Shape 79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97" name="Shape 7997"/>
              <xdr:cNvGrpSpPr/>
            </xdr:nvGrpSpPr>
            <xdr:grpSpPr>
              <a:xfrm>
                <a:off x="5346000" y="3699038"/>
                <a:ext cx="0" cy="161925"/>
                <a:chOff x="5346000" y="3699038"/>
                <a:chExt cx="0" cy="161925"/>
              </a:xfrm>
            </xdr:grpSpPr>
            <xdr:sp>
              <xdr:nvSpPr>
                <xdr:cNvPr id="7998" name="Shape 79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99" name="Shape 7999"/>
                <xdr:cNvGrpSpPr/>
              </xdr:nvGrpSpPr>
              <xdr:grpSpPr>
                <a:xfrm>
                  <a:off x="5346000" y="3699038"/>
                  <a:ext cx="0" cy="161925"/>
                  <a:chOff x="5346000" y="3699038"/>
                  <a:chExt cx="0" cy="161919"/>
                </a:xfrm>
              </xdr:grpSpPr>
              <xdr:sp>
                <xdr:nvSpPr>
                  <xdr:cNvPr id="8000" name="Shape 80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01" name="Shape 8001"/>
                  <xdr:cNvGrpSpPr/>
                </xdr:nvGrpSpPr>
                <xdr:grpSpPr>
                  <a:xfrm>
                    <a:off x="5346000" y="3699038"/>
                    <a:ext cx="0" cy="161919"/>
                    <a:chOff x="5475762" y="47760700"/>
                    <a:chExt cx="423655" cy="230200"/>
                  </a:xfrm>
                </xdr:grpSpPr>
                <xdr:sp>
                  <xdr:nvSpPr>
                    <xdr:cNvPr id="8002" name="Shape 80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03" name="Shape 80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04" name="Shape 80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5" name="Shape 80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06" name="Shape 80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7" name="Shape 80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8" name="Shape 8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09" name="Shape 80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10" name="Shape 8010"/>
            <xdr:cNvGrpSpPr/>
          </xdr:nvGrpSpPr>
          <xdr:grpSpPr>
            <a:xfrm>
              <a:off x="5346000" y="3699038"/>
              <a:ext cx="0" cy="161925"/>
              <a:chOff x="5346000" y="3699038"/>
              <a:chExt cx="0" cy="161925"/>
            </a:xfrm>
          </xdr:grpSpPr>
          <xdr:sp>
            <xdr:nvSpPr>
              <xdr:cNvPr id="8011" name="Shape 80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12" name="Shape 8012"/>
              <xdr:cNvGrpSpPr/>
            </xdr:nvGrpSpPr>
            <xdr:grpSpPr>
              <a:xfrm>
                <a:off x="5346000" y="3699038"/>
                <a:ext cx="0" cy="161925"/>
                <a:chOff x="5346000" y="3699038"/>
                <a:chExt cx="0" cy="161925"/>
              </a:xfrm>
            </xdr:grpSpPr>
            <xdr:sp>
              <xdr:nvSpPr>
                <xdr:cNvPr id="8013" name="Shape 80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14" name="Shape 8014"/>
                <xdr:cNvGrpSpPr/>
              </xdr:nvGrpSpPr>
              <xdr:grpSpPr>
                <a:xfrm>
                  <a:off x="5346000" y="3699038"/>
                  <a:ext cx="0" cy="161925"/>
                  <a:chOff x="5346000" y="3699038"/>
                  <a:chExt cx="0" cy="161919"/>
                </a:xfrm>
              </xdr:grpSpPr>
              <xdr:sp>
                <xdr:nvSpPr>
                  <xdr:cNvPr id="8015" name="Shape 80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16" name="Shape 8016"/>
                  <xdr:cNvGrpSpPr/>
                </xdr:nvGrpSpPr>
                <xdr:grpSpPr>
                  <a:xfrm>
                    <a:off x="5346000" y="3699038"/>
                    <a:ext cx="0" cy="161919"/>
                    <a:chOff x="5475762" y="47760700"/>
                    <a:chExt cx="423655" cy="230200"/>
                  </a:xfrm>
                </xdr:grpSpPr>
                <xdr:sp>
                  <xdr:nvSpPr>
                    <xdr:cNvPr id="8017" name="Shape 80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18" name="Shape 80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19" name="Shape 8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0" name="Shape 80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21" name="Shape 8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2" name="Shape 80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3" name="Shape 8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24" name="Shape 80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25" name="Shape 8025"/>
            <xdr:cNvGrpSpPr/>
          </xdr:nvGrpSpPr>
          <xdr:grpSpPr>
            <a:xfrm>
              <a:off x="5346000" y="3699038"/>
              <a:ext cx="0" cy="161925"/>
              <a:chOff x="5346000" y="3699038"/>
              <a:chExt cx="0" cy="161925"/>
            </a:xfrm>
          </xdr:grpSpPr>
          <xdr:sp>
            <xdr:nvSpPr>
              <xdr:cNvPr id="8026" name="Shape 80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27" name="Shape 8027"/>
              <xdr:cNvGrpSpPr/>
            </xdr:nvGrpSpPr>
            <xdr:grpSpPr>
              <a:xfrm>
                <a:off x="5346000" y="3699038"/>
                <a:ext cx="0" cy="161925"/>
                <a:chOff x="5346000" y="3699038"/>
                <a:chExt cx="0" cy="161925"/>
              </a:xfrm>
            </xdr:grpSpPr>
            <xdr:sp>
              <xdr:nvSpPr>
                <xdr:cNvPr id="8028" name="Shape 80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29" name="Shape 8029"/>
                <xdr:cNvGrpSpPr/>
              </xdr:nvGrpSpPr>
              <xdr:grpSpPr>
                <a:xfrm>
                  <a:off x="5346000" y="3699038"/>
                  <a:ext cx="0" cy="161925"/>
                  <a:chOff x="5346000" y="3699038"/>
                  <a:chExt cx="0" cy="161919"/>
                </a:xfrm>
              </xdr:grpSpPr>
              <xdr:sp>
                <xdr:nvSpPr>
                  <xdr:cNvPr id="8030" name="Shape 80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31" name="Shape 8031"/>
                  <xdr:cNvGrpSpPr/>
                </xdr:nvGrpSpPr>
                <xdr:grpSpPr>
                  <a:xfrm>
                    <a:off x="5346000" y="3699038"/>
                    <a:ext cx="0" cy="161919"/>
                    <a:chOff x="5475762" y="47760700"/>
                    <a:chExt cx="423655" cy="230200"/>
                  </a:xfrm>
                </xdr:grpSpPr>
                <xdr:sp>
                  <xdr:nvSpPr>
                    <xdr:cNvPr id="8032" name="Shape 80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33" name="Shape 80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34" name="Shape 8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5" name="Shape 80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36" name="Shape 80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7" name="Shape 80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8" name="Shape 80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39" name="Shape 80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40" name="Shape 8040"/>
            <xdr:cNvGrpSpPr/>
          </xdr:nvGrpSpPr>
          <xdr:grpSpPr>
            <a:xfrm>
              <a:off x="5346000" y="3699038"/>
              <a:ext cx="0" cy="161925"/>
              <a:chOff x="5346000" y="3699038"/>
              <a:chExt cx="0" cy="161925"/>
            </a:xfrm>
          </xdr:grpSpPr>
          <xdr:sp>
            <xdr:nvSpPr>
              <xdr:cNvPr id="8041" name="Shape 80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42" name="Shape 8042"/>
              <xdr:cNvGrpSpPr/>
            </xdr:nvGrpSpPr>
            <xdr:grpSpPr>
              <a:xfrm>
                <a:off x="5346000" y="3699038"/>
                <a:ext cx="0" cy="161925"/>
                <a:chOff x="5346000" y="3699038"/>
                <a:chExt cx="0" cy="161925"/>
              </a:xfrm>
            </xdr:grpSpPr>
            <xdr:sp>
              <xdr:nvSpPr>
                <xdr:cNvPr id="8043" name="Shape 80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44" name="Shape 8044"/>
                <xdr:cNvGrpSpPr/>
              </xdr:nvGrpSpPr>
              <xdr:grpSpPr>
                <a:xfrm>
                  <a:off x="5346000" y="3699038"/>
                  <a:ext cx="0" cy="161925"/>
                  <a:chOff x="5346000" y="3699038"/>
                  <a:chExt cx="0" cy="161919"/>
                </a:xfrm>
              </xdr:grpSpPr>
              <xdr:sp>
                <xdr:nvSpPr>
                  <xdr:cNvPr id="8045" name="Shape 80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46" name="Shape 8046"/>
                  <xdr:cNvGrpSpPr/>
                </xdr:nvGrpSpPr>
                <xdr:grpSpPr>
                  <a:xfrm>
                    <a:off x="5346000" y="3699038"/>
                    <a:ext cx="0" cy="161919"/>
                    <a:chOff x="5475762" y="47760700"/>
                    <a:chExt cx="423655" cy="230200"/>
                  </a:xfrm>
                </xdr:grpSpPr>
                <xdr:sp>
                  <xdr:nvSpPr>
                    <xdr:cNvPr id="8047" name="Shape 80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48" name="Shape 80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49" name="Shape 80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0" name="Shape 80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51" name="Shape 80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2" name="Shape 80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3" name="Shape 8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54" name="Shape 80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55" name="Shape 8055"/>
            <xdr:cNvGrpSpPr/>
          </xdr:nvGrpSpPr>
          <xdr:grpSpPr>
            <a:xfrm>
              <a:off x="5346000" y="3699038"/>
              <a:ext cx="0" cy="161925"/>
              <a:chOff x="5346000" y="3699038"/>
              <a:chExt cx="0" cy="161925"/>
            </a:xfrm>
          </xdr:grpSpPr>
          <xdr:sp>
            <xdr:nvSpPr>
              <xdr:cNvPr id="8056" name="Shape 80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57" name="Shape 8057"/>
              <xdr:cNvGrpSpPr/>
            </xdr:nvGrpSpPr>
            <xdr:grpSpPr>
              <a:xfrm>
                <a:off x="5346000" y="3699038"/>
                <a:ext cx="0" cy="161925"/>
                <a:chOff x="5346000" y="3699038"/>
                <a:chExt cx="0" cy="161925"/>
              </a:xfrm>
            </xdr:grpSpPr>
            <xdr:sp>
              <xdr:nvSpPr>
                <xdr:cNvPr id="8058" name="Shape 80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59" name="Shape 8059"/>
                <xdr:cNvGrpSpPr/>
              </xdr:nvGrpSpPr>
              <xdr:grpSpPr>
                <a:xfrm>
                  <a:off x="5346000" y="3699038"/>
                  <a:ext cx="0" cy="161925"/>
                  <a:chOff x="5346000" y="3699038"/>
                  <a:chExt cx="0" cy="161919"/>
                </a:xfrm>
              </xdr:grpSpPr>
              <xdr:sp>
                <xdr:nvSpPr>
                  <xdr:cNvPr id="8060" name="Shape 80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61" name="Shape 8061"/>
                  <xdr:cNvGrpSpPr/>
                </xdr:nvGrpSpPr>
                <xdr:grpSpPr>
                  <a:xfrm>
                    <a:off x="5346000" y="3699038"/>
                    <a:ext cx="0" cy="161919"/>
                    <a:chOff x="5475762" y="47760700"/>
                    <a:chExt cx="423655" cy="230200"/>
                  </a:xfrm>
                </xdr:grpSpPr>
                <xdr:sp>
                  <xdr:nvSpPr>
                    <xdr:cNvPr id="8062" name="Shape 80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63" name="Shape 80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64" name="Shape 80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5" name="Shape 80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66" name="Shape 80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7" name="Shape 80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8" name="Shape 80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69" name="Shape 80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70" name="Shape 8070"/>
            <xdr:cNvGrpSpPr/>
          </xdr:nvGrpSpPr>
          <xdr:grpSpPr>
            <a:xfrm>
              <a:off x="5346000" y="3699038"/>
              <a:ext cx="0" cy="161925"/>
              <a:chOff x="5346000" y="3699038"/>
              <a:chExt cx="0" cy="161925"/>
            </a:xfrm>
          </xdr:grpSpPr>
          <xdr:sp>
            <xdr:nvSpPr>
              <xdr:cNvPr id="8071" name="Shape 80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72" name="Shape 8072"/>
              <xdr:cNvGrpSpPr/>
            </xdr:nvGrpSpPr>
            <xdr:grpSpPr>
              <a:xfrm>
                <a:off x="5346000" y="3699038"/>
                <a:ext cx="0" cy="161925"/>
                <a:chOff x="5346000" y="3699038"/>
                <a:chExt cx="0" cy="161925"/>
              </a:xfrm>
            </xdr:grpSpPr>
            <xdr:sp>
              <xdr:nvSpPr>
                <xdr:cNvPr id="8073" name="Shape 80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74" name="Shape 8074"/>
                <xdr:cNvGrpSpPr/>
              </xdr:nvGrpSpPr>
              <xdr:grpSpPr>
                <a:xfrm>
                  <a:off x="5346000" y="3699038"/>
                  <a:ext cx="0" cy="161925"/>
                  <a:chOff x="5346000" y="3699038"/>
                  <a:chExt cx="0" cy="161919"/>
                </a:xfrm>
              </xdr:grpSpPr>
              <xdr:sp>
                <xdr:nvSpPr>
                  <xdr:cNvPr id="8075" name="Shape 80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76" name="Shape 8076"/>
                  <xdr:cNvGrpSpPr/>
                </xdr:nvGrpSpPr>
                <xdr:grpSpPr>
                  <a:xfrm>
                    <a:off x="5346000" y="3699038"/>
                    <a:ext cx="0" cy="161919"/>
                    <a:chOff x="5475762" y="47760700"/>
                    <a:chExt cx="423655" cy="230200"/>
                  </a:xfrm>
                </xdr:grpSpPr>
                <xdr:sp>
                  <xdr:nvSpPr>
                    <xdr:cNvPr id="8077" name="Shape 80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78" name="Shape 80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79" name="Shape 80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80" name="Shape 80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81" name="Shape 80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82" name="Shape 80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83" name="Shape 80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84" name="Shape 80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85" name="Shape 8085"/>
            <xdr:cNvGrpSpPr/>
          </xdr:nvGrpSpPr>
          <xdr:grpSpPr>
            <a:xfrm>
              <a:off x="5346000" y="3699038"/>
              <a:ext cx="0" cy="161925"/>
              <a:chOff x="5346000" y="3699038"/>
              <a:chExt cx="0" cy="161925"/>
            </a:xfrm>
          </xdr:grpSpPr>
          <xdr:sp>
            <xdr:nvSpPr>
              <xdr:cNvPr id="8086" name="Shape 80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87" name="Shape 8087"/>
              <xdr:cNvGrpSpPr/>
            </xdr:nvGrpSpPr>
            <xdr:grpSpPr>
              <a:xfrm>
                <a:off x="5346000" y="3699038"/>
                <a:ext cx="0" cy="161925"/>
                <a:chOff x="5346000" y="3699038"/>
                <a:chExt cx="0" cy="161925"/>
              </a:xfrm>
            </xdr:grpSpPr>
            <xdr:sp>
              <xdr:nvSpPr>
                <xdr:cNvPr id="8088" name="Shape 80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89" name="Shape 8089"/>
                <xdr:cNvGrpSpPr/>
              </xdr:nvGrpSpPr>
              <xdr:grpSpPr>
                <a:xfrm>
                  <a:off x="5346000" y="3699038"/>
                  <a:ext cx="0" cy="161925"/>
                  <a:chOff x="5346000" y="3699038"/>
                  <a:chExt cx="0" cy="161919"/>
                </a:xfrm>
              </xdr:grpSpPr>
              <xdr:sp>
                <xdr:nvSpPr>
                  <xdr:cNvPr id="8090" name="Shape 80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91" name="Shape 8091"/>
                  <xdr:cNvGrpSpPr/>
                </xdr:nvGrpSpPr>
                <xdr:grpSpPr>
                  <a:xfrm>
                    <a:off x="5346000" y="3699038"/>
                    <a:ext cx="0" cy="161919"/>
                    <a:chOff x="5475762" y="47760700"/>
                    <a:chExt cx="423655" cy="230200"/>
                  </a:xfrm>
                </xdr:grpSpPr>
                <xdr:sp>
                  <xdr:nvSpPr>
                    <xdr:cNvPr id="8092" name="Shape 80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93" name="Shape 80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94" name="Shape 80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95" name="Shape 80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96" name="Shape 8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97" name="Shape 80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98" name="Shape 8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99" name="Shape 80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00" name="Shape 8100"/>
            <xdr:cNvGrpSpPr/>
          </xdr:nvGrpSpPr>
          <xdr:grpSpPr>
            <a:xfrm>
              <a:off x="5346000" y="3699038"/>
              <a:ext cx="0" cy="161925"/>
              <a:chOff x="5346000" y="3699038"/>
              <a:chExt cx="0" cy="161925"/>
            </a:xfrm>
          </xdr:grpSpPr>
          <xdr:sp>
            <xdr:nvSpPr>
              <xdr:cNvPr id="8101" name="Shape 81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02" name="Shape 8102"/>
              <xdr:cNvGrpSpPr/>
            </xdr:nvGrpSpPr>
            <xdr:grpSpPr>
              <a:xfrm>
                <a:off x="5346000" y="3699038"/>
                <a:ext cx="0" cy="161925"/>
                <a:chOff x="5346000" y="3699038"/>
                <a:chExt cx="0" cy="161925"/>
              </a:xfrm>
            </xdr:grpSpPr>
            <xdr:sp>
              <xdr:nvSpPr>
                <xdr:cNvPr id="8103" name="Shape 81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04" name="Shape 8104"/>
                <xdr:cNvGrpSpPr/>
              </xdr:nvGrpSpPr>
              <xdr:grpSpPr>
                <a:xfrm>
                  <a:off x="5346000" y="3699038"/>
                  <a:ext cx="0" cy="161925"/>
                  <a:chOff x="5346000" y="3699038"/>
                  <a:chExt cx="0" cy="161919"/>
                </a:xfrm>
              </xdr:grpSpPr>
              <xdr:sp>
                <xdr:nvSpPr>
                  <xdr:cNvPr id="8105" name="Shape 81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06" name="Shape 8106"/>
                  <xdr:cNvGrpSpPr/>
                </xdr:nvGrpSpPr>
                <xdr:grpSpPr>
                  <a:xfrm>
                    <a:off x="5346000" y="3699038"/>
                    <a:ext cx="0" cy="161919"/>
                    <a:chOff x="5475762" y="47760700"/>
                    <a:chExt cx="423655" cy="230200"/>
                  </a:xfrm>
                </xdr:grpSpPr>
                <xdr:sp>
                  <xdr:nvSpPr>
                    <xdr:cNvPr id="8107" name="Shape 81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08" name="Shape 81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09" name="Shape 8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0" name="Shape 81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11" name="Shape 8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2" name="Shape 81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3" name="Shape 81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14" name="Shape 81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15" name="Shape 8115"/>
            <xdr:cNvGrpSpPr/>
          </xdr:nvGrpSpPr>
          <xdr:grpSpPr>
            <a:xfrm>
              <a:off x="5346000" y="3699038"/>
              <a:ext cx="0" cy="161925"/>
              <a:chOff x="5346000" y="3699038"/>
              <a:chExt cx="0" cy="161925"/>
            </a:xfrm>
          </xdr:grpSpPr>
          <xdr:sp>
            <xdr:nvSpPr>
              <xdr:cNvPr id="8116" name="Shape 81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17" name="Shape 8117"/>
              <xdr:cNvGrpSpPr/>
            </xdr:nvGrpSpPr>
            <xdr:grpSpPr>
              <a:xfrm>
                <a:off x="5346000" y="3699038"/>
                <a:ext cx="0" cy="161925"/>
                <a:chOff x="5346000" y="3699038"/>
                <a:chExt cx="0" cy="161925"/>
              </a:xfrm>
            </xdr:grpSpPr>
            <xdr:sp>
              <xdr:nvSpPr>
                <xdr:cNvPr id="8118" name="Shape 81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19" name="Shape 8119"/>
                <xdr:cNvGrpSpPr/>
              </xdr:nvGrpSpPr>
              <xdr:grpSpPr>
                <a:xfrm>
                  <a:off x="5346000" y="3699038"/>
                  <a:ext cx="0" cy="161925"/>
                  <a:chOff x="5346000" y="3699038"/>
                  <a:chExt cx="0" cy="161919"/>
                </a:xfrm>
              </xdr:grpSpPr>
              <xdr:sp>
                <xdr:nvSpPr>
                  <xdr:cNvPr id="8120" name="Shape 81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21" name="Shape 8121"/>
                  <xdr:cNvGrpSpPr/>
                </xdr:nvGrpSpPr>
                <xdr:grpSpPr>
                  <a:xfrm>
                    <a:off x="5346000" y="3699038"/>
                    <a:ext cx="0" cy="161919"/>
                    <a:chOff x="5475762" y="47760700"/>
                    <a:chExt cx="423655" cy="230200"/>
                  </a:xfrm>
                </xdr:grpSpPr>
                <xdr:sp>
                  <xdr:nvSpPr>
                    <xdr:cNvPr id="8122" name="Shape 81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23" name="Shape 81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24" name="Shape 81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25" name="Shape 81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26" name="Shape 81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27" name="Shape 81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28" name="Shape 8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29" name="Shape 81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30" name="Shape 8130"/>
            <xdr:cNvGrpSpPr/>
          </xdr:nvGrpSpPr>
          <xdr:grpSpPr>
            <a:xfrm>
              <a:off x="5346000" y="3699038"/>
              <a:ext cx="0" cy="161925"/>
              <a:chOff x="5346000" y="3699038"/>
              <a:chExt cx="0" cy="161925"/>
            </a:xfrm>
          </xdr:grpSpPr>
          <xdr:sp>
            <xdr:nvSpPr>
              <xdr:cNvPr id="8131" name="Shape 81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32" name="Shape 8132"/>
              <xdr:cNvGrpSpPr/>
            </xdr:nvGrpSpPr>
            <xdr:grpSpPr>
              <a:xfrm>
                <a:off x="5346000" y="3699038"/>
                <a:ext cx="0" cy="161925"/>
                <a:chOff x="5346000" y="3699038"/>
                <a:chExt cx="0" cy="161925"/>
              </a:xfrm>
            </xdr:grpSpPr>
            <xdr:sp>
              <xdr:nvSpPr>
                <xdr:cNvPr id="8133" name="Shape 81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34" name="Shape 8134"/>
                <xdr:cNvGrpSpPr/>
              </xdr:nvGrpSpPr>
              <xdr:grpSpPr>
                <a:xfrm>
                  <a:off x="5346000" y="3699038"/>
                  <a:ext cx="0" cy="161925"/>
                  <a:chOff x="5346000" y="3699038"/>
                  <a:chExt cx="0" cy="161919"/>
                </a:xfrm>
              </xdr:grpSpPr>
              <xdr:sp>
                <xdr:nvSpPr>
                  <xdr:cNvPr id="8135" name="Shape 81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36" name="Shape 8136"/>
                  <xdr:cNvGrpSpPr/>
                </xdr:nvGrpSpPr>
                <xdr:grpSpPr>
                  <a:xfrm>
                    <a:off x="5346000" y="3699038"/>
                    <a:ext cx="0" cy="161919"/>
                    <a:chOff x="5475762" y="47760700"/>
                    <a:chExt cx="423655" cy="230200"/>
                  </a:xfrm>
                </xdr:grpSpPr>
                <xdr:sp>
                  <xdr:nvSpPr>
                    <xdr:cNvPr id="8137" name="Shape 81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38" name="Shape 81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39" name="Shape 81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40" name="Shape 81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41" name="Shape 8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42" name="Shape 8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43" name="Shape 8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44" name="Shape 81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45" name="Shape 8145"/>
            <xdr:cNvGrpSpPr/>
          </xdr:nvGrpSpPr>
          <xdr:grpSpPr>
            <a:xfrm>
              <a:off x="5346000" y="3699038"/>
              <a:ext cx="0" cy="161925"/>
              <a:chOff x="5346000" y="3699038"/>
              <a:chExt cx="0" cy="161925"/>
            </a:xfrm>
          </xdr:grpSpPr>
          <xdr:sp>
            <xdr:nvSpPr>
              <xdr:cNvPr id="8146" name="Shape 81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47" name="Shape 8147"/>
              <xdr:cNvGrpSpPr/>
            </xdr:nvGrpSpPr>
            <xdr:grpSpPr>
              <a:xfrm>
                <a:off x="5346000" y="3699038"/>
                <a:ext cx="0" cy="161925"/>
                <a:chOff x="5346000" y="3699038"/>
                <a:chExt cx="0" cy="161925"/>
              </a:xfrm>
            </xdr:grpSpPr>
            <xdr:sp>
              <xdr:nvSpPr>
                <xdr:cNvPr id="8148" name="Shape 81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49" name="Shape 8149"/>
                <xdr:cNvGrpSpPr/>
              </xdr:nvGrpSpPr>
              <xdr:grpSpPr>
                <a:xfrm>
                  <a:off x="5346000" y="3699038"/>
                  <a:ext cx="0" cy="161925"/>
                  <a:chOff x="5346000" y="3699038"/>
                  <a:chExt cx="0" cy="161919"/>
                </a:xfrm>
              </xdr:grpSpPr>
              <xdr:sp>
                <xdr:nvSpPr>
                  <xdr:cNvPr id="8150" name="Shape 81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51" name="Shape 8151"/>
                  <xdr:cNvGrpSpPr/>
                </xdr:nvGrpSpPr>
                <xdr:grpSpPr>
                  <a:xfrm>
                    <a:off x="5346000" y="3699038"/>
                    <a:ext cx="0" cy="161919"/>
                    <a:chOff x="5475762" y="47760700"/>
                    <a:chExt cx="423655" cy="230200"/>
                  </a:xfrm>
                </xdr:grpSpPr>
                <xdr:sp>
                  <xdr:nvSpPr>
                    <xdr:cNvPr id="8152" name="Shape 81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53" name="Shape 81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54" name="Shape 81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5" name="Shape 81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56" name="Shape 81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7" name="Shape 81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8" name="Shape 81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59" name="Shape 81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60" name="Shape 8160"/>
            <xdr:cNvGrpSpPr/>
          </xdr:nvGrpSpPr>
          <xdr:grpSpPr>
            <a:xfrm>
              <a:off x="5346000" y="3699038"/>
              <a:ext cx="0" cy="161925"/>
              <a:chOff x="5346000" y="3699038"/>
              <a:chExt cx="0" cy="161925"/>
            </a:xfrm>
          </xdr:grpSpPr>
          <xdr:sp>
            <xdr:nvSpPr>
              <xdr:cNvPr id="8161" name="Shape 81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62" name="Shape 8162"/>
              <xdr:cNvGrpSpPr/>
            </xdr:nvGrpSpPr>
            <xdr:grpSpPr>
              <a:xfrm>
                <a:off x="5346000" y="3699038"/>
                <a:ext cx="0" cy="161925"/>
                <a:chOff x="5346000" y="3699038"/>
                <a:chExt cx="0" cy="161925"/>
              </a:xfrm>
            </xdr:grpSpPr>
            <xdr:sp>
              <xdr:nvSpPr>
                <xdr:cNvPr id="8163" name="Shape 81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64" name="Shape 8164"/>
                <xdr:cNvGrpSpPr/>
              </xdr:nvGrpSpPr>
              <xdr:grpSpPr>
                <a:xfrm>
                  <a:off x="5346000" y="3699038"/>
                  <a:ext cx="0" cy="161925"/>
                  <a:chOff x="5346000" y="3699038"/>
                  <a:chExt cx="0" cy="161919"/>
                </a:xfrm>
              </xdr:grpSpPr>
              <xdr:sp>
                <xdr:nvSpPr>
                  <xdr:cNvPr id="8165" name="Shape 81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66" name="Shape 8166"/>
                  <xdr:cNvGrpSpPr/>
                </xdr:nvGrpSpPr>
                <xdr:grpSpPr>
                  <a:xfrm>
                    <a:off x="5346000" y="3699038"/>
                    <a:ext cx="0" cy="161919"/>
                    <a:chOff x="5475762" y="47760700"/>
                    <a:chExt cx="423655" cy="230200"/>
                  </a:xfrm>
                </xdr:grpSpPr>
                <xdr:sp>
                  <xdr:nvSpPr>
                    <xdr:cNvPr id="8167" name="Shape 81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68" name="Shape 81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69" name="Shape 81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0" name="Shape 81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71" name="Shape 81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2" name="Shape 81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3" name="Shape 8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74" name="Shape 81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75" name="Shape 8175"/>
            <xdr:cNvGrpSpPr/>
          </xdr:nvGrpSpPr>
          <xdr:grpSpPr>
            <a:xfrm>
              <a:off x="5346000" y="3699038"/>
              <a:ext cx="0" cy="161925"/>
              <a:chOff x="5346000" y="3699038"/>
              <a:chExt cx="0" cy="161925"/>
            </a:xfrm>
          </xdr:grpSpPr>
          <xdr:sp>
            <xdr:nvSpPr>
              <xdr:cNvPr id="8176" name="Shape 81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77" name="Shape 8177"/>
              <xdr:cNvGrpSpPr/>
            </xdr:nvGrpSpPr>
            <xdr:grpSpPr>
              <a:xfrm>
                <a:off x="5346000" y="3699038"/>
                <a:ext cx="0" cy="161925"/>
                <a:chOff x="5346000" y="3699038"/>
                <a:chExt cx="0" cy="161925"/>
              </a:xfrm>
            </xdr:grpSpPr>
            <xdr:sp>
              <xdr:nvSpPr>
                <xdr:cNvPr id="8178" name="Shape 81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79" name="Shape 8179"/>
                <xdr:cNvGrpSpPr/>
              </xdr:nvGrpSpPr>
              <xdr:grpSpPr>
                <a:xfrm>
                  <a:off x="5346000" y="3699038"/>
                  <a:ext cx="0" cy="161925"/>
                  <a:chOff x="5346000" y="3699038"/>
                  <a:chExt cx="0" cy="161919"/>
                </a:xfrm>
              </xdr:grpSpPr>
              <xdr:sp>
                <xdr:nvSpPr>
                  <xdr:cNvPr id="8180" name="Shape 81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81" name="Shape 8181"/>
                  <xdr:cNvGrpSpPr/>
                </xdr:nvGrpSpPr>
                <xdr:grpSpPr>
                  <a:xfrm>
                    <a:off x="5346000" y="3699038"/>
                    <a:ext cx="0" cy="161919"/>
                    <a:chOff x="5475762" y="47760700"/>
                    <a:chExt cx="423655" cy="230200"/>
                  </a:xfrm>
                </xdr:grpSpPr>
                <xdr:sp>
                  <xdr:nvSpPr>
                    <xdr:cNvPr id="8182" name="Shape 81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83" name="Shape 81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84" name="Shape 8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5" name="Shape 81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86" name="Shape 8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7" name="Shape 81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8" name="Shape 8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89" name="Shape 81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90" name="Shape 8190"/>
            <xdr:cNvGrpSpPr/>
          </xdr:nvGrpSpPr>
          <xdr:grpSpPr>
            <a:xfrm>
              <a:off x="5346000" y="3699038"/>
              <a:ext cx="0" cy="161925"/>
              <a:chOff x="5346000" y="3699038"/>
              <a:chExt cx="0" cy="161925"/>
            </a:xfrm>
          </xdr:grpSpPr>
          <xdr:sp>
            <xdr:nvSpPr>
              <xdr:cNvPr id="8191" name="Shape 81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92" name="Shape 8192"/>
              <xdr:cNvGrpSpPr/>
            </xdr:nvGrpSpPr>
            <xdr:grpSpPr>
              <a:xfrm>
                <a:off x="5346000" y="3699038"/>
                <a:ext cx="0" cy="161925"/>
                <a:chOff x="5346000" y="3699038"/>
                <a:chExt cx="0" cy="161925"/>
              </a:xfrm>
            </xdr:grpSpPr>
            <xdr:sp>
              <xdr:nvSpPr>
                <xdr:cNvPr id="8193" name="Shape 81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94" name="Shape 8194"/>
                <xdr:cNvGrpSpPr/>
              </xdr:nvGrpSpPr>
              <xdr:grpSpPr>
                <a:xfrm>
                  <a:off x="5346000" y="3699038"/>
                  <a:ext cx="0" cy="161925"/>
                  <a:chOff x="5346000" y="3699038"/>
                  <a:chExt cx="0" cy="161919"/>
                </a:xfrm>
              </xdr:grpSpPr>
              <xdr:sp>
                <xdr:nvSpPr>
                  <xdr:cNvPr id="8195" name="Shape 81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96" name="Shape 8196"/>
                  <xdr:cNvGrpSpPr/>
                </xdr:nvGrpSpPr>
                <xdr:grpSpPr>
                  <a:xfrm>
                    <a:off x="5346000" y="3699038"/>
                    <a:ext cx="0" cy="161919"/>
                    <a:chOff x="5475762" y="47760700"/>
                    <a:chExt cx="423655" cy="230200"/>
                  </a:xfrm>
                </xdr:grpSpPr>
                <xdr:sp>
                  <xdr:nvSpPr>
                    <xdr:cNvPr id="8197" name="Shape 81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98" name="Shape 81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99" name="Shape 81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00" name="Shape 82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01" name="Shape 82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02" name="Shape 82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03" name="Shape 82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04" name="Shape 82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05" name="Shape 8205"/>
            <xdr:cNvGrpSpPr/>
          </xdr:nvGrpSpPr>
          <xdr:grpSpPr>
            <a:xfrm>
              <a:off x="5346000" y="3699038"/>
              <a:ext cx="0" cy="161925"/>
              <a:chOff x="5346000" y="3699038"/>
              <a:chExt cx="0" cy="161925"/>
            </a:xfrm>
          </xdr:grpSpPr>
          <xdr:sp>
            <xdr:nvSpPr>
              <xdr:cNvPr id="8206" name="Shape 82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07" name="Shape 8207"/>
              <xdr:cNvGrpSpPr/>
            </xdr:nvGrpSpPr>
            <xdr:grpSpPr>
              <a:xfrm>
                <a:off x="5346000" y="3699038"/>
                <a:ext cx="0" cy="161925"/>
                <a:chOff x="5346000" y="3699038"/>
                <a:chExt cx="0" cy="161925"/>
              </a:xfrm>
            </xdr:grpSpPr>
            <xdr:sp>
              <xdr:nvSpPr>
                <xdr:cNvPr id="8208" name="Shape 82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09" name="Shape 8209"/>
                <xdr:cNvGrpSpPr/>
              </xdr:nvGrpSpPr>
              <xdr:grpSpPr>
                <a:xfrm>
                  <a:off x="5346000" y="3699038"/>
                  <a:ext cx="0" cy="161925"/>
                  <a:chOff x="5346000" y="3699038"/>
                  <a:chExt cx="0" cy="161919"/>
                </a:xfrm>
              </xdr:grpSpPr>
              <xdr:sp>
                <xdr:nvSpPr>
                  <xdr:cNvPr id="8210" name="Shape 82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11" name="Shape 8211"/>
                  <xdr:cNvGrpSpPr/>
                </xdr:nvGrpSpPr>
                <xdr:grpSpPr>
                  <a:xfrm>
                    <a:off x="5346000" y="3699038"/>
                    <a:ext cx="0" cy="161919"/>
                    <a:chOff x="5475762" y="47760700"/>
                    <a:chExt cx="423655" cy="230200"/>
                  </a:xfrm>
                </xdr:grpSpPr>
                <xdr:sp>
                  <xdr:nvSpPr>
                    <xdr:cNvPr id="8212" name="Shape 82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13" name="Shape 82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14" name="Shape 82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15" name="Shape 82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16" name="Shape 82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17" name="Shape 8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18" name="Shape 8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19" name="Shape 82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20" name="Shape 8220"/>
            <xdr:cNvGrpSpPr/>
          </xdr:nvGrpSpPr>
          <xdr:grpSpPr>
            <a:xfrm>
              <a:off x="5346000" y="3699038"/>
              <a:ext cx="0" cy="161925"/>
              <a:chOff x="5346000" y="3699038"/>
              <a:chExt cx="0" cy="161925"/>
            </a:xfrm>
          </xdr:grpSpPr>
          <xdr:sp>
            <xdr:nvSpPr>
              <xdr:cNvPr id="8221" name="Shape 82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22" name="Shape 8222"/>
              <xdr:cNvGrpSpPr/>
            </xdr:nvGrpSpPr>
            <xdr:grpSpPr>
              <a:xfrm>
                <a:off x="5346000" y="3699038"/>
                <a:ext cx="0" cy="161925"/>
                <a:chOff x="5346000" y="3699038"/>
                <a:chExt cx="0" cy="161925"/>
              </a:xfrm>
            </xdr:grpSpPr>
            <xdr:sp>
              <xdr:nvSpPr>
                <xdr:cNvPr id="8223" name="Shape 82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24" name="Shape 8224"/>
                <xdr:cNvGrpSpPr/>
              </xdr:nvGrpSpPr>
              <xdr:grpSpPr>
                <a:xfrm>
                  <a:off x="5346000" y="3699038"/>
                  <a:ext cx="0" cy="161925"/>
                  <a:chOff x="5346000" y="3699038"/>
                  <a:chExt cx="0" cy="161919"/>
                </a:xfrm>
              </xdr:grpSpPr>
              <xdr:sp>
                <xdr:nvSpPr>
                  <xdr:cNvPr id="8225" name="Shape 82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26" name="Shape 8226"/>
                  <xdr:cNvGrpSpPr/>
                </xdr:nvGrpSpPr>
                <xdr:grpSpPr>
                  <a:xfrm>
                    <a:off x="5346000" y="3699038"/>
                    <a:ext cx="0" cy="161919"/>
                    <a:chOff x="5475762" y="47760700"/>
                    <a:chExt cx="423655" cy="230200"/>
                  </a:xfrm>
                </xdr:grpSpPr>
                <xdr:sp>
                  <xdr:nvSpPr>
                    <xdr:cNvPr id="8227" name="Shape 82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28" name="Shape 82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29" name="Shape 8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30" name="Shape 82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31" name="Shape 8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32" name="Shape 82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33" name="Shape 82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34" name="Shape 82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35" name="Shape 8235"/>
            <xdr:cNvGrpSpPr/>
          </xdr:nvGrpSpPr>
          <xdr:grpSpPr>
            <a:xfrm>
              <a:off x="5346000" y="3699038"/>
              <a:ext cx="0" cy="161925"/>
              <a:chOff x="5346000" y="3699038"/>
              <a:chExt cx="0" cy="161925"/>
            </a:xfrm>
          </xdr:grpSpPr>
          <xdr:sp>
            <xdr:nvSpPr>
              <xdr:cNvPr id="8236" name="Shape 82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37" name="Shape 8237"/>
              <xdr:cNvGrpSpPr/>
            </xdr:nvGrpSpPr>
            <xdr:grpSpPr>
              <a:xfrm>
                <a:off x="5346000" y="3699038"/>
                <a:ext cx="0" cy="161925"/>
                <a:chOff x="5346000" y="3699038"/>
                <a:chExt cx="0" cy="161925"/>
              </a:xfrm>
            </xdr:grpSpPr>
            <xdr:sp>
              <xdr:nvSpPr>
                <xdr:cNvPr id="8238" name="Shape 82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39" name="Shape 8239"/>
                <xdr:cNvGrpSpPr/>
              </xdr:nvGrpSpPr>
              <xdr:grpSpPr>
                <a:xfrm>
                  <a:off x="5346000" y="3699038"/>
                  <a:ext cx="0" cy="161925"/>
                  <a:chOff x="5346000" y="3699038"/>
                  <a:chExt cx="0" cy="161919"/>
                </a:xfrm>
              </xdr:grpSpPr>
              <xdr:sp>
                <xdr:nvSpPr>
                  <xdr:cNvPr id="8240" name="Shape 82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41" name="Shape 8241"/>
                  <xdr:cNvGrpSpPr/>
                </xdr:nvGrpSpPr>
                <xdr:grpSpPr>
                  <a:xfrm>
                    <a:off x="5346000" y="3699038"/>
                    <a:ext cx="0" cy="161919"/>
                    <a:chOff x="5475762" y="47760700"/>
                    <a:chExt cx="314325" cy="230200"/>
                  </a:xfrm>
                </xdr:grpSpPr>
                <xdr:sp>
                  <xdr:nvSpPr>
                    <xdr:cNvPr id="8242" name="Shape 82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43" name="Shape 824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44" name="Shape 824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5" name="Shape 824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6" name="Shape 824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7" name="Shape 824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8" name="Shape 824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8249" name="Shape 82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50" name="Shape 8250"/>
            <xdr:cNvGrpSpPr/>
          </xdr:nvGrpSpPr>
          <xdr:grpSpPr>
            <a:xfrm>
              <a:off x="5346000" y="3699038"/>
              <a:ext cx="0" cy="161925"/>
              <a:chOff x="5346000" y="3699038"/>
              <a:chExt cx="0" cy="161925"/>
            </a:xfrm>
          </xdr:grpSpPr>
          <xdr:sp>
            <xdr:nvSpPr>
              <xdr:cNvPr id="8251" name="Shape 82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52" name="Shape 8252"/>
              <xdr:cNvGrpSpPr/>
            </xdr:nvGrpSpPr>
            <xdr:grpSpPr>
              <a:xfrm>
                <a:off x="5346000" y="3699038"/>
                <a:ext cx="0" cy="161925"/>
                <a:chOff x="5346000" y="3699038"/>
                <a:chExt cx="0" cy="161925"/>
              </a:xfrm>
            </xdr:grpSpPr>
            <xdr:sp>
              <xdr:nvSpPr>
                <xdr:cNvPr id="8253" name="Shape 82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54" name="Shape 8254"/>
                <xdr:cNvGrpSpPr/>
              </xdr:nvGrpSpPr>
              <xdr:grpSpPr>
                <a:xfrm>
                  <a:off x="5346000" y="3699038"/>
                  <a:ext cx="0" cy="161925"/>
                  <a:chOff x="5346000" y="3699038"/>
                  <a:chExt cx="0" cy="161919"/>
                </a:xfrm>
              </xdr:grpSpPr>
              <xdr:sp>
                <xdr:nvSpPr>
                  <xdr:cNvPr id="8255" name="Shape 82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56" name="Shape 8256"/>
                  <xdr:cNvGrpSpPr/>
                </xdr:nvGrpSpPr>
                <xdr:grpSpPr>
                  <a:xfrm>
                    <a:off x="5346000" y="3699038"/>
                    <a:ext cx="0" cy="161919"/>
                    <a:chOff x="5475762" y="47760700"/>
                    <a:chExt cx="314325" cy="230200"/>
                  </a:xfrm>
                </xdr:grpSpPr>
                <xdr:sp>
                  <xdr:nvSpPr>
                    <xdr:cNvPr id="8257" name="Shape 82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58" name="Shape 825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59" name="Shape 825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0" name="Shape 826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1" name="Shape 826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2" name="Shape 826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3" name="Shape 826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8264" name="Shape 826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65" name="Shape 8265"/>
            <xdr:cNvGrpSpPr/>
          </xdr:nvGrpSpPr>
          <xdr:grpSpPr>
            <a:xfrm>
              <a:off x="5346000" y="3694275"/>
              <a:ext cx="0" cy="171450"/>
              <a:chOff x="5346000" y="3694275"/>
              <a:chExt cx="0" cy="171450"/>
            </a:xfrm>
          </xdr:grpSpPr>
          <xdr:sp>
            <xdr:nvSpPr>
              <xdr:cNvPr id="8266" name="Shape 826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67" name="Shape 8267"/>
              <xdr:cNvGrpSpPr/>
            </xdr:nvGrpSpPr>
            <xdr:grpSpPr>
              <a:xfrm>
                <a:off x="5346000" y="3694275"/>
                <a:ext cx="0" cy="171450"/>
                <a:chOff x="5346000" y="3694275"/>
                <a:chExt cx="0" cy="171450"/>
              </a:xfrm>
            </xdr:grpSpPr>
            <xdr:sp>
              <xdr:nvSpPr>
                <xdr:cNvPr id="8268" name="Shape 826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69" name="Shape 8269"/>
                <xdr:cNvGrpSpPr/>
              </xdr:nvGrpSpPr>
              <xdr:grpSpPr>
                <a:xfrm>
                  <a:off x="5346000" y="3694275"/>
                  <a:ext cx="0" cy="171450"/>
                  <a:chOff x="5346000" y="3694275"/>
                  <a:chExt cx="0" cy="171443"/>
                </a:xfrm>
              </xdr:grpSpPr>
              <xdr:sp>
                <xdr:nvSpPr>
                  <xdr:cNvPr id="8270" name="Shape 827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71" name="Shape 8271"/>
                  <xdr:cNvGrpSpPr/>
                </xdr:nvGrpSpPr>
                <xdr:grpSpPr>
                  <a:xfrm>
                    <a:off x="5346000" y="3694275"/>
                    <a:ext cx="0" cy="171443"/>
                    <a:chOff x="5475762" y="47760700"/>
                    <a:chExt cx="314325" cy="230200"/>
                  </a:xfrm>
                </xdr:grpSpPr>
                <xdr:sp>
                  <xdr:nvSpPr>
                    <xdr:cNvPr id="8272" name="Shape 82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73" name="Shape 827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74" name="Shape 827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5" name="Shape 827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6" name="Shape 82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7" name="Shape 827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8" name="Shape 827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79" name="Shape 82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80" name="Shape 8280"/>
            <xdr:cNvGrpSpPr/>
          </xdr:nvGrpSpPr>
          <xdr:grpSpPr>
            <a:xfrm>
              <a:off x="5346000" y="3699038"/>
              <a:ext cx="0" cy="161925"/>
              <a:chOff x="5346000" y="3699038"/>
              <a:chExt cx="0" cy="161925"/>
            </a:xfrm>
          </xdr:grpSpPr>
          <xdr:sp>
            <xdr:nvSpPr>
              <xdr:cNvPr id="8281" name="Shape 82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82" name="Shape 8282"/>
              <xdr:cNvGrpSpPr/>
            </xdr:nvGrpSpPr>
            <xdr:grpSpPr>
              <a:xfrm>
                <a:off x="5346000" y="3699038"/>
                <a:ext cx="0" cy="161925"/>
                <a:chOff x="5346000" y="3699038"/>
                <a:chExt cx="0" cy="161925"/>
              </a:xfrm>
            </xdr:grpSpPr>
            <xdr:sp>
              <xdr:nvSpPr>
                <xdr:cNvPr id="8283" name="Shape 82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84" name="Shape 8284"/>
                <xdr:cNvGrpSpPr/>
              </xdr:nvGrpSpPr>
              <xdr:grpSpPr>
                <a:xfrm>
                  <a:off x="5346000" y="3699038"/>
                  <a:ext cx="0" cy="161925"/>
                  <a:chOff x="5346000" y="3699038"/>
                  <a:chExt cx="0" cy="161919"/>
                </a:xfrm>
              </xdr:grpSpPr>
              <xdr:sp>
                <xdr:nvSpPr>
                  <xdr:cNvPr id="8285" name="Shape 82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86" name="Shape 8286"/>
                  <xdr:cNvGrpSpPr/>
                </xdr:nvGrpSpPr>
                <xdr:grpSpPr>
                  <a:xfrm>
                    <a:off x="5346000" y="3699038"/>
                    <a:ext cx="0" cy="161919"/>
                    <a:chOff x="5475762" y="47760700"/>
                    <a:chExt cx="423655" cy="230200"/>
                  </a:xfrm>
                </xdr:grpSpPr>
                <xdr:sp>
                  <xdr:nvSpPr>
                    <xdr:cNvPr id="8287" name="Shape 82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88" name="Shape 82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89" name="Shape 82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90" name="Shape 82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91" name="Shape 82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92" name="Shape 82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93" name="Shape 8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94" name="Shape 82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95" name="Shape 8295"/>
            <xdr:cNvGrpSpPr/>
          </xdr:nvGrpSpPr>
          <xdr:grpSpPr>
            <a:xfrm>
              <a:off x="5346000" y="3699038"/>
              <a:ext cx="0" cy="161925"/>
              <a:chOff x="5346000" y="3699038"/>
              <a:chExt cx="0" cy="161925"/>
            </a:xfrm>
          </xdr:grpSpPr>
          <xdr:sp>
            <xdr:nvSpPr>
              <xdr:cNvPr id="8296" name="Shape 82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97" name="Shape 8297"/>
              <xdr:cNvGrpSpPr/>
            </xdr:nvGrpSpPr>
            <xdr:grpSpPr>
              <a:xfrm>
                <a:off x="5346000" y="3699038"/>
                <a:ext cx="0" cy="161925"/>
                <a:chOff x="5346000" y="3699038"/>
                <a:chExt cx="0" cy="161925"/>
              </a:xfrm>
            </xdr:grpSpPr>
            <xdr:sp>
              <xdr:nvSpPr>
                <xdr:cNvPr id="8298" name="Shape 82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99" name="Shape 8299"/>
                <xdr:cNvGrpSpPr/>
              </xdr:nvGrpSpPr>
              <xdr:grpSpPr>
                <a:xfrm>
                  <a:off x="5346000" y="3699038"/>
                  <a:ext cx="0" cy="161925"/>
                  <a:chOff x="5346000" y="3699038"/>
                  <a:chExt cx="0" cy="161919"/>
                </a:xfrm>
              </xdr:grpSpPr>
              <xdr:sp>
                <xdr:nvSpPr>
                  <xdr:cNvPr id="8300" name="Shape 83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01" name="Shape 8301"/>
                  <xdr:cNvGrpSpPr/>
                </xdr:nvGrpSpPr>
                <xdr:grpSpPr>
                  <a:xfrm>
                    <a:off x="5346000" y="3699038"/>
                    <a:ext cx="0" cy="161919"/>
                    <a:chOff x="5475762" y="47760700"/>
                    <a:chExt cx="423655" cy="230200"/>
                  </a:xfrm>
                </xdr:grpSpPr>
                <xdr:sp>
                  <xdr:nvSpPr>
                    <xdr:cNvPr id="8302" name="Shape 83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03" name="Shape 83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04" name="Shape 83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5" name="Shape 83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06" name="Shape 83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7" name="Shape 8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8" name="Shape 83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09" name="Shape 83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10" name="Shape 8310"/>
            <xdr:cNvGrpSpPr/>
          </xdr:nvGrpSpPr>
          <xdr:grpSpPr>
            <a:xfrm>
              <a:off x="5346000" y="3699038"/>
              <a:ext cx="0" cy="161925"/>
              <a:chOff x="5346000" y="3699038"/>
              <a:chExt cx="0" cy="161925"/>
            </a:xfrm>
          </xdr:grpSpPr>
          <xdr:sp>
            <xdr:nvSpPr>
              <xdr:cNvPr id="8311" name="Shape 83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12" name="Shape 8312"/>
              <xdr:cNvGrpSpPr/>
            </xdr:nvGrpSpPr>
            <xdr:grpSpPr>
              <a:xfrm>
                <a:off x="5346000" y="3699038"/>
                <a:ext cx="0" cy="161925"/>
                <a:chOff x="5346000" y="3699038"/>
                <a:chExt cx="0" cy="161925"/>
              </a:xfrm>
            </xdr:grpSpPr>
            <xdr:sp>
              <xdr:nvSpPr>
                <xdr:cNvPr id="8313" name="Shape 83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14" name="Shape 8314"/>
                <xdr:cNvGrpSpPr/>
              </xdr:nvGrpSpPr>
              <xdr:grpSpPr>
                <a:xfrm>
                  <a:off x="5346000" y="3699038"/>
                  <a:ext cx="0" cy="161925"/>
                  <a:chOff x="5346000" y="3699038"/>
                  <a:chExt cx="0" cy="161919"/>
                </a:xfrm>
              </xdr:grpSpPr>
              <xdr:sp>
                <xdr:nvSpPr>
                  <xdr:cNvPr id="8315" name="Shape 83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16" name="Shape 8316"/>
                  <xdr:cNvGrpSpPr/>
                </xdr:nvGrpSpPr>
                <xdr:grpSpPr>
                  <a:xfrm>
                    <a:off x="5346000" y="3699038"/>
                    <a:ext cx="0" cy="161919"/>
                    <a:chOff x="5475762" y="47760700"/>
                    <a:chExt cx="423655" cy="230200"/>
                  </a:xfrm>
                </xdr:grpSpPr>
                <xdr:sp>
                  <xdr:nvSpPr>
                    <xdr:cNvPr id="8317" name="Shape 83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18" name="Shape 83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19" name="Shape 83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0" name="Shape 83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21" name="Shape 83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2" name="Shape 83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3" name="Shape 83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24" name="Shape 83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25" name="Shape 8325"/>
            <xdr:cNvGrpSpPr/>
          </xdr:nvGrpSpPr>
          <xdr:grpSpPr>
            <a:xfrm>
              <a:off x="5346000" y="3699038"/>
              <a:ext cx="0" cy="161925"/>
              <a:chOff x="5346000" y="3699038"/>
              <a:chExt cx="0" cy="161925"/>
            </a:xfrm>
          </xdr:grpSpPr>
          <xdr:sp>
            <xdr:nvSpPr>
              <xdr:cNvPr id="8326" name="Shape 83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27" name="Shape 8327"/>
              <xdr:cNvGrpSpPr/>
            </xdr:nvGrpSpPr>
            <xdr:grpSpPr>
              <a:xfrm>
                <a:off x="5346000" y="3699038"/>
                <a:ext cx="0" cy="161925"/>
                <a:chOff x="5346000" y="3699038"/>
                <a:chExt cx="0" cy="161925"/>
              </a:xfrm>
            </xdr:grpSpPr>
            <xdr:sp>
              <xdr:nvSpPr>
                <xdr:cNvPr id="8328" name="Shape 83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29" name="Shape 8329"/>
                <xdr:cNvGrpSpPr/>
              </xdr:nvGrpSpPr>
              <xdr:grpSpPr>
                <a:xfrm>
                  <a:off x="5346000" y="3699038"/>
                  <a:ext cx="0" cy="161925"/>
                  <a:chOff x="5346000" y="3699038"/>
                  <a:chExt cx="0" cy="161919"/>
                </a:xfrm>
              </xdr:grpSpPr>
              <xdr:sp>
                <xdr:nvSpPr>
                  <xdr:cNvPr id="8330" name="Shape 83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31" name="Shape 8331"/>
                  <xdr:cNvGrpSpPr/>
                </xdr:nvGrpSpPr>
                <xdr:grpSpPr>
                  <a:xfrm>
                    <a:off x="5346000" y="3699038"/>
                    <a:ext cx="0" cy="161919"/>
                    <a:chOff x="5475762" y="47760700"/>
                    <a:chExt cx="423655" cy="230200"/>
                  </a:xfrm>
                </xdr:grpSpPr>
                <xdr:sp>
                  <xdr:nvSpPr>
                    <xdr:cNvPr id="8332" name="Shape 83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33" name="Shape 83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34" name="Shape 83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5" name="Shape 83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36" name="Shape 83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7" name="Shape 83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8" name="Shape 83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39" name="Shape 83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40" name="Shape 8340"/>
            <xdr:cNvGrpSpPr/>
          </xdr:nvGrpSpPr>
          <xdr:grpSpPr>
            <a:xfrm>
              <a:off x="5346000" y="3699038"/>
              <a:ext cx="0" cy="161925"/>
              <a:chOff x="5346000" y="3699038"/>
              <a:chExt cx="0" cy="161925"/>
            </a:xfrm>
          </xdr:grpSpPr>
          <xdr:sp>
            <xdr:nvSpPr>
              <xdr:cNvPr id="8341" name="Shape 83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42" name="Shape 8342"/>
              <xdr:cNvGrpSpPr/>
            </xdr:nvGrpSpPr>
            <xdr:grpSpPr>
              <a:xfrm>
                <a:off x="5346000" y="3699038"/>
                <a:ext cx="0" cy="161925"/>
                <a:chOff x="5346000" y="3699038"/>
                <a:chExt cx="0" cy="161925"/>
              </a:xfrm>
            </xdr:grpSpPr>
            <xdr:sp>
              <xdr:nvSpPr>
                <xdr:cNvPr id="8343" name="Shape 83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44" name="Shape 8344"/>
                <xdr:cNvGrpSpPr/>
              </xdr:nvGrpSpPr>
              <xdr:grpSpPr>
                <a:xfrm>
                  <a:off x="5346000" y="3699038"/>
                  <a:ext cx="0" cy="161925"/>
                  <a:chOff x="5346000" y="3699038"/>
                  <a:chExt cx="0" cy="161919"/>
                </a:xfrm>
              </xdr:grpSpPr>
              <xdr:sp>
                <xdr:nvSpPr>
                  <xdr:cNvPr id="8345" name="Shape 83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46" name="Shape 8346"/>
                  <xdr:cNvGrpSpPr/>
                </xdr:nvGrpSpPr>
                <xdr:grpSpPr>
                  <a:xfrm>
                    <a:off x="5346000" y="3699038"/>
                    <a:ext cx="0" cy="161919"/>
                    <a:chOff x="5475762" y="47760700"/>
                    <a:chExt cx="423655" cy="230200"/>
                  </a:xfrm>
                </xdr:grpSpPr>
                <xdr:sp>
                  <xdr:nvSpPr>
                    <xdr:cNvPr id="8347" name="Shape 83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48" name="Shape 83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49" name="Shape 83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0" name="Shape 83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51" name="Shape 83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2" name="Shape 83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3" name="Shape 83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54" name="Shape 83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55" name="Shape 8355"/>
            <xdr:cNvGrpSpPr/>
          </xdr:nvGrpSpPr>
          <xdr:grpSpPr>
            <a:xfrm>
              <a:off x="5346000" y="3699038"/>
              <a:ext cx="0" cy="161925"/>
              <a:chOff x="5346000" y="3699038"/>
              <a:chExt cx="0" cy="161925"/>
            </a:xfrm>
          </xdr:grpSpPr>
          <xdr:sp>
            <xdr:nvSpPr>
              <xdr:cNvPr id="8356" name="Shape 83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57" name="Shape 8357"/>
              <xdr:cNvGrpSpPr/>
            </xdr:nvGrpSpPr>
            <xdr:grpSpPr>
              <a:xfrm>
                <a:off x="5346000" y="3699038"/>
                <a:ext cx="0" cy="161925"/>
                <a:chOff x="5346000" y="3699038"/>
                <a:chExt cx="0" cy="161925"/>
              </a:xfrm>
            </xdr:grpSpPr>
            <xdr:sp>
              <xdr:nvSpPr>
                <xdr:cNvPr id="8358" name="Shape 83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59" name="Shape 8359"/>
                <xdr:cNvGrpSpPr/>
              </xdr:nvGrpSpPr>
              <xdr:grpSpPr>
                <a:xfrm>
                  <a:off x="5346000" y="3699038"/>
                  <a:ext cx="0" cy="161925"/>
                  <a:chOff x="5346000" y="3699038"/>
                  <a:chExt cx="0" cy="161919"/>
                </a:xfrm>
              </xdr:grpSpPr>
              <xdr:sp>
                <xdr:nvSpPr>
                  <xdr:cNvPr id="8360" name="Shape 83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61" name="Shape 8361"/>
                  <xdr:cNvGrpSpPr/>
                </xdr:nvGrpSpPr>
                <xdr:grpSpPr>
                  <a:xfrm>
                    <a:off x="5346000" y="3699038"/>
                    <a:ext cx="0" cy="161919"/>
                    <a:chOff x="5475762" y="47760700"/>
                    <a:chExt cx="423655" cy="230200"/>
                  </a:xfrm>
                </xdr:grpSpPr>
                <xdr:sp>
                  <xdr:nvSpPr>
                    <xdr:cNvPr id="8362" name="Shape 83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63" name="Shape 83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64" name="Shape 83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5" name="Shape 83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66" name="Shape 83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7" name="Shape 83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8" name="Shape 83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69" name="Shape 83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70" name="Shape 8370"/>
            <xdr:cNvGrpSpPr/>
          </xdr:nvGrpSpPr>
          <xdr:grpSpPr>
            <a:xfrm>
              <a:off x="5346000" y="3699038"/>
              <a:ext cx="0" cy="161925"/>
              <a:chOff x="5346000" y="3699038"/>
              <a:chExt cx="0" cy="161925"/>
            </a:xfrm>
          </xdr:grpSpPr>
          <xdr:sp>
            <xdr:nvSpPr>
              <xdr:cNvPr id="8371" name="Shape 83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72" name="Shape 8372"/>
              <xdr:cNvGrpSpPr/>
            </xdr:nvGrpSpPr>
            <xdr:grpSpPr>
              <a:xfrm>
                <a:off x="5346000" y="3699038"/>
                <a:ext cx="0" cy="161925"/>
                <a:chOff x="5346000" y="3699038"/>
                <a:chExt cx="0" cy="161925"/>
              </a:xfrm>
            </xdr:grpSpPr>
            <xdr:sp>
              <xdr:nvSpPr>
                <xdr:cNvPr id="8373" name="Shape 83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74" name="Shape 8374"/>
                <xdr:cNvGrpSpPr/>
              </xdr:nvGrpSpPr>
              <xdr:grpSpPr>
                <a:xfrm>
                  <a:off x="5346000" y="3699038"/>
                  <a:ext cx="0" cy="161925"/>
                  <a:chOff x="5346000" y="3699038"/>
                  <a:chExt cx="0" cy="161919"/>
                </a:xfrm>
              </xdr:grpSpPr>
              <xdr:sp>
                <xdr:nvSpPr>
                  <xdr:cNvPr id="8375" name="Shape 83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76" name="Shape 8376"/>
                  <xdr:cNvGrpSpPr/>
                </xdr:nvGrpSpPr>
                <xdr:grpSpPr>
                  <a:xfrm>
                    <a:off x="5346000" y="3699038"/>
                    <a:ext cx="0" cy="161919"/>
                    <a:chOff x="5475762" y="47760700"/>
                    <a:chExt cx="423655" cy="230200"/>
                  </a:xfrm>
                </xdr:grpSpPr>
                <xdr:sp>
                  <xdr:nvSpPr>
                    <xdr:cNvPr id="8377" name="Shape 83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78" name="Shape 83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79" name="Shape 83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80" name="Shape 83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81" name="Shape 83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82" name="Shape 8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83" name="Shape 8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84" name="Shape 83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85" name="Shape 8385"/>
            <xdr:cNvGrpSpPr/>
          </xdr:nvGrpSpPr>
          <xdr:grpSpPr>
            <a:xfrm>
              <a:off x="5346000" y="3699038"/>
              <a:ext cx="0" cy="161925"/>
              <a:chOff x="5346000" y="3699038"/>
              <a:chExt cx="0" cy="161925"/>
            </a:xfrm>
          </xdr:grpSpPr>
          <xdr:sp>
            <xdr:nvSpPr>
              <xdr:cNvPr id="8386" name="Shape 83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87" name="Shape 8387"/>
              <xdr:cNvGrpSpPr/>
            </xdr:nvGrpSpPr>
            <xdr:grpSpPr>
              <a:xfrm>
                <a:off x="5346000" y="3699038"/>
                <a:ext cx="0" cy="161925"/>
                <a:chOff x="5346000" y="3699038"/>
                <a:chExt cx="0" cy="161925"/>
              </a:xfrm>
            </xdr:grpSpPr>
            <xdr:sp>
              <xdr:nvSpPr>
                <xdr:cNvPr id="8388" name="Shape 83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89" name="Shape 8389"/>
                <xdr:cNvGrpSpPr/>
              </xdr:nvGrpSpPr>
              <xdr:grpSpPr>
                <a:xfrm>
                  <a:off x="5346000" y="3699038"/>
                  <a:ext cx="0" cy="161925"/>
                  <a:chOff x="5346000" y="3699038"/>
                  <a:chExt cx="0" cy="161919"/>
                </a:xfrm>
              </xdr:grpSpPr>
              <xdr:sp>
                <xdr:nvSpPr>
                  <xdr:cNvPr id="8390" name="Shape 83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91" name="Shape 8391"/>
                  <xdr:cNvGrpSpPr/>
                </xdr:nvGrpSpPr>
                <xdr:grpSpPr>
                  <a:xfrm>
                    <a:off x="5346000" y="3699038"/>
                    <a:ext cx="0" cy="161919"/>
                    <a:chOff x="5475762" y="47760700"/>
                    <a:chExt cx="423655" cy="230200"/>
                  </a:xfrm>
                </xdr:grpSpPr>
                <xdr:sp>
                  <xdr:nvSpPr>
                    <xdr:cNvPr id="8392" name="Shape 83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93" name="Shape 83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94" name="Shape 83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95" name="Shape 83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96" name="Shape 83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97" name="Shape 83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98" name="Shape 83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99" name="Shape 83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00" name="Shape 8400"/>
            <xdr:cNvGrpSpPr/>
          </xdr:nvGrpSpPr>
          <xdr:grpSpPr>
            <a:xfrm>
              <a:off x="5346000" y="3699038"/>
              <a:ext cx="0" cy="161925"/>
              <a:chOff x="5346000" y="3699038"/>
              <a:chExt cx="0" cy="161925"/>
            </a:xfrm>
          </xdr:grpSpPr>
          <xdr:sp>
            <xdr:nvSpPr>
              <xdr:cNvPr id="8401" name="Shape 84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02" name="Shape 8402"/>
              <xdr:cNvGrpSpPr/>
            </xdr:nvGrpSpPr>
            <xdr:grpSpPr>
              <a:xfrm>
                <a:off x="5346000" y="3699038"/>
                <a:ext cx="0" cy="161925"/>
                <a:chOff x="5346000" y="3699038"/>
                <a:chExt cx="0" cy="161925"/>
              </a:xfrm>
            </xdr:grpSpPr>
            <xdr:sp>
              <xdr:nvSpPr>
                <xdr:cNvPr id="8403" name="Shape 84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04" name="Shape 8404"/>
                <xdr:cNvGrpSpPr/>
              </xdr:nvGrpSpPr>
              <xdr:grpSpPr>
                <a:xfrm>
                  <a:off x="5346000" y="3699038"/>
                  <a:ext cx="0" cy="161925"/>
                  <a:chOff x="5346000" y="3699038"/>
                  <a:chExt cx="0" cy="161919"/>
                </a:xfrm>
              </xdr:grpSpPr>
              <xdr:sp>
                <xdr:nvSpPr>
                  <xdr:cNvPr id="8405" name="Shape 84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06" name="Shape 8406"/>
                  <xdr:cNvGrpSpPr/>
                </xdr:nvGrpSpPr>
                <xdr:grpSpPr>
                  <a:xfrm>
                    <a:off x="5346000" y="3699038"/>
                    <a:ext cx="0" cy="161919"/>
                    <a:chOff x="5475762" y="47760700"/>
                    <a:chExt cx="423655" cy="230200"/>
                  </a:xfrm>
                </xdr:grpSpPr>
                <xdr:sp>
                  <xdr:nvSpPr>
                    <xdr:cNvPr id="8407" name="Shape 84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08" name="Shape 84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09" name="Shape 84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10" name="Shape 84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11" name="Shape 84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12" name="Shape 84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13" name="Shape 8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14" name="Shape 84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15" name="Shape 8415"/>
            <xdr:cNvGrpSpPr/>
          </xdr:nvGrpSpPr>
          <xdr:grpSpPr>
            <a:xfrm>
              <a:off x="5346000" y="3699038"/>
              <a:ext cx="0" cy="161925"/>
              <a:chOff x="5346000" y="3699038"/>
              <a:chExt cx="0" cy="161925"/>
            </a:xfrm>
          </xdr:grpSpPr>
          <xdr:sp>
            <xdr:nvSpPr>
              <xdr:cNvPr id="8416" name="Shape 84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17" name="Shape 8417"/>
              <xdr:cNvGrpSpPr/>
            </xdr:nvGrpSpPr>
            <xdr:grpSpPr>
              <a:xfrm>
                <a:off x="5346000" y="3699038"/>
                <a:ext cx="0" cy="161925"/>
                <a:chOff x="5346000" y="3699038"/>
                <a:chExt cx="0" cy="161925"/>
              </a:xfrm>
            </xdr:grpSpPr>
            <xdr:sp>
              <xdr:nvSpPr>
                <xdr:cNvPr id="8418" name="Shape 84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19" name="Shape 8419"/>
                <xdr:cNvGrpSpPr/>
              </xdr:nvGrpSpPr>
              <xdr:grpSpPr>
                <a:xfrm>
                  <a:off x="5346000" y="3699038"/>
                  <a:ext cx="0" cy="161925"/>
                  <a:chOff x="5346000" y="3699038"/>
                  <a:chExt cx="0" cy="161919"/>
                </a:xfrm>
              </xdr:grpSpPr>
              <xdr:sp>
                <xdr:nvSpPr>
                  <xdr:cNvPr id="8420" name="Shape 84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21" name="Shape 8421"/>
                  <xdr:cNvGrpSpPr/>
                </xdr:nvGrpSpPr>
                <xdr:grpSpPr>
                  <a:xfrm>
                    <a:off x="5346000" y="3699038"/>
                    <a:ext cx="0" cy="161919"/>
                    <a:chOff x="5475762" y="47760700"/>
                    <a:chExt cx="423655" cy="230200"/>
                  </a:xfrm>
                </xdr:grpSpPr>
                <xdr:sp>
                  <xdr:nvSpPr>
                    <xdr:cNvPr id="8422" name="Shape 84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23" name="Shape 84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24" name="Shape 84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25" name="Shape 84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26" name="Shape 8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27" name="Shape 8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28" name="Shape 8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29" name="Shape 84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30" name="Shape 8430"/>
            <xdr:cNvGrpSpPr/>
          </xdr:nvGrpSpPr>
          <xdr:grpSpPr>
            <a:xfrm>
              <a:off x="5346000" y="3699038"/>
              <a:ext cx="0" cy="161925"/>
              <a:chOff x="5346000" y="3699038"/>
              <a:chExt cx="0" cy="161925"/>
            </a:xfrm>
          </xdr:grpSpPr>
          <xdr:sp>
            <xdr:nvSpPr>
              <xdr:cNvPr id="8431" name="Shape 84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32" name="Shape 8432"/>
              <xdr:cNvGrpSpPr/>
            </xdr:nvGrpSpPr>
            <xdr:grpSpPr>
              <a:xfrm>
                <a:off x="5346000" y="3699038"/>
                <a:ext cx="0" cy="161925"/>
                <a:chOff x="5346000" y="3699038"/>
                <a:chExt cx="0" cy="161925"/>
              </a:xfrm>
            </xdr:grpSpPr>
            <xdr:sp>
              <xdr:nvSpPr>
                <xdr:cNvPr id="8433" name="Shape 84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34" name="Shape 8434"/>
                <xdr:cNvGrpSpPr/>
              </xdr:nvGrpSpPr>
              <xdr:grpSpPr>
                <a:xfrm>
                  <a:off x="5346000" y="3699038"/>
                  <a:ext cx="0" cy="161925"/>
                  <a:chOff x="5346000" y="3699038"/>
                  <a:chExt cx="0" cy="161919"/>
                </a:xfrm>
              </xdr:grpSpPr>
              <xdr:sp>
                <xdr:nvSpPr>
                  <xdr:cNvPr id="8435" name="Shape 84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36" name="Shape 8436"/>
                  <xdr:cNvGrpSpPr/>
                </xdr:nvGrpSpPr>
                <xdr:grpSpPr>
                  <a:xfrm>
                    <a:off x="5346000" y="3699038"/>
                    <a:ext cx="0" cy="161919"/>
                    <a:chOff x="5475762" y="47760700"/>
                    <a:chExt cx="423655" cy="230200"/>
                  </a:xfrm>
                </xdr:grpSpPr>
                <xdr:sp>
                  <xdr:nvSpPr>
                    <xdr:cNvPr id="8437" name="Shape 84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38" name="Shape 84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39" name="Shape 8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0" name="Shape 84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41" name="Shape 84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2" name="Shape 84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3" name="Shape 84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44" name="Shape 84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45" name="Shape 8445"/>
            <xdr:cNvGrpSpPr/>
          </xdr:nvGrpSpPr>
          <xdr:grpSpPr>
            <a:xfrm>
              <a:off x="5346000" y="3699038"/>
              <a:ext cx="0" cy="161925"/>
              <a:chOff x="5346000" y="3699038"/>
              <a:chExt cx="0" cy="161925"/>
            </a:xfrm>
          </xdr:grpSpPr>
          <xdr:sp>
            <xdr:nvSpPr>
              <xdr:cNvPr id="8446" name="Shape 84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47" name="Shape 8447"/>
              <xdr:cNvGrpSpPr/>
            </xdr:nvGrpSpPr>
            <xdr:grpSpPr>
              <a:xfrm>
                <a:off x="5346000" y="3699038"/>
                <a:ext cx="0" cy="161925"/>
                <a:chOff x="5346000" y="3699038"/>
                <a:chExt cx="0" cy="161925"/>
              </a:xfrm>
            </xdr:grpSpPr>
            <xdr:sp>
              <xdr:nvSpPr>
                <xdr:cNvPr id="8448" name="Shape 84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49" name="Shape 8449"/>
                <xdr:cNvGrpSpPr/>
              </xdr:nvGrpSpPr>
              <xdr:grpSpPr>
                <a:xfrm>
                  <a:off x="5346000" y="3699038"/>
                  <a:ext cx="0" cy="161925"/>
                  <a:chOff x="5346000" y="3699038"/>
                  <a:chExt cx="0" cy="161919"/>
                </a:xfrm>
              </xdr:grpSpPr>
              <xdr:sp>
                <xdr:nvSpPr>
                  <xdr:cNvPr id="8450" name="Shape 84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51" name="Shape 8451"/>
                  <xdr:cNvGrpSpPr/>
                </xdr:nvGrpSpPr>
                <xdr:grpSpPr>
                  <a:xfrm>
                    <a:off x="5346000" y="3699038"/>
                    <a:ext cx="0" cy="161919"/>
                    <a:chOff x="5475762" y="47760700"/>
                    <a:chExt cx="423655" cy="230200"/>
                  </a:xfrm>
                </xdr:grpSpPr>
                <xdr:sp>
                  <xdr:nvSpPr>
                    <xdr:cNvPr id="8452" name="Shape 84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53" name="Shape 84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54" name="Shape 84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5" name="Shape 84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56" name="Shape 84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7" name="Shape 8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8" name="Shape 8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59" name="Shape 84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60" name="Shape 8460"/>
            <xdr:cNvGrpSpPr/>
          </xdr:nvGrpSpPr>
          <xdr:grpSpPr>
            <a:xfrm>
              <a:off x="5346000" y="3699038"/>
              <a:ext cx="0" cy="161925"/>
              <a:chOff x="5346000" y="3699038"/>
              <a:chExt cx="0" cy="161925"/>
            </a:xfrm>
          </xdr:grpSpPr>
          <xdr:sp>
            <xdr:nvSpPr>
              <xdr:cNvPr id="8461" name="Shape 84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62" name="Shape 8462"/>
              <xdr:cNvGrpSpPr/>
            </xdr:nvGrpSpPr>
            <xdr:grpSpPr>
              <a:xfrm>
                <a:off x="5346000" y="3699038"/>
                <a:ext cx="0" cy="161925"/>
                <a:chOff x="5346000" y="3699038"/>
                <a:chExt cx="0" cy="161925"/>
              </a:xfrm>
            </xdr:grpSpPr>
            <xdr:sp>
              <xdr:nvSpPr>
                <xdr:cNvPr id="8463" name="Shape 84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64" name="Shape 8464"/>
                <xdr:cNvGrpSpPr/>
              </xdr:nvGrpSpPr>
              <xdr:grpSpPr>
                <a:xfrm>
                  <a:off x="5346000" y="3699038"/>
                  <a:ext cx="0" cy="161925"/>
                  <a:chOff x="5346000" y="3699038"/>
                  <a:chExt cx="0" cy="161919"/>
                </a:xfrm>
              </xdr:grpSpPr>
              <xdr:sp>
                <xdr:nvSpPr>
                  <xdr:cNvPr id="8465" name="Shape 84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66" name="Shape 8466"/>
                  <xdr:cNvGrpSpPr/>
                </xdr:nvGrpSpPr>
                <xdr:grpSpPr>
                  <a:xfrm>
                    <a:off x="5346000" y="3699038"/>
                    <a:ext cx="0" cy="161919"/>
                    <a:chOff x="5475762" y="47760700"/>
                    <a:chExt cx="423655" cy="230200"/>
                  </a:xfrm>
                </xdr:grpSpPr>
                <xdr:sp>
                  <xdr:nvSpPr>
                    <xdr:cNvPr id="8467" name="Shape 84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68" name="Shape 84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69" name="Shape 84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0" name="Shape 84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71" name="Shape 8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2" name="Shape 8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3" name="Shape 8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74" name="Shape 84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75" name="Shape 8475"/>
            <xdr:cNvGrpSpPr/>
          </xdr:nvGrpSpPr>
          <xdr:grpSpPr>
            <a:xfrm>
              <a:off x="5346000" y="3699038"/>
              <a:ext cx="0" cy="161925"/>
              <a:chOff x="5346000" y="3699038"/>
              <a:chExt cx="0" cy="161925"/>
            </a:xfrm>
          </xdr:grpSpPr>
          <xdr:sp>
            <xdr:nvSpPr>
              <xdr:cNvPr id="8476" name="Shape 84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77" name="Shape 8477"/>
              <xdr:cNvGrpSpPr/>
            </xdr:nvGrpSpPr>
            <xdr:grpSpPr>
              <a:xfrm>
                <a:off x="5346000" y="3699038"/>
                <a:ext cx="0" cy="161925"/>
                <a:chOff x="5346000" y="3699038"/>
                <a:chExt cx="0" cy="161925"/>
              </a:xfrm>
            </xdr:grpSpPr>
            <xdr:sp>
              <xdr:nvSpPr>
                <xdr:cNvPr id="8478" name="Shape 84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79" name="Shape 8479"/>
                <xdr:cNvGrpSpPr/>
              </xdr:nvGrpSpPr>
              <xdr:grpSpPr>
                <a:xfrm>
                  <a:off x="5346000" y="3699038"/>
                  <a:ext cx="0" cy="161925"/>
                  <a:chOff x="5346000" y="3699038"/>
                  <a:chExt cx="0" cy="161919"/>
                </a:xfrm>
              </xdr:grpSpPr>
              <xdr:sp>
                <xdr:nvSpPr>
                  <xdr:cNvPr id="8480" name="Shape 84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81" name="Shape 8481"/>
                  <xdr:cNvGrpSpPr/>
                </xdr:nvGrpSpPr>
                <xdr:grpSpPr>
                  <a:xfrm>
                    <a:off x="5346000" y="3699038"/>
                    <a:ext cx="0" cy="161919"/>
                    <a:chOff x="5475762" y="47760700"/>
                    <a:chExt cx="423655" cy="230200"/>
                  </a:xfrm>
                </xdr:grpSpPr>
                <xdr:sp>
                  <xdr:nvSpPr>
                    <xdr:cNvPr id="8482" name="Shape 84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83" name="Shape 84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84" name="Shape 84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5" name="Shape 84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86" name="Shape 84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7" name="Shape 84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8" name="Shape 84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89" name="Shape 84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90" name="Shape 8490"/>
            <xdr:cNvGrpSpPr/>
          </xdr:nvGrpSpPr>
          <xdr:grpSpPr>
            <a:xfrm>
              <a:off x="5346000" y="3699038"/>
              <a:ext cx="0" cy="161925"/>
              <a:chOff x="5346000" y="3699038"/>
              <a:chExt cx="0" cy="161925"/>
            </a:xfrm>
          </xdr:grpSpPr>
          <xdr:sp>
            <xdr:nvSpPr>
              <xdr:cNvPr id="8491" name="Shape 84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92" name="Shape 8492"/>
              <xdr:cNvGrpSpPr/>
            </xdr:nvGrpSpPr>
            <xdr:grpSpPr>
              <a:xfrm>
                <a:off x="5346000" y="3699038"/>
                <a:ext cx="0" cy="161925"/>
                <a:chOff x="5346000" y="3699038"/>
                <a:chExt cx="0" cy="161925"/>
              </a:xfrm>
            </xdr:grpSpPr>
            <xdr:sp>
              <xdr:nvSpPr>
                <xdr:cNvPr id="8493" name="Shape 84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94" name="Shape 8494"/>
                <xdr:cNvGrpSpPr/>
              </xdr:nvGrpSpPr>
              <xdr:grpSpPr>
                <a:xfrm>
                  <a:off x="5346000" y="3699038"/>
                  <a:ext cx="0" cy="161925"/>
                  <a:chOff x="5346000" y="3699038"/>
                  <a:chExt cx="0" cy="161919"/>
                </a:xfrm>
              </xdr:grpSpPr>
              <xdr:sp>
                <xdr:nvSpPr>
                  <xdr:cNvPr id="8495" name="Shape 84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96" name="Shape 8496"/>
                  <xdr:cNvGrpSpPr/>
                </xdr:nvGrpSpPr>
                <xdr:grpSpPr>
                  <a:xfrm>
                    <a:off x="5346000" y="3699038"/>
                    <a:ext cx="0" cy="161919"/>
                    <a:chOff x="5475762" y="47760700"/>
                    <a:chExt cx="423655" cy="230200"/>
                  </a:xfrm>
                </xdr:grpSpPr>
                <xdr:sp>
                  <xdr:nvSpPr>
                    <xdr:cNvPr id="8497" name="Shape 84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98" name="Shape 84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99" name="Shape 84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00" name="Shape 85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01" name="Shape 8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02" name="Shape 8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03" name="Shape 8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04" name="Shape 85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05" name="Shape 8505"/>
            <xdr:cNvGrpSpPr/>
          </xdr:nvGrpSpPr>
          <xdr:grpSpPr>
            <a:xfrm>
              <a:off x="5346000" y="3699038"/>
              <a:ext cx="0" cy="161925"/>
              <a:chOff x="5346000" y="3699038"/>
              <a:chExt cx="0" cy="161925"/>
            </a:xfrm>
          </xdr:grpSpPr>
          <xdr:sp>
            <xdr:nvSpPr>
              <xdr:cNvPr id="8506" name="Shape 85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07" name="Shape 8507"/>
              <xdr:cNvGrpSpPr/>
            </xdr:nvGrpSpPr>
            <xdr:grpSpPr>
              <a:xfrm>
                <a:off x="5346000" y="3699038"/>
                <a:ext cx="0" cy="161925"/>
                <a:chOff x="5346000" y="3699038"/>
                <a:chExt cx="0" cy="161925"/>
              </a:xfrm>
            </xdr:grpSpPr>
            <xdr:sp>
              <xdr:nvSpPr>
                <xdr:cNvPr id="8508" name="Shape 85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09" name="Shape 8509"/>
                <xdr:cNvGrpSpPr/>
              </xdr:nvGrpSpPr>
              <xdr:grpSpPr>
                <a:xfrm>
                  <a:off x="5346000" y="3699038"/>
                  <a:ext cx="0" cy="161925"/>
                  <a:chOff x="5346000" y="3699038"/>
                  <a:chExt cx="0" cy="161919"/>
                </a:xfrm>
              </xdr:grpSpPr>
              <xdr:sp>
                <xdr:nvSpPr>
                  <xdr:cNvPr id="8510" name="Shape 85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11" name="Shape 8511"/>
                  <xdr:cNvGrpSpPr/>
                </xdr:nvGrpSpPr>
                <xdr:grpSpPr>
                  <a:xfrm>
                    <a:off x="5346000" y="3699038"/>
                    <a:ext cx="0" cy="161919"/>
                    <a:chOff x="5475762" y="47760700"/>
                    <a:chExt cx="423655" cy="230200"/>
                  </a:xfrm>
                </xdr:grpSpPr>
                <xdr:sp>
                  <xdr:nvSpPr>
                    <xdr:cNvPr id="8512" name="Shape 85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13" name="Shape 85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14" name="Shape 8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15" name="Shape 85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16" name="Shape 8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17" name="Shape 8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18" name="Shape 85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19" name="Shape 85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20" name="Shape 8520"/>
            <xdr:cNvGrpSpPr/>
          </xdr:nvGrpSpPr>
          <xdr:grpSpPr>
            <a:xfrm>
              <a:off x="5346000" y="3699038"/>
              <a:ext cx="0" cy="161925"/>
              <a:chOff x="5346000" y="3699038"/>
              <a:chExt cx="0" cy="161925"/>
            </a:xfrm>
          </xdr:grpSpPr>
          <xdr:sp>
            <xdr:nvSpPr>
              <xdr:cNvPr id="8521" name="Shape 85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22" name="Shape 8522"/>
              <xdr:cNvGrpSpPr/>
            </xdr:nvGrpSpPr>
            <xdr:grpSpPr>
              <a:xfrm>
                <a:off x="5346000" y="3699038"/>
                <a:ext cx="0" cy="161925"/>
                <a:chOff x="5346000" y="3699038"/>
                <a:chExt cx="0" cy="161925"/>
              </a:xfrm>
            </xdr:grpSpPr>
            <xdr:sp>
              <xdr:nvSpPr>
                <xdr:cNvPr id="8523" name="Shape 85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24" name="Shape 8524"/>
                <xdr:cNvGrpSpPr/>
              </xdr:nvGrpSpPr>
              <xdr:grpSpPr>
                <a:xfrm>
                  <a:off x="5346000" y="3699038"/>
                  <a:ext cx="0" cy="161925"/>
                  <a:chOff x="5346000" y="3699038"/>
                  <a:chExt cx="0" cy="161919"/>
                </a:xfrm>
              </xdr:grpSpPr>
              <xdr:sp>
                <xdr:nvSpPr>
                  <xdr:cNvPr id="8525" name="Shape 85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26" name="Shape 8526"/>
                  <xdr:cNvGrpSpPr/>
                </xdr:nvGrpSpPr>
                <xdr:grpSpPr>
                  <a:xfrm>
                    <a:off x="5346000" y="3699038"/>
                    <a:ext cx="0" cy="161919"/>
                    <a:chOff x="5475762" y="47760700"/>
                    <a:chExt cx="423655" cy="230200"/>
                  </a:xfrm>
                </xdr:grpSpPr>
                <xdr:sp>
                  <xdr:nvSpPr>
                    <xdr:cNvPr id="8527" name="Shape 85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28" name="Shape 85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29" name="Shape 85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30" name="Shape 85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31" name="Shape 85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32" name="Shape 8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33" name="Shape 85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34" name="Shape 85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35" name="Shape 8535"/>
            <xdr:cNvGrpSpPr/>
          </xdr:nvGrpSpPr>
          <xdr:grpSpPr>
            <a:xfrm>
              <a:off x="5346000" y="3699038"/>
              <a:ext cx="0" cy="161925"/>
              <a:chOff x="5346000" y="3699038"/>
              <a:chExt cx="0" cy="161925"/>
            </a:xfrm>
          </xdr:grpSpPr>
          <xdr:sp>
            <xdr:nvSpPr>
              <xdr:cNvPr id="8536" name="Shape 85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37" name="Shape 8537"/>
              <xdr:cNvGrpSpPr/>
            </xdr:nvGrpSpPr>
            <xdr:grpSpPr>
              <a:xfrm>
                <a:off x="5346000" y="3699038"/>
                <a:ext cx="0" cy="161925"/>
                <a:chOff x="5346000" y="3699038"/>
                <a:chExt cx="0" cy="161925"/>
              </a:xfrm>
            </xdr:grpSpPr>
            <xdr:sp>
              <xdr:nvSpPr>
                <xdr:cNvPr id="8538" name="Shape 85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39" name="Shape 8539"/>
                <xdr:cNvGrpSpPr/>
              </xdr:nvGrpSpPr>
              <xdr:grpSpPr>
                <a:xfrm>
                  <a:off x="5346000" y="3699038"/>
                  <a:ext cx="0" cy="161925"/>
                  <a:chOff x="5346000" y="3699038"/>
                  <a:chExt cx="0" cy="161919"/>
                </a:xfrm>
              </xdr:grpSpPr>
              <xdr:sp>
                <xdr:nvSpPr>
                  <xdr:cNvPr id="8540" name="Shape 85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41" name="Shape 8541"/>
                  <xdr:cNvGrpSpPr/>
                </xdr:nvGrpSpPr>
                <xdr:grpSpPr>
                  <a:xfrm>
                    <a:off x="5346000" y="3699038"/>
                    <a:ext cx="0" cy="161919"/>
                    <a:chOff x="5475762" y="47760700"/>
                    <a:chExt cx="423655" cy="230200"/>
                  </a:xfrm>
                </xdr:grpSpPr>
                <xdr:sp>
                  <xdr:nvSpPr>
                    <xdr:cNvPr id="8542" name="Shape 85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43" name="Shape 85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44" name="Shape 85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45" name="Shape 85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46" name="Shape 8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47" name="Shape 8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48" name="Shape 8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49" name="Shape 85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50" name="Shape 8550"/>
            <xdr:cNvGrpSpPr/>
          </xdr:nvGrpSpPr>
          <xdr:grpSpPr>
            <a:xfrm>
              <a:off x="5346000" y="3699038"/>
              <a:ext cx="0" cy="161925"/>
              <a:chOff x="5346000" y="3699038"/>
              <a:chExt cx="0" cy="161925"/>
            </a:xfrm>
          </xdr:grpSpPr>
          <xdr:sp>
            <xdr:nvSpPr>
              <xdr:cNvPr id="8551" name="Shape 85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52" name="Shape 8552"/>
              <xdr:cNvGrpSpPr/>
            </xdr:nvGrpSpPr>
            <xdr:grpSpPr>
              <a:xfrm>
                <a:off x="5346000" y="3699038"/>
                <a:ext cx="0" cy="161925"/>
                <a:chOff x="5346000" y="3699038"/>
                <a:chExt cx="0" cy="161925"/>
              </a:xfrm>
            </xdr:grpSpPr>
            <xdr:sp>
              <xdr:nvSpPr>
                <xdr:cNvPr id="8553" name="Shape 85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54" name="Shape 8554"/>
                <xdr:cNvGrpSpPr/>
              </xdr:nvGrpSpPr>
              <xdr:grpSpPr>
                <a:xfrm>
                  <a:off x="5346000" y="3699038"/>
                  <a:ext cx="0" cy="161925"/>
                  <a:chOff x="5346000" y="3699038"/>
                  <a:chExt cx="0" cy="161919"/>
                </a:xfrm>
              </xdr:grpSpPr>
              <xdr:sp>
                <xdr:nvSpPr>
                  <xdr:cNvPr id="8555" name="Shape 85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56" name="Shape 8556"/>
                  <xdr:cNvGrpSpPr/>
                </xdr:nvGrpSpPr>
                <xdr:grpSpPr>
                  <a:xfrm>
                    <a:off x="5346000" y="3699038"/>
                    <a:ext cx="0" cy="161919"/>
                    <a:chOff x="5475762" y="47760700"/>
                    <a:chExt cx="423655" cy="230200"/>
                  </a:xfrm>
                </xdr:grpSpPr>
                <xdr:sp>
                  <xdr:nvSpPr>
                    <xdr:cNvPr id="8557" name="Shape 85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58" name="Shape 85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59" name="Shape 85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60" name="Shape 85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61" name="Shape 8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62" name="Shape 8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63" name="Shape 85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64" name="Shape 85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65" name="Shape 8565"/>
            <xdr:cNvGrpSpPr/>
          </xdr:nvGrpSpPr>
          <xdr:grpSpPr>
            <a:xfrm>
              <a:off x="5346000" y="3699038"/>
              <a:ext cx="0" cy="161925"/>
              <a:chOff x="5346000" y="3699038"/>
              <a:chExt cx="0" cy="161925"/>
            </a:xfrm>
          </xdr:grpSpPr>
          <xdr:sp>
            <xdr:nvSpPr>
              <xdr:cNvPr id="8566" name="Shape 85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67" name="Shape 8567"/>
              <xdr:cNvGrpSpPr/>
            </xdr:nvGrpSpPr>
            <xdr:grpSpPr>
              <a:xfrm>
                <a:off x="5346000" y="3699038"/>
                <a:ext cx="0" cy="161925"/>
                <a:chOff x="5346000" y="3699038"/>
                <a:chExt cx="0" cy="161925"/>
              </a:xfrm>
            </xdr:grpSpPr>
            <xdr:sp>
              <xdr:nvSpPr>
                <xdr:cNvPr id="8568" name="Shape 85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69" name="Shape 8569"/>
                <xdr:cNvGrpSpPr/>
              </xdr:nvGrpSpPr>
              <xdr:grpSpPr>
                <a:xfrm>
                  <a:off x="5346000" y="3699038"/>
                  <a:ext cx="0" cy="161925"/>
                  <a:chOff x="5346000" y="3699038"/>
                  <a:chExt cx="0" cy="161919"/>
                </a:xfrm>
              </xdr:grpSpPr>
              <xdr:sp>
                <xdr:nvSpPr>
                  <xdr:cNvPr id="8570" name="Shape 85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71" name="Shape 8571"/>
                  <xdr:cNvGrpSpPr/>
                </xdr:nvGrpSpPr>
                <xdr:grpSpPr>
                  <a:xfrm>
                    <a:off x="5346000" y="3699038"/>
                    <a:ext cx="0" cy="161919"/>
                    <a:chOff x="5475762" y="47760700"/>
                    <a:chExt cx="423655" cy="230200"/>
                  </a:xfrm>
                </xdr:grpSpPr>
                <xdr:sp>
                  <xdr:nvSpPr>
                    <xdr:cNvPr id="8572" name="Shape 85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73" name="Shape 85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74" name="Shape 85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5" name="Shape 85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76" name="Shape 85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7" name="Shape 85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8" name="Shape 85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79" name="Shape 85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80" name="Shape 8580"/>
            <xdr:cNvGrpSpPr/>
          </xdr:nvGrpSpPr>
          <xdr:grpSpPr>
            <a:xfrm>
              <a:off x="5346000" y="3699038"/>
              <a:ext cx="0" cy="161925"/>
              <a:chOff x="5346000" y="3699038"/>
              <a:chExt cx="0" cy="161925"/>
            </a:xfrm>
          </xdr:grpSpPr>
          <xdr:sp>
            <xdr:nvSpPr>
              <xdr:cNvPr id="8581" name="Shape 85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82" name="Shape 8582"/>
              <xdr:cNvGrpSpPr/>
            </xdr:nvGrpSpPr>
            <xdr:grpSpPr>
              <a:xfrm>
                <a:off x="5346000" y="3699038"/>
                <a:ext cx="0" cy="161925"/>
                <a:chOff x="5346000" y="3699038"/>
                <a:chExt cx="0" cy="161925"/>
              </a:xfrm>
            </xdr:grpSpPr>
            <xdr:sp>
              <xdr:nvSpPr>
                <xdr:cNvPr id="8583" name="Shape 85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84" name="Shape 8584"/>
                <xdr:cNvGrpSpPr/>
              </xdr:nvGrpSpPr>
              <xdr:grpSpPr>
                <a:xfrm>
                  <a:off x="5346000" y="3699038"/>
                  <a:ext cx="0" cy="161925"/>
                  <a:chOff x="5346000" y="3699038"/>
                  <a:chExt cx="0" cy="161919"/>
                </a:xfrm>
              </xdr:grpSpPr>
              <xdr:sp>
                <xdr:nvSpPr>
                  <xdr:cNvPr id="8585" name="Shape 85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86" name="Shape 8586"/>
                  <xdr:cNvGrpSpPr/>
                </xdr:nvGrpSpPr>
                <xdr:grpSpPr>
                  <a:xfrm>
                    <a:off x="5346000" y="3699038"/>
                    <a:ext cx="0" cy="161919"/>
                    <a:chOff x="5475762" y="47760700"/>
                    <a:chExt cx="423655" cy="230200"/>
                  </a:xfrm>
                </xdr:grpSpPr>
                <xdr:sp>
                  <xdr:nvSpPr>
                    <xdr:cNvPr id="8587" name="Shape 85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88" name="Shape 85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89" name="Shape 85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0" name="Shape 85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91" name="Shape 85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2" name="Shape 8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3" name="Shape 8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94" name="Shape 85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95" name="Shape 8595"/>
            <xdr:cNvGrpSpPr/>
          </xdr:nvGrpSpPr>
          <xdr:grpSpPr>
            <a:xfrm>
              <a:off x="5346000" y="3699038"/>
              <a:ext cx="0" cy="161925"/>
              <a:chOff x="5346000" y="3699038"/>
              <a:chExt cx="0" cy="161925"/>
            </a:xfrm>
          </xdr:grpSpPr>
          <xdr:sp>
            <xdr:nvSpPr>
              <xdr:cNvPr id="8596" name="Shape 85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97" name="Shape 8597"/>
              <xdr:cNvGrpSpPr/>
            </xdr:nvGrpSpPr>
            <xdr:grpSpPr>
              <a:xfrm>
                <a:off x="5346000" y="3699038"/>
                <a:ext cx="0" cy="161925"/>
                <a:chOff x="5346000" y="3699038"/>
                <a:chExt cx="0" cy="161925"/>
              </a:xfrm>
            </xdr:grpSpPr>
            <xdr:sp>
              <xdr:nvSpPr>
                <xdr:cNvPr id="8598" name="Shape 85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99" name="Shape 8599"/>
                <xdr:cNvGrpSpPr/>
              </xdr:nvGrpSpPr>
              <xdr:grpSpPr>
                <a:xfrm>
                  <a:off x="5346000" y="3699038"/>
                  <a:ext cx="0" cy="161925"/>
                  <a:chOff x="5346000" y="3699038"/>
                  <a:chExt cx="0" cy="161919"/>
                </a:xfrm>
              </xdr:grpSpPr>
              <xdr:sp>
                <xdr:nvSpPr>
                  <xdr:cNvPr id="8600" name="Shape 86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01" name="Shape 8601"/>
                  <xdr:cNvGrpSpPr/>
                </xdr:nvGrpSpPr>
                <xdr:grpSpPr>
                  <a:xfrm>
                    <a:off x="5346000" y="3699038"/>
                    <a:ext cx="0" cy="161919"/>
                    <a:chOff x="5475762" y="47760700"/>
                    <a:chExt cx="423655" cy="230200"/>
                  </a:xfrm>
                </xdr:grpSpPr>
                <xdr:sp>
                  <xdr:nvSpPr>
                    <xdr:cNvPr id="8602" name="Shape 86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03" name="Shape 86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04" name="Shape 86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5" name="Shape 86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606" name="Shape 86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7" name="Shape 8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8" name="Shape 86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09" name="Shape 86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10" name="Shape 8610"/>
            <xdr:cNvGrpSpPr/>
          </xdr:nvGrpSpPr>
          <xdr:grpSpPr>
            <a:xfrm>
              <a:off x="5346000" y="3699038"/>
              <a:ext cx="0" cy="161925"/>
              <a:chOff x="5346000" y="3699038"/>
              <a:chExt cx="0" cy="161925"/>
            </a:xfrm>
          </xdr:grpSpPr>
          <xdr:sp>
            <xdr:nvSpPr>
              <xdr:cNvPr id="8611" name="Shape 86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12" name="Shape 8612"/>
              <xdr:cNvGrpSpPr/>
            </xdr:nvGrpSpPr>
            <xdr:grpSpPr>
              <a:xfrm>
                <a:off x="5346000" y="3699038"/>
                <a:ext cx="0" cy="161925"/>
                <a:chOff x="5346000" y="3699038"/>
                <a:chExt cx="0" cy="161925"/>
              </a:xfrm>
            </xdr:grpSpPr>
            <xdr:sp>
              <xdr:nvSpPr>
                <xdr:cNvPr id="8613" name="Shape 86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14" name="Shape 8614"/>
                <xdr:cNvGrpSpPr/>
              </xdr:nvGrpSpPr>
              <xdr:grpSpPr>
                <a:xfrm>
                  <a:off x="5346000" y="3699038"/>
                  <a:ext cx="0" cy="161925"/>
                  <a:chOff x="5346000" y="3699038"/>
                  <a:chExt cx="0" cy="161919"/>
                </a:xfrm>
              </xdr:grpSpPr>
              <xdr:sp>
                <xdr:nvSpPr>
                  <xdr:cNvPr id="8615" name="Shape 86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16" name="Shape 8616"/>
                  <xdr:cNvGrpSpPr/>
                </xdr:nvGrpSpPr>
                <xdr:grpSpPr>
                  <a:xfrm>
                    <a:off x="5346000" y="3699038"/>
                    <a:ext cx="0" cy="161919"/>
                    <a:chOff x="5475762" y="47760700"/>
                    <a:chExt cx="423655" cy="230200"/>
                  </a:xfrm>
                </xdr:grpSpPr>
                <xdr:sp>
                  <xdr:nvSpPr>
                    <xdr:cNvPr id="8617" name="Shape 86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18" name="Shape 86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19" name="Shape 86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20" name="Shape 86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621" name="Shape 86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22" name="Shape 86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23" name="Shape 8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24" name="Shape 86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25" name="Shape 8625"/>
            <xdr:cNvGrpSpPr/>
          </xdr:nvGrpSpPr>
          <xdr:grpSpPr>
            <a:xfrm>
              <a:off x="5346000" y="3699038"/>
              <a:ext cx="0" cy="161925"/>
              <a:chOff x="5346000" y="3699038"/>
              <a:chExt cx="0" cy="161925"/>
            </a:xfrm>
          </xdr:grpSpPr>
          <xdr:sp>
            <xdr:nvSpPr>
              <xdr:cNvPr id="8626" name="Shape 86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27" name="Shape 8627"/>
              <xdr:cNvGrpSpPr/>
            </xdr:nvGrpSpPr>
            <xdr:grpSpPr>
              <a:xfrm>
                <a:off x="5346000" y="3699038"/>
                <a:ext cx="0" cy="161925"/>
                <a:chOff x="5346000" y="3699038"/>
                <a:chExt cx="0" cy="161925"/>
              </a:xfrm>
            </xdr:grpSpPr>
            <xdr:sp>
              <xdr:nvSpPr>
                <xdr:cNvPr id="8628" name="Shape 86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29" name="Shape 8629"/>
                <xdr:cNvGrpSpPr/>
              </xdr:nvGrpSpPr>
              <xdr:grpSpPr>
                <a:xfrm>
                  <a:off x="5346000" y="3699038"/>
                  <a:ext cx="0" cy="161925"/>
                  <a:chOff x="5346000" y="3699038"/>
                  <a:chExt cx="0" cy="161919"/>
                </a:xfrm>
              </xdr:grpSpPr>
              <xdr:sp>
                <xdr:nvSpPr>
                  <xdr:cNvPr id="8630" name="Shape 86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31" name="Shape 8631"/>
                  <xdr:cNvGrpSpPr/>
                </xdr:nvGrpSpPr>
                <xdr:grpSpPr>
                  <a:xfrm>
                    <a:off x="5346000" y="3699038"/>
                    <a:ext cx="0" cy="161919"/>
                    <a:chOff x="5475762" y="47760700"/>
                    <a:chExt cx="314325" cy="230200"/>
                  </a:xfrm>
                </xdr:grpSpPr>
                <xdr:sp>
                  <xdr:nvSpPr>
                    <xdr:cNvPr id="8632" name="Shape 86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33" name="Shape 863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34" name="Shape 863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35" name="Shape 863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36" name="Shape 863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37" name="Shape 863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38" name="Shape 863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8639" name="Shape 86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40" name="Shape 8640"/>
            <xdr:cNvGrpSpPr/>
          </xdr:nvGrpSpPr>
          <xdr:grpSpPr>
            <a:xfrm>
              <a:off x="5346000" y="3699038"/>
              <a:ext cx="0" cy="161925"/>
              <a:chOff x="5346000" y="3699038"/>
              <a:chExt cx="0" cy="161925"/>
            </a:xfrm>
          </xdr:grpSpPr>
          <xdr:sp>
            <xdr:nvSpPr>
              <xdr:cNvPr id="8641" name="Shape 86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42" name="Shape 8642"/>
              <xdr:cNvGrpSpPr/>
            </xdr:nvGrpSpPr>
            <xdr:grpSpPr>
              <a:xfrm>
                <a:off x="5346000" y="3699038"/>
                <a:ext cx="0" cy="161925"/>
                <a:chOff x="5346000" y="3699038"/>
                <a:chExt cx="0" cy="161925"/>
              </a:xfrm>
            </xdr:grpSpPr>
            <xdr:sp>
              <xdr:nvSpPr>
                <xdr:cNvPr id="8643" name="Shape 86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44" name="Shape 8644"/>
                <xdr:cNvGrpSpPr/>
              </xdr:nvGrpSpPr>
              <xdr:grpSpPr>
                <a:xfrm>
                  <a:off x="5346000" y="3699038"/>
                  <a:ext cx="0" cy="161925"/>
                  <a:chOff x="5346000" y="3699038"/>
                  <a:chExt cx="0" cy="161919"/>
                </a:xfrm>
              </xdr:grpSpPr>
              <xdr:sp>
                <xdr:nvSpPr>
                  <xdr:cNvPr id="8645" name="Shape 86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46" name="Shape 8646"/>
                  <xdr:cNvGrpSpPr/>
                </xdr:nvGrpSpPr>
                <xdr:grpSpPr>
                  <a:xfrm>
                    <a:off x="5346000" y="3699038"/>
                    <a:ext cx="0" cy="161919"/>
                    <a:chOff x="5475762" y="47760700"/>
                    <a:chExt cx="314325" cy="230200"/>
                  </a:xfrm>
                </xdr:grpSpPr>
                <xdr:sp>
                  <xdr:nvSpPr>
                    <xdr:cNvPr id="8647" name="Shape 86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48" name="Shape 864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49" name="Shape 864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50" name="Shape 865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51" name="Shape 865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52" name="Shape 86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53" name="Shape 86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8654" name="Shape 865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55" name="Shape 8655"/>
            <xdr:cNvGrpSpPr/>
          </xdr:nvGrpSpPr>
          <xdr:grpSpPr>
            <a:xfrm>
              <a:off x="5346000" y="3694275"/>
              <a:ext cx="0" cy="171450"/>
              <a:chOff x="5346000" y="3694275"/>
              <a:chExt cx="0" cy="171450"/>
            </a:xfrm>
          </xdr:grpSpPr>
          <xdr:sp>
            <xdr:nvSpPr>
              <xdr:cNvPr id="8656" name="Shape 865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57" name="Shape 8657"/>
              <xdr:cNvGrpSpPr/>
            </xdr:nvGrpSpPr>
            <xdr:grpSpPr>
              <a:xfrm>
                <a:off x="5346000" y="3694275"/>
                <a:ext cx="0" cy="171450"/>
                <a:chOff x="5346000" y="3694275"/>
                <a:chExt cx="0" cy="171450"/>
              </a:xfrm>
            </xdr:grpSpPr>
            <xdr:sp>
              <xdr:nvSpPr>
                <xdr:cNvPr id="8658" name="Shape 865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59" name="Shape 8659"/>
                <xdr:cNvGrpSpPr/>
              </xdr:nvGrpSpPr>
              <xdr:grpSpPr>
                <a:xfrm>
                  <a:off x="5346000" y="3694275"/>
                  <a:ext cx="0" cy="171450"/>
                  <a:chOff x="5346000" y="3694275"/>
                  <a:chExt cx="0" cy="171443"/>
                </a:xfrm>
              </xdr:grpSpPr>
              <xdr:sp>
                <xdr:nvSpPr>
                  <xdr:cNvPr id="8660" name="Shape 866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61" name="Shape 8661"/>
                  <xdr:cNvGrpSpPr/>
                </xdr:nvGrpSpPr>
                <xdr:grpSpPr>
                  <a:xfrm>
                    <a:off x="5346000" y="3694275"/>
                    <a:ext cx="0" cy="171443"/>
                    <a:chOff x="5475762" y="47760700"/>
                    <a:chExt cx="314325" cy="230200"/>
                  </a:xfrm>
                </xdr:grpSpPr>
                <xdr:sp>
                  <xdr:nvSpPr>
                    <xdr:cNvPr id="8662" name="Shape 86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63" name="Shape 866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64" name="Shape 866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65" name="Shape 866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66" name="Shape 866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67" name="Shape 866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68" name="Shape 866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69" name="Shape 86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70" name="Shape 8670"/>
            <xdr:cNvGrpSpPr/>
          </xdr:nvGrpSpPr>
          <xdr:grpSpPr>
            <a:xfrm>
              <a:off x="5346000" y="3699038"/>
              <a:ext cx="0" cy="161925"/>
              <a:chOff x="5346000" y="3699038"/>
              <a:chExt cx="0" cy="161925"/>
            </a:xfrm>
          </xdr:grpSpPr>
          <xdr:sp>
            <xdr:nvSpPr>
              <xdr:cNvPr id="8671" name="Shape 86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72" name="Shape 8672"/>
              <xdr:cNvGrpSpPr/>
            </xdr:nvGrpSpPr>
            <xdr:grpSpPr>
              <a:xfrm>
                <a:off x="5346000" y="3699038"/>
                <a:ext cx="0" cy="161925"/>
                <a:chOff x="5346000" y="3699038"/>
                <a:chExt cx="0" cy="161925"/>
              </a:xfrm>
            </xdr:grpSpPr>
            <xdr:sp>
              <xdr:nvSpPr>
                <xdr:cNvPr id="8673" name="Shape 86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74" name="Shape 8674"/>
                <xdr:cNvGrpSpPr/>
              </xdr:nvGrpSpPr>
              <xdr:grpSpPr>
                <a:xfrm>
                  <a:off x="5346000" y="3699038"/>
                  <a:ext cx="0" cy="161925"/>
                  <a:chOff x="5346000" y="3699038"/>
                  <a:chExt cx="0" cy="161919"/>
                </a:xfrm>
              </xdr:grpSpPr>
              <xdr:sp>
                <xdr:nvSpPr>
                  <xdr:cNvPr id="8675" name="Shape 86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76" name="Shape 8676"/>
                  <xdr:cNvGrpSpPr/>
                </xdr:nvGrpSpPr>
                <xdr:grpSpPr>
                  <a:xfrm>
                    <a:off x="5346000" y="3699038"/>
                    <a:ext cx="0" cy="161919"/>
                    <a:chOff x="5475762" y="47760700"/>
                    <a:chExt cx="423655" cy="230200"/>
                  </a:xfrm>
                </xdr:grpSpPr>
                <xdr:sp>
                  <xdr:nvSpPr>
                    <xdr:cNvPr id="8677" name="Shape 86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78" name="Shape 86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79" name="Shape 86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80" name="Shape 86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681" name="Shape 8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82" name="Shape 8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83" name="Shape 86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84" name="Shape 86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85" name="Shape 8685"/>
            <xdr:cNvGrpSpPr/>
          </xdr:nvGrpSpPr>
          <xdr:grpSpPr>
            <a:xfrm>
              <a:off x="5346000" y="3699038"/>
              <a:ext cx="0" cy="161925"/>
              <a:chOff x="5346000" y="3699038"/>
              <a:chExt cx="0" cy="161925"/>
            </a:xfrm>
          </xdr:grpSpPr>
          <xdr:sp>
            <xdr:nvSpPr>
              <xdr:cNvPr id="8686" name="Shape 86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87" name="Shape 8687"/>
              <xdr:cNvGrpSpPr/>
            </xdr:nvGrpSpPr>
            <xdr:grpSpPr>
              <a:xfrm>
                <a:off x="5346000" y="3699038"/>
                <a:ext cx="0" cy="161925"/>
                <a:chOff x="5346000" y="3699038"/>
                <a:chExt cx="0" cy="161925"/>
              </a:xfrm>
            </xdr:grpSpPr>
            <xdr:sp>
              <xdr:nvSpPr>
                <xdr:cNvPr id="8688" name="Shape 86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89" name="Shape 8689"/>
                <xdr:cNvGrpSpPr/>
              </xdr:nvGrpSpPr>
              <xdr:grpSpPr>
                <a:xfrm>
                  <a:off x="5346000" y="3699038"/>
                  <a:ext cx="0" cy="161925"/>
                  <a:chOff x="5346000" y="3699038"/>
                  <a:chExt cx="0" cy="161919"/>
                </a:xfrm>
              </xdr:grpSpPr>
              <xdr:sp>
                <xdr:nvSpPr>
                  <xdr:cNvPr id="8690" name="Shape 86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91" name="Shape 8691"/>
                  <xdr:cNvGrpSpPr/>
                </xdr:nvGrpSpPr>
                <xdr:grpSpPr>
                  <a:xfrm>
                    <a:off x="5346000" y="3699038"/>
                    <a:ext cx="0" cy="161919"/>
                    <a:chOff x="5475762" y="47760700"/>
                    <a:chExt cx="423655" cy="230200"/>
                  </a:xfrm>
                </xdr:grpSpPr>
                <xdr:sp>
                  <xdr:nvSpPr>
                    <xdr:cNvPr id="8692" name="Shape 86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93" name="Shape 86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94" name="Shape 86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95" name="Shape 86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696" name="Shape 86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97" name="Shape 86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98" name="Shape 86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699" name="Shape 86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00" name="Shape 8700"/>
            <xdr:cNvGrpSpPr/>
          </xdr:nvGrpSpPr>
          <xdr:grpSpPr>
            <a:xfrm>
              <a:off x="5346000" y="3699038"/>
              <a:ext cx="0" cy="161925"/>
              <a:chOff x="5346000" y="3699038"/>
              <a:chExt cx="0" cy="161925"/>
            </a:xfrm>
          </xdr:grpSpPr>
          <xdr:sp>
            <xdr:nvSpPr>
              <xdr:cNvPr id="8701" name="Shape 87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02" name="Shape 8702"/>
              <xdr:cNvGrpSpPr/>
            </xdr:nvGrpSpPr>
            <xdr:grpSpPr>
              <a:xfrm>
                <a:off x="5346000" y="3699038"/>
                <a:ext cx="0" cy="161925"/>
                <a:chOff x="5346000" y="3699038"/>
                <a:chExt cx="0" cy="161925"/>
              </a:xfrm>
            </xdr:grpSpPr>
            <xdr:sp>
              <xdr:nvSpPr>
                <xdr:cNvPr id="8703" name="Shape 87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04" name="Shape 8704"/>
                <xdr:cNvGrpSpPr/>
              </xdr:nvGrpSpPr>
              <xdr:grpSpPr>
                <a:xfrm>
                  <a:off x="5346000" y="3699038"/>
                  <a:ext cx="0" cy="161925"/>
                  <a:chOff x="5346000" y="3699038"/>
                  <a:chExt cx="0" cy="161919"/>
                </a:xfrm>
              </xdr:grpSpPr>
              <xdr:sp>
                <xdr:nvSpPr>
                  <xdr:cNvPr id="8705" name="Shape 87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06" name="Shape 8706"/>
                  <xdr:cNvGrpSpPr/>
                </xdr:nvGrpSpPr>
                <xdr:grpSpPr>
                  <a:xfrm>
                    <a:off x="5346000" y="3699038"/>
                    <a:ext cx="0" cy="161919"/>
                    <a:chOff x="5475762" y="47760700"/>
                    <a:chExt cx="423655" cy="230200"/>
                  </a:xfrm>
                </xdr:grpSpPr>
                <xdr:sp>
                  <xdr:nvSpPr>
                    <xdr:cNvPr id="8707" name="Shape 87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08" name="Shape 87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09" name="Shape 87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10" name="Shape 87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11" name="Shape 8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12" name="Shape 8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13" name="Shape 8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14" name="Shape 87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15" name="Shape 8715"/>
            <xdr:cNvGrpSpPr/>
          </xdr:nvGrpSpPr>
          <xdr:grpSpPr>
            <a:xfrm>
              <a:off x="5346000" y="3699038"/>
              <a:ext cx="0" cy="161925"/>
              <a:chOff x="5346000" y="3699038"/>
              <a:chExt cx="0" cy="161925"/>
            </a:xfrm>
          </xdr:grpSpPr>
          <xdr:sp>
            <xdr:nvSpPr>
              <xdr:cNvPr id="8716" name="Shape 87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17" name="Shape 8717"/>
              <xdr:cNvGrpSpPr/>
            </xdr:nvGrpSpPr>
            <xdr:grpSpPr>
              <a:xfrm>
                <a:off x="5346000" y="3699038"/>
                <a:ext cx="0" cy="161925"/>
                <a:chOff x="5346000" y="3699038"/>
                <a:chExt cx="0" cy="161925"/>
              </a:xfrm>
            </xdr:grpSpPr>
            <xdr:sp>
              <xdr:nvSpPr>
                <xdr:cNvPr id="8718" name="Shape 87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19" name="Shape 8719"/>
                <xdr:cNvGrpSpPr/>
              </xdr:nvGrpSpPr>
              <xdr:grpSpPr>
                <a:xfrm>
                  <a:off x="5346000" y="3699038"/>
                  <a:ext cx="0" cy="161925"/>
                  <a:chOff x="5346000" y="3699038"/>
                  <a:chExt cx="0" cy="161919"/>
                </a:xfrm>
              </xdr:grpSpPr>
              <xdr:sp>
                <xdr:nvSpPr>
                  <xdr:cNvPr id="8720" name="Shape 87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21" name="Shape 8721"/>
                  <xdr:cNvGrpSpPr/>
                </xdr:nvGrpSpPr>
                <xdr:grpSpPr>
                  <a:xfrm>
                    <a:off x="5346000" y="3699038"/>
                    <a:ext cx="0" cy="161919"/>
                    <a:chOff x="5475762" y="47760700"/>
                    <a:chExt cx="423655" cy="230200"/>
                  </a:xfrm>
                </xdr:grpSpPr>
                <xdr:sp>
                  <xdr:nvSpPr>
                    <xdr:cNvPr id="8722" name="Shape 87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23" name="Shape 87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24" name="Shape 8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25" name="Shape 87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26" name="Shape 87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27" name="Shape 87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28" name="Shape 87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29" name="Shape 87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30" name="Shape 8730"/>
            <xdr:cNvGrpSpPr/>
          </xdr:nvGrpSpPr>
          <xdr:grpSpPr>
            <a:xfrm>
              <a:off x="5346000" y="3699038"/>
              <a:ext cx="0" cy="161925"/>
              <a:chOff x="5346000" y="3699038"/>
              <a:chExt cx="0" cy="161925"/>
            </a:xfrm>
          </xdr:grpSpPr>
          <xdr:sp>
            <xdr:nvSpPr>
              <xdr:cNvPr id="8731" name="Shape 87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32" name="Shape 8732"/>
              <xdr:cNvGrpSpPr/>
            </xdr:nvGrpSpPr>
            <xdr:grpSpPr>
              <a:xfrm>
                <a:off x="5346000" y="3699038"/>
                <a:ext cx="0" cy="161925"/>
                <a:chOff x="5346000" y="3699038"/>
                <a:chExt cx="0" cy="161925"/>
              </a:xfrm>
            </xdr:grpSpPr>
            <xdr:sp>
              <xdr:nvSpPr>
                <xdr:cNvPr id="8733" name="Shape 87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34" name="Shape 8734"/>
                <xdr:cNvGrpSpPr/>
              </xdr:nvGrpSpPr>
              <xdr:grpSpPr>
                <a:xfrm>
                  <a:off x="5346000" y="3699038"/>
                  <a:ext cx="0" cy="161925"/>
                  <a:chOff x="5346000" y="3699038"/>
                  <a:chExt cx="0" cy="161919"/>
                </a:xfrm>
              </xdr:grpSpPr>
              <xdr:sp>
                <xdr:nvSpPr>
                  <xdr:cNvPr id="8735" name="Shape 87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36" name="Shape 8736"/>
                  <xdr:cNvGrpSpPr/>
                </xdr:nvGrpSpPr>
                <xdr:grpSpPr>
                  <a:xfrm>
                    <a:off x="5346000" y="3699038"/>
                    <a:ext cx="0" cy="161919"/>
                    <a:chOff x="5475762" y="47760700"/>
                    <a:chExt cx="423655" cy="230200"/>
                  </a:xfrm>
                </xdr:grpSpPr>
                <xdr:sp>
                  <xdr:nvSpPr>
                    <xdr:cNvPr id="8737" name="Shape 87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38" name="Shape 87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39" name="Shape 87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40" name="Shape 87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41" name="Shape 87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42" name="Shape 87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43" name="Shape 87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44" name="Shape 87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45" name="Shape 8745"/>
            <xdr:cNvGrpSpPr/>
          </xdr:nvGrpSpPr>
          <xdr:grpSpPr>
            <a:xfrm>
              <a:off x="5346000" y="3699038"/>
              <a:ext cx="0" cy="161925"/>
              <a:chOff x="5346000" y="3699038"/>
              <a:chExt cx="0" cy="161925"/>
            </a:xfrm>
          </xdr:grpSpPr>
          <xdr:sp>
            <xdr:nvSpPr>
              <xdr:cNvPr id="8746" name="Shape 87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47" name="Shape 8747"/>
              <xdr:cNvGrpSpPr/>
            </xdr:nvGrpSpPr>
            <xdr:grpSpPr>
              <a:xfrm>
                <a:off x="5346000" y="3699038"/>
                <a:ext cx="0" cy="161925"/>
                <a:chOff x="5346000" y="3699038"/>
                <a:chExt cx="0" cy="161925"/>
              </a:xfrm>
            </xdr:grpSpPr>
            <xdr:sp>
              <xdr:nvSpPr>
                <xdr:cNvPr id="8748" name="Shape 87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49" name="Shape 8749"/>
                <xdr:cNvGrpSpPr/>
              </xdr:nvGrpSpPr>
              <xdr:grpSpPr>
                <a:xfrm>
                  <a:off x="5346000" y="3699038"/>
                  <a:ext cx="0" cy="161925"/>
                  <a:chOff x="5346000" y="3699038"/>
                  <a:chExt cx="0" cy="161919"/>
                </a:xfrm>
              </xdr:grpSpPr>
              <xdr:sp>
                <xdr:nvSpPr>
                  <xdr:cNvPr id="8750" name="Shape 87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51" name="Shape 8751"/>
                  <xdr:cNvGrpSpPr/>
                </xdr:nvGrpSpPr>
                <xdr:grpSpPr>
                  <a:xfrm>
                    <a:off x="5346000" y="3699038"/>
                    <a:ext cx="0" cy="161919"/>
                    <a:chOff x="5475762" y="47760700"/>
                    <a:chExt cx="423655" cy="230200"/>
                  </a:xfrm>
                </xdr:grpSpPr>
                <xdr:sp>
                  <xdr:nvSpPr>
                    <xdr:cNvPr id="8752" name="Shape 87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53" name="Shape 87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54" name="Shape 87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55" name="Shape 87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56" name="Shape 87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57" name="Shape 87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58" name="Shape 87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59" name="Shape 87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60" name="Shape 8760"/>
            <xdr:cNvGrpSpPr/>
          </xdr:nvGrpSpPr>
          <xdr:grpSpPr>
            <a:xfrm>
              <a:off x="5346000" y="3699038"/>
              <a:ext cx="0" cy="161925"/>
              <a:chOff x="5346000" y="3699038"/>
              <a:chExt cx="0" cy="161925"/>
            </a:xfrm>
          </xdr:grpSpPr>
          <xdr:sp>
            <xdr:nvSpPr>
              <xdr:cNvPr id="8761" name="Shape 87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62" name="Shape 8762"/>
              <xdr:cNvGrpSpPr/>
            </xdr:nvGrpSpPr>
            <xdr:grpSpPr>
              <a:xfrm>
                <a:off x="5346000" y="3699038"/>
                <a:ext cx="0" cy="161925"/>
                <a:chOff x="5346000" y="3699038"/>
                <a:chExt cx="0" cy="161925"/>
              </a:xfrm>
            </xdr:grpSpPr>
            <xdr:sp>
              <xdr:nvSpPr>
                <xdr:cNvPr id="8763" name="Shape 87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64" name="Shape 8764"/>
                <xdr:cNvGrpSpPr/>
              </xdr:nvGrpSpPr>
              <xdr:grpSpPr>
                <a:xfrm>
                  <a:off x="5346000" y="3699038"/>
                  <a:ext cx="0" cy="161925"/>
                  <a:chOff x="5346000" y="3699038"/>
                  <a:chExt cx="0" cy="161919"/>
                </a:xfrm>
              </xdr:grpSpPr>
              <xdr:sp>
                <xdr:nvSpPr>
                  <xdr:cNvPr id="8765" name="Shape 87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66" name="Shape 8766"/>
                  <xdr:cNvGrpSpPr/>
                </xdr:nvGrpSpPr>
                <xdr:grpSpPr>
                  <a:xfrm>
                    <a:off x="5346000" y="3699038"/>
                    <a:ext cx="0" cy="161919"/>
                    <a:chOff x="5475762" y="47760700"/>
                    <a:chExt cx="423655" cy="230200"/>
                  </a:xfrm>
                </xdr:grpSpPr>
                <xdr:sp>
                  <xdr:nvSpPr>
                    <xdr:cNvPr id="8767" name="Shape 87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68" name="Shape 87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69" name="Shape 87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70" name="Shape 87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71" name="Shape 87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72" name="Shape 87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73" name="Shape 87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74" name="Shape 87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75" name="Shape 8775"/>
            <xdr:cNvGrpSpPr/>
          </xdr:nvGrpSpPr>
          <xdr:grpSpPr>
            <a:xfrm>
              <a:off x="5346000" y="3699038"/>
              <a:ext cx="0" cy="161925"/>
              <a:chOff x="5346000" y="3699038"/>
              <a:chExt cx="0" cy="161925"/>
            </a:xfrm>
          </xdr:grpSpPr>
          <xdr:sp>
            <xdr:nvSpPr>
              <xdr:cNvPr id="8776" name="Shape 87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77" name="Shape 8777"/>
              <xdr:cNvGrpSpPr/>
            </xdr:nvGrpSpPr>
            <xdr:grpSpPr>
              <a:xfrm>
                <a:off x="5346000" y="3699038"/>
                <a:ext cx="0" cy="161925"/>
                <a:chOff x="5346000" y="3699038"/>
                <a:chExt cx="0" cy="161925"/>
              </a:xfrm>
            </xdr:grpSpPr>
            <xdr:sp>
              <xdr:nvSpPr>
                <xdr:cNvPr id="8778" name="Shape 87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79" name="Shape 8779"/>
                <xdr:cNvGrpSpPr/>
              </xdr:nvGrpSpPr>
              <xdr:grpSpPr>
                <a:xfrm>
                  <a:off x="5346000" y="3699038"/>
                  <a:ext cx="0" cy="161925"/>
                  <a:chOff x="5346000" y="3699038"/>
                  <a:chExt cx="0" cy="161919"/>
                </a:xfrm>
              </xdr:grpSpPr>
              <xdr:sp>
                <xdr:nvSpPr>
                  <xdr:cNvPr id="8780" name="Shape 87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81" name="Shape 8781"/>
                  <xdr:cNvGrpSpPr/>
                </xdr:nvGrpSpPr>
                <xdr:grpSpPr>
                  <a:xfrm>
                    <a:off x="5346000" y="3699038"/>
                    <a:ext cx="0" cy="161919"/>
                    <a:chOff x="5475762" y="47760700"/>
                    <a:chExt cx="423655" cy="230200"/>
                  </a:xfrm>
                </xdr:grpSpPr>
                <xdr:sp>
                  <xdr:nvSpPr>
                    <xdr:cNvPr id="8782" name="Shape 87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83" name="Shape 87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84" name="Shape 87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85" name="Shape 87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786" name="Shape 87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87" name="Shape 8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88" name="Shape 87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789" name="Shape 87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90" name="Shape 8790"/>
            <xdr:cNvGrpSpPr/>
          </xdr:nvGrpSpPr>
          <xdr:grpSpPr>
            <a:xfrm>
              <a:off x="5346000" y="3699038"/>
              <a:ext cx="0" cy="161925"/>
              <a:chOff x="5346000" y="3699038"/>
              <a:chExt cx="0" cy="161925"/>
            </a:xfrm>
          </xdr:grpSpPr>
          <xdr:sp>
            <xdr:nvSpPr>
              <xdr:cNvPr id="8791" name="Shape 87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92" name="Shape 8792"/>
              <xdr:cNvGrpSpPr/>
            </xdr:nvGrpSpPr>
            <xdr:grpSpPr>
              <a:xfrm>
                <a:off x="5346000" y="3699038"/>
                <a:ext cx="0" cy="161925"/>
                <a:chOff x="5346000" y="3699038"/>
                <a:chExt cx="0" cy="161925"/>
              </a:xfrm>
            </xdr:grpSpPr>
            <xdr:sp>
              <xdr:nvSpPr>
                <xdr:cNvPr id="8793" name="Shape 87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94" name="Shape 8794"/>
                <xdr:cNvGrpSpPr/>
              </xdr:nvGrpSpPr>
              <xdr:grpSpPr>
                <a:xfrm>
                  <a:off x="5346000" y="3699038"/>
                  <a:ext cx="0" cy="161925"/>
                  <a:chOff x="5346000" y="3699038"/>
                  <a:chExt cx="0" cy="161919"/>
                </a:xfrm>
              </xdr:grpSpPr>
              <xdr:sp>
                <xdr:nvSpPr>
                  <xdr:cNvPr id="8795" name="Shape 87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96" name="Shape 8796"/>
                  <xdr:cNvGrpSpPr/>
                </xdr:nvGrpSpPr>
                <xdr:grpSpPr>
                  <a:xfrm>
                    <a:off x="5346000" y="3699038"/>
                    <a:ext cx="0" cy="161919"/>
                    <a:chOff x="5475762" y="47760700"/>
                    <a:chExt cx="423655" cy="230200"/>
                  </a:xfrm>
                </xdr:grpSpPr>
                <xdr:sp>
                  <xdr:nvSpPr>
                    <xdr:cNvPr id="8797" name="Shape 87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98" name="Shape 87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99" name="Shape 87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00" name="Shape 88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01" name="Shape 8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02" name="Shape 8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03" name="Shape 88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04" name="Shape 88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05" name="Shape 8805"/>
            <xdr:cNvGrpSpPr/>
          </xdr:nvGrpSpPr>
          <xdr:grpSpPr>
            <a:xfrm>
              <a:off x="5346000" y="3699038"/>
              <a:ext cx="0" cy="161925"/>
              <a:chOff x="5346000" y="3699038"/>
              <a:chExt cx="0" cy="161925"/>
            </a:xfrm>
          </xdr:grpSpPr>
          <xdr:sp>
            <xdr:nvSpPr>
              <xdr:cNvPr id="8806" name="Shape 88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07" name="Shape 8807"/>
              <xdr:cNvGrpSpPr/>
            </xdr:nvGrpSpPr>
            <xdr:grpSpPr>
              <a:xfrm>
                <a:off x="5346000" y="3699038"/>
                <a:ext cx="0" cy="161925"/>
                <a:chOff x="5346000" y="3699038"/>
                <a:chExt cx="0" cy="161925"/>
              </a:xfrm>
            </xdr:grpSpPr>
            <xdr:sp>
              <xdr:nvSpPr>
                <xdr:cNvPr id="8808" name="Shape 88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09" name="Shape 8809"/>
                <xdr:cNvGrpSpPr/>
              </xdr:nvGrpSpPr>
              <xdr:grpSpPr>
                <a:xfrm>
                  <a:off x="5346000" y="3699038"/>
                  <a:ext cx="0" cy="161925"/>
                  <a:chOff x="5346000" y="3699038"/>
                  <a:chExt cx="0" cy="161919"/>
                </a:xfrm>
              </xdr:grpSpPr>
              <xdr:sp>
                <xdr:nvSpPr>
                  <xdr:cNvPr id="8810" name="Shape 88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11" name="Shape 8811"/>
                  <xdr:cNvGrpSpPr/>
                </xdr:nvGrpSpPr>
                <xdr:grpSpPr>
                  <a:xfrm>
                    <a:off x="5346000" y="3699038"/>
                    <a:ext cx="0" cy="161919"/>
                    <a:chOff x="5475762" y="47760700"/>
                    <a:chExt cx="423655" cy="230200"/>
                  </a:xfrm>
                </xdr:grpSpPr>
                <xdr:sp>
                  <xdr:nvSpPr>
                    <xdr:cNvPr id="8812" name="Shape 88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13" name="Shape 88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14" name="Shape 88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15" name="Shape 88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16" name="Shape 88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17" name="Shape 88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18" name="Shape 88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19" name="Shape 88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20" name="Shape 8820"/>
            <xdr:cNvGrpSpPr/>
          </xdr:nvGrpSpPr>
          <xdr:grpSpPr>
            <a:xfrm>
              <a:off x="5346000" y="3699038"/>
              <a:ext cx="0" cy="161925"/>
              <a:chOff x="5346000" y="3699038"/>
              <a:chExt cx="0" cy="161925"/>
            </a:xfrm>
          </xdr:grpSpPr>
          <xdr:sp>
            <xdr:nvSpPr>
              <xdr:cNvPr id="8821" name="Shape 88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22" name="Shape 8822"/>
              <xdr:cNvGrpSpPr/>
            </xdr:nvGrpSpPr>
            <xdr:grpSpPr>
              <a:xfrm>
                <a:off x="5346000" y="3699038"/>
                <a:ext cx="0" cy="161925"/>
                <a:chOff x="5346000" y="3699038"/>
                <a:chExt cx="0" cy="161925"/>
              </a:xfrm>
            </xdr:grpSpPr>
            <xdr:sp>
              <xdr:nvSpPr>
                <xdr:cNvPr id="8823" name="Shape 88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24" name="Shape 8824"/>
                <xdr:cNvGrpSpPr/>
              </xdr:nvGrpSpPr>
              <xdr:grpSpPr>
                <a:xfrm>
                  <a:off x="5346000" y="3699038"/>
                  <a:ext cx="0" cy="161925"/>
                  <a:chOff x="5346000" y="3699038"/>
                  <a:chExt cx="0" cy="161919"/>
                </a:xfrm>
              </xdr:grpSpPr>
              <xdr:sp>
                <xdr:nvSpPr>
                  <xdr:cNvPr id="8825" name="Shape 88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26" name="Shape 8826"/>
                  <xdr:cNvGrpSpPr/>
                </xdr:nvGrpSpPr>
                <xdr:grpSpPr>
                  <a:xfrm>
                    <a:off x="5346000" y="3699038"/>
                    <a:ext cx="0" cy="161919"/>
                    <a:chOff x="5475762" y="47760700"/>
                    <a:chExt cx="423655" cy="230200"/>
                  </a:xfrm>
                </xdr:grpSpPr>
                <xdr:sp>
                  <xdr:nvSpPr>
                    <xdr:cNvPr id="8827" name="Shape 88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28" name="Shape 88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29" name="Shape 88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30" name="Shape 88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31" name="Shape 88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32" name="Shape 8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33" name="Shape 8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34" name="Shape 88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35" name="Shape 8835"/>
            <xdr:cNvGrpSpPr/>
          </xdr:nvGrpSpPr>
          <xdr:grpSpPr>
            <a:xfrm>
              <a:off x="5346000" y="3699038"/>
              <a:ext cx="0" cy="161925"/>
              <a:chOff x="5346000" y="3699038"/>
              <a:chExt cx="0" cy="161925"/>
            </a:xfrm>
          </xdr:grpSpPr>
          <xdr:sp>
            <xdr:nvSpPr>
              <xdr:cNvPr id="8836" name="Shape 88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37" name="Shape 8837"/>
              <xdr:cNvGrpSpPr/>
            </xdr:nvGrpSpPr>
            <xdr:grpSpPr>
              <a:xfrm>
                <a:off x="5346000" y="3699038"/>
                <a:ext cx="0" cy="161925"/>
                <a:chOff x="5346000" y="3699038"/>
                <a:chExt cx="0" cy="161925"/>
              </a:xfrm>
            </xdr:grpSpPr>
            <xdr:sp>
              <xdr:nvSpPr>
                <xdr:cNvPr id="8838" name="Shape 88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39" name="Shape 8839"/>
                <xdr:cNvGrpSpPr/>
              </xdr:nvGrpSpPr>
              <xdr:grpSpPr>
                <a:xfrm>
                  <a:off x="5346000" y="3699038"/>
                  <a:ext cx="0" cy="161925"/>
                  <a:chOff x="5346000" y="3699038"/>
                  <a:chExt cx="0" cy="161919"/>
                </a:xfrm>
              </xdr:grpSpPr>
              <xdr:sp>
                <xdr:nvSpPr>
                  <xdr:cNvPr id="8840" name="Shape 88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41" name="Shape 8841"/>
                  <xdr:cNvGrpSpPr/>
                </xdr:nvGrpSpPr>
                <xdr:grpSpPr>
                  <a:xfrm>
                    <a:off x="5346000" y="3699038"/>
                    <a:ext cx="0" cy="161919"/>
                    <a:chOff x="5475762" y="47760700"/>
                    <a:chExt cx="423655" cy="230200"/>
                  </a:xfrm>
                </xdr:grpSpPr>
                <xdr:sp>
                  <xdr:nvSpPr>
                    <xdr:cNvPr id="8842" name="Shape 88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43" name="Shape 88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44" name="Shape 8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45" name="Shape 88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46" name="Shape 8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47" name="Shape 8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48" name="Shape 88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49" name="Shape 88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50" name="Shape 8850"/>
            <xdr:cNvGrpSpPr/>
          </xdr:nvGrpSpPr>
          <xdr:grpSpPr>
            <a:xfrm>
              <a:off x="5346000" y="3699038"/>
              <a:ext cx="0" cy="161925"/>
              <a:chOff x="5346000" y="3699038"/>
              <a:chExt cx="0" cy="161925"/>
            </a:xfrm>
          </xdr:grpSpPr>
          <xdr:sp>
            <xdr:nvSpPr>
              <xdr:cNvPr id="8851" name="Shape 88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52" name="Shape 8852"/>
              <xdr:cNvGrpSpPr/>
            </xdr:nvGrpSpPr>
            <xdr:grpSpPr>
              <a:xfrm>
                <a:off x="5346000" y="3699038"/>
                <a:ext cx="0" cy="161925"/>
                <a:chOff x="5346000" y="3699038"/>
                <a:chExt cx="0" cy="161925"/>
              </a:xfrm>
            </xdr:grpSpPr>
            <xdr:sp>
              <xdr:nvSpPr>
                <xdr:cNvPr id="8853" name="Shape 88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54" name="Shape 8854"/>
                <xdr:cNvGrpSpPr/>
              </xdr:nvGrpSpPr>
              <xdr:grpSpPr>
                <a:xfrm>
                  <a:off x="5346000" y="3699038"/>
                  <a:ext cx="0" cy="161925"/>
                  <a:chOff x="5346000" y="3699038"/>
                  <a:chExt cx="0" cy="161919"/>
                </a:xfrm>
              </xdr:grpSpPr>
              <xdr:sp>
                <xdr:nvSpPr>
                  <xdr:cNvPr id="8855" name="Shape 88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56" name="Shape 8856"/>
                  <xdr:cNvGrpSpPr/>
                </xdr:nvGrpSpPr>
                <xdr:grpSpPr>
                  <a:xfrm>
                    <a:off x="5346000" y="3699038"/>
                    <a:ext cx="0" cy="161919"/>
                    <a:chOff x="5475762" y="47760700"/>
                    <a:chExt cx="423655" cy="230200"/>
                  </a:xfrm>
                </xdr:grpSpPr>
                <xdr:sp>
                  <xdr:nvSpPr>
                    <xdr:cNvPr id="8857" name="Shape 88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58" name="Shape 88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59" name="Shape 88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60" name="Shape 88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61" name="Shape 88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62" name="Shape 8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63" name="Shape 88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64" name="Shape 88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65" name="Shape 8865"/>
            <xdr:cNvGrpSpPr/>
          </xdr:nvGrpSpPr>
          <xdr:grpSpPr>
            <a:xfrm>
              <a:off x="5346000" y="3699038"/>
              <a:ext cx="0" cy="161925"/>
              <a:chOff x="5346000" y="3699038"/>
              <a:chExt cx="0" cy="161925"/>
            </a:xfrm>
          </xdr:grpSpPr>
          <xdr:sp>
            <xdr:nvSpPr>
              <xdr:cNvPr id="8866" name="Shape 88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67" name="Shape 8867"/>
              <xdr:cNvGrpSpPr/>
            </xdr:nvGrpSpPr>
            <xdr:grpSpPr>
              <a:xfrm>
                <a:off x="5346000" y="3699038"/>
                <a:ext cx="0" cy="161925"/>
                <a:chOff x="5346000" y="3699038"/>
                <a:chExt cx="0" cy="161925"/>
              </a:xfrm>
            </xdr:grpSpPr>
            <xdr:sp>
              <xdr:nvSpPr>
                <xdr:cNvPr id="8868" name="Shape 88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69" name="Shape 8869"/>
                <xdr:cNvGrpSpPr/>
              </xdr:nvGrpSpPr>
              <xdr:grpSpPr>
                <a:xfrm>
                  <a:off x="5346000" y="3699038"/>
                  <a:ext cx="0" cy="161925"/>
                  <a:chOff x="5346000" y="3699038"/>
                  <a:chExt cx="0" cy="161919"/>
                </a:xfrm>
              </xdr:grpSpPr>
              <xdr:sp>
                <xdr:nvSpPr>
                  <xdr:cNvPr id="8870" name="Shape 88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71" name="Shape 8871"/>
                  <xdr:cNvGrpSpPr/>
                </xdr:nvGrpSpPr>
                <xdr:grpSpPr>
                  <a:xfrm>
                    <a:off x="5346000" y="3699038"/>
                    <a:ext cx="0" cy="161919"/>
                    <a:chOff x="5475762" y="47760700"/>
                    <a:chExt cx="423655" cy="230200"/>
                  </a:xfrm>
                </xdr:grpSpPr>
                <xdr:sp>
                  <xdr:nvSpPr>
                    <xdr:cNvPr id="8872" name="Shape 88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73" name="Shape 88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74" name="Shape 88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75" name="Shape 88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76" name="Shape 88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77" name="Shape 8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78" name="Shape 88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79" name="Shape 88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80" name="Shape 8880"/>
            <xdr:cNvGrpSpPr/>
          </xdr:nvGrpSpPr>
          <xdr:grpSpPr>
            <a:xfrm>
              <a:off x="5346000" y="3699038"/>
              <a:ext cx="0" cy="161925"/>
              <a:chOff x="5346000" y="3699038"/>
              <a:chExt cx="0" cy="161925"/>
            </a:xfrm>
          </xdr:grpSpPr>
          <xdr:sp>
            <xdr:nvSpPr>
              <xdr:cNvPr id="8881" name="Shape 88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82" name="Shape 8882"/>
              <xdr:cNvGrpSpPr/>
            </xdr:nvGrpSpPr>
            <xdr:grpSpPr>
              <a:xfrm>
                <a:off x="5346000" y="3699038"/>
                <a:ext cx="0" cy="161925"/>
                <a:chOff x="5346000" y="3699038"/>
                <a:chExt cx="0" cy="161925"/>
              </a:xfrm>
            </xdr:grpSpPr>
            <xdr:sp>
              <xdr:nvSpPr>
                <xdr:cNvPr id="8883" name="Shape 88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84" name="Shape 8884"/>
                <xdr:cNvGrpSpPr/>
              </xdr:nvGrpSpPr>
              <xdr:grpSpPr>
                <a:xfrm>
                  <a:off x="5346000" y="3699038"/>
                  <a:ext cx="0" cy="161925"/>
                  <a:chOff x="5346000" y="3699038"/>
                  <a:chExt cx="0" cy="161919"/>
                </a:xfrm>
              </xdr:grpSpPr>
              <xdr:sp>
                <xdr:nvSpPr>
                  <xdr:cNvPr id="8885" name="Shape 88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86" name="Shape 8886"/>
                  <xdr:cNvGrpSpPr/>
                </xdr:nvGrpSpPr>
                <xdr:grpSpPr>
                  <a:xfrm>
                    <a:off x="5346000" y="3699038"/>
                    <a:ext cx="0" cy="161919"/>
                    <a:chOff x="5475762" y="47760700"/>
                    <a:chExt cx="423655" cy="230200"/>
                  </a:xfrm>
                </xdr:grpSpPr>
                <xdr:sp>
                  <xdr:nvSpPr>
                    <xdr:cNvPr id="8887" name="Shape 88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88" name="Shape 88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89" name="Shape 88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90" name="Shape 88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891" name="Shape 88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92" name="Shape 8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93" name="Shape 88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894" name="Shape 88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95" name="Shape 8895"/>
            <xdr:cNvGrpSpPr/>
          </xdr:nvGrpSpPr>
          <xdr:grpSpPr>
            <a:xfrm>
              <a:off x="5346000" y="3699038"/>
              <a:ext cx="0" cy="161925"/>
              <a:chOff x="5346000" y="3699038"/>
              <a:chExt cx="0" cy="161925"/>
            </a:xfrm>
          </xdr:grpSpPr>
          <xdr:sp>
            <xdr:nvSpPr>
              <xdr:cNvPr id="8896" name="Shape 88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97" name="Shape 8897"/>
              <xdr:cNvGrpSpPr/>
            </xdr:nvGrpSpPr>
            <xdr:grpSpPr>
              <a:xfrm>
                <a:off x="5346000" y="3699038"/>
                <a:ext cx="0" cy="161925"/>
                <a:chOff x="5346000" y="3699038"/>
                <a:chExt cx="0" cy="161925"/>
              </a:xfrm>
            </xdr:grpSpPr>
            <xdr:sp>
              <xdr:nvSpPr>
                <xdr:cNvPr id="8898" name="Shape 88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99" name="Shape 8899"/>
                <xdr:cNvGrpSpPr/>
              </xdr:nvGrpSpPr>
              <xdr:grpSpPr>
                <a:xfrm>
                  <a:off x="5346000" y="3699038"/>
                  <a:ext cx="0" cy="161925"/>
                  <a:chOff x="5346000" y="3699038"/>
                  <a:chExt cx="0" cy="161919"/>
                </a:xfrm>
              </xdr:grpSpPr>
              <xdr:sp>
                <xdr:nvSpPr>
                  <xdr:cNvPr id="8900" name="Shape 89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01" name="Shape 8901"/>
                  <xdr:cNvGrpSpPr/>
                </xdr:nvGrpSpPr>
                <xdr:grpSpPr>
                  <a:xfrm>
                    <a:off x="5346000" y="3699038"/>
                    <a:ext cx="0" cy="161919"/>
                    <a:chOff x="5475762" y="47760700"/>
                    <a:chExt cx="423655" cy="230200"/>
                  </a:xfrm>
                </xdr:grpSpPr>
                <xdr:sp>
                  <xdr:nvSpPr>
                    <xdr:cNvPr id="8902" name="Shape 89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03" name="Shape 89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04" name="Shape 89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05" name="Shape 89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06" name="Shape 89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07" name="Shape 89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08" name="Shape 89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09" name="Shape 89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10" name="Shape 8910"/>
            <xdr:cNvGrpSpPr/>
          </xdr:nvGrpSpPr>
          <xdr:grpSpPr>
            <a:xfrm>
              <a:off x="5346000" y="3699038"/>
              <a:ext cx="0" cy="161925"/>
              <a:chOff x="5346000" y="3699038"/>
              <a:chExt cx="0" cy="161925"/>
            </a:xfrm>
          </xdr:grpSpPr>
          <xdr:sp>
            <xdr:nvSpPr>
              <xdr:cNvPr id="8911" name="Shape 89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12" name="Shape 8912"/>
              <xdr:cNvGrpSpPr/>
            </xdr:nvGrpSpPr>
            <xdr:grpSpPr>
              <a:xfrm>
                <a:off x="5346000" y="3699038"/>
                <a:ext cx="0" cy="161925"/>
                <a:chOff x="5346000" y="3699038"/>
                <a:chExt cx="0" cy="161925"/>
              </a:xfrm>
            </xdr:grpSpPr>
            <xdr:sp>
              <xdr:nvSpPr>
                <xdr:cNvPr id="8913" name="Shape 89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14" name="Shape 8914"/>
                <xdr:cNvGrpSpPr/>
              </xdr:nvGrpSpPr>
              <xdr:grpSpPr>
                <a:xfrm>
                  <a:off x="5346000" y="3699038"/>
                  <a:ext cx="0" cy="161925"/>
                  <a:chOff x="5346000" y="3699038"/>
                  <a:chExt cx="0" cy="161919"/>
                </a:xfrm>
              </xdr:grpSpPr>
              <xdr:sp>
                <xdr:nvSpPr>
                  <xdr:cNvPr id="8915" name="Shape 89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16" name="Shape 8916"/>
                  <xdr:cNvGrpSpPr/>
                </xdr:nvGrpSpPr>
                <xdr:grpSpPr>
                  <a:xfrm>
                    <a:off x="5346000" y="3699038"/>
                    <a:ext cx="0" cy="161919"/>
                    <a:chOff x="5475762" y="47760700"/>
                    <a:chExt cx="423655" cy="230200"/>
                  </a:xfrm>
                </xdr:grpSpPr>
                <xdr:sp>
                  <xdr:nvSpPr>
                    <xdr:cNvPr id="8917" name="Shape 89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18" name="Shape 89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19" name="Shape 89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20" name="Shape 89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21" name="Shape 89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22" name="Shape 8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23" name="Shape 89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24" name="Shape 89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25" name="Shape 8925"/>
            <xdr:cNvGrpSpPr/>
          </xdr:nvGrpSpPr>
          <xdr:grpSpPr>
            <a:xfrm>
              <a:off x="5346000" y="3699038"/>
              <a:ext cx="0" cy="161925"/>
              <a:chOff x="5346000" y="3699038"/>
              <a:chExt cx="0" cy="161925"/>
            </a:xfrm>
          </xdr:grpSpPr>
          <xdr:sp>
            <xdr:nvSpPr>
              <xdr:cNvPr id="8926" name="Shape 89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27" name="Shape 8927"/>
              <xdr:cNvGrpSpPr/>
            </xdr:nvGrpSpPr>
            <xdr:grpSpPr>
              <a:xfrm>
                <a:off x="5346000" y="3699038"/>
                <a:ext cx="0" cy="161925"/>
                <a:chOff x="5346000" y="3699038"/>
                <a:chExt cx="0" cy="161925"/>
              </a:xfrm>
            </xdr:grpSpPr>
            <xdr:sp>
              <xdr:nvSpPr>
                <xdr:cNvPr id="8928" name="Shape 89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29" name="Shape 8929"/>
                <xdr:cNvGrpSpPr/>
              </xdr:nvGrpSpPr>
              <xdr:grpSpPr>
                <a:xfrm>
                  <a:off x="5346000" y="3699038"/>
                  <a:ext cx="0" cy="161925"/>
                  <a:chOff x="5346000" y="3699038"/>
                  <a:chExt cx="0" cy="161919"/>
                </a:xfrm>
              </xdr:grpSpPr>
              <xdr:sp>
                <xdr:nvSpPr>
                  <xdr:cNvPr id="8930" name="Shape 89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31" name="Shape 8931"/>
                  <xdr:cNvGrpSpPr/>
                </xdr:nvGrpSpPr>
                <xdr:grpSpPr>
                  <a:xfrm>
                    <a:off x="5346000" y="3699038"/>
                    <a:ext cx="0" cy="161919"/>
                    <a:chOff x="5475762" y="47760700"/>
                    <a:chExt cx="423655" cy="230200"/>
                  </a:xfrm>
                </xdr:grpSpPr>
                <xdr:sp>
                  <xdr:nvSpPr>
                    <xdr:cNvPr id="8932" name="Shape 89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33" name="Shape 89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34" name="Shape 89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35" name="Shape 89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36" name="Shape 89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37" name="Shape 8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38" name="Shape 89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39" name="Shape 89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40" name="Shape 8940"/>
            <xdr:cNvGrpSpPr/>
          </xdr:nvGrpSpPr>
          <xdr:grpSpPr>
            <a:xfrm>
              <a:off x="5346000" y="3699038"/>
              <a:ext cx="0" cy="161925"/>
              <a:chOff x="5346000" y="3699038"/>
              <a:chExt cx="0" cy="161925"/>
            </a:xfrm>
          </xdr:grpSpPr>
          <xdr:sp>
            <xdr:nvSpPr>
              <xdr:cNvPr id="8941" name="Shape 89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42" name="Shape 8942"/>
              <xdr:cNvGrpSpPr/>
            </xdr:nvGrpSpPr>
            <xdr:grpSpPr>
              <a:xfrm>
                <a:off x="5346000" y="3699038"/>
                <a:ext cx="0" cy="161925"/>
                <a:chOff x="5346000" y="3699038"/>
                <a:chExt cx="0" cy="161925"/>
              </a:xfrm>
            </xdr:grpSpPr>
            <xdr:sp>
              <xdr:nvSpPr>
                <xdr:cNvPr id="8943" name="Shape 89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44" name="Shape 8944"/>
                <xdr:cNvGrpSpPr/>
              </xdr:nvGrpSpPr>
              <xdr:grpSpPr>
                <a:xfrm>
                  <a:off x="5346000" y="3699038"/>
                  <a:ext cx="0" cy="161925"/>
                  <a:chOff x="5346000" y="3699038"/>
                  <a:chExt cx="0" cy="161919"/>
                </a:xfrm>
              </xdr:grpSpPr>
              <xdr:sp>
                <xdr:nvSpPr>
                  <xdr:cNvPr id="8945" name="Shape 89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46" name="Shape 8946"/>
                  <xdr:cNvGrpSpPr/>
                </xdr:nvGrpSpPr>
                <xdr:grpSpPr>
                  <a:xfrm>
                    <a:off x="5346000" y="3699038"/>
                    <a:ext cx="0" cy="161919"/>
                    <a:chOff x="5475762" y="47760700"/>
                    <a:chExt cx="423655" cy="230200"/>
                  </a:xfrm>
                </xdr:grpSpPr>
                <xdr:sp>
                  <xdr:nvSpPr>
                    <xdr:cNvPr id="8947" name="Shape 89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48" name="Shape 89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49" name="Shape 89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50" name="Shape 89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51" name="Shape 89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52" name="Shape 8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53" name="Shape 89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54" name="Shape 89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55" name="Shape 8955"/>
            <xdr:cNvGrpSpPr/>
          </xdr:nvGrpSpPr>
          <xdr:grpSpPr>
            <a:xfrm>
              <a:off x="5346000" y="3699038"/>
              <a:ext cx="0" cy="161925"/>
              <a:chOff x="5346000" y="3699038"/>
              <a:chExt cx="0" cy="161925"/>
            </a:xfrm>
          </xdr:grpSpPr>
          <xdr:sp>
            <xdr:nvSpPr>
              <xdr:cNvPr id="8956" name="Shape 89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57" name="Shape 8957"/>
              <xdr:cNvGrpSpPr/>
            </xdr:nvGrpSpPr>
            <xdr:grpSpPr>
              <a:xfrm>
                <a:off x="5346000" y="3699038"/>
                <a:ext cx="0" cy="161925"/>
                <a:chOff x="5346000" y="3699038"/>
                <a:chExt cx="0" cy="161925"/>
              </a:xfrm>
            </xdr:grpSpPr>
            <xdr:sp>
              <xdr:nvSpPr>
                <xdr:cNvPr id="8958" name="Shape 89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59" name="Shape 8959"/>
                <xdr:cNvGrpSpPr/>
              </xdr:nvGrpSpPr>
              <xdr:grpSpPr>
                <a:xfrm>
                  <a:off x="5346000" y="3699038"/>
                  <a:ext cx="0" cy="161925"/>
                  <a:chOff x="5346000" y="3699038"/>
                  <a:chExt cx="0" cy="161919"/>
                </a:xfrm>
              </xdr:grpSpPr>
              <xdr:sp>
                <xdr:nvSpPr>
                  <xdr:cNvPr id="8960" name="Shape 89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61" name="Shape 8961"/>
                  <xdr:cNvGrpSpPr/>
                </xdr:nvGrpSpPr>
                <xdr:grpSpPr>
                  <a:xfrm>
                    <a:off x="5346000" y="3699038"/>
                    <a:ext cx="0" cy="161919"/>
                    <a:chOff x="5475762" y="47760700"/>
                    <a:chExt cx="423655" cy="230200"/>
                  </a:xfrm>
                </xdr:grpSpPr>
                <xdr:sp>
                  <xdr:nvSpPr>
                    <xdr:cNvPr id="8962" name="Shape 89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63" name="Shape 89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64" name="Shape 89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65" name="Shape 89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66" name="Shape 8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67" name="Shape 8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68" name="Shape 8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69" name="Shape 89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70" name="Shape 8970"/>
            <xdr:cNvGrpSpPr/>
          </xdr:nvGrpSpPr>
          <xdr:grpSpPr>
            <a:xfrm>
              <a:off x="5346000" y="3699038"/>
              <a:ext cx="0" cy="161925"/>
              <a:chOff x="5346000" y="3699038"/>
              <a:chExt cx="0" cy="161925"/>
            </a:xfrm>
          </xdr:grpSpPr>
          <xdr:sp>
            <xdr:nvSpPr>
              <xdr:cNvPr id="8971" name="Shape 89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72" name="Shape 8972"/>
              <xdr:cNvGrpSpPr/>
            </xdr:nvGrpSpPr>
            <xdr:grpSpPr>
              <a:xfrm>
                <a:off x="5346000" y="3699038"/>
                <a:ext cx="0" cy="161925"/>
                <a:chOff x="5346000" y="3699038"/>
                <a:chExt cx="0" cy="161925"/>
              </a:xfrm>
            </xdr:grpSpPr>
            <xdr:sp>
              <xdr:nvSpPr>
                <xdr:cNvPr id="8973" name="Shape 89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74" name="Shape 8974"/>
                <xdr:cNvGrpSpPr/>
              </xdr:nvGrpSpPr>
              <xdr:grpSpPr>
                <a:xfrm>
                  <a:off x="5346000" y="3699038"/>
                  <a:ext cx="0" cy="161925"/>
                  <a:chOff x="5346000" y="3699038"/>
                  <a:chExt cx="0" cy="161919"/>
                </a:xfrm>
              </xdr:grpSpPr>
              <xdr:sp>
                <xdr:nvSpPr>
                  <xdr:cNvPr id="8975" name="Shape 89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76" name="Shape 8976"/>
                  <xdr:cNvGrpSpPr/>
                </xdr:nvGrpSpPr>
                <xdr:grpSpPr>
                  <a:xfrm>
                    <a:off x="5346000" y="3699038"/>
                    <a:ext cx="0" cy="161919"/>
                    <a:chOff x="5475762" y="47760700"/>
                    <a:chExt cx="423655" cy="230200"/>
                  </a:xfrm>
                </xdr:grpSpPr>
                <xdr:sp>
                  <xdr:nvSpPr>
                    <xdr:cNvPr id="8977" name="Shape 89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78" name="Shape 89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79" name="Shape 8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80" name="Shape 89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81" name="Shape 8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82" name="Shape 89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83" name="Shape 89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84" name="Shape 89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85" name="Shape 8985"/>
            <xdr:cNvGrpSpPr/>
          </xdr:nvGrpSpPr>
          <xdr:grpSpPr>
            <a:xfrm>
              <a:off x="5346000" y="3699038"/>
              <a:ext cx="0" cy="161925"/>
              <a:chOff x="5346000" y="3699038"/>
              <a:chExt cx="0" cy="161925"/>
            </a:xfrm>
          </xdr:grpSpPr>
          <xdr:sp>
            <xdr:nvSpPr>
              <xdr:cNvPr id="8986" name="Shape 89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87" name="Shape 8987"/>
              <xdr:cNvGrpSpPr/>
            </xdr:nvGrpSpPr>
            <xdr:grpSpPr>
              <a:xfrm>
                <a:off x="5346000" y="3699038"/>
                <a:ext cx="0" cy="161925"/>
                <a:chOff x="5346000" y="3699038"/>
                <a:chExt cx="0" cy="161925"/>
              </a:xfrm>
            </xdr:grpSpPr>
            <xdr:sp>
              <xdr:nvSpPr>
                <xdr:cNvPr id="8988" name="Shape 89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89" name="Shape 8989"/>
                <xdr:cNvGrpSpPr/>
              </xdr:nvGrpSpPr>
              <xdr:grpSpPr>
                <a:xfrm>
                  <a:off x="5346000" y="3699038"/>
                  <a:ext cx="0" cy="161925"/>
                  <a:chOff x="5346000" y="3699038"/>
                  <a:chExt cx="0" cy="161919"/>
                </a:xfrm>
              </xdr:grpSpPr>
              <xdr:sp>
                <xdr:nvSpPr>
                  <xdr:cNvPr id="8990" name="Shape 89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91" name="Shape 8991"/>
                  <xdr:cNvGrpSpPr/>
                </xdr:nvGrpSpPr>
                <xdr:grpSpPr>
                  <a:xfrm>
                    <a:off x="5346000" y="3699038"/>
                    <a:ext cx="0" cy="161919"/>
                    <a:chOff x="5475762" y="47760700"/>
                    <a:chExt cx="423655" cy="230200"/>
                  </a:xfrm>
                </xdr:grpSpPr>
                <xdr:sp>
                  <xdr:nvSpPr>
                    <xdr:cNvPr id="8992" name="Shape 89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93" name="Shape 89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94" name="Shape 8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95" name="Shape 89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996" name="Shape 8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97" name="Shape 8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98" name="Shape 8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99" name="Shape 89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00" name="Shape 9000"/>
            <xdr:cNvGrpSpPr/>
          </xdr:nvGrpSpPr>
          <xdr:grpSpPr>
            <a:xfrm>
              <a:off x="5346000" y="3699038"/>
              <a:ext cx="0" cy="161925"/>
              <a:chOff x="5346000" y="3699038"/>
              <a:chExt cx="0" cy="161925"/>
            </a:xfrm>
          </xdr:grpSpPr>
          <xdr:sp>
            <xdr:nvSpPr>
              <xdr:cNvPr id="9001" name="Shape 90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02" name="Shape 9002"/>
              <xdr:cNvGrpSpPr/>
            </xdr:nvGrpSpPr>
            <xdr:grpSpPr>
              <a:xfrm>
                <a:off x="5346000" y="3699038"/>
                <a:ext cx="0" cy="161925"/>
                <a:chOff x="5346000" y="3699038"/>
                <a:chExt cx="0" cy="161925"/>
              </a:xfrm>
            </xdr:grpSpPr>
            <xdr:sp>
              <xdr:nvSpPr>
                <xdr:cNvPr id="9003" name="Shape 90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04" name="Shape 9004"/>
                <xdr:cNvGrpSpPr/>
              </xdr:nvGrpSpPr>
              <xdr:grpSpPr>
                <a:xfrm>
                  <a:off x="5346000" y="3699038"/>
                  <a:ext cx="0" cy="161925"/>
                  <a:chOff x="5346000" y="3699038"/>
                  <a:chExt cx="0" cy="161919"/>
                </a:xfrm>
              </xdr:grpSpPr>
              <xdr:sp>
                <xdr:nvSpPr>
                  <xdr:cNvPr id="9005" name="Shape 90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06" name="Shape 9006"/>
                  <xdr:cNvGrpSpPr/>
                </xdr:nvGrpSpPr>
                <xdr:grpSpPr>
                  <a:xfrm>
                    <a:off x="5346000" y="3699038"/>
                    <a:ext cx="0" cy="161919"/>
                    <a:chOff x="5475762" y="47760700"/>
                    <a:chExt cx="423655" cy="230200"/>
                  </a:xfrm>
                </xdr:grpSpPr>
                <xdr:sp>
                  <xdr:nvSpPr>
                    <xdr:cNvPr id="9007" name="Shape 90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08" name="Shape 90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09" name="Shape 9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10" name="Shape 90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011" name="Shape 9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12" name="Shape 9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13" name="Shape 90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014" name="Shape 90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15" name="Shape 9015"/>
            <xdr:cNvGrpSpPr/>
          </xdr:nvGrpSpPr>
          <xdr:grpSpPr>
            <a:xfrm>
              <a:off x="5346000" y="3699038"/>
              <a:ext cx="0" cy="161925"/>
              <a:chOff x="5346000" y="3699038"/>
              <a:chExt cx="0" cy="161925"/>
            </a:xfrm>
          </xdr:grpSpPr>
          <xdr:sp>
            <xdr:nvSpPr>
              <xdr:cNvPr id="9016" name="Shape 90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17" name="Shape 9017"/>
              <xdr:cNvGrpSpPr/>
            </xdr:nvGrpSpPr>
            <xdr:grpSpPr>
              <a:xfrm>
                <a:off x="5346000" y="3699038"/>
                <a:ext cx="0" cy="161925"/>
                <a:chOff x="5346000" y="3699038"/>
                <a:chExt cx="0" cy="161925"/>
              </a:xfrm>
            </xdr:grpSpPr>
            <xdr:sp>
              <xdr:nvSpPr>
                <xdr:cNvPr id="9018" name="Shape 90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19" name="Shape 9019"/>
                <xdr:cNvGrpSpPr/>
              </xdr:nvGrpSpPr>
              <xdr:grpSpPr>
                <a:xfrm>
                  <a:off x="5346000" y="3699038"/>
                  <a:ext cx="0" cy="161925"/>
                  <a:chOff x="5346000" y="3699038"/>
                  <a:chExt cx="0" cy="161919"/>
                </a:xfrm>
              </xdr:grpSpPr>
              <xdr:sp>
                <xdr:nvSpPr>
                  <xdr:cNvPr id="9020" name="Shape 90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21" name="Shape 9021"/>
                  <xdr:cNvGrpSpPr/>
                </xdr:nvGrpSpPr>
                <xdr:grpSpPr>
                  <a:xfrm>
                    <a:off x="5346000" y="3699038"/>
                    <a:ext cx="0" cy="161919"/>
                    <a:chOff x="5475762" y="47760700"/>
                    <a:chExt cx="314325" cy="230200"/>
                  </a:xfrm>
                </xdr:grpSpPr>
                <xdr:sp>
                  <xdr:nvSpPr>
                    <xdr:cNvPr id="9022" name="Shape 90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23" name="Shape 902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24" name="Shape 902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25" name="Shape 902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26" name="Shape 902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27" name="Shape 902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28" name="Shape 902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9029" name="Shape 90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30" name="Shape 9030"/>
            <xdr:cNvGrpSpPr/>
          </xdr:nvGrpSpPr>
          <xdr:grpSpPr>
            <a:xfrm>
              <a:off x="5346000" y="3699038"/>
              <a:ext cx="0" cy="161925"/>
              <a:chOff x="5346000" y="3699038"/>
              <a:chExt cx="0" cy="161925"/>
            </a:xfrm>
          </xdr:grpSpPr>
          <xdr:sp>
            <xdr:nvSpPr>
              <xdr:cNvPr id="9031" name="Shape 90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32" name="Shape 9032"/>
              <xdr:cNvGrpSpPr/>
            </xdr:nvGrpSpPr>
            <xdr:grpSpPr>
              <a:xfrm>
                <a:off x="5346000" y="3699038"/>
                <a:ext cx="0" cy="161925"/>
                <a:chOff x="5346000" y="3699038"/>
                <a:chExt cx="0" cy="161925"/>
              </a:xfrm>
            </xdr:grpSpPr>
            <xdr:sp>
              <xdr:nvSpPr>
                <xdr:cNvPr id="9033" name="Shape 90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34" name="Shape 9034"/>
                <xdr:cNvGrpSpPr/>
              </xdr:nvGrpSpPr>
              <xdr:grpSpPr>
                <a:xfrm>
                  <a:off x="5346000" y="3699038"/>
                  <a:ext cx="0" cy="161925"/>
                  <a:chOff x="5346000" y="3699038"/>
                  <a:chExt cx="0" cy="161919"/>
                </a:xfrm>
              </xdr:grpSpPr>
              <xdr:sp>
                <xdr:nvSpPr>
                  <xdr:cNvPr id="9035" name="Shape 90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36" name="Shape 9036"/>
                  <xdr:cNvGrpSpPr/>
                </xdr:nvGrpSpPr>
                <xdr:grpSpPr>
                  <a:xfrm>
                    <a:off x="5346000" y="3699038"/>
                    <a:ext cx="0" cy="161919"/>
                    <a:chOff x="5475762" y="47760700"/>
                    <a:chExt cx="314325" cy="230200"/>
                  </a:xfrm>
                </xdr:grpSpPr>
                <xdr:sp>
                  <xdr:nvSpPr>
                    <xdr:cNvPr id="9037" name="Shape 90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38" name="Shape 903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39" name="Shape 90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40" name="Shape 90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41" name="Shape 90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42" name="Shape 904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43" name="Shape 904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9044" name="Shape 904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45" name="Shape 9045"/>
            <xdr:cNvGrpSpPr/>
          </xdr:nvGrpSpPr>
          <xdr:grpSpPr>
            <a:xfrm>
              <a:off x="5346000" y="3694275"/>
              <a:ext cx="0" cy="171450"/>
              <a:chOff x="5346000" y="3694275"/>
              <a:chExt cx="0" cy="171450"/>
            </a:xfrm>
          </xdr:grpSpPr>
          <xdr:sp>
            <xdr:nvSpPr>
              <xdr:cNvPr id="9046" name="Shape 904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47" name="Shape 9047"/>
              <xdr:cNvGrpSpPr/>
            </xdr:nvGrpSpPr>
            <xdr:grpSpPr>
              <a:xfrm>
                <a:off x="5346000" y="3694275"/>
                <a:ext cx="0" cy="171450"/>
                <a:chOff x="5346000" y="3694275"/>
                <a:chExt cx="0" cy="171450"/>
              </a:xfrm>
            </xdr:grpSpPr>
            <xdr:sp>
              <xdr:nvSpPr>
                <xdr:cNvPr id="9048" name="Shape 904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49" name="Shape 9049"/>
                <xdr:cNvGrpSpPr/>
              </xdr:nvGrpSpPr>
              <xdr:grpSpPr>
                <a:xfrm>
                  <a:off x="5346000" y="3694275"/>
                  <a:ext cx="0" cy="171450"/>
                  <a:chOff x="5346000" y="3694275"/>
                  <a:chExt cx="0" cy="171443"/>
                </a:xfrm>
              </xdr:grpSpPr>
              <xdr:sp>
                <xdr:nvSpPr>
                  <xdr:cNvPr id="9050" name="Shape 905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51" name="Shape 9051"/>
                  <xdr:cNvGrpSpPr/>
                </xdr:nvGrpSpPr>
                <xdr:grpSpPr>
                  <a:xfrm>
                    <a:off x="5346000" y="3694275"/>
                    <a:ext cx="0" cy="171443"/>
                    <a:chOff x="5475762" y="47760700"/>
                    <a:chExt cx="314325" cy="230200"/>
                  </a:xfrm>
                </xdr:grpSpPr>
                <xdr:sp>
                  <xdr:nvSpPr>
                    <xdr:cNvPr id="9052" name="Shape 90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53" name="Shape 905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54" name="Shape 905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55" name="Shape 905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56" name="Shape 905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57" name="Shape 905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58" name="Shape 905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059" name="Shape 90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60" name="Shape 9060"/>
            <xdr:cNvGrpSpPr/>
          </xdr:nvGrpSpPr>
          <xdr:grpSpPr>
            <a:xfrm>
              <a:off x="5346000" y="3699038"/>
              <a:ext cx="0" cy="161925"/>
              <a:chOff x="5346000" y="3699038"/>
              <a:chExt cx="0" cy="161925"/>
            </a:xfrm>
          </xdr:grpSpPr>
          <xdr:sp>
            <xdr:nvSpPr>
              <xdr:cNvPr id="9061" name="Shape 90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62" name="Shape 9062"/>
              <xdr:cNvGrpSpPr/>
            </xdr:nvGrpSpPr>
            <xdr:grpSpPr>
              <a:xfrm>
                <a:off x="5346000" y="3699038"/>
                <a:ext cx="0" cy="161925"/>
                <a:chOff x="5346000" y="3699038"/>
                <a:chExt cx="0" cy="161925"/>
              </a:xfrm>
            </xdr:grpSpPr>
            <xdr:sp>
              <xdr:nvSpPr>
                <xdr:cNvPr id="9063" name="Shape 90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64" name="Shape 9064"/>
                <xdr:cNvGrpSpPr/>
              </xdr:nvGrpSpPr>
              <xdr:grpSpPr>
                <a:xfrm>
                  <a:off x="5346000" y="3699038"/>
                  <a:ext cx="0" cy="161925"/>
                  <a:chOff x="5346000" y="3699038"/>
                  <a:chExt cx="0" cy="161919"/>
                </a:xfrm>
              </xdr:grpSpPr>
              <xdr:sp>
                <xdr:nvSpPr>
                  <xdr:cNvPr id="9065" name="Shape 90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66" name="Shape 9066"/>
                  <xdr:cNvGrpSpPr/>
                </xdr:nvGrpSpPr>
                <xdr:grpSpPr>
                  <a:xfrm>
                    <a:off x="5346000" y="3699038"/>
                    <a:ext cx="0" cy="161919"/>
                    <a:chOff x="5475762" y="47760700"/>
                    <a:chExt cx="423655" cy="230200"/>
                  </a:xfrm>
                </xdr:grpSpPr>
                <xdr:sp>
                  <xdr:nvSpPr>
                    <xdr:cNvPr id="9067" name="Shape 90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68" name="Shape 90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69" name="Shape 90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70" name="Shape 90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071" name="Shape 90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72" name="Shape 9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73" name="Shape 90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074" name="Shape 90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75" name="Shape 9075"/>
            <xdr:cNvGrpSpPr/>
          </xdr:nvGrpSpPr>
          <xdr:grpSpPr>
            <a:xfrm>
              <a:off x="5346000" y="3699038"/>
              <a:ext cx="0" cy="161925"/>
              <a:chOff x="5346000" y="3699038"/>
              <a:chExt cx="0" cy="161925"/>
            </a:xfrm>
          </xdr:grpSpPr>
          <xdr:sp>
            <xdr:nvSpPr>
              <xdr:cNvPr id="9076" name="Shape 90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77" name="Shape 9077"/>
              <xdr:cNvGrpSpPr/>
            </xdr:nvGrpSpPr>
            <xdr:grpSpPr>
              <a:xfrm>
                <a:off x="5346000" y="3699038"/>
                <a:ext cx="0" cy="161925"/>
                <a:chOff x="5346000" y="3699038"/>
                <a:chExt cx="0" cy="161925"/>
              </a:xfrm>
            </xdr:grpSpPr>
            <xdr:sp>
              <xdr:nvSpPr>
                <xdr:cNvPr id="9078" name="Shape 90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79" name="Shape 9079"/>
                <xdr:cNvGrpSpPr/>
              </xdr:nvGrpSpPr>
              <xdr:grpSpPr>
                <a:xfrm>
                  <a:off x="5346000" y="3699038"/>
                  <a:ext cx="0" cy="161925"/>
                  <a:chOff x="5346000" y="3699038"/>
                  <a:chExt cx="0" cy="161919"/>
                </a:xfrm>
              </xdr:grpSpPr>
              <xdr:sp>
                <xdr:nvSpPr>
                  <xdr:cNvPr id="9080" name="Shape 90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81" name="Shape 9081"/>
                  <xdr:cNvGrpSpPr/>
                </xdr:nvGrpSpPr>
                <xdr:grpSpPr>
                  <a:xfrm>
                    <a:off x="5346000" y="3699038"/>
                    <a:ext cx="0" cy="161919"/>
                    <a:chOff x="5475762" y="47760700"/>
                    <a:chExt cx="423655" cy="230200"/>
                  </a:xfrm>
                </xdr:grpSpPr>
                <xdr:sp>
                  <xdr:nvSpPr>
                    <xdr:cNvPr id="9082" name="Shape 90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83" name="Shape 90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84" name="Shape 9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85" name="Shape 90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086" name="Shape 9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87" name="Shape 9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88" name="Shape 9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089" name="Shape 90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90" name="Shape 9090"/>
            <xdr:cNvGrpSpPr/>
          </xdr:nvGrpSpPr>
          <xdr:grpSpPr>
            <a:xfrm>
              <a:off x="5346000" y="3699038"/>
              <a:ext cx="0" cy="161925"/>
              <a:chOff x="5346000" y="3699038"/>
              <a:chExt cx="0" cy="161925"/>
            </a:xfrm>
          </xdr:grpSpPr>
          <xdr:sp>
            <xdr:nvSpPr>
              <xdr:cNvPr id="9091" name="Shape 90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92" name="Shape 9092"/>
              <xdr:cNvGrpSpPr/>
            </xdr:nvGrpSpPr>
            <xdr:grpSpPr>
              <a:xfrm>
                <a:off x="5346000" y="3699038"/>
                <a:ext cx="0" cy="161925"/>
                <a:chOff x="5346000" y="3699038"/>
                <a:chExt cx="0" cy="161925"/>
              </a:xfrm>
            </xdr:grpSpPr>
            <xdr:sp>
              <xdr:nvSpPr>
                <xdr:cNvPr id="9093" name="Shape 90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94" name="Shape 9094"/>
                <xdr:cNvGrpSpPr/>
              </xdr:nvGrpSpPr>
              <xdr:grpSpPr>
                <a:xfrm>
                  <a:off x="5346000" y="3699038"/>
                  <a:ext cx="0" cy="161925"/>
                  <a:chOff x="5346000" y="3699038"/>
                  <a:chExt cx="0" cy="161919"/>
                </a:xfrm>
              </xdr:grpSpPr>
              <xdr:sp>
                <xdr:nvSpPr>
                  <xdr:cNvPr id="9095" name="Shape 90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96" name="Shape 9096"/>
                  <xdr:cNvGrpSpPr/>
                </xdr:nvGrpSpPr>
                <xdr:grpSpPr>
                  <a:xfrm>
                    <a:off x="5346000" y="3699038"/>
                    <a:ext cx="0" cy="161919"/>
                    <a:chOff x="5475762" y="47760700"/>
                    <a:chExt cx="423655" cy="230200"/>
                  </a:xfrm>
                </xdr:grpSpPr>
                <xdr:sp>
                  <xdr:nvSpPr>
                    <xdr:cNvPr id="9097" name="Shape 90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98" name="Shape 90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99" name="Shape 9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00" name="Shape 91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01" name="Shape 91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02" name="Shape 91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03" name="Shape 91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04" name="Shape 91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05" name="Shape 9105"/>
            <xdr:cNvGrpSpPr/>
          </xdr:nvGrpSpPr>
          <xdr:grpSpPr>
            <a:xfrm>
              <a:off x="5346000" y="3699038"/>
              <a:ext cx="0" cy="161925"/>
              <a:chOff x="5346000" y="3699038"/>
              <a:chExt cx="0" cy="161925"/>
            </a:xfrm>
          </xdr:grpSpPr>
          <xdr:sp>
            <xdr:nvSpPr>
              <xdr:cNvPr id="9106" name="Shape 91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07" name="Shape 9107"/>
              <xdr:cNvGrpSpPr/>
            </xdr:nvGrpSpPr>
            <xdr:grpSpPr>
              <a:xfrm>
                <a:off x="5346000" y="3699038"/>
                <a:ext cx="0" cy="161925"/>
                <a:chOff x="5346000" y="3699038"/>
                <a:chExt cx="0" cy="161925"/>
              </a:xfrm>
            </xdr:grpSpPr>
            <xdr:sp>
              <xdr:nvSpPr>
                <xdr:cNvPr id="9108" name="Shape 91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09" name="Shape 9109"/>
                <xdr:cNvGrpSpPr/>
              </xdr:nvGrpSpPr>
              <xdr:grpSpPr>
                <a:xfrm>
                  <a:off x="5346000" y="3699038"/>
                  <a:ext cx="0" cy="161925"/>
                  <a:chOff x="5346000" y="3699038"/>
                  <a:chExt cx="0" cy="161919"/>
                </a:xfrm>
              </xdr:grpSpPr>
              <xdr:sp>
                <xdr:nvSpPr>
                  <xdr:cNvPr id="9110" name="Shape 91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11" name="Shape 9111"/>
                  <xdr:cNvGrpSpPr/>
                </xdr:nvGrpSpPr>
                <xdr:grpSpPr>
                  <a:xfrm>
                    <a:off x="5346000" y="3699038"/>
                    <a:ext cx="0" cy="161919"/>
                    <a:chOff x="5475762" y="47760700"/>
                    <a:chExt cx="423655" cy="230200"/>
                  </a:xfrm>
                </xdr:grpSpPr>
                <xdr:sp>
                  <xdr:nvSpPr>
                    <xdr:cNvPr id="9112" name="Shape 91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13" name="Shape 91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14" name="Shape 91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15" name="Shape 91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16" name="Shape 91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17" name="Shape 9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18" name="Shape 9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19" name="Shape 91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20" name="Shape 9120"/>
            <xdr:cNvGrpSpPr/>
          </xdr:nvGrpSpPr>
          <xdr:grpSpPr>
            <a:xfrm>
              <a:off x="5346000" y="3699038"/>
              <a:ext cx="0" cy="161925"/>
              <a:chOff x="5346000" y="3699038"/>
              <a:chExt cx="0" cy="161925"/>
            </a:xfrm>
          </xdr:grpSpPr>
          <xdr:sp>
            <xdr:nvSpPr>
              <xdr:cNvPr id="9121" name="Shape 91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22" name="Shape 9122"/>
              <xdr:cNvGrpSpPr/>
            </xdr:nvGrpSpPr>
            <xdr:grpSpPr>
              <a:xfrm>
                <a:off x="5346000" y="3699038"/>
                <a:ext cx="0" cy="161925"/>
                <a:chOff x="5346000" y="3699038"/>
                <a:chExt cx="0" cy="161925"/>
              </a:xfrm>
            </xdr:grpSpPr>
            <xdr:sp>
              <xdr:nvSpPr>
                <xdr:cNvPr id="9123" name="Shape 91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24" name="Shape 9124"/>
                <xdr:cNvGrpSpPr/>
              </xdr:nvGrpSpPr>
              <xdr:grpSpPr>
                <a:xfrm>
                  <a:off x="5346000" y="3699038"/>
                  <a:ext cx="0" cy="161925"/>
                  <a:chOff x="5346000" y="3699038"/>
                  <a:chExt cx="0" cy="161919"/>
                </a:xfrm>
              </xdr:grpSpPr>
              <xdr:sp>
                <xdr:nvSpPr>
                  <xdr:cNvPr id="9125" name="Shape 91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26" name="Shape 9126"/>
                  <xdr:cNvGrpSpPr/>
                </xdr:nvGrpSpPr>
                <xdr:grpSpPr>
                  <a:xfrm>
                    <a:off x="5346000" y="3699038"/>
                    <a:ext cx="0" cy="161919"/>
                    <a:chOff x="5475762" y="47760700"/>
                    <a:chExt cx="423655" cy="230200"/>
                  </a:xfrm>
                </xdr:grpSpPr>
                <xdr:sp>
                  <xdr:nvSpPr>
                    <xdr:cNvPr id="9127" name="Shape 91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28" name="Shape 91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29" name="Shape 9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30" name="Shape 91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31" name="Shape 9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32" name="Shape 9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33" name="Shape 9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34" name="Shape 91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35" name="Shape 9135"/>
            <xdr:cNvGrpSpPr/>
          </xdr:nvGrpSpPr>
          <xdr:grpSpPr>
            <a:xfrm>
              <a:off x="5346000" y="3699038"/>
              <a:ext cx="0" cy="161925"/>
              <a:chOff x="5346000" y="3699038"/>
              <a:chExt cx="0" cy="161925"/>
            </a:xfrm>
          </xdr:grpSpPr>
          <xdr:sp>
            <xdr:nvSpPr>
              <xdr:cNvPr id="9136" name="Shape 91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37" name="Shape 9137"/>
              <xdr:cNvGrpSpPr/>
            </xdr:nvGrpSpPr>
            <xdr:grpSpPr>
              <a:xfrm>
                <a:off x="5346000" y="3699038"/>
                <a:ext cx="0" cy="161925"/>
                <a:chOff x="5346000" y="3699038"/>
                <a:chExt cx="0" cy="161925"/>
              </a:xfrm>
            </xdr:grpSpPr>
            <xdr:sp>
              <xdr:nvSpPr>
                <xdr:cNvPr id="9138" name="Shape 91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39" name="Shape 9139"/>
                <xdr:cNvGrpSpPr/>
              </xdr:nvGrpSpPr>
              <xdr:grpSpPr>
                <a:xfrm>
                  <a:off x="5346000" y="3699038"/>
                  <a:ext cx="0" cy="161925"/>
                  <a:chOff x="5346000" y="3699038"/>
                  <a:chExt cx="0" cy="161919"/>
                </a:xfrm>
              </xdr:grpSpPr>
              <xdr:sp>
                <xdr:nvSpPr>
                  <xdr:cNvPr id="9140" name="Shape 91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41" name="Shape 9141"/>
                  <xdr:cNvGrpSpPr/>
                </xdr:nvGrpSpPr>
                <xdr:grpSpPr>
                  <a:xfrm>
                    <a:off x="5346000" y="3699038"/>
                    <a:ext cx="0" cy="161919"/>
                    <a:chOff x="5475762" y="47760700"/>
                    <a:chExt cx="423655" cy="230200"/>
                  </a:xfrm>
                </xdr:grpSpPr>
                <xdr:sp>
                  <xdr:nvSpPr>
                    <xdr:cNvPr id="9142" name="Shape 91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43" name="Shape 91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44" name="Shape 9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45" name="Shape 91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46" name="Shape 91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47" name="Shape 91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48" name="Shape 91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49" name="Shape 91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50" name="Shape 9150"/>
            <xdr:cNvGrpSpPr/>
          </xdr:nvGrpSpPr>
          <xdr:grpSpPr>
            <a:xfrm>
              <a:off x="5346000" y="3699038"/>
              <a:ext cx="0" cy="161925"/>
              <a:chOff x="5346000" y="3699038"/>
              <a:chExt cx="0" cy="161925"/>
            </a:xfrm>
          </xdr:grpSpPr>
          <xdr:sp>
            <xdr:nvSpPr>
              <xdr:cNvPr id="9151" name="Shape 91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52" name="Shape 9152"/>
              <xdr:cNvGrpSpPr/>
            </xdr:nvGrpSpPr>
            <xdr:grpSpPr>
              <a:xfrm>
                <a:off x="5346000" y="3699038"/>
                <a:ext cx="0" cy="161925"/>
                <a:chOff x="5346000" y="3699038"/>
                <a:chExt cx="0" cy="161925"/>
              </a:xfrm>
            </xdr:grpSpPr>
            <xdr:sp>
              <xdr:nvSpPr>
                <xdr:cNvPr id="9153" name="Shape 91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54" name="Shape 9154"/>
                <xdr:cNvGrpSpPr/>
              </xdr:nvGrpSpPr>
              <xdr:grpSpPr>
                <a:xfrm>
                  <a:off x="5346000" y="3699038"/>
                  <a:ext cx="0" cy="161925"/>
                  <a:chOff x="5346000" y="3699038"/>
                  <a:chExt cx="0" cy="161919"/>
                </a:xfrm>
              </xdr:grpSpPr>
              <xdr:sp>
                <xdr:nvSpPr>
                  <xdr:cNvPr id="9155" name="Shape 91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56" name="Shape 9156"/>
                  <xdr:cNvGrpSpPr/>
                </xdr:nvGrpSpPr>
                <xdr:grpSpPr>
                  <a:xfrm>
                    <a:off x="5346000" y="3699038"/>
                    <a:ext cx="0" cy="161919"/>
                    <a:chOff x="5475762" y="47760700"/>
                    <a:chExt cx="423655" cy="230200"/>
                  </a:xfrm>
                </xdr:grpSpPr>
                <xdr:sp>
                  <xdr:nvSpPr>
                    <xdr:cNvPr id="9157" name="Shape 91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58" name="Shape 91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59" name="Shape 91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60" name="Shape 91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61" name="Shape 91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62" name="Shape 9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63" name="Shape 91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64" name="Shape 91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65" name="Shape 9165"/>
            <xdr:cNvGrpSpPr/>
          </xdr:nvGrpSpPr>
          <xdr:grpSpPr>
            <a:xfrm>
              <a:off x="5346000" y="3699038"/>
              <a:ext cx="0" cy="161925"/>
              <a:chOff x="5346000" y="3699038"/>
              <a:chExt cx="0" cy="161925"/>
            </a:xfrm>
          </xdr:grpSpPr>
          <xdr:sp>
            <xdr:nvSpPr>
              <xdr:cNvPr id="9166" name="Shape 91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67" name="Shape 9167"/>
              <xdr:cNvGrpSpPr/>
            </xdr:nvGrpSpPr>
            <xdr:grpSpPr>
              <a:xfrm>
                <a:off x="5346000" y="3699038"/>
                <a:ext cx="0" cy="161925"/>
                <a:chOff x="5346000" y="3699038"/>
                <a:chExt cx="0" cy="161925"/>
              </a:xfrm>
            </xdr:grpSpPr>
            <xdr:sp>
              <xdr:nvSpPr>
                <xdr:cNvPr id="9168" name="Shape 91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69" name="Shape 9169"/>
                <xdr:cNvGrpSpPr/>
              </xdr:nvGrpSpPr>
              <xdr:grpSpPr>
                <a:xfrm>
                  <a:off x="5346000" y="3699038"/>
                  <a:ext cx="0" cy="161925"/>
                  <a:chOff x="5346000" y="3699038"/>
                  <a:chExt cx="0" cy="161919"/>
                </a:xfrm>
              </xdr:grpSpPr>
              <xdr:sp>
                <xdr:nvSpPr>
                  <xdr:cNvPr id="9170" name="Shape 91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71" name="Shape 9171"/>
                  <xdr:cNvGrpSpPr/>
                </xdr:nvGrpSpPr>
                <xdr:grpSpPr>
                  <a:xfrm>
                    <a:off x="5346000" y="3699038"/>
                    <a:ext cx="0" cy="161919"/>
                    <a:chOff x="5475762" y="47760700"/>
                    <a:chExt cx="423655" cy="230200"/>
                  </a:xfrm>
                </xdr:grpSpPr>
                <xdr:sp>
                  <xdr:nvSpPr>
                    <xdr:cNvPr id="9172" name="Shape 91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73" name="Shape 91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74" name="Shape 9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75" name="Shape 91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76" name="Shape 91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77" name="Shape 9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78" name="Shape 91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79" name="Shape 91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80" name="Shape 9180"/>
            <xdr:cNvGrpSpPr/>
          </xdr:nvGrpSpPr>
          <xdr:grpSpPr>
            <a:xfrm>
              <a:off x="5346000" y="3699038"/>
              <a:ext cx="0" cy="161925"/>
              <a:chOff x="5346000" y="3699038"/>
              <a:chExt cx="0" cy="161925"/>
            </a:xfrm>
          </xdr:grpSpPr>
          <xdr:sp>
            <xdr:nvSpPr>
              <xdr:cNvPr id="9181" name="Shape 91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82" name="Shape 9182"/>
              <xdr:cNvGrpSpPr/>
            </xdr:nvGrpSpPr>
            <xdr:grpSpPr>
              <a:xfrm>
                <a:off x="5346000" y="3699038"/>
                <a:ext cx="0" cy="161925"/>
                <a:chOff x="5346000" y="3699038"/>
                <a:chExt cx="0" cy="161925"/>
              </a:xfrm>
            </xdr:grpSpPr>
            <xdr:sp>
              <xdr:nvSpPr>
                <xdr:cNvPr id="9183" name="Shape 91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84" name="Shape 9184"/>
                <xdr:cNvGrpSpPr/>
              </xdr:nvGrpSpPr>
              <xdr:grpSpPr>
                <a:xfrm>
                  <a:off x="5346000" y="3699038"/>
                  <a:ext cx="0" cy="161925"/>
                  <a:chOff x="5346000" y="3699038"/>
                  <a:chExt cx="0" cy="161919"/>
                </a:xfrm>
              </xdr:grpSpPr>
              <xdr:sp>
                <xdr:nvSpPr>
                  <xdr:cNvPr id="9185" name="Shape 91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86" name="Shape 9186"/>
                  <xdr:cNvGrpSpPr/>
                </xdr:nvGrpSpPr>
                <xdr:grpSpPr>
                  <a:xfrm>
                    <a:off x="5346000" y="3699038"/>
                    <a:ext cx="0" cy="161919"/>
                    <a:chOff x="5475762" y="47760700"/>
                    <a:chExt cx="423655" cy="230200"/>
                  </a:xfrm>
                </xdr:grpSpPr>
                <xdr:sp>
                  <xdr:nvSpPr>
                    <xdr:cNvPr id="9187" name="Shape 91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88" name="Shape 91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189" name="Shape 91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90" name="Shape 91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91" name="Shape 91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92" name="Shape 91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93" name="Shape 91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94" name="Shape 91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95" name="Shape 9195"/>
            <xdr:cNvGrpSpPr/>
          </xdr:nvGrpSpPr>
          <xdr:grpSpPr>
            <a:xfrm>
              <a:off x="5346000" y="3699038"/>
              <a:ext cx="0" cy="161925"/>
              <a:chOff x="5346000" y="3699038"/>
              <a:chExt cx="0" cy="161925"/>
            </a:xfrm>
          </xdr:grpSpPr>
          <xdr:sp>
            <xdr:nvSpPr>
              <xdr:cNvPr id="9196" name="Shape 91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97" name="Shape 9197"/>
              <xdr:cNvGrpSpPr/>
            </xdr:nvGrpSpPr>
            <xdr:grpSpPr>
              <a:xfrm>
                <a:off x="5346000" y="3699038"/>
                <a:ext cx="0" cy="161925"/>
                <a:chOff x="5346000" y="3699038"/>
                <a:chExt cx="0" cy="161925"/>
              </a:xfrm>
            </xdr:grpSpPr>
            <xdr:sp>
              <xdr:nvSpPr>
                <xdr:cNvPr id="9198" name="Shape 91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99" name="Shape 9199"/>
                <xdr:cNvGrpSpPr/>
              </xdr:nvGrpSpPr>
              <xdr:grpSpPr>
                <a:xfrm>
                  <a:off x="5346000" y="3699038"/>
                  <a:ext cx="0" cy="161925"/>
                  <a:chOff x="5346000" y="3699038"/>
                  <a:chExt cx="0" cy="161919"/>
                </a:xfrm>
              </xdr:grpSpPr>
              <xdr:sp>
                <xdr:nvSpPr>
                  <xdr:cNvPr id="9200" name="Shape 92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01" name="Shape 9201"/>
                  <xdr:cNvGrpSpPr/>
                </xdr:nvGrpSpPr>
                <xdr:grpSpPr>
                  <a:xfrm>
                    <a:off x="5346000" y="3699038"/>
                    <a:ext cx="0" cy="161919"/>
                    <a:chOff x="5475762" y="47760700"/>
                    <a:chExt cx="423655" cy="230200"/>
                  </a:xfrm>
                </xdr:grpSpPr>
                <xdr:sp>
                  <xdr:nvSpPr>
                    <xdr:cNvPr id="9202" name="Shape 92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03" name="Shape 92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04" name="Shape 92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05" name="Shape 92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06" name="Shape 9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07" name="Shape 92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08" name="Shape 92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09" name="Shape 92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10" name="Shape 9210"/>
            <xdr:cNvGrpSpPr/>
          </xdr:nvGrpSpPr>
          <xdr:grpSpPr>
            <a:xfrm>
              <a:off x="5346000" y="3699038"/>
              <a:ext cx="0" cy="161925"/>
              <a:chOff x="5346000" y="3699038"/>
              <a:chExt cx="0" cy="161925"/>
            </a:xfrm>
          </xdr:grpSpPr>
          <xdr:sp>
            <xdr:nvSpPr>
              <xdr:cNvPr id="9211" name="Shape 92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12" name="Shape 9212"/>
              <xdr:cNvGrpSpPr/>
            </xdr:nvGrpSpPr>
            <xdr:grpSpPr>
              <a:xfrm>
                <a:off x="5346000" y="3699038"/>
                <a:ext cx="0" cy="161925"/>
                <a:chOff x="5346000" y="3699038"/>
                <a:chExt cx="0" cy="161925"/>
              </a:xfrm>
            </xdr:grpSpPr>
            <xdr:sp>
              <xdr:nvSpPr>
                <xdr:cNvPr id="9213" name="Shape 92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14" name="Shape 9214"/>
                <xdr:cNvGrpSpPr/>
              </xdr:nvGrpSpPr>
              <xdr:grpSpPr>
                <a:xfrm>
                  <a:off x="5346000" y="3699038"/>
                  <a:ext cx="0" cy="161925"/>
                  <a:chOff x="5346000" y="3699038"/>
                  <a:chExt cx="0" cy="161919"/>
                </a:xfrm>
              </xdr:grpSpPr>
              <xdr:sp>
                <xdr:nvSpPr>
                  <xdr:cNvPr id="9215" name="Shape 92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16" name="Shape 9216"/>
                  <xdr:cNvGrpSpPr/>
                </xdr:nvGrpSpPr>
                <xdr:grpSpPr>
                  <a:xfrm>
                    <a:off x="5346000" y="3699038"/>
                    <a:ext cx="0" cy="161919"/>
                    <a:chOff x="5475762" y="47760700"/>
                    <a:chExt cx="423655" cy="230200"/>
                  </a:xfrm>
                </xdr:grpSpPr>
                <xdr:sp>
                  <xdr:nvSpPr>
                    <xdr:cNvPr id="9217" name="Shape 92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18" name="Shape 92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19" name="Shape 92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20" name="Shape 92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21" name="Shape 92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22" name="Shape 92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23" name="Shape 92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24" name="Shape 92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25" name="Shape 9225"/>
            <xdr:cNvGrpSpPr/>
          </xdr:nvGrpSpPr>
          <xdr:grpSpPr>
            <a:xfrm>
              <a:off x="5346000" y="3699038"/>
              <a:ext cx="0" cy="161925"/>
              <a:chOff x="5346000" y="3699038"/>
              <a:chExt cx="0" cy="161925"/>
            </a:xfrm>
          </xdr:grpSpPr>
          <xdr:sp>
            <xdr:nvSpPr>
              <xdr:cNvPr id="9226" name="Shape 92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27" name="Shape 9227"/>
              <xdr:cNvGrpSpPr/>
            </xdr:nvGrpSpPr>
            <xdr:grpSpPr>
              <a:xfrm>
                <a:off x="5346000" y="3699038"/>
                <a:ext cx="0" cy="161925"/>
                <a:chOff x="5346000" y="3699038"/>
                <a:chExt cx="0" cy="161925"/>
              </a:xfrm>
            </xdr:grpSpPr>
            <xdr:sp>
              <xdr:nvSpPr>
                <xdr:cNvPr id="9228" name="Shape 92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29" name="Shape 9229"/>
                <xdr:cNvGrpSpPr/>
              </xdr:nvGrpSpPr>
              <xdr:grpSpPr>
                <a:xfrm>
                  <a:off x="5346000" y="3699038"/>
                  <a:ext cx="0" cy="161925"/>
                  <a:chOff x="5346000" y="3699038"/>
                  <a:chExt cx="0" cy="161919"/>
                </a:xfrm>
              </xdr:grpSpPr>
              <xdr:sp>
                <xdr:nvSpPr>
                  <xdr:cNvPr id="9230" name="Shape 92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31" name="Shape 9231"/>
                  <xdr:cNvGrpSpPr/>
                </xdr:nvGrpSpPr>
                <xdr:grpSpPr>
                  <a:xfrm>
                    <a:off x="5346000" y="3699038"/>
                    <a:ext cx="0" cy="161919"/>
                    <a:chOff x="5475762" y="47760700"/>
                    <a:chExt cx="423655" cy="230200"/>
                  </a:xfrm>
                </xdr:grpSpPr>
                <xdr:sp>
                  <xdr:nvSpPr>
                    <xdr:cNvPr id="9232" name="Shape 92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33" name="Shape 92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34" name="Shape 92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35" name="Shape 92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36" name="Shape 92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37" name="Shape 9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38" name="Shape 9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39" name="Shape 92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40" name="Shape 9240"/>
            <xdr:cNvGrpSpPr/>
          </xdr:nvGrpSpPr>
          <xdr:grpSpPr>
            <a:xfrm>
              <a:off x="5346000" y="3699038"/>
              <a:ext cx="0" cy="161925"/>
              <a:chOff x="5346000" y="3699038"/>
              <a:chExt cx="0" cy="161925"/>
            </a:xfrm>
          </xdr:grpSpPr>
          <xdr:sp>
            <xdr:nvSpPr>
              <xdr:cNvPr id="9241" name="Shape 92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42" name="Shape 9242"/>
              <xdr:cNvGrpSpPr/>
            </xdr:nvGrpSpPr>
            <xdr:grpSpPr>
              <a:xfrm>
                <a:off x="5346000" y="3699038"/>
                <a:ext cx="0" cy="161925"/>
                <a:chOff x="5346000" y="3699038"/>
                <a:chExt cx="0" cy="161925"/>
              </a:xfrm>
            </xdr:grpSpPr>
            <xdr:sp>
              <xdr:nvSpPr>
                <xdr:cNvPr id="9243" name="Shape 92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44" name="Shape 9244"/>
                <xdr:cNvGrpSpPr/>
              </xdr:nvGrpSpPr>
              <xdr:grpSpPr>
                <a:xfrm>
                  <a:off x="5346000" y="3699038"/>
                  <a:ext cx="0" cy="161925"/>
                  <a:chOff x="5346000" y="3699038"/>
                  <a:chExt cx="0" cy="161919"/>
                </a:xfrm>
              </xdr:grpSpPr>
              <xdr:sp>
                <xdr:nvSpPr>
                  <xdr:cNvPr id="9245" name="Shape 92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46" name="Shape 9246"/>
                  <xdr:cNvGrpSpPr/>
                </xdr:nvGrpSpPr>
                <xdr:grpSpPr>
                  <a:xfrm>
                    <a:off x="5346000" y="3699038"/>
                    <a:ext cx="0" cy="161919"/>
                    <a:chOff x="5475762" y="47760700"/>
                    <a:chExt cx="423655" cy="230200"/>
                  </a:xfrm>
                </xdr:grpSpPr>
                <xdr:sp>
                  <xdr:nvSpPr>
                    <xdr:cNvPr id="9247" name="Shape 92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48" name="Shape 92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49" name="Shape 9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50" name="Shape 92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51" name="Shape 9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52" name="Shape 9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53" name="Shape 9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54" name="Shape 92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55" name="Shape 9255"/>
            <xdr:cNvGrpSpPr/>
          </xdr:nvGrpSpPr>
          <xdr:grpSpPr>
            <a:xfrm>
              <a:off x="5346000" y="3699038"/>
              <a:ext cx="0" cy="161925"/>
              <a:chOff x="5346000" y="3699038"/>
              <a:chExt cx="0" cy="161925"/>
            </a:xfrm>
          </xdr:grpSpPr>
          <xdr:sp>
            <xdr:nvSpPr>
              <xdr:cNvPr id="9256" name="Shape 92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57" name="Shape 9257"/>
              <xdr:cNvGrpSpPr/>
            </xdr:nvGrpSpPr>
            <xdr:grpSpPr>
              <a:xfrm>
                <a:off x="5346000" y="3699038"/>
                <a:ext cx="0" cy="161925"/>
                <a:chOff x="5346000" y="3699038"/>
                <a:chExt cx="0" cy="161925"/>
              </a:xfrm>
            </xdr:grpSpPr>
            <xdr:sp>
              <xdr:nvSpPr>
                <xdr:cNvPr id="9258" name="Shape 92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59" name="Shape 9259"/>
                <xdr:cNvGrpSpPr/>
              </xdr:nvGrpSpPr>
              <xdr:grpSpPr>
                <a:xfrm>
                  <a:off x="5346000" y="3699038"/>
                  <a:ext cx="0" cy="161925"/>
                  <a:chOff x="5346000" y="3699038"/>
                  <a:chExt cx="0" cy="161919"/>
                </a:xfrm>
              </xdr:grpSpPr>
              <xdr:sp>
                <xdr:nvSpPr>
                  <xdr:cNvPr id="9260" name="Shape 92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61" name="Shape 9261"/>
                  <xdr:cNvGrpSpPr/>
                </xdr:nvGrpSpPr>
                <xdr:grpSpPr>
                  <a:xfrm>
                    <a:off x="5346000" y="3699038"/>
                    <a:ext cx="0" cy="161919"/>
                    <a:chOff x="5475762" y="47760700"/>
                    <a:chExt cx="423655" cy="230200"/>
                  </a:xfrm>
                </xdr:grpSpPr>
                <xdr:sp>
                  <xdr:nvSpPr>
                    <xdr:cNvPr id="9262" name="Shape 92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63" name="Shape 92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64" name="Shape 9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65" name="Shape 92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66" name="Shape 92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67" name="Shape 92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68" name="Shape 92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69" name="Shape 92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70" name="Shape 9270"/>
            <xdr:cNvGrpSpPr/>
          </xdr:nvGrpSpPr>
          <xdr:grpSpPr>
            <a:xfrm>
              <a:off x="5346000" y="3699038"/>
              <a:ext cx="0" cy="161925"/>
              <a:chOff x="5346000" y="3699038"/>
              <a:chExt cx="0" cy="161925"/>
            </a:xfrm>
          </xdr:grpSpPr>
          <xdr:sp>
            <xdr:nvSpPr>
              <xdr:cNvPr id="9271" name="Shape 92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72" name="Shape 9272"/>
              <xdr:cNvGrpSpPr/>
            </xdr:nvGrpSpPr>
            <xdr:grpSpPr>
              <a:xfrm>
                <a:off x="5346000" y="3699038"/>
                <a:ext cx="0" cy="161925"/>
                <a:chOff x="5346000" y="3699038"/>
                <a:chExt cx="0" cy="161925"/>
              </a:xfrm>
            </xdr:grpSpPr>
            <xdr:sp>
              <xdr:nvSpPr>
                <xdr:cNvPr id="9273" name="Shape 92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74" name="Shape 9274"/>
                <xdr:cNvGrpSpPr/>
              </xdr:nvGrpSpPr>
              <xdr:grpSpPr>
                <a:xfrm>
                  <a:off x="5346000" y="3699038"/>
                  <a:ext cx="0" cy="161925"/>
                  <a:chOff x="5346000" y="3699038"/>
                  <a:chExt cx="0" cy="161919"/>
                </a:xfrm>
              </xdr:grpSpPr>
              <xdr:sp>
                <xdr:nvSpPr>
                  <xdr:cNvPr id="9275" name="Shape 92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76" name="Shape 9276"/>
                  <xdr:cNvGrpSpPr/>
                </xdr:nvGrpSpPr>
                <xdr:grpSpPr>
                  <a:xfrm>
                    <a:off x="5346000" y="3699038"/>
                    <a:ext cx="0" cy="161919"/>
                    <a:chOff x="5475762" y="47760700"/>
                    <a:chExt cx="423655" cy="230200"/>
                  </a:xfrm>
                </xdr:grpSpPr>
                <xdr:sp>
                  <xdr:nvSpPr>
                    <xdr:cNvPr id="9277" name="Shape 92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78" name="Shape 92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79" name="Shape 92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80" name="Shape 92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81" name="Shape 9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82" name="Shape 9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83" name="Shape 9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84" name="Shape 92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85" name="Shape 9285"/>
            <xdr:cNvGrpSpPr/>
          </xdr:nvGrpSpPr>
          <xdr:grpSpPr>
            <a:xfrm>
              <a:off x="5346000" y="3699038"/>
              <a:ext cx="0" cy="161925"/>
              <a:chOff x="5346000" y="3699038"/>
              <a:chExt cx="0" cy="161925"/>
            </a:xfrm>
          </xdr:grpSpPr>
          <xdr:sp>
            <xdr:nvSpPr>
              <xdr:cNvPr id="9286" name="Shape 92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87" name="Shape 9287"/>
              <xdr:cNvGrpSpPr/>
            </xdr:nvGrpSpPr>
            <xdr:grpSpPr>
              <a:xfrm>
                <a:off x="5346000" y="3699038"/>
                <a:ext cx="0" cy="161925"/>
                <a:chOff x="5346000" y="3699038"/>
                <a:chExt cx="0" cy="161925"/>
              </a:xfrm>
            </xdr:grpSpPr>
            <xdr:sp>
              <xdr:nvSpPr>
                <xdr:cNvPr id="9288" name="Shape 92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89" name="Shape 9289"/>
                <xdr:cNvGrpSpPr/>
              </xdr:nvGrpSpPr>
              <xdr:grpSpPr>
                <a:xfrm>
                  <a:off x="5346000" y="3699038"/>
                  <a:ext cx="0" cy="161925"/>
                  <a:chOff x="5346000" y="3699038"/>
                  <a:chExt cx="0" cy="161919"/>
                </a:xfrm>
              </xdr:grpSpPr>
              <xdr:sp>
                <xdr:nvSpPr>
                  <xdr:cNvPr id="9290" name="Shape 92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91" name="Shape 9291"/>
                  <xdr:cNvGrpSpPr/>
                </xdr:nvGrpSpPr>
                <xdr:grpSpPr>
                  <a:xfrm>
                    <a:off x="5346000" y="3699038"/>
                    <a:ext cx="0" cy="161919"/>
                    <a:chOff x="5475762" y="47760700"/>
                    <a:chExt cx="423655" cy="230200"/>
                  </a:xfrm>
                </xdr:grpSpPr>
                <xdr:sp>
                  <xdr:nvSpPr>
                    <xdr:cNvPr id="9292" name="Shape 92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93" name="Shape 92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94" name="Shape 9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95" name="Shape 92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96" name="Shape 9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97" name="Shape 9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98" name="Shape 9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99" name="Shape 92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00" name="Shape 9300"/>
            <xdr:cNvGrpSpPr/>
          </xdr:nvGrpSpPr>
          <xdr:grpSpPr>
            <a:xfrm>
              <a:off x="5346000" y="3699038"/>
              <a:ext cx="0" cy="161925"/>
              <a:chOff x="5346000" y="3699038"/>
              <a:chExt cx="0" cy="161925"/>
            </a:xfrm>
          </xdr:grpSpPr>
          <xdr:sp>
            <xdr:nvSpPr>
              <xdr:cNvPr id="9301" name="Shape 93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02" name="Shape 9302"/>
              <xdr:cNvGrpSpPr/>
            </xdr:nvGrpSpPr>
            <xdr:grpSpPr>
              <a:xfrm>
                <a:off x="5346000" y="3699038"/>
                <a:ext cx="0" cy="161925"/>
                <a:chOff x="5346000" y="3699038"/>
                <a:chExt cx="0" cy="161925"/>
              </a:xfrm>
            </xdr:grpSpPr>
            <xdr:sp>
              <xdr:nvSpPr>
                <xdr:cNvPr id="9303" name="Shape 93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04" name="Shape 9304"/>
                <xdr:cNvGrpSpPr/>
              </xdr:nvGrpSpPr>
              <xdr:grpSpPr>
                <a:xfrm>
                  <a:off x="5346000" y="3699038"/>
                  <a:ext cx="0" cy="161925"/>
                  <a:chOff x="5346000" y="3699038"/>
                  <a:chExt cx="0" cy="161919"/>
                </a:xfrm>
              </xdr:grpSpPr>
              <xdr:sp>
                <xdr:nvSpPr>
                  <xdr:cNvPr id="9305" name="Shape 93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06" name="Shape 9306"/>
                  <xdr:cNvGrpSpPr/>
                </xdr:nvGrpSpPr>
                <xdr:grpSpPr>
                  <a:xfrm>
                    <a:off x="5346000" y="3699038"/>
                    <a:ext cx="0" cy="161919"/>
                    <a:chOff x="5475762" y="47760700"/>
                    <a:chExt cx="423655" cy="230200"/>
                  </a:xfrm>
                </xdr:grpSpPr>
                <xdr:sp>
                  <xdr:nvSpPr>
                    <xdr:cNvPr id="9307" name="Shape 93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08" name="Shape 93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09" name="Shape 93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10" name="Shape 93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11" name="Shape 93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12" name="Shape 93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13" name="Shape 93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14" name="Shape 93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15" name="Shape 9315"/>
            <xdr:cNvGrpSpPr/>
          </xdr:nvGrpSpPr>
          <xdr:grpSpPr>
            <a:xfrm>
              <a:off x="5346000" y="3699038"/>
              <a:ext cx="0" cy="161925"/>
              <a:chOff x="5346000" y="3699038"/>
              <a:chExt cx="0" cy="161925"/>
            </a:xfrm>
          </xdr:grpSpPr>
          <xdr:sp>
            <xdr:nvSpPr>
              <xdr:cNvPr id="9316" name="Shape 93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17" name="Shape 9317"/>
              <xdr:cNvGrpSpPr/>
            </xdr:nvGrpSpPr>
            <xdr:grpSpPr>
              <a:xfrm>
                <a:off x="5346000" y="3699038"/>
                <a:ext cx="0" cy="161925"/>
                <a:chOff x="5346000" y="3699038"/>
                <a:chExt cx="0" cy="161925"/>
              </a:xfrm>
            </xdr:grpSpPr>
            <xdr:sp>
              <xdr:nvSpPr>
                <xdr:cNvPr id="9318" name="Shape 93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19" name="Shape 9319"/>
                <xdr:cNvGrpSpPr/>
              </xdr:nvGrpSpPr>
              <xdr:grpSpPr>
                <a:xfrm>
                  <a:off x="5346000" y="3699038"/>
                  <a:ext cx="0" cy="161925"/>
                  <a:chOff x="5346000" y="3699038"/>
                  <a:chExt cx="0" cy="161919"/>
                </a:xfrm>
              </xdr:grpSpPr>
              <xdr:sp>
                <xdr:nvSpPr>
                  <xdr:cNvPr id="9320" name="Shape 93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21" name="Shape 9321"/>
                  <xdr:cNvGrpSpPr/>
                </xdr:nvGrpSpPr>
                <xdr:grpSpPr>
                  <a:xfrm>
                    <a:off x="5346000" y="3699038"/>
                    <a:ext cx="0" cy="161919"/>
                    <a:chOff x="5475762" y="47760700"/>
                    <a:chExt cx="423655" cy="230200"/>
                  </a:xfrm>
                </xdr:grpSpPr>
                <xdr:sp>
                  <xdr:nvSpPr>
                    <xdr:cNvPr id="9322" name="Shape 93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23" name="Shape 93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24" name="Shape 93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25" name="Shape 93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26" name="Shape 93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27" name="Shape 9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28" name="Shape 9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29" name="Shape 93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30" name="Shape 9330"/>
            <xdr:cNvGrpSpPr/>
          </xdr:nvGrpSpPr>
          <xdr:grpSpPr>
            <a:xfrm>
              <a:off x="5346000" y="3699038"/>
              <a:ext cx="0" cy="161925"/>
              <a:chOff x="5346000" y="3699038"/>
              <a:chExt cx="0" cy="161925"/>
            </a:xfrm>
          </xdr:grpSpPr>
          <xdr:sp>
            <xdr:nvSpPr>
              <xdr:cNvPr id="9331" name="Shape 93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32" name="Shape 9332"/>
              <xdr:cNvGrpSpPr/>
            </xdr:nvGrpSpPr>
            <xdr:grpSpPr>
              <a:xfrm>
                <a:off x="5346000" y="3699038"/>
                <a:ext cx="0" cy="161925"/>
                <a:chOff x="5346000" y="3699038"/>
                <a:chExt cx="0" cy="161925"/>
              </a:xfrm>
            </xdr:grpSpPr>
            <xdr:sp>
              <xdr:nvSpPr>
                <xdr:cNvPr id="9333" name="Shape 93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34" name="Shape 9334"/>
                <xdr:cNvGrpSpPr/>
              </xdr:nvGrpSpPr>
              <xdr:grpSpPr>
                <a:xfrm>
                  <a:off x="5346000" y="3699038"/>
                  <a:ext cx="0" cy="161925"/>
                  <a:chOff x="5346000" y="3699038"/>
                  <a:chExt cx="0" cy="161919"/>
                </a:xfrm>
              </xdr:grpSpPr>
              <xdr:sp>
                <xdr:nvSpPr>
                  <xdr:cNvPr id="9335" name="Shape 93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36" name="Shape 9336"/>
                  <xdr:cNvGrpSpPr/>
                </xdr:nvGrpSpPr>
                <xdr:grpSpPr>
                  <a:xfrm>
                    <a:off x="5346000" y="3699038"/>
                    <a:ext cx="0" cy="161919"/>
                    <a:chOff x="5475762" y="47760700"/>
                    <a:chExt cx="423655" cy="230200"/>
                  </a:xfrm>
                </xdr:grpSpPr>
                <xdr:sp>
                  <xdr:nvSpPr>
                    <xdr:cNvPr id="9337" name="Shape 93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38" name="Shape 93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39" name="Shape 93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40" name="Shape 93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41" name="Shape 93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42" name="Shape 93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43" name="Shape 93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44" name="Shape 93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45" name="Shape 9345"/>
            <xdr:cNvGrpSpPr/>
          </xdr:nvGrpSpPr>
          <xdr:grpSpPr>
            <a:xfrm>
              <a:off x="5346000" y="3699038"/>
              <a:ext cx="0" cy="161925"/>
              <a:chOff x="5346000" y="3699038"/>
              <a:chExt cx="0" cy="161925"/>
            </a:xfrm>
          </xdr:grpSpPr>
          <xdr:sp>
            <xdr:nvSpPr>
              <xdr:cNvPr id="9346" name="Shape 93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47" name="Shape 9347"/>
              <xdr:cNvGrpSpPr/>
            </xdr:nvGrpSpPr>
            <xdr:grpSpPr>
              <a:xfrm>
                <a:off x="5346000" y="3699038"/>
                <a:ext cx="0" cy="161925"/>
                <a:chOff x="5346000" y="3699038"/>
                <a:chExt cx="0" cy="161925"/>
              </a:xfrm>
            </xdr:grpSpPr>
            <xdr:sp>
              <xdr:nvSpPr>
                <xdr:cNvPr id="9348" name="Shape 93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49" name="Shape 9349"/>
                <xdr:cNvGrpSpPr/>
              </xdr:nvGrpSpPr>
              <xdr:grpSpPr>
                <a:xfrm>
                  <a:off x="5346000" y="3699038"/>
                  <a:ext cx="0" cy="161925"/>
                  <a:chOff x="5346000" y="3699038"/>
                  <a:chExt cx="0" cy="161919"/>
                </a:xfrm>
              </xdr:grpSpPr>
              <xdr:sp>
                <xdr:nvSpPr>
                  <xdr:cNvPr id="9350" name="Shape 93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51" name="Shape 9351"/>
                  <xdr:cNvGrpSpPr/>
                </xdr:nvGrpSpPr>
                <xdr:grpSpPr>
                  <a:xfrm>
                    <a:off x="5346000" y="3699038"/>
                    <a:ext cx="0" cy="161919"/>
                    <a:chOff x="5475762" y="47760700"/>
                    <a:chExt cx="423655" cy="230200"/>
                  </a:xfrm>
                </xdr:grpSpPr>
                <xdr:sp>
                  <xdr:nvSpPr>
                    <xdr:cNvPr id="9352" name="Shape 93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53" name="Shape 93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54" name="Shape 93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55" name="Shape 93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56" name="Shape 93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57" name="Shape 93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58" name="Shape 9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59" name="Shape 93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60" name="Shape 9360"/>
            <xdr:cNvGrpSpPr/>
          </xdr:nvGrpSpPr>
          <xdr:grpSpPr>
            <a:xfrm>
              <a:off x="5346000" y="3699038"/>
              <a:ext cx="0" cy="161925"/>
              <a:chOff x="5346000" y="3699038"/>
              <a:chExt cx="0" cy="161925"/>
            </a:xfrm>
          </xdr:grpSpPr>
          <xdr:sp>
            <xdr:nvSpPr>
              <xdr:cNvPr id="9361" name="Shape 93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62" name="Shape 9362"/>
              <xdr:cNvGrpSpPr/>
            </xdr:nvGrpSpPr>
            <xdr:grpSpPr>
              <a:xfrm>
                <a:off x="5346000" y="3699038"/>
                <a:ext cx="0" cy="161925"/>
                <a:chOff x="5346000" y="3699038"/>
                <a:chExt cx="0" cy="161925"/>
              </a:xfrm>
            </xdr:grpSpPr>
            <xdr:sp>
              <xdr:nvSpPr>
                <xdr:cNvPr id="9363" name="Shape 93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64" name="Shape 9364"/>
                <xdr:cNvGrpSpPr/>
              </xdr:nvGrpSpPr>
              <xdr:grpSpPr>
                <a:xfrm>
                  <a:off x="5346000" y="3699038"/>
                  <a:ext cx="0" cy="161925"/>
                  <a:chOff x="5346000" y="3699038"/>
                  <a:chExt cx="0" cy="161919"/>
                </a:xfrm>
              </xdr:grpSpPr>
              <xdr:sp>
                <xdr:nvSpPr>
                  <xdr:cNvPr id="9365" name="Shape 93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66" name="Shape 9366"/>
                  <xdr:cNvGrpSpPr/>
                </xdr:nvGrpSpPr>
                <xdr:grpSpPr>
                  <a:xfrm>
                    <a:off x="5346000" y="3699038"/>
                    <a:ext cx="0" cy="161919"/>
                    <a:chOff x="5475762" y="47760700"/>
                    <a:chExt cx="423655" cy="230200"/>
                  </a:xfrm>
                </xdr:grpSpPr>
                <xdr:sp>
                  <xdr:nvSpPr>
                    <xdr:cNvPr id="9367" name="Shape 93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68" name="Shape 93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69" name="Shape 9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70" name="Shape 93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71" name="Shape 9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72" name="Shape 9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73" name="Shape 9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74" name="Shape 93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75" name="Shape 9375"/>
            <xdr:cNvGrpSpPr/>
          </xdr:nvGrpSpPr>
          <xdr:grpSpPr>
            <a:xfrm>
              <a:off x="5346000" y="3699038"/>
              <a:ext cx="0" cy="161925"/>
              <a:chOff x="5346000" y="3699038"/>
              <a:chExt cx="0" cy="161925"/>
            </a:xfrm>
          </xdr:grpSpPr>
          <xdr:sp>
            <xdr:nvSpPr>
              <xdr:cNvPr id="9376" name="Shape 93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77" name="Shape 9377"/>
              <xdr:cNvGrpSpPr/>
            </xdr:nvGrpSpPr>
            <xdr:grpSpPr>
              <a:xfrm>
                <a:off x="5346000" y="3699038"/>
                <a:ext cx="0" cy="161925"/>
                <a:chOff x="5346000" y="3699038"/>
                <a:chExt cx="0" cy="161925"/>
              </a:xfrm>
            </xdr:grpSpPr>
            <xdr:sp>
              <xdr:nvSpPr>
                <xdr:cNvPr id="9378" name="Shape 93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79" name="Shape 9379"/>
                <xdr:cNvGrpSpPr/>
              </xdr:nvGrpSpPr>
              <xdr:grpSpPr>
                <a:xfrm>
                  <a:off x="5346000" y="3699038"/>
                  <a:ext cx="0" cy="161925"/>
                  <a:chOff x="5346000" y="3699038"/>
                  <a:chExt cx="0" cy="161919"/>
                </a:xfrm>
              </xdr:grpSpPr>
              <xdr:sp>
                <xdr:nvSpPr>
                  <xdr:cNvPr id="9380" name="Shape 93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81" name="Shape 9381"/>
                  <xdr:cNvGrpSpPr/>
                </xdr:nvGrpSpPr>
                <xdr:grpSpPr>
                  <a:xfrm>
                    <a:off x="5346000" y="3699038"/>
                    <a:ext cx="0" cy="161919"/>
                    <a:chOff x="5475762" y="47760700"/>
                    <a:chExt cx="423655" cy="230200"/>
                  </a:xfrm>
                </xdr:grpSpPr>
                <xdr:sp>
                  <xdr:nvSpPr>
                    <xdr:cNvPr id="9382" name="Shape 93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83" name="Shape 93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84" name="Shape 9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85" name="Shape 93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86" name="Shape 9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87" name="Shape 9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88" name="Shape 93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89" name="Shape 93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90" name="Shape 9390"/>
            <xdr:cNvGrpSpPr/>
          </xdr:nvGrpSpPr>
          <xdr:grpSpPr>
            <a:xfrm>
              <a:off x="5346000" y="3699038"/>
              <a:ext cx="0" cy="161925"/>
              <a:chOff x="5346000" y="3699038"/>
              <a:chExt cx="0" cy="161925"/>
            </a:xfrm>
          </xdr:grpSpPr>
          <xdr:sp>
            <xdr:nvSpPr>
              <xdr:cNvPr id="9391" name="Shape 93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92" name="Shape 9392"/>
              <xdr:cNvGrpSpPr/>
            </xdr:nvGrpSpPr>
            <xdr:grpSpPr>
              <a:xfrm>
                <a:off x="5346000" y="3699038"/>
                <a:ext cx="0" cy="161925"/>
                <a:chOff x="5346000" y="3699038"/>
                <a:chExt cx="0" cy="161925"/>
              </a:xfrm>
            </xdr:grpSpPr>
            <xdr:sp>
              <xdr:nvSpPr>
                <xdr:cNvPr id="9393" name="Shape 93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94" name="Shape 9394"/>
                <xdr:cNvGrpSpPr/>
              </xdr:nvGrpSpPr>
              <xdr:grpSpPr>
                <a:xfrm>
                  <a:off x="5346000" y="3699038"/>
                  <a:ext cx="0" cy="161925"/>
                  <a:chOff x="5346000" y="3699038"/>
                  <a:chExt cx="0" cy="161919"/>
                </a:xfrm>
              </xdr:grpSpPr>
              <xdr:sp>
                <xdr:nvSpPr>
                  <xdr:cNvPr id="9395" name="Shape 93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96" name="Shape 9396"/>
                  <xdr:cNvGrpSpPr/>
                </xdr:nvGrpSpPr>
                <xdr:grpSpPr>
                  <a:xfrm>
                    <a:off x="5346000" y="3699038"/>
                    <a:ext cx="0" cy="161919"/>
                    <a:chOff x="5475762" y="47760700"/>
                    <a:chExt cx="423655" cy="230200"/>
                  </a:xfrm>
                </xdr:grpSpPr>
                <xdr:sp>
                  <xdr:nvSpPr>
                    <xdr:cNvPr id="9397" name="Shape 93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98" name="Shape 93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99" name="Shape 93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00" name="Shape 94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401" name="Shape 94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02" name="Shape 9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03" name="Shape 9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404" name="Shape 94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05" name="Shape 9405"/>
            <xdr:cNvGrpSpPr/>
          </xdr:nvGrpSpPr>
          <xdr:grpSpPr>
            <a:xfrm>
              <a:off x="5346000" y="3699038"/>
              <a:ext cx="0" cy="161925"/>
              <a:chOff x="5346000" y="3699038"/>
              <a:chExt cx="0" cy="161925"/>
            </a:xfrm>
          </xdr:grpSpPr>
          <xdr:sp>
            <xdr:nvSpPr>
              <xdr:cNvPr id="9406" name="Shape 94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07" name="Shape 9407"/>
              <xdr:cNvGrpSpPr/>
            </xdr:nvGrpSpPr>
            <xdr:grpSpPr>
              <a:xfrm>
                <a:off x="5346000" y="3699038"/>
                <a:ext cx="0" cy="161925"/>
                <a:chOff x="5346000" y="3699038"/>
                <a:chExt cx="0" cy="161925"/>
              </a:xfrm>
            </xdr:grpSpPr>
            <xdr:sp>
              <xdr:nvSpPr>
                <xdr:cNvPr id="9408" name="Shape 94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09" name="Shape 9409"/>
                <xdr:cNvGrpSpPr/>
              </xdr:nvGrpSpPr>
              <xdr:grpSpPr>
                <a:xfrm>
                  <a:off x="5346000" y="3699038"/>
                  <a:ext cx="0" cy="161925"/>
                  <a:chOff x="5346000" y="3699038"/>
                  <a:chExt cx="0" cy="161919"/>
                </a:xfrm>
              </xdr:grpSpPr>
              <xdr:sp>
                <xdr:nvSpPr>
                  <xdr:cNvPr id="9410" name="Shape 94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11" name="Shape 9411"/>
                  <xdr:cNvGrpSpPr/>
                </xdr:nvGrpSpPr>
                <xdr:grpSpPr>
                  <a:xfrm>
                    <a:off x="5346000" y="3699038"/>
                    <a:ext cx="0" cy="161919"/>
                    <a:chOff x="5475762" y="47760700"/>
                    <a:chExt cx="314325" cy="230200"/>
                  </a:xfrm>
                </xdr:grpSpPr>
                <xdr:sp>
                  <xdr:nvSpPr>
                    <xdr:cNvPr id="9412" name="Shape 94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13" name="Shape 941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14" name="Shape 941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15" name="Shape 941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16" name="Shape 941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17" name="Shape 941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18" name="Shape 94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9419" name="Shape 94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20" name="Shape 9420"/>
            <xdr:cNvGrpSpPr/>
          </xdr:nvGrpSpPr>
          <xdr:grpSpPr>
            <a:xfrm>
              <a:off x="5346000" y="3699038"/>
              <a:ext cx="0" cy="161925"/>
              <a:chOff x="5346000" y="3699038"/>
              <a:chExt cx="0" cy="161925"/>
            </a:xfrm>
          </xdr:grpSpPr>
          <xdr:sp>
            <xdr:nvSpPr>
              <xdr:cNvPr id="9421" name="Shape 94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22" name="Shape 9422"/>
              <xdr:cNvGrpSpPr/>
            </xdr:nvGrpSpPr>
            <xdr:grpSpPr>
              <a:xfrm>
                <a:off x="5346000" y="3699038"/>
                <a:ext cx="0" cy="161925"/>
                <a:chOff x="5346000" y="3699038"/>
                <a:chExt cx="0" cy="161925"/>
              </a:xfrm>
            </xdr:grpSpPr>
            <xdr:sp>
              <xdr:nvSpPr>
                <xdr:cNvPr id="9423" name="Shape 94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24" name="Shape 9424"/>
                <xdr:cNvGrpSpPr/>
              </xdr:nvGrpSpPr>
              <xdr:grpSpPr>
                <a:xfrm>
                  <a:off x="5346000" y="3699038"/>
                  <a:ext cx="0" cy="161925"/>
                  <a:chOff x="5346000" y="3699038"/>
                  <a:chExt cx="0" cy="161919"/>
                </a:xfrm>
              </xdr:grpSpPr>
              <xdr:sp>
                <xdr:nvSpPr>
                  <xdr:cNvPr id="9425" name="Shape 94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26" name="Shape 9426"/>
                  <xdr:cNvGrpSpPr/>
                </xdr:nvGrpSpPr>
                <xdr:grpSpPr>
                  <a:xfrm>
                    <a:off x="5346000" y="3699038"/>
                    <a:ext cx="0" cy="161919"/>
                    <a:chOff x="5475762" y="47760700"/>
                    <a:chExt cx="314325" cy="230200"/>
                  </a:xfrm>
                </xdr:grpSpPr>
                <xdr:sp>
                  <xdr:nvSpPr>
                    <xdr:cNvPr id="9427" name="Shape 94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28" name="Shape 942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29" name="Shape 942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30" name="Shape 943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31" name="Shape 94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32" name="Shape 943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33" name="Shape 943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9434" name="Shape 943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35" name="Shape 9435"/>
            <xdr:cNvGrpSpPr/>
          </xdr:nvGrpSpPr>
          <xdr:grpSpPr>
            <a:xfrm>
              <a:off x="5346000" y="3694275"/>
              <a:ext cx="0" cy="171450"/>
              <a:chOff x="5346000" y="3694275"/>
              <a:chExt cx="0" cy="171450"/>
            </a:xfrm>
          </xdr:grpSpPr>
          <xdr:sp>
            <xdr:nvSpPr>
              <xdr:cNvPr id="9436" name="Shape 943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37" name="Shape 9437"/>
              <xdr:cNvGrpSpPr/>
            </xdr:nvGrpSpPr>
            <xdr:grpSpPr>
              <a:xfrm>
                <a:off x="5346000" y="3694275"/>
                <a:ext cx="0" cy="171450"/>
                <a:chOff x="5346000" y="3694275"/>
                <a:chExt cx="0" cy="171450"/>
              </a:xfrm>
            </xdr:grpSpPr>
            <xdr:sp>
              <xdr:nvSpPr>
                <xdr:cNvPr id="9438" name="Shape 943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39" name="Shape 9439"/>
                <xdr:cNvGrpSpPr/>
              </xdr:nvGrpSpPr>
              <xdr:grpSpPr>
                <a:xfrm>
                  <a:off x="5346000" y="3694275"/>
                  <a:ext cx="0" cy="171450"/>
                  <a:chOff x="5346000" y="3694275"/>
                  <a:chExt cx="0" cy="171443"/>
                </a:xfrm>
              </xdr:grpSpPr>
              <xdr:sp>
                <xdr:nvSpPr>
                  <xdr:cNvPr id="9440" name="Shape 944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41" name="Shape 9441"/>
                  <xdr:cNvGrpSpPr/>
                </xdr:nvGrpSpPr>
                <xdr:grpSpPr>
                  <a:xfrm>
                    <a:off x="5346000" y="3694275"/>
                    <a:ext cx="0" cy="171443"/>
                    <a:chOff x="5475762" y="47760700"/>
                    <a:chExt cx="314325" cy="230200"/>
                  </a:xfrm>
                </xdr:grpSpPr>
                <xdr:sp>
                  <xdr:nvSpPr>
                    <xdr:cNvPr id="9442" name="Shape 94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43" name="Shape 944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44" name="Shape 944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45" name="Shape 944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46" name="Shape 944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47" name="Shape 944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48" name="Shape 944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449" name="Shape 94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50" name="Shape 9450"/>
            <xdr:cNvGrpSpPr/>
          </xdr:nvGrpSpPr>
          <xdr:grpSpPr>
            <a:xfrm>
              <a:off x="5346000" y="3699038"/>
              <a:ext cx="0" cy="161925"/>
              <a:chOff x="5346000" y="3699038"/>
              <a:chExt cx="0" cy="161925"/>
            </a:xfrm>
          </xdr:grpSpPr>
          <xdr:sp>
            <xdr:nvSpPr>
              <xdr:cNvPr id="9451" name="Shape 94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52" name="Shape 9452"/>
              <xdr:cNvGrpSpPr/>
            </xdr:nvGrpSpPr>
            <xdr:grpSpPr>
              <a:xfrm>
                <a:off x="5346000" y="3699038"/>
                <a:ext cx="0" cy="161925"/>
                <a:chOff x="5346000" y="3699038"/>
                <a:chExt cx="0" cy="161925"/>
              </a:xfrm>
            </xdr:grpSpPr>
            <xdr:sp>
              <xdr:nvSpPr>
                <xdr:cNvPr id="9453" name="Shape 94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54" name="Shape 9454"/>
                <xdr:cNvGrpSpPr/>
              </xdr:nvGrpSpPr>
              <xdr:grpSpPr>
                <a:xfrm>
                  <a:off x="5346000" y="3699038"/>
                  <a:ext cx="0" cy="161925"/>
                  <a:chOff x="5346000" y="3699038"/>
                  <a:chExt cx="0" cy="161919"/>
                </a:xfrm>
              </xdr:grpSpPr>
              <xdr:sp>
                <xdr:nvSpPr>
                  <xdr:cNvPr id="9455" name="Shape 94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56" name="Shape 9456"/>
                  <xdr:cNvGrpSpPr/>
                </xdr:nvGrpSpPr>
                <xdr:grpSpPr>
                  <a:xfrm>
                    <a:off x="5346000" y="3699038"/>
                    <a:ext cx="0" cy="161919"/>
                    <a:chOff x="5475762" y="47760700"/>
                    <a:chExt cx="423655" cy="230200"/>
                  </a:xfrm>
                </xdr:grpSpPr>
                <xdr:sp>
                  <xdr:nvSpPr>
                    <xdr:cNvPr id="9457" name="Shape 94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58" name="Shape 94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59" name="Shape 9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60" name="Shape 94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461" name="Shape 9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62" name="Shape 9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63" name="Shape 94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464" name="Shape 94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65" name="Shape 9465"/>
            <xdr:cNvGrpSpPr/>
          </xdr:nvGrpSpPr>
          <xdr:grpSpPr>
            <a:xfrm>
              <a:off x="5346000" y="3699038"/>
              <a:ext cx="0" cy="161925"/>
              <a:chOff x="5346000" y="3699038"/>
              <a:chExt cx="0" cy="161925"/>
            </a:xfrm>
          </xdr:grpSpPr>
          <xdr:sp>
            <xdr:nvSpPr>
              <xdr:cNvPr id="9466" name="Shape 94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67" name="Shape 9467"/>
              <xdr:cNvGrpSpPr/>
            </xdr:nvGrpSpPr>
            <xdr:grpSpPr>
              <a:xfrm>
                <a:off x="5346000" y="3699038"/>
                <a:ext cx="0" cy="161925"/>
                <a:chOff x="5346000" y="3699038"/>
                <a:chExt cx="0" cy="161925"/>
              </a:xfrm>
            </xdr:grpSpPr>
            <xdr:sp>
              <xdr:nvSpPr>
                <xdr:cNvPr id="9468" name="Shape 94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69" name="Shape 9469"/>
                <xdr:cNvGrpSpPr/>
              </xdr:nvGrpSpPr>
              <xdr:grpSpPr>
                <a:xfrm>
                  <a:off x="5346000" y="3699038"/>
                  <a:ext cx="0" cy="161925"/>
                  <a:chOff x="5346000" y="3699038"/>
                  <a:chExt cx="0" cy="161919"/>
                </a:xfrm>
              </xdr:grpSpPr>
              <xdr:sp>
                <xdr:nvSpPr>
                  <xdr:cNvPr id="9470" name="Shape 94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71" name="Shape 9471"/>
                  <xdr:cNvGrpSpPr/>
                </xdr:nvGrpSpPr>
                <xdr:grpSpPr>
                  <a:xfrm>
                    <a:off x="5346000" y="3699038"/>
                    <a:ext cx="0" cy="161919"/>
                    <a:chOff x="5475762" y="47760700"/>
                    <a:chExt cx="423655" cy="230200"/>
                  </a:xfrm>
                </xdr:grpSpPr>
                <xdr:sp>
                  <xdr:nvSpPr>
                    <xdr:cNvPr id="9472" name="Shape 94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73" name="Shape 94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74" name="Shape 94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75" name="Shape 94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476" name="Shape 94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77" name="Shape 9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78" name="Shape 94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479" name="Shape 94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80" name="Shape 9480"/>
            <xdr:cNvGrpSpPr/>
          </xdr:nvGrpSpPr>
          <xdr:grpSpPr>
            <a:xfrm>
              <a:off x="5346000" y="3699038"/>
              <a:ext cx="0" cy="161925"/>
              <a:chOff x="5346000" y="3699038"/>
              <a:chExt cx="0" cy="161925"/>
            </a:xfrm>
          </xdr:grpSpPr>
          <xdr:sp>
            <xdr:nvSpPr>
              <xdr:cNvPr id="9481" name="Shape 94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82" name="Shape 9482"/>
              <xdr:cNvGrpSpPr/>
            </xdr:nvGrpSpPr>
            <xdr:grpSpPr>
              <a:xfrm>
                <a:off x="5346000" y="3699038"/>
                <a:ext cx="0" cy="161925"/>
                <a:chOff x="5346000" y="3699038"/>
                <a:chExt cx="0" cy="161925"/>
              </a:xfrm>
            </xdr:grpSpPr>
            <xdr:sp>
              <xdr:nvSpPr>
                <xdr:cNvPr id="9483" name="Shape 94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84" name="Shape 9484"/>
                <xdr:cNvGrpSpPr/>
              </xdr:nvGrpSpPr>
              <xdr:grpSpPr>
                <a:xfrm>
                  <a:off x="5346000" y="3699038"/>
                  <a:ext cx="0" cy="161925"/>
                  <a:chOff x="5346000" y="3699038"/>
                  <a:chExt cx="0" cy="161919"/>
                </a:xfrm>
              </xdr:grpSpPr>
              <xdr:sp>
                <xdr:nvSpPr>
                  <xdr:cNvPr id="9485" name="Shape 94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86" name="Shape 9486"/>
                  <xdr:cNvGrpSpPr/>
                </xdr:nvGrpSpPr>
                <xdr:grpSpPr>
                  <a:xfrm>
                    <a:off x="5346000" y="3699038"/>
                    <a:ext cx="0" cy="161919"/>
                    <a:chOff x="5475762" y="47760700"/>
                    <a:chExt cx="423655" cy="230200"/>
                  </a:xfrm>
                </xdr:grpSpPr>
                <xdr:sp>
                  <xdr:nvSpPr>
                    <xdr:cNvPr id="9487" name="Shape 94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88" name="Shape 94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89" name="Shape 94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90" name="Shape 94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491" name="Shape 9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92" name="Shape 9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93" name="Shape 94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494" name="Shape 94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95" name="Shape 9495"/>
            <xdr:cNvGrpSpPr/>
          </xdr:nvGrpSpPr>
          <xdr:grpSpPr>
            <a:xfrm>
              <a:off x="5346000" y="3699038"/>
              <a:ext cx="0" cy="161925"/>
              <a:chOff x="5346000" y="3699038"/>
              <a:chExt cx="0" cy="161925"/>
            </a:xfrm>
          </xdr:grpSpPr>
          <xdr:sp>
            <xdr:nvSpPr>
              <xdr:cNvPr id="9496" name="Shape 94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97" name="Shape 9497"/>
              <xdr:cNvGrpSpPr/>
            </xdr:nvGrpSpPr>
            <xdr:grpSpPr>
              <a:xfrm>
                <a:off x="5346000" y="3699038"/>
                <a:ext cx="0" cy="161925"/>
                <a:chOff x="5346000" y="3699038"/>
                <a:chExt cx="0" cy="161925"/>
              </a:xfrm>
            </xdr:grpSpPr>
            <xdr:sp>
              <xdr:nvSpPr>
                <xdr:cNvPr id="9498" name="Shape 94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499" name="Shape 9499"/>
                <xdr:cNvGrpSpPr/>
              </xdr:nvGrpSpPr>
              <xdr:grpSpPr>
                <a:xfrm>
                  <a:off x="5346000" y="3699038"/>
                  <a:ext cx="0" cy="161925"/>
                  <a:chOff x="5346000" y="3699038"/>
                  <a:chExt cx="0" cy="161919"/>
                </a:xfrm>
              </xdr:grpSpPr>
              <xdr:sp>
                <xdr:nvSpPr>
                  <xdr:cNvPr id="9500" name="Shape 95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01" name="Shape 9501"/>
                  <xdr:cNvGrpSpPr/>
                </xdr:nvGrpSpPr>
                <xdr:grpSpPr>
                  <a:xfrm>
                    <a:off x="5346000" y="3699038"/>
                    <a:ext cx="0" cy="161919"/>
                    <a:chOff x="5475762" y="47760700"/>
                    <a:chExt cx="423655" cy="230200"/>
                  </a:xfrm>
                </xdr:grpSpPr>
                <xdr:sp>
                  <xdr:nvSpPr>
                    <xdr:cNvPr id="9502" name="Shape 95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03" name="Shape 95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04" name="Shape 95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05" name="Shape 95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06" name="Shape 9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07" name="Shape 95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08" name="Shape 95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09" name="Shape 95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10" name="Shape 9510"/>
            <xdr:cNvGrpSpPr/>
          </xdr:nvGrpSpPr>
          <xdr:grpSpPr>
            <a:xfrm>
              <a:off x="5346000" y="3699038"/>
              <a:ext cx="0" cy="161925"/>
              <a:chOff x="5346000" y="3699038"/>
              <a:chExt cx="0" cy="161925"/>
            </a:xfrm>
          </xdr:grpSpPr>
          <xdr:sp>
            <xdr:nvSpPr>
              <xdr:cNvPr id="9511" name="Shape 95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12" name="Shape 9512"/>
              <xdr:cNvGrpSpPr/>
            </xdr:nvGrpSpPr>
            <xdr:grpSpPr>
              <a:xfrm>
                <a:off x="5346000" y="3699038"/>
                <a:ext cx="0" cy="161925"/>
                <a:chOff x="5346000" y="3699038"/>
                <a:chExt cx="0" cy="161925"/>
              </a:xfrm>
            </xdr:grpSpPr>
            <xdr:sp>
              <xdr:nvSpPr>
                <xdr:cNvPr id="9513" name="Shape 95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14" name="Shape 9514"/>
                <xdr:cNvGrpSpPr/>
              </xdr:nvGrpSpPr>
              <xdr:grpSpPr>
                <a:xfrm>
                  <a:off x="5346000" y="3699038"/>
                  <a:ext cx="0" cy="161925"/>
                  <a:chOff x="5346000" y="3699038"/>
                  <a:chExt cx="0" cy="161919"/>
                </a:xfrm>
              </xdr:grpSpPr>
              <xdr:sp>
                <xdr:nvSpPr>
                  <xdr:cNvPr id="9515" name="Shape 95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16" name="Shape 9516"/>
                  <xdr:cNvGrpSpPr/>
                </xdr:nvGrpSpPr>
                <xdr:grpSpPr>
                  <a:xfrm>
                    <a:off x="5346000" y="3699038"/>
                    <a:ext cx="0" cy="161919"/>
                    <a:chOff x="5475762" y="47760700"/>
                    <a:chExt cx="423655" cy="230200"/>
                  </a:xfrm>
                </xdr:grpSpPr>
                <xdr:sp>
                  <xdr:nvSpPr>
                    <xdr:cNvPr id="9517" name="Shape 95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18" name="Shape 95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19" name="Shape 95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20" name="Shape 95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21" name="Shape 9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22" name="Shape 95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23" name="Shape 9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24" name="Shape 95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25" name="Shape 9525"/>
            <xdr:cNvGrpSpPr/>
          </xdr:nvGrpSpPr>
          <xdr:grpSpPr>
            <a:xfrm>
              <a:off x="5346000" y="3699038"/>
              <a:ext cx="0" cy="161925"/>
              <a:chOff x="5346000" y="3699038"/>
              <a:chExt cx="0" cy="161925"/>
            </a:xfrm>
          </xdr:grpSpPr>
          <xdr:sp>
            <xdr:nvSpPr>
              <xdr:cNvPr id="9526" name="Shape 95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27" name="Shape 9527"/>
              <xdr:cNvGrpSpPr/>
            </xdr:nvGrpSpPr>
            <xdr:grpSpPr>
              <a:xfrm>
                <a:off x="5346000" y="3699038"/>
                <a:ext cx="0" cy="161925"/>
                <a:chOff x="5346000" y="3699038"/>
                <a:chExt cx="0" cy="161925"/>
              </a:xfrm>
            </xdr:grpSpPr>
            <xdr:sp>
              <xdr:nvSpPr>
                <xdr:cNvPr id="9528" name="Shape 95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29" name="Shape 9529"/>
                <xdr:cNvGrpSpPr/>
              </xdr:nvGrpSpPr>
              <xdr:grpSpPr>
                <a:xfrm>
                  <a:off x="5346000" y="3699038"/>
                  <a:ext cx="0" cy="161925"/>
                  <a:chOff x="5346000" y="3699038"/>
                  <a:chExt cx="0" cy="161919"/>
                </a:xfrm>
              </xdr:grpSpPr>
              <xdr:sp>
                <xdr:nvSpPr>
                  <xdr:cNvPr id="9530" name="Shape 95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31" name="Shape 9531"/>
                  <xdr:cNvGrpSpPr/>
                </xdr:nvGrpSpPr>
                <xdr:grpSpPr>
                  <a:xfrm>
                    <a:off x="5346000" y="3699038"/>
                    <a:ext cx="0" cy="161919"/>
                    <a:chOff x="5475762" y="47760700"/>
                    <a:chExt cx="423655" cy="230200"/>
                  </a:xfrm>
                </xdr:grpSpPr>
                <xdr:sp>
                  <xdr:nvSpPr>
                    <xdr:cNvPr id="9532" name="Shape 95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33" name="Shape 95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34" name="Shape 9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35" name="Shape 95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36" name="Shape 9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37" name="Shape 9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38" name="Shape 9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39" name="Shape 95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40" name="Shape 9540"/>
            <xdr:cNvGrpSpPr/>
          </xdr:nvGrpSpPr>
          <xdr:grpSpPr>
            <a:xfrm>
              <a:off x="5346000" y="3699038"/>
              <a:ext cx="0" cy="161925"/>
              <a:chOff x="5346000" y="3699038"/>
              <a:chExt cx="0" cy="161925"/>
            </a:xfrm>
          </xdr:grpSpPr>
          <xdr:sp>
            <xdr:nvSpPr>
              <xdr:cNvPr id="9541" name="Shape 95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42" name="Shape 9542"/>
              <xdr:cNvGrpSpPr/>
            </xdr:nvGrpSpPr>
            <xdr:grpSpPr>
              <a:xfrm>
                <a:off x="5346000" y="3699038"/>
                <a:ext cx="0" cy="161925"/>
                <a:chOff x="5346000" y="3699038"/>
                <a:chExt cx="0" cy="161925"/>
              </a:xfrm>
            </xdr:grpSpPr>
            <xdr:sp>
              <xdr:nvSpPr>
                <xdr:cNvPr id="9543" name="Shape 95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44" name="Shape 9544"/>
                <xdr:cNvGrpSpPr/>
              </xdr:nvGrpSpPr>
              <xdr:grpSpPr>
                <a:xfrm>
                  <a:off x="5346000" y="3699038"/>
                  <a:ext cx="0" cy="161925"/>
                  <a:chOff x="5346000" y="3699038"/>
                  <a:chExt cx="0" cy="161919"/>
                </a:xfrm>
              </xdr:grpSpPr>
              <xdr:sp>
                <xdr:nvSpPr>
                  <xdr:cNvPr id="9545" name="Shape 95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46" name="Shape 9546"/>
                  <xdr:cNvGrpSpPr/>
                </xdr:nvGrpSpPr>
                <xdr:grpSpPr>
                  <a:xfrm>
                    <a:off x="5346000" y="3699038"/>
                    <a:ext cx="0" cy="161919"/>
                    <a:chOff x="5475762" y="47760700"/>
                    <a:chExt cx="423655" cy="230200"/>
                  </a:xfrm>
                </xdr:grpSpPr>
                <xdr:sp>
                  <xdr:nvSpPr>
                    <xdr:cNvPr id="9547" name="Shape 95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48" name="Shape 95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49" name="Shape 9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50" name="Shape 95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51" name="Shape 9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52" name="Shape 9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53" name="Shape 95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54" name="Shape 95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55" name="Shape 9555"/>
            <xdr:cNvGrpSpPr/>
          </xdr:nvGrpSpPr>
          <xdr:grpSpPr>
            <a:xfrm>
              <a:off x="5346000" y="3699038"/>
              <a:ext cx="0" cy="161925"/>
              <a:chOff x="5346000" y="3699038"/>
              <a:chExt cx="0" cy="161925"/>
            </a:xfrm>
          </xdr:grpSpPr>
          <xdr:sp>
            <xdr:nvSpPr>
              <xdr:cNvPr id="9556" name="Shape 95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57" name="Shape 9557"/>
              <xdr:cNvGrpSpPr/>
            </xdr:nvGrpSpPr>
            <xdr:grpSpPr>
              <a:xfrm>
                <a:off x="5346000" y="3699038"/>
                <a:ext cx="0" cy="161925"/>
                <a:chOff x="5346000" y="3699038"/>
                <a:chExt cx="0" cy="161925"/>
              </a:xfrm>
            </xdr:grpSpPr>
            <xdr:sp>
              <xdr:nvSpPr>
                <xdr:cNvPr id="9558" name="Shape 95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59" name="Shape 9559"/>
                <xdr:cNvGrpSpPr/>
              </xdr:nvGrpSpPr>
              <xdr:grpSpPr>
                <a:xfrm>
                  <a:off x="5346000" y="3699038"/>
                  <a:ext cx="0" cy="161925"/>
                  <a:chOff x="5346000" y="3699038"/>
                  <a:chExt cx="0" cy="161919"/>
                </a:xfrm>
              </xdr:grpSpPr>
              <xdr:sp>
                <xdr:nvSpPr>
                  <xdr:cNvPr id="9560" name="Shape 95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61" name="Shape 9561"/>
                  <xdr:cNvGrpSpPr/>
                </xdr:nvGrpSpPr>
                <xdr:grpSpPr>
                  <a:xfrm>
                    <a:off x="5346000" y="3699038"/>
                    <a:ext cx="0" cy="161919"/>
                    <a:chOff x="5475762" y="47760700"/>
                    <a:chExt cx="423655" cy="230200"/>
                  </a:xfrm>
                </xdr:grpSpPr>
                <xdr:sp>
                  <xdr:nvSpPr>
                    <xdr:cNvPr id="9562" name="Shape 95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63" name="Shape 95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64" name="Shape 95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65" name="Shape 95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66" name="Shape 95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67" name="Shape 9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68" name="Shape 9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69" name="Shape 95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70" name="Shape 9570"/>
            <xdr:cNvGrpSpPr/>
          </xdr:nvGrpSpPr>
          <xdr:grpSpPr>
            <a:xfrm>
              <a:off x="5346000" y="3699038"/>
              <a:ext cx="0" cy="161925"/>
              <a:chOff x="5346000" y="3699038"/>
              <a:chExt cx="0" cy="161925"/>
            </a:xfrm>
          </xdr:grpSpPr>
          <xdr:sp>
            <xdr:nvSpPr>
              <xdr:cNvPr id="9571" name="Shape 95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72" name="Shape 9572"/>
              <xdr:cNvGrpSpPr/>
            </xdr:nvGrpSpPr>
            <xdr:grpSpPr>
              <a:xfrm>
                <a:off x="5346000" y="3699038"/>
                <a:ext cx="0" cy="161925"/>
                <a:chOff x="5346000" y="3699038"/>
                <a:chExt cx="0" cy="161925"/>
              </a:xfrm>
            </xdr:grpSpPr>
            <xdr:sp>
              <xdr:nvSpPr>
                <xdr:cNvPr id="9573" name="Shape 95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74" name="Shape 9574"/>
                <xdr:cNvGrpSpPr/>
              </xdr:nvGrpSpPr>
              <xdr:grpSpPr>
                <a:xfrm>
                  <a:off x="5346000" y="3699038"/>
                  <a:ext cx="0" cy="161925"/>
                  <a:chOff x="5346000" y="3699038"/>
                  <a:chExt cx="0" cy="161919"/>
                </a:xfrm>
              </xdr:grpSpPr>
              <xdr:sp>
                <xdr:nvSpPr>
                  <xdr:cNvPr id="9575" name="Shape 95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76" name="Shape 9576"/>
                  <xdr:cNvGrpSpPr/>
                </xdr:nvGrpSpPr>
                <xdr:grpSpPr>
                  <a:xfrm>
                    <a:off x="5346000" y="3699038"/>
                    <a:ext cx="0" cy="161919"/>
                    <a:chOff x="5475762" y="47760700"/>
                    <a:chExt cx="423655" cy="230200"/>
                  </a:xfrm>
                </xdr:grpSpPr>
                <xdr:sp>
                  <xdr:nvSpPr>
                    <xdr:cNvPr id="9577" name="Shape 95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78" name="Shape 95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79" name="Shape 95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80" name="Shape 95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81" name="Shape 9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82" name="Shape 9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83" name="Shape 95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84" name="Shape 95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85" name="Shape 9585"/>
            <xdr:cNvGrpSpPr/>
          </xdr:nvGrpSpPr>
          <xdr:grpSpPr>
            <a:xfrm>
              <a:off x="5346000" y="3699038"/>
              <a:ext cx="0" cy="161925"/>
              <a:chOff x="5346000" y="3699038"/>
              <a:chExt cx="0" cy="161925"/>
            </a:xfrm>
          </xdr:grpSpPr>
          <xdr:sp>
            <xdr:nvSpPr>
              <xdr:cNvPr id="9586" name="Shape 95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87" name="Shape 9587"/>
              <xdr:cNvGrpSpPr/>
            </xdr:nvGrpSpPr>
            <xdr:grpSpPr>
              <a:xfrm>
                <a:off x="5346000" y="3699038"/>
                <a:ext cx="0" cy="161925"/>
                <a:chOff x="5346000" y="3699038"/>
                <a:chExt cx="0" cy="161925"/>
              </a:xfrm>
            </xdr:grpSpPr>
            <xdr:sp>
              <xdr:nvSpPr>
                <xdr:cNvPr id="9588" name="Shape 95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89" name="Shape 9589"/>
                <xdr:cNvGrpSpPr/>
              </xdr:nvGrpSpPr>
              <xdr:grpSpPr>
                <a:xfrm>
                  <a:off x="5346000" y="3699038"/>
                  <a:ext cx="0" cy="161925"/>
                  <a:chOff x="5346000" y="3699038"/>
                  <a:chExt cx="0" cy="161919"/>
                </a:xfrm>
              </xdr:grpSpPr>
              <xdr:sp>
                <xdr:nvSpPr>
                  <xdr:cNvPr id="9590" name="Shape 95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91" name="Shape 9591"/>
                  <xdr:cNvGrpSpPr/>
                </xdr:nvGrpSpPr>
                <xdr:grpSpPr>
                  <a:xfrm>
                    <a:off x="5346000" y="3699038"/>
                    <a:ext cx="0" cy="161919"/>
                    <a:chOff x="5475762" y="47760700"/>
                    <a:chExt cx="423655" cy="230200"/>
                  </a:xfrm>
                </xdr:grpSpPr>
                <xdr:sp>
                  <xdr:nvSpPr>
                    <xdr:cNvPr id="9592" name="Shape 95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93" name="Shape 95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94" name="Shape 95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95" name="Shape 95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96" name="Shape 95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97" name="Shape 95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98" name="Shape 95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99" name="Shape 95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00" name="Shape 9600"/>
            <xdr:cNvGrpSpPr/>
          </xdr:nvGrpSpPr>
          <xdr:grpSpPr>
            <a:xfrm>
              <a:off x="5346000" y="3699038"/>
              <a:ext cx="0" cy="161925"/>
              <a:chOff x="5346000" y="3699038"/>
              <a:chExt cx="0" cy="161925"/>
            </a:xfrm>
          </xdr:grpSpPr>
          <xdr:sp>
            <xdr:nvSpPr>
              <xdr:cNvPr id="9601" name="Shape 96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02" name="Shape 9602"/>
              <xdr:cNvGrpSpPr/>
            </xdr:nvGrpSpPr>
            <xdr:grpSpPr>
              <a:xfrm>
                <a:off x="5346000" y="3699038"/>
                <a:ext cx="0" cy="161925"/>
                <a:chOff x="5346000" y="3699038"/>
                <a:chExt cx="0" cy="161925"/>
              </a:xfrm>
            </xdr:grpSpPr>
            <xdr:sp>
              <xdr:nvSpPr>
                <xdr:cNvPr id="9603" name="Shape 96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04" name="Shape 9604"/>
                <xdr:cNvGrpSpPr/>
              </xdr:nvGrpSpPr>
              <xdr:grpSpPr>
                <a:xfrm>
                  <a:off x="5346000" y="3699038"/>
                  <a:ext cx="0" cy="161925"/>
                  <a:chOff x="5346000" y="3699038"/>
                  <a:chExt cx="0" cy="161919"/>
                </a:xfrm>
              </xdr:grpSpPr>
              <xdr:sp>
                <xdr:nvSpPr>
                  <xdr:cNvPr id="9605" name="Shape 96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06" name="Shape 9606"/>
                  <xdr:cNvGrpSpPr/>
                </xdr:nvGrpSpPr>
                <xdr:grpSpPr>
                  <a:xfrm>
                    <a:off x="5346000" y="3699038"/>
                    <a:ext cx="0" cy="161919"/>
                    <a:chOff x="5475762" y="47760700"/>
                    <a:chExt cx="423655" cy="230200"/>
                  </a:xfrm>
                </xdr:grpSpPr>
                <xdr:sp>
                  <xdr:nvSpPr>
                    <xdr:cNvPr id="9607" name="Shape 96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08" name="Shape 96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09" name="Shape 96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10" name="Shape 96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11" name="Shape 96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12" name="Shape 9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13" name="Shape 96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14" name="Shape 96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15" name="Shape 9615"/>
            <xdr:cNvGrpSpPr/>
          </xdr:nvGrpSpPr>
          <xdr:grpSpPr>
            <a:xfrm>
              <a:off x="5346000" y="3699038"/>
              <a:ext cx="0" cy="161925"/>
              <a:chOff x="5346000" y="3699038"/>
              <a:chExt cx="0" cy="161925"/>
            </a:xfrm>
          </xdr:grpSpPr>
          <xdr:sp>
            <xdr:nvSpPr>
              <xdr:cNvPr id="9616" name="Shape 96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17" name="Shape 9617"/>
              <xdr:cNvGrpSpPr/>
            </xdr:nvGrpSpPr>
            <xdr:grpSpPr>
              <a:xfrm>
                <a:off x="5346000" y="3699038"/>
                <a:ext cx="0" cy="161925"/>
                <a:chOff x="5346000" y="3699038"/>
                <a:chExt cx="0" cy="161925"/>
              </a:xfrm>
            </xdr:grpSpPr>
            <xdr:sp>
              <xdr:nvSpPr>
                <xdr:cNvPr id="9618" name="Shape 96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19" name="Shape 9619"/>
                <xdr:cNvGrpSpPr/>
              </xdr:nvGrpSpPr>
              <xdr:grpSpPr>
                <a:xfrm>
                  <a:off x="5346000" y="3699038"/>
                  <a:ext cx="0" cy="161925"/>
                  <a:chOff x="5346000" y="3699038"/>
                  <a:chExt cx="0" cy="161919"/>
                </a:xfrm>
              </xdr:grpSpPr>
              <xdr:sp>
                <xdr:nvSpPr>
                  <xdr:cNvPr id="9620" name="Shape 96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21" name="Shape 9621"/>
                  <xdr:cNvGrpSpPr/>
                </xdr:nvGrpSpPr>
                <xdr:grpSpPr>
                  <a:xfrm>
                    <a:off x="5346000" y="3699038"/>
                    <a:ext cx="0" cy="161919"/>
                    <a:chOff x="5475762" y="47760700"/>
                    <a:chExt cx="423655" cy="230200"/>
                  </a:xfrm>
                </xdr:grpSpPr>
                <xdr:sp>
                  <xdr:nvSpPr>
                    <xdr:cNvPr id="9622" name="Shape 96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23" name="Shape 96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24" name="Shape 96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25" name="Shape 96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26" name="Shape 9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27" name="Shape 9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28" name="Shape 96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29" name="Shape 96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30" name="Shape 9630"/>
            <xdr:cNvGrpSpPr/>
          </xdr:nvGrpSpPr>
          <xdr:grpSpPr>
            <a:xfrm>
              <a:off x="5346000" y="3699038"/>
              <a:ext cx="0" cy="161925"/>
              <a:chOff x="5346000" y="3699038"/>
              <a:chExt cx="0" cy="161925"/>
            </a:xfrm>
          </xdr:grpSpPr>
          <xdr:sp>
            <xdr:nvSpPr>
              <xdr:cNvPr id="9631" name="Shape 96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32" name="Shape 9632"/>
              <xdr:cNvGrpSpPr/>
            </xdr:nvGrpSpPr>
            <xdr:grpSpPr>
              <a:xfrm>
                <a:off x="5346000" y="3699038"/>
                <a:ext cx="0" cy="161925"/>
                <a:chOff x="5346000" y="3699038"/>
                <a:chExt cx="0" cy="161925"/>
              </a:xfrm>
            </xdr:grpSpPr>
            <xdr:sp>
              <xdr:nvSpPr>
                <xdr:cNvPr id="9633" name="Shape 96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34" name="Shape 9634"/>
                <xdr:cNvGrpSpPr/>
              </xdr:nvGrpSpPr>
              <xdr:grpSpPr>
                <a:xfrm>
                  <a:off x="5346000" y="3699038"/>
                  <a:ext cx="0" cy="161925"/>
                  <a:chOff x="5346000" y="3699038"/>
                  <a:chExt cx="0" cy="161919"/>
                </a:xfrm>
              </xdr:grpSpPr>
              <xdr:sp>
                <xdr:nvSpPr>
                  <xdr:cNvPr id="9635" name="Shape 96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36" name="Shape 9636"/>
                  <xdr:cNvGrpSpPr/>
                </xdr:nvGrpSpPr>
                <xdr:grpSpPr>
                  <a:xfrm>
                    <a:off x="5346000" y="3699038"/>
                    <a:ext cx="0" cy="161919"/>
                    <a:chOff x="5475762" y="47760700"/>
                    <a:chExt cx="423655" cy="230200"/>
                  </a:xfrm>
                </xdr:grpSpPr>
                <xdr:sp>
                  <xdr:nvSpPr>
                    <xdr:cNvPr id="9637" name="Shape 96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38" name="Shape 96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39" name="Shape 96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40" name="Shape 96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41" name="Shape 96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42" name="Shape 96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43" name="Shape 96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44" name="Shape 96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45" name="Shape 9645"/>
            <xdr:cNvGrpSpPr/>
          </xdr:nvGrpSpPr>
          <xdr:grpSpPr>
            <a:xfrm>
              <a:off x="5346000" y="3699038"/>
              <a:ext cx="0" cy="161925"/>
              <a:chOff x="5346000" y="3699038"/>
              <a:chExt cx="0" cy="161925"/>
            </a:xfrm>
          </xdr:grpSpPr>
          <xdr:sp>
            <xdr:nvSpPr>
              <xdr:cNvPr id="9646" name="Shape 96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47" name="Shape 9647"/>
              <xdr:cNvGrpSpPr/>
            </xdr:nvGrpSpPr>
            <xdr:grpSpPr>
              <a:xfrm>
                <a:off x="5346000" y="3699038"/>
                <a:ext cx="0" cy="161925"/>
                <a:chOff x="5346000" y="3699038"/>
                <a:chExt cx="0" cy="161925"/>
              </a:xfrm>
            </xdr:grpSpPr>
            <xdr:sp>
              <xdr:nvSpPr>
                <xdr:cNvPr id="9648" name="Shape 96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49" name="Shape 9649"/>
                <xdr:cNvGrpSpPr/>
              </xdr:nvGrpSpPr>
              <xdr:grpSpPr>
                <a:xfrm>
                  <a:off x="5346000" y="3699038"/>
                  <a:ext cx="0" cy="161925"/>
                  <a:chOff x="5346000" y="3699038"/>
                  <a:chExt cx="0" cy="161919"/>
                </a:xfrm>
              </xdr:grpSpPr>
              <xdr:sp>
                <xdr:nvSpPr>
                  <xdr:cNvPr id="9650" name="Shape 96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51" name="Shape 9651"/>
                  <xdr:cNvGrpSpPr/>
                </xdr:nvGrpSpPr>
                <xdr:grpSpPr>
                  <a:xfrm>
                    <a:off x="5346000" y="3699038"/>
                    <a:ext cx="0" cy="161919"/>
                    <a:chOff x="5475762" y="47760700"/>
                    <a:chExt cx="423655" cy="230200"/>
                  </a:xfrm>
                </xdr:grpSpPr>
                <xdr:sp>
                  <xdr:nvSpPr>
                    <xdr:cNvPr id="9652" name="Shape 96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53" name="Shape 96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54" name="Shape 96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55" name="Shape 96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56" name="Shape 9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57" name="Shape 9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58" name="Shape 9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59" name="Shape 96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60" name="Shape 9660"/>
            <xdr:cNvGrpSpPr/>
          </xdr:nvGrpSpPr>
          <xdr:grpSpPr>
            <a:xfrm>
              <a:off x="5346000" y="3699038"/>
              <a:ext cx="0" cy="161925"/>
              <a:chOff x="5346000" y="3699038"/>
              <a:chExt cx="0" cy="161925"/>
            </a:xfrm>
          </xdr:grpSpPr>
          <xdr:sp>
            <xdr:nvSpPr>
              <xdr:cNvPr id="9661" name="Shape 96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62" name="Shape 9662"/>
              <xdr:cNvGrpSpPr/>
            </xdr:nvGrpSpPr>
            <xdr:grpSpPr>
              <a:xfrm>
                <a:off x="5346000" y="3699038"/>
                <a:ext cx="0" cy="161925"/>
                <a:chOff x="5346000" y="3699038"/>
                <a:chExt cx="0" cy="161925"/>
              </a:xfrm>
            </xdr:grpSpPr>
            <xdr:sp>
              <xdr:nvSpPr>
                <xdr:cNvPr id="9663" name="Shape 96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64" name="Shape 9664"/>
                <xdr:cNvGrpSpPr/>
              </xdr:nvGrpSpPr>
              <xdr:grpSpPr>
                <a:xfrm>
                  <a:off x="5346000" y="3699038"/>
                  <a:ext cx="0" cy="161925"/>
                  <a:chOff x="5346000" y="3699038"/>
                  <a:chExt cx="0" cy="161919"/>
                </a:xfrm>
              </xdr:grpSpPr>
              <xdr:sp>
                <xdr:nvSpPr>
                  <xdr:cNvPr id="9665" name="Shape 96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66" name="Shape 9666"/>
                  <xdr:cNvGrpSpPr/>
                </xdr:nvGrpSpPr>
                <xdr:grpSpPr>
                  <a:xfrm>
                    <a:off x="5346000" y="3699038"/>
                    <a:ext cx="0" cy="161919"/>
                    <a:chOff x="5475762" y="47760700"/>
                    <a:chExt cx="423655" cy="230200"/>
                  </a:xfrm>
                </xdr:grpSpPr>
                <xdr:sp>
                  <xdr:nvSpPr>
                    <xdr:cNvPr id="9667" name="Shape 96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68" name="Shape 96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69" name="Shape 9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70" name="Shape 96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71" name="Shape 9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72" name="Shape 9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73" name="Shape 96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74" name="Shape 96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75" name="Shape 9675"/>
            <xdr:cNvGrpSpPr/>
          </xdr:nvGrpSpPr>
          <xdr:grpSpPr>
            <a:xfrm>
              <a:off x="5346000" y="3699038"/>
              <a:ext cx="0" cy="161925"/>
              <a:chOff x="5346000" y="3699038"/>
              <a:chExt cx="0" cy="161925"/>
            </a:xfrm>
          </xdr:grpSpPr>
          <xdr:sp>
            <xdr:nvSpPr>
              <xdr:cNvPr id="9676" name="Shape 96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77" name="Shape 9677"/>
              <xdr:cNvGrpSpPr/>
            </xdr:nvGrpSpPr>
            <xdr:grpSpPr>
              <a:xfrm>
                <a:off x="5346000" y="3699038"/>
                <a:ext cx="0" cy="161925"/>
                <a:chOff x="5346000" y="3699038"/>
                <a:chExt cx="0" cy="161925"/>
              </a:xfrm>
            </xdr:grpSpPr>
            <xdr:sp>
              <xdr:nvSpPr>
                <xdr:cNvPr id="9678" name="Shape 96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79" name="Shape 9679"/>
                <xdr:cNvGrpSpPr/>
              </xdr:nvGrpSpPr>
              <xdr:grpSpPr>
                <a:xfrm>
                  <a:off x="5346000" y="3699038"/>
                  <a:ext cx="0" cy="161925"/>
                  <a:chOff x="5346000" y="3699038"/>
                  <a:chExt cx="0" cy="161919"/>
                </a:xfrm>
              </xdr:grpSpPr>
              <xdr:sp>
                <xdr:nvSpPr>
                  <xdr:cNvPr id="9680" name="Shape 96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81" name="Shape 9681"/>
                  <xdr:cNvGrpSpPr/>
                </xdr:nvGrpSpPr>
                <xdr:grpSpPr>
                  <a:xfrm>
                    <a:off x="5346000" y="3699038"/>
                    <a:ext cx="0" cy="161919"/>
                    <a:chOff x="5475762" y="47760700"/>
                    <a:chExt cx="423655" cy="230200"/>
                  </a:xfrm>
                </xdr:grpSpPr>
                <xdr:sp>
                  <xdr:nvSpPr>
                    <xdr:cNvPr id="9682" name="Shape 96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83" name="Shape 96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84" name="Shape 96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85" name="Shape 96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86" name="Shape 96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87" name="Shape 96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88" name="Shape 9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89" name="Shape 96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90" name="Shape 9690"/>
            <xdr:cNvGrpSpPr/>
          </xdr:nvGrpSpPr>
          <xdr:grpSpPr>
            <a:xfrm>
              <a:off x="5346000" y="3699038"/>
              <a:ext cx="0" cy="161925"/>
              <a:chOff x="5346000" y="3699038"/>
              <a:chExt cx="0" cy="161925"/>
            </a:xfrm>
          </xdr:grpSpPr>
          <xdr:sp>
            <xdr:nvSpPr>
              <xdr:cNvPr id="9691" name="Shape 96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92" name="Shape 9692"/>
              <xdr:cNvGrpSpPr/>
            </xdr:nvGrpSpPr>
            <xdr:grpSpPr>
              <a:xfrm>
                <a:off x="5346000" y="3699038"/>
                <a:ext cx="0" cy="161925"/>
                <a:chOff x="5346000" y="3699038"/>
                <a:chExt cx="0" cy="161925"/>
              </a:xfrm>
            </xdr:grpSpPr>
            <xdr:sp>
              <xdr:nvSpPr>
                <xdr:cNvPr id="9693" name="Shape 96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94" name="Shape 9694"/>
                <xdr:cNvGrpSpPr/>
              </xdr:nvGrpSpPr>
              <xdr:grpSpPr>
                <a:xfrm>
                  <a:off x="5346000" y="3699038"/>
                  <a:ext cx="0" cy="161925"/>
                  <a:chOff x="5346000" y="3699038"/>
                  <a:chExt cx="0" cy="161919"/>
                </a:xfrm>
              </xdr:grpSpPr>
              <xdr:sp>
                <xdr:nvSpPr>
                  <xdr:cNvPr id="9695" name="Shape 96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96" name="Shape 9696"/>
                  <xdr:cNvGrpSpPr/>
                </xdr:nvGrpSpPr>
                <xdr:grpSpPr>
                  <a:xfrm>
                    <a:off x="5346000" y="3699038"/>
                    <a:ext cx="0" cy="161919"/>
                    <a:chOff x="5475762" y="47760700"/>
                    <a:chExt cx="423655" cy="230200"/>
                  </a:xfrm>
                </xdr:grpSpPr>
                <xdr:sp>
                  <xdr:nvSpPr>
                    <xdr:cNvPr id="9697" name="Shape 96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98" name="Shape 96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99" name="Shape 9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00" name="Shape 97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01" name="Shape 9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02" name="Shape 9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03" name="Shape 9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04" name="Shape 97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05" name="Shape 9705"/>
            <xdr:cNvGrpSpPr/>
          </xdr:nvGrpSpPr>
          <xdr:grpSpPr>
            <a:xfrm>
              <a:off x="5346000" y="3699038"/>
              <a:ext cx="0" cy="161925"/>
              <a:chOff x="5346000" y="3699038"/>
              <a:chExt cx="0" cy="161925"/>
            </a:xfrm>
          </xdr:grpSpPr>
          <xdr:sp>
            <xdr:nvSpPr>
              <xdr:cNvPr id="9706" name="Shape 97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07" name="Shape 9707"/>
              <xdr:cNvGrpSpPr/>
            </xdr:nvGrpSpPr>
            <xdr:grpSpPr>
              <a:xfrm>
                <a:off x="5346000" y="3699038"/>
                <a:ext cx="0" cy="161925"/>
                <a:chOff x="5346000" y="3699038"/>
                <a:chExt cx="0" cy="161925"/>
              </a:xfrm>
            </xdr:grpSpPr>
            <xdr:sp>
              <xdr:nvSpPr>
                <xdr:cNvPr id="9708" name="Shape 97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09" name="Shape 9709"/>
                <xdr:cNvGrpSpPr/>
              </xdr:nvGrpSpPr>
              <xdr:grpSpPr>
                <a:xfrm>
                  <a:off x="5346000" y="3699038"/>
                  <a:ext cx="0" cy="161925"/>
                  <a:chOff x="5346000" y="3699038"/>
                  <a:chExt cx="0" cy="161919"/>
                </a:xfrm>
              </xdr:grpSpPr>
              <xdr:sp>
                <xdr:nvSpPr>
                  <xdr:cNvPr id="9710" name="Shape 97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11" name="Shape 9711"/>
                  <xdr:cNvGrpSpPr/>
                </xdr:nvGrpSpPr>
                <xdr:grpSpPr>
                  <a:xfrm>
                    <a:off x="5346000" y="3699038"/>
                    <a:ext cx="0" cy="161919"/>
                    <a:chOff x="5475762" y="47760700"/>
                    <a:chExt cx="423655" cy="230200"/>
                  </a:xfrm>
                </xdr:grpSpPr>
                <xdr:sp>
                  <xdr:nvSpPr>
                    <xdr:cNvPr id="9712" name="Shape 97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13" name="Shape 97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14" name="Shape 97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15" name="Shape 97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16" name="Shape 97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17" name="Shape 97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18" name="Shape 97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19" name="Shape 97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20" name="Shape 9720"/>
            <xdr:cNvGrpSpPr/>
          </xdr:nvGrpSpPr>
          <xdr:grpSpPr>
            <a:xfrm>
              <a:off x="5346000" y="3699038"/>
              <a:ext cx="0" cy="161925"/>
              <a:chOff x="5346000" y="3699038"/>
              <a:chExt cx="0" cy="161925"/>
            </a:xfrm>
          </xdr:grpSpPr>
          <xdr:sp>
            <xdr:nvSpPr>
              <xdr:cNvPr id="9721" name="Shape 97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22" name="Shape 9722"/>
              <xdr:cNvGrpSpPr/>
            </xdr:nvGrpSpPr>
            <xdr:grpSpPr>
              <a:xfrm>
                <a:off x="5346000" y="3699038"/>
                <a:ext cx="0" cy="161925"/>
                <a:chOff x="5346000" y="3699038"/>
                <a:chExt cx="0" cy="161925"/>
              </a:xfrm>
            </xdr:grpSpPr>
            <xdr:sp>
              <xdr:nvSpPr>
                <xdr:cNvPr id="9723" name="Shape 97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24" name="Shape 9724"/>
                <xdr:cNvGrpSpPr/>
              </xdr:nvGrpSpPr>
              <xdr:grpSpPr>
                <a:xfrm>
                  <a:off x="5346000" y="3699038"/>
                  <a:ext cx="0" cy="161925"/>
                  <a:chOff x="5346000" y="3699038"/>
                  <a:chExt cx="0" cy="161919"/>
                </a:xfrm>
              </xdr:grpSpPr>
              <xdr:sp>
                <xdr:nvSpPr>
                  <xdr:cNvPr id="9725" name="Shape 97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26" name="Shape 9726"/>
                  <xdr:cNvGrpSpPr/>
                </xdr:nvGrpSpPr>
                <xdr:grpSpPr>
                  <a:xfrm>
                    <a:off x="5346000" y="3699038"/>
                    <a:ext cx="0" cy="161919"/>
                    <a:chOff x="5475762" y="47760700"/>
                    <a:chExt cx="423655" cy="230200"/>
                  </a:xfrm>
                </xdr:grpSpPr>
                <xdr:sp>
                  <xdr:nvSpPr>
                    <xdr:cNvPr id="9727" name="Shape 97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28" name="Shape 97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29" name="Shape 97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30" name="Shape 97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31" name="Shape 97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32" name="Shape 9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33" name="Shape 9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34" name="Shape 97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35" name="Shape 9735"/>
            <xdr:cNvGrpSpPr/>
          </xdr:nvGrpSpPr>
          <xdr:grpSpPr>
            <a:xfrm>
              <a:off x="5346000" y="3699038"/>
              <a:ext cx="0" cy="161925"/>
              <a:chOff x="5346000" y="3699038"/>
              <a:chExt cx="0" cy="161925"/>
            </a:xfrm>
          </xdr:grpSpPr>
          <xdr:sp>
            <xdr:nvSpPr>
              <xdr:cNvPr id="9736" name="Shape 97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37" name="Shape 9737"/>
              <xdr:cNvGrpSpPr/>
            </xdr:nvGrpSpPr>
            <xdr:grpSpPr>
              <a:xfrm>
                <a:off x="5346000" y="3699038"/>
                <a:ext cx="0" cy="161925"/>
                <a:chOff x="5346000" y="3699038"/>
                <a:chExt cx="0" cy="161925"/>
              </a:xfrm>
            </xdr:grpSpPr>
            <xdr:sp>
              <xdr:nvSpPr>
                <xdr:cNvPr id="9738" name="Shape 97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39" name="Shape 9739"/>
                <xdr:cNvGrpSpPr/>
              </xdr:nvGrpSpPr>
              <xdr:grpSpPr>
                <a:xfrm>
                  <a:off x="5346000" y="3699038"/>
                  <a:ext cx="0" cy="161925"/>
                  <a:chOff x="5346000" y="3699038"/>
                  <a:chExt cx="0" cy="161919"/>
                </a:xfrm>
              </xdr:grpSpPr>
              <xdr:sp>
                <xdr:nvSpPr>
                  <xdr:cNvPr id="9740" name="Shape 97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41" name="Shape 9741"/>
                  <xdr:cNvGrpSpPr/>
                </xdr:nvGrpSpPr>
                <xdr:grpSpPr>
                  <a:xfrm>
                    <a:off x="5346000" y="3699038"/>
                    <a:ext cx="0" cy="161919"/>
                    <a:chOff x="5475762" y="47760700"/>
                    <a:chExt cx="423655" cy="230200"/>
                  </a:xfrm>
                </xdr:grpSpPr>
                <xdr:sp>
                  <xdr:nvSpPr>
                    <xdr:cNvPr id="9742" name="Shape 97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43" name="Shape 97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44" name="Shape 9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45" name="Shape 97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46" name="Shape 9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47" name="Shape 9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48" name="Shape 9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49" name="Shape 97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50" name="Shape 9750"/>
            <xdr:cNvGrpSpPr/>
          </xdr:nvGrpSpPr>
          <xdr:grpSpPr>
            <a:xfrm>
              <a:off x="5346000" y="3699038"/>
              <a:ext cx="0" cy="161925"/>
              <a:chOff x="5346000" y="3699038"/>
              <a:chExt cx="0" cy="161925"/>
            </a:xfrm>
          </xdr:grpSpPr>
          <xdr:sp>
            <xdr:nvSpPr>
              <xdr:cNvPr id="9751" name="Shape 97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52" name="Shape 9752"/>
              <xdr:cNvGrpSpPr/>
            </xdr:nvGrpSpPr>
            <xdr:grpSpPr>
              <a:xfrm>
                <a:off x="5346000" y="3699038"/>
                <a:ext cx="0" cy="161925"/>
                <a:chOff x="5346000" y="3699038"/>
                <a:chExt cx="0" cy="161925"/>
              </a:xfrm>
            </xdr:grpSpPr>
            <xdr:sp>
              <xdr:nvSpPr>
                <xdr:cNvPr id="9753" name="Shape 97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54" name="Shape 9754"/>
                <xdr:cNvGrpSpPr/>
              </xdr:nvGrpSpPr>
              <xdr:grpSpPr>
                <a:xfrm>
                  <a:off x="5346000" y="3699038"/>
                  <a:ext cx="0" cy="161925"/>
                  <a:chOff x="5346000" y="3699038"/>
                  <a:chExt cx="0" cy="161919"/>
                </a:xfrm>
              </xdr:grpSpPr>
              <xdr:sp>
                <xdr:nvSpPr>
                  <xdr:cNvPr id="9755" name="Shape 97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56" name="Shape 9756"/>
                  <xdr:cNvGrpSpPr/>
                </xdr:nvGrpSpPr>
                <xdr:grpSpPr>
                  <a:xfrm>
                    <a:off x="5346000" y="3699038"/>
                    <a:ext cx="0" cy="161919"/>
                    <a:chOff x="5475762" y="47760700"/>
                    <a:chExt cx="423655" cy="230200"/>
                  </a:xfrm>
                </xdr:grpSpPr>
                <xdr:sp>
                  <xdr:nvSpPr>
                    <xdr:cNvPr id="9757" name="Shape 97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58" name="Shape 97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59" name="Shape 9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60" name="Shape 97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61" name="Shape 97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62" name="Shape 97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63" name="Shape 9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64" name="Shape 97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65" name="Shape 9765"/>
            <xdr:cNvGrpSpPr/>
          </xdr:nvGrpSpPr>
          <xdr:grpSpPr>
            <a:xfrm>
              <a:off x="5346000" y="3699038"/>
              <a:ext cx="0" cy="161925"/>
              <a:chOff x="5346000" y="3699038"/>
              <a:chExt cx="0" cy="161925"/>
            </a:xfrm>
          </xdr:grpSpPr>
          <xdr:sp>
            <xdr:nvSpPr>
              <xdr:cNvPr id="9766" name="Shape 97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67" name="Shape 9767"/>
              <xdr:cNvGrpSpPr/>
            </xdr:nvGrpSpPr>
            <xdr:grpSpPr>
              <a:xfrm>
                <a:off x="5346000" y="3699038"/>
                <a:ext cx="0" cy="161925"/>
                <a:chOff x="5346000" y="3699038"/>
                <a:chExt cx="0" cy="161925"/>
              </a:xfrm>
            </xdr:grpSpPr>
            <xdr:sp>
              <xdr:nvSpPr>
                <xdr:cNvPr id="9768" name="Shape 97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69" name="Shape 9769"/>
                <xdr:cNvGrpSpPr/>
              </xdr:nvGrpSpPr>
              <xdr:grpSpPr>
                <a:xfrm>
                  <a:off x="5346000" y="3699038"/>
                  <a:ext cx="0" cy="161925"/>
                  <a:chOff x="5346000" y="3699038"/>
                  <a:chExt cx="0" cy="161919"/>
                </a:xfrm>
              </xdr:grpSpPr>
              <xdr:sp>
                <xdr:nvSpPr>
                  <xdr:cNvPr id="9770" name="Shape 97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71" name="Shape 9771"/>
                  <xdr:cNvGrpSpPr/>
                </xdr:nvGrpSpPr>
                <xdr:grpSpPr>
                  <a:xfrm>
                    <a:off x="5346000" y="3699038"/>
                    <a:ext cx="0" cy="161919"/>
                    <a:chOff x="5475762" y="47760700"/>
                    <a:chExt cx="423655" cy="230200"/>
                  </a:xfrm>
                </xdr:grpSpPr>
                <xdr:sp>
                  <xdr:nvSpPr>
                    <xdr:cNvPr id="9772" name="Shape 97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73" name="Shape 97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74" name="Shape 9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75" name="Shape 97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76" name="Shape 9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77" name="Shape 9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78" name="Shape 9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79" name="Shape 97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80" name="Shape 9780"/>
            <xdr:cNvGrpSpPr/>
          </xdr:nvGrpSpPr>
          <xdr:grpSpPr>
            <a:xfrm>
              <a:off x="5346000" y="3699038"/>
              <a:ext cx="0" cy="161925"/>
              <a:chOff x="5346000" y="3699038"/>
              <a:chExt cx="0" cy="161925"/>
            </a:xfrm>
          </xdr:grpSpPr>
          <xdr:sp>
            <xdr:nvSpPr>
              <xdr:cNvPr id="9781" name="Shape 97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82" name="Shape 9782"/>
              <xdr:cNvGrpSpPr/>
            </xdr:nvGrpSpPr>
            <xdr:grpSpPr>
              <a:xfrm>
                <a:off x="5346000" y="3699038"/>
                <a:ext cx="0" cy="161925"/>
                <a:chOff x="5346000" y="3699038"/>
                <a:chExt cx="0" cy="161925"/>
              </a:xfrm>
            </xdr:grpSpPr>
            <xdr:sp>
              <xdr:nvSpPr>
                <xdr:cNvPr id="9783" name="Shape 97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84" name="Shape 9784"/>
                <xdr:cNvGrpSpPr/>
              </xdr:nvGrpSpPr>
              <xdr:grpSpPr>
                <a:xfrm>
                  <a:off x="5346000" y="3699038"/>
                  <a:ext cx="0" cy="161925"/>
                  <a:chOff x="5346000" y="3699038"/>
                  <a:chExt cx="0" cy="161919"/>
                </a:xfrm>
              </xdr:grpSpPr>
              <xdr:sp>
                <xdr:nvSpPr>
                  <xdr:cNvPr id="9785" name="Shape 97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86" name="Shape 9786"/>
                  <xdr:cNvGrpSpPr/>
                </xdr:nvGrpSpPr>
                <xdr:grpSpPr>
                  <a:xfrm>
                    <a:off x="5346000" y="3699038"/>
                    <a:ext cx="0" cy="161919"/>
                    <a:chOff x="5475762" y="47760700"/>
                    <a:chExt cx="423655" cy="230200"/>
                  </a:xfrm>
                </xdr:grpSpPr>
                <xdr:sp>
                  <xdr:nvSpPr>
                    <xdr:cNvPr id="9787" name="Shape 97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88" name="Shape 97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89" name="Shape 9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90" name="Shape 97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91" name="Shape 9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92" name="Shape 97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93" name="Shape 97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794" name="Shape 97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95" name="Shape 9795"/>
            <xdr:cNvGrpSpPr/>
          </xdr:nvGrpSpPr>
          <xdr:grpSpPr>
            <a:xfrm>
              <a:off x="5346000" y="3699038"/>
              <a:ext cx="0" cy="161925"/>
              <a:chOff x="5346000" y="3699038"/>
              <a:chExt cx="0" cy="161925"/>
            </a:xfrm>
          </xdr:grpSpPr>
          <xdr:sp>
            <xdr:nvSpPr>
              <xdr:cNvPr id="9796" name="Shape 97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97" name="Shape 9797"/>
              <xdr:cNvGrpSpPr/>
            </xdr:nvGrpSpPr>
            <xdr:grpSpPr>
              <a:xfrm>
                <a:off x="5346000" y="3699038"/>
                <a:ext cx="0" cy="161925"/>
                <a:chOff x="5346000" y="3699038"/>
                <a:chExt cx="0" cy="161925"/>
              </a:xfrm>
            </xdr:grpSpPr>
            <xdr:sp>
              <xdr:nvSpPr>
                <xdr:cNvPr id="9798" name="Shape 97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99" name="Shape 9799"/>
                <xdr:cNvGrpSpPr/>
              </xdr:nvGrpSpPr>
              <xdr:grpSpPr>
                <a:xfrm>
                  <a:off x="5346000" y="3699038"/>
                  <a:ext cx="0" cy="161925"/>
                  <a:chOff x="5346000" y="3699038"/>
                  <a:chExt cx="0" cy="161919"/>
                </a:xfrm>
              </xdr:grpSpPr>
              <xdr:sp>
                <xdr:nvSpPr>
                  <xdr:cNvPr id="9800" name="Shape 98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01" name="Shape 9801"/>
                  <xdr:cNvGrpSpPr/>
                </xdr:nvGrpSpPr>
                <xdr:grpSpPr>
                  <a:xfrm>
                    <a:off x="5346000" y="3699038"/>
                    <a:ext cx="0" cy="161919"/>
                    <a:chOff x="5475762" y="47760700"/>
                    <a:chExt cx="314325" cy="230200"/>
                  </a:xfrm>
                </xdr:grpSpPr>
                <xdr:sp>
                  <xdr:nvSpPr>
                    <xdr:cNvPr id="9802" name="Shape 98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03" name="Shape 980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04" name="Shape 98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05" name="Shape 98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06" name="Shape 98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07" name="Shape 98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08" name="Shape 98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9809" name="Shape 98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10" name="Shape 9810"/>
            <xdr:cNvGrpSpPr/>
          </xdr:nvGrpSpPr>
          <xdr:grpSpPr>
            <a:xfrm>
              <a:off x="5346000" y="3699038"/>
              <a:ext cx="0" cy="161925"/>
              <a:chOff x="5346000" y="3699038"/>
              <a:chExt cx="0" cy="161925"/>
            </a:xfrm>
          </xdr:grpSpPr>
          <xdr:sp>
            <xdr:nvSpPr>
              <xdr:cNvPr id="9811" name="Shape 98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12" name="Shape 9812"/>
              <xdr:cNvGrpSpPr/>
            </xdr:nvGrpSpPr>
            <xdr:grpSpPr>
              <a:xfrm>
                <a:off x="5346000" y="3699038"/>
                <a:ext cx="0" cy="161925"/>
                <a:chOff x="5346000" y="3699038"/>
                <a:chExt cx="0" cy="161925"/>
              </a:xfrm>
            </xdr:grpSpPr>
            <xdr:sp>
              <xdr:nvSpPr>
                <xdr:cNvPr id="9813" name="Shape 98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14" name="Shape 9814"/>
                <xdr:cNvGrpSpPr/>
              </xdr:nvGrpSpPr>
              <xdr:grpSpPr>
                <a:xfrm>
                  <a:off x="5346000" y="3699038"/>
                  <a:ext cx="0" cy="161925"/>
                  <a:chOff x="5346000" y="3699038"/>
                  <a:chExt cx="0" cy="161919"/>
                </a:xfrm>
              </xdr:grpSpPr>
              <xdr:sp>
                <xdr:nvSpPr>
                  <xdr:cNvPr id="9815" name="Shape 98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16" name="Shape 9816"/>
                  <xdr:cNvGrpSpPr/>
                </xdr:nvGrpSpPr>
                <xdr:grpSpPr>
                  <a:xfrm>
                    <a:off x="5346000" y="3699038"/>
                    <a:ext cx="0" cy="161919"/>
                    <a:chOff x="5475762" y="47760700"/>
                    <a:chExt cx="314325" cy="230200"/>
                  </a:xfrm>
                </xdr:grpSpPr>
                <xdr:sp>
                  <xdr:nvSpPr>
                    <xdr:cNvPr id="9817" name="Shape 98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18" name="Shape 981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19" name="Shape 98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20" name="Shape 982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21" name="Shape 982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22" name="Shape 982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23" name="Shape 982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9824" name="Shape 982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25" name="Shape 9825"/>
            <xdr:cNvGrpSpPr/>
          </xdr:nvGrpSpPr>
          <xdr:grpSpPr>
            <a:xfrm>
              <a:off x="5346000" y="3694275"/>
              <a:ext cx="0" cy="171450"/>
              <a:chOff x="5346000" y="3694275"/>
              <a:chExt cx="0" cy="171450"/>
            </a:xfrm>
          </xdr:grpSpPr>
          <xdr:sp>
            <xdr:nvSpPr>
              <xdr:cNvPr id="9826" name="Shape 982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27" name="Shape 9827"/>
              <xdr:cNvGrpSpPr/>
            </xdr:nvGrpSpPr>
            <xdr:grpSpPr>
              <a:xfrm>
                <a:off x="5346000" y="3694275"/>
                <a:ext cx="0" cy="171450"/>
                <a:chOff x="5346000" y="3694275"/>
                <a:chExt cx="0" cy="171450"/>
              </a:xfrm>
            </xdr:grpSpPr>
            <xdr:sp>
              <xdr:nvSpPr>
                <xdr:cNvPr id="9828" name="Shape 982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29" name="Shape 9829"/>
                <xdr:cNvGrpSpPr/>
              </xdr:nvGrpSpPr>
              <xdr:grpSpPr>
                <a:xfrm>
                  <a:off x="5346000" y="3694275"/>
                  <a:ext cx="0" cy="171450"/>
                  <a:chOff x="5346000" y="3694275"/>
                  <a:chExt cx="0" cy="171443"/>
                </a:xfrm>
              </xdr:grpSpPr>
              <xdr:sp>
                <xdr:nvSpPr>
                  <xdr:cNvPr id="9830" name="Shape 983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31" name="Shape 9831"/>
                  <xdr:cNvGrpSpPr/>
                </xdr:nvGrpSpPr>
                <xdr:grpSpPr>
                  <a:xfrm>
                    <a:off x="5346000" y="3694275"/>
                    <a:ext cx="0" cy="171443"/>
                    <a:chOff x="5475762" y="47760700"/>
                    <a:chExt cx="314325" cy="230200"/>
                  </a:xfrm>
                </xdr:grpSpPr>
                <xdr:sp>
                  <xdr:nvSpPr>
                    <xdr:cNvPr id="9832" name="Shape 98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33" name="Shape 983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34" name="Shape 983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35" name="Shape 983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36" name="Shape 983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37" name="Shape 983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38" name="Shape 983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39" name="Shape 98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40" name="Shape 9840"/>
            <xdr:cNvGrpSpPr/>
          </xdr:nvGrpSpPr>
          <xdr:grpSpPr>
            <a:xfrm>
              <a:off x="5346000" y="3699038"/>
              <a:ext cx="0" cy="161925"/>
              <a:chOff x="5346000" y="3699038"/>
              <a:chExt cx="0" cy="161925"/>
            </a:xfrm>
          </xdr:grpSpPr>
          <xdr:sp>
            <xdr:nvSpPr>
              <xdr:cNvPr id="9841" name="Shape 98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42" name="Shape 9842"/>
              <xdr:cNvGrpSpPr/>
            </xdr:nvGrpSpPr>
            <xdr:grpSpPr>
              <a:xfrm>
                <a:off x="5346000" y="3699038"/>
                <a:ext cx="0" cy="161925"/>
                <a:chOff x="5346000" y="3699038"/>
                <a:chExt cx="0" cy="161925"/>
              </a:xfrm>
            </xdr:grpSpPr>
            <xdr:sp>
              <xdr:nvSpPr>
                <xdr:cNvPr id="9843" name="Shape 98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44" name="Shape 9844"/>
                <xdr:cNvGrpSpPr/>
              </xdr:nvGrpSpPr>
              <xdr:grpSpPr>
                <a:xfrm>
                  <a:off x="5346000" y="3699038"/>
                  <a:ext cx="0" cy="161925"/>
                  <a:chOff x="5346000" y="3699038"/>
                  <a:chExt cx="0" cy="161919"/>
                </a:xfrm>
              </xdr:grpSpPr>
              <xdr:sp>
                <xdr:nvSpPr>
                  <xdr:cNvPr id="9845" name="Shape 98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46" name="Shape 9846"/>
                  <xdr:cNvGrpSpPr/>
                </xdr:nvGrpSpPr>
                <xdr:grpSpPr>
                  <a:xfrm>
                    <a:off x="5346000" y="3699038"/>
                    <a:ext cx="0" cy="161919"/>
                    <a:chOff x="5475762" y="47760700"/>
                    <a:chExt cx="423655" cy="230200"/>
                  </a:xfrm>
                </xdr:grpSpPr>
                <xdr:sp>
                  <xdr:nvSpPr>
                    <xdr:cNvPr id="9847" name="Shape 98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48" name="Shape 98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49" name="Shape 98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50" name="Shape 98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851" name="Shape 9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52" name="Shape 9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53" name="Shape 9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54" name="Shape 98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55" name="Shape 9855"/>
            <xdr:cNvGrpSpPr/>
          </xdr:nvGrpSpPr>
          <xdr:grpSpPr>
            <a:xfrm>
              <a:off x="5346000" y="3699038"/>
              <a:ext cx="0" cy="161925"/>
              <a:chOff x="5346000" y="3699038"/>
              <a:chExt cx="0" cy="161925"/>
            </a:xfrm>
          </xdr:grpSpPr>
          <xdr:sp>
            <xdr:nvSpPr>
              <xdr:cNvPr id="9856" name="Shape 98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57" name="Shape 9857"/>
              <xdr:cNvGrpSpPr/>
            </xdr:nvGrpSpPr>
            <xdr:grpSpPr>
              <a:xfrm>
                <a:off x="5346000" y="3699038"/>
                <a:ext cx="0" cy="161925"/>
                <a:chOff x="5346000" y="3699038"/>
                <a:chExt cx="0" cy="161925"/>
              </a:xfrm>
            </xdr:grpSpPr>
            <xdr:sp>
              <xdr:nvSpPr>
                <xdr:cNvPr id="9858" name="Shape 98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59" name="Shape 9859"/>
                <xdr:cNvGrpSpPr/>
              </xdr:nvGrpSpPr>
              <xdr:grpSpPr>
                <a:xfrm>
                  <a:off x="5346000" y="3699038"/>
                  <a:ext cx="0" cy="161925"/>
                  <a:chOff x="5346000" y="3699038"/>
                  <a:chExt cx="0" cy="161919"/>
                </a:xfrm>
              </xdr:grpSpPr>
              <xdr:sp>
                <xdr:nvSpPr>
                  <xdr:cNvPr id="9860" name="Shape 98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61" name="Shape 9861"/>
                  <xdr:cNvGrpSpPr/>
                </xdr:nvGrpSpPr>
                <xdr:grpSpPr>
                  <a:xfrm>
                    <a:off x="5346000" y="3699038"/>
                    <a:ext cx="0" cy="161919"/>
                    <a:chOff x="5475762" y="47760700"/>
                    <a:chExt cx="423655" cy="230200"/>
                  </a:xfrm>
                </xdr:grpSpPr>
                <xdr:sp>
                  <xdr:nvSpPr>
                    <xdr:cNvPr id="9862" name="Shape 98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63" name="Shape 98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64" name="Shape 9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65" name="Shape 98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866" name="Shape 9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67" name="Shape 9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68" name="Shape 98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69" name="Shape 98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70" name="Shape 9870"/>
            <xdr:cNvGrpSpPr/>
          </xdr:nvGrpSpPr>
          <xdr:grpSpPr>
            <a:xfrm>
              <a:off x="5346000" y="3699038"/>
              <a:ext cx="0" cy="161925"/>
              <a:chOff x="5346000" y="3699038"/>
              <a:chExt cx="0" cy="161925"/>
            </a:xfrm>
          </xdr:grpSpPr>
          <xdr:sp>
            <xdr:nvSpPr>
              <xdr:cNvPr id="9871" name="Shape 98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72" name="Shape 9872"/>
              <xdr:cNvGrpSpPr/>
            </xdr:nvGrpSpPr>
            <xdr:grpSpPr>
              <a:xfrm>
                <a:off x="5346000" y="3699038"/>
                <a:ext cx="0" cy="161925"/>
                <a:chOff x="5346000" y="3699038"/>
                <a:chExt cx="0" cy="161925"/>
              </a:xfrm>
            </xdr:grpSpPr>
            <xdr:sp>
              <xdr:nvSpPr>
                <xdr:cNvPr id="9873" name="Shape 98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74" name="Shape 9874"/>
                <xdr:cNvGrpSpPr/>
              </xdr:nvGrpSpPr>
              <xdr:grpSpPr>
                <a:xfrm>
                  <a:off x="5346000" y="3699038"/>
                  <a:ext cx="0" cy="161925"/>
                  <a:chOff x="5346000" y="3699038"/>
                  <a:chExt cx="0" cy="161919"/>
                </a:xfrm>
              </xdr:grpSpPr>
              <xdr:sp>
                <xdr:nvSpPr>
                  <xdr:cNvPr id="9875" name="Shape 98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76" name="Shape 9876"/>
                  <xdr:cNvGrpSpPr/>
                </xdr:nvGrpSpPr>
                <xdr:grpSpPr>
                  <a:xfrm>
                    <a:off x="5346000" y="3699038"/>
                    <a:ext cx="0" cy="161919"/>
                    <a:chOff x="5475762" y="47760700"/>
                    <a:chExt cx="423655" cy="230200"/>
                  </a:xfrm>
                </xdr:grpSpPr>
                <xdr:sp>
                  <xdr:nvSpPr>
                    <xdr:cNvPr id="9877" name="Shape 98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78" name="Shape 98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79" name="Shape 9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80" name="Shape 98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881" name="Shape 98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82" name="Shape 98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83" name="Shape 98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84" name="Shape 98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85" name="Shape 9885"/>
            <xdr:cNvGrpSpPr/>
          </xdr:nvGrpSpPr>
          <xdr:grpSpPr>
            <a:xfrm>
              <a:off x="5346000" y="3699038"/>
              <a:ext cx="0" cy="161925"/>
              <a:chOff x="5346000" y="3699038"/>
              <a:chExt cx="0" cy="161925"/>
            </a:xfrm>
          </xdr:grpSpPr>
          <xdr:sp>
            <xdr:nvSpPr>
              <xdr:cNvPr id="9886" name="Shape 98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87" name="Shape 9887"/>
              <xdr:cNvGrpSpPr/>
            </xdr:nvGrpSpPr>
            <xdr:grpSpPr>
              <a:xfrm>
                <a:off x="5346000" y="3699038"/>
                <a:ext cx="0" cy="161925"/>
                <a:chOff x="5346000" y="3699038"/>
                <a:chExt cx="0" cy="161925"/>
              </a:xfrm>
            </xdr:grpSpPr>
            <xdr:sp>
              <xdr:nvSpPr>
                <xdr:cNvPr id="9888" name="Shape 98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89" name="Shape 9889"/>
                <xdr:cNvGrpSpPr/>
              </xdr:nvGrpSpPr>
              <xdr:grpSpPr>
                <a:xfrm>
                  <a:off x="5346000" y="3699038"/>
                  <a:ext cx="0" cy="161925"/>
                  <a:chOff x="5346000" y="3699038"/>
                  <a:chExt cx="0" cy="161919"/>
                </a:xfrm>
              </xdr:grpSpPr>
              <xdr:sp>
                <xdr:nvSpPr>
                  <xdr:cNvPr id="9890" name="Shape 98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91" name="Shape 9891"/>
                  <xdr:cNvGrpSpPr/>
                </xdr:nvGrpSpPr>
                <xdr:grpSpPr>
                  <a:xfrm>
                    <a:off x="5346000" y="3699038"/>
                    <a:ext cx="0" cy="161919"/>
                    <a:chOff x="5475762" y="47760700"/>
                    <a:chExt cx="423655" cy="230200"/>
                  </a:xfrm>
                </xdr:grpSpPr>
                <xdr:sp>
                  <xdr:nvSpPr>
                    <xdr:cNvPr id="9892" name="Shape 98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93" name="Shape 98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94" name="Shape 98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95" name="Shape 98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896" name="Shape 98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97" name="Shape 9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98" name="Shape 98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99" name="Shape 98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00" name="Shape 9900"/>
            <xdr:cNvGrpSpPr/>
          </xdr:nvGrpSpPr>
          <xdr:grpSpPr>
            <a:xfrm>
              <a:off x="5346000" y="3699038"/>
              <a:ext cx="0" cy="161925"/>
              <a:chOff x="5346000" y="3699038"/>
              <a:chExt cx="0" cy="161925"/>
            </a:xfrm>
          </xdr:grpSpPr>
          <xdr:sp>
            <xdr:nvSpPr>
              <xdr:cNvPr id="9901" name="Shape 99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02" name="Shape 9902"/>
              <xdr:cNvGrpSpPr/>
            </xdr:nvGrpSpPr>
            <xdr:grpSpPr>
              <a:xfrm>
                <a:off x="5346000" y="3699038"/>
                <a:ext cx="0" cy="161925"/>
                <a:chOff x="5346000" y="3699038"/>
                <a:chExt cx="0" cy="161925"/>
              </a:xfrm>
            </xdr:grpSpPr>
            <xdr:sp>
              <xdr:nvSpPr>
                <xdr:cNvPr id="9903" name="Shape 99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04" name="Shape 9904"/>
                <xdr:cNvGrpSpPr/>
              </xdr:nvGrpSpPr>
              <xdr:grpSpPr>
                <a:xfrm>
                  <a:off x="5346000" y="3699038"/>
                  <a:ext cx="0" cy="161925"/>
                  <a:chOff x="5346000" y="3699038"/>
                  <a:chExt cx="0" cy="161919"/>
                </a:xfrm>
              </xdr:grpSpPr>
              <xdr:sp>
                <xdr:nvSpPr>
                  <xdr:cNvPr id="9905" name="Shape 99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06" name="Shape 9906"/>
                  <xdr:cNvGrpSpPr/>
                </xdr:nvGrpSpPr>
                <xdr:grpSpPr>
                  <a:xfrm>
                    <a:off x="5346000" y="3699038"/>
                    <a:ext cx="0" cy="161919"/>
                    <a:chOff x="5475762" y="47760700"/>
                    <a:chExt cx="423655" cy="230200"/>
                  </a:xfrm>
                </xdr:grpSpPr>
                <xdr:sp>
                  <xdr:nvSpPr>
                    <xdr:cNvPr id="9907" name="Shape 99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08" name="Shape 99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09" name="Shape 9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10" name="Shape 99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11" name="Shape 9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12" name="Shape 99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13" name="Shape 99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14" name="Shape 99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15" name="Shape 9915"/>
            <xdr:cNvGrpSpPr/>
          </xdr:nvGrpSpPr>
          <xdr:grpSpPr>
            <a:xfrm>
              <a:off x="5346000" y="3699038"/>
              <a:ext cx="0" cy="161925"/>
              <a:chOff x="5346000" y="3699038"/>
              <a:chExt cx="0" cy="161925"/>
            </a:xfrm>
          </xdr:grpSpPr>
          <xdr:sp>
            <xdr:nvSpPr>
              <xdr:cNvPr id="9916" name="Shape 99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17" name="Shape 9917"/>
              <xdr:cNvGrpSpPr/>
            </xdr:nvGrpSpPr>
            <xdr:grpSpPr>
              <a:xfrm>
                <a:off x="5346000" y="3699038"/>
                <a:ext cx="0" cy="161925"/>
                <a:chOff x="5346000" y="3699038"/>
                <a:chExt cx="0" cy="161925"/>
              </a:xfrm>
            </xdr:grpSpPr>
            <xdr:sp>
              <xdr:nvSpPr>
                <xdr:cNvPr id="9918" name="Shape 99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19" name="Shape 9919"/>
                <xdr:cNvGrpSpPr/>
              </xdr:nvGrpSpPr>
              <xdr:grpSpPr>
                <a:xfrm>
                  <a:off x="5346000" y="3699038"/>
                  <a:ext cx="0" cy="161925"/>
                  <a:chOff x="5346000" y="3699038"/>
                  <a:chExt cx="0" cy="161919"/>
                </a:xfrm>
              </xdr:grpSpPr>
              <xdr:sp>
                <xdr:nvSpPr>
                  <xdr:cNvPr id="9920" name="Shape 99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21" name="Shape 9921"/>
                  <xdr:cNvGrpSpPr/>
                </xdr:nvGrpSpPr>
                <xdr:grpSpPr>
                  <a:xfrm>
                    <a:off x="5346000" y="3699038"/>
                    <a:ext cx="0" cy="161919"/>
                    <a:chOff x="5475762" y="47760700"/>
                    <a:chExt cx="423655" cy="230200"/>
                  </a:xfrm>
                </xdr:grpSpPr>
                <xdr:sp>
                  <xdr:nvSpPr>
                    <xdr:cNvPr id="9922" name="Shape 99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23" name="Shape 99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24" name="Shape 9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25" name="Shape 99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26" name="Shape 9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27" name="Shape 99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28" name="Shape 99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29" name="Shape 99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30" name="Shape 9930"/>
            <xdr:cNvGrpSpPr/>
          </xdr:nvGrpSpPr>
          <xdr:grpSpPr>
            <a:xfrm>
              <a:off x="5346000" y="3699038"/>
              <a:ext cx="0" cy="161925"/>
              <a:chOff x="5346000" y="3699038"/>
              <a:chExt cx="0" cy="161925"/>
            </a:xfrm>
          </xdr:grpSpPr>
          <xdr:sp>
            <xdr:nvSpPr>
              <xdr:cNvPr id="9931" name="Shape 99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32" name="Shape 9932"/>
              <xdr:cNvGrpSpPr/>
            </xdr:nvGrpSpPr>
            <xdr:grpSpPr>
              <a:xfrm>
                <a:off x="5346000" y="3699038"/>
                <a:ext cx="0" cy="161925"/>
                <a:chOff x="5346000" y="3699038"/>
                <a:chExt cx="0" cy="161925"/>
              </a:xfrm>
            </xdr:grpSpPr>
            <xdr:sp>
              <xdr:nvSpPr>
                <xdr:cNvPr id="9933" name="Shape 99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34" name="Shape 9934"/>
                <xdr:cNvGrpSpPr/>
              </xdr:nvGrpSpPr>
              <xdr:grpSpPr>
                <a:xfrm>
                  <a:off x="5346000" y="3699038"/>
                  <a:ext cx="0" cy="161925"/>
                  <a:chOff x="5346000" y="3699038"/>
                  <a:chExt cx="0" cy="161919"/>
                </a:xfrm>
              </xdr:grpSpPr>
              <xdr:sp>
                <xdr:nvSpPr>
                  <xdr:cNvPr id="9935" name="Shape 99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36" name="Shape 9936"/>
                  <xdr:cNvGrpSpPr/>
                </xdr:nvGrpSpPr>
                <xdr:grpSpPr>
                  <a:xfrm>
                    <a:off x="5346000" y="3699038"/>
                    <a:ext cx="0" cy="161919"/>
                    <a:chOff x="5475762" y="47760700"/>
                    <a:chExt cx="423655" cy="230200"/>
                  </a:xfrm>
                </xdr:grpSpPr>
                <xdr:sp>
                  <xdr:nvSpPr>
                    <xdr:cNvPr id="9937" name="Shape 99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38" name="Shape 99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39" name="Shape 9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40" name="Shape 99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41" name="Shape 9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42" name="Shape 99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43" name="Shape 9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44" name="Shape 99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45" name="Shape 9945"/>
            <xdr:cNvGrpSpPr/>
          </xdr:nvGrpSpPr>
          <xdr:grpSpPr>
            <a:xfrm>
              <a:off x="5346000" y="3699038"/>
              <a:ext cx="0" cy="161925"/>
              <a:chOff x="5346000" y="3699038"/>
              <a:chExt cx="0" cy="161925"/>
            </a:xfrm>
          </xdr:grpSpPr>
          <xdr:sp>
            <xdr:nvSpPr>
              <xdr:cNvPr id="9946" name="Shape 99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47" name="Shape 9947"/>
              <xdr:cNvGrpSpPr/>
            </xdr:nvGrpSpPr>
            <xdr:grpSpPr>
              <a:xfrm>
                <a:off x="5346000" y="3699038"/>
                <a:ext cx="0" cy="161925"/>
                <a:chOff x="5346000" y="3699038"/>
                <a:chExt cx="0" cy="161925"/>
              </a:xfrm>
            </xdr:grpSpPr>
            <xdr:sp>
              <xdr:nvSpPr>
                <xdr:cNvPr id="9948" name="Shape 99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49" name="Shape 9949"/>
                <xdr:cNvGrpSpPr/>
              </xdr:nvGrpSpPr>
              <xdr:grpSpPr>
                <a:xfrm>
                  <a:off x="5346000" y="3699038"/>
                  <a:ext cx="0" cy="161925"/>
                  <a:chOff x="5346000" y="3699038"/>
                  <a:chExt cx="0" cy="161919"/>
                </a:xfrm>
              </xdr:grpSpPr>
              <xdr:sp>
                <xdr:nvSpPr>
                  <xdr:cNvPr id="9950" name="Shape 99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51" name="Shape 9951"/>
                  <xdr:cNvGrpSpPr/>
                </xdr:nvGrpSpPr>
                <xdr:grpSpPr>
                  <a:xfrm>
                    <a:off x="5346000" y="3699038"/>
                    <a:ext cx="0" cy="161919"/>
                    <a:chOff x="5475762" y="47760700"/>
                    <a:chExt cx="423655" cy="230200"/>
                  </a:xfrm>
                </xdr:grpSpPr>
                <xdr:sp>
                  <xdr:nvSpPr>
                    <xdr:cNvPr id="9952" name="Shape 99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53" name="Shape 99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54" name="Shape 9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55" name="Shape 99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56" name="Shape 9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57" name="Shape 9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58" name="Shape 99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59" name="Shape 99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60" name="Shape 9960"/>
            <xdr:cNvGrpSpPr/>
          </xdr:nvGrpSpPr>
          <xdr:grpSpPr>
            <a:xfrm>
              <a:off x="5346000" y="3699038"/>
              <a:ext cx="0" cy="161925"/>
              <a:chOff x="5346000" y="3699038"/>
              <a:chExt cx="0" cy="161925"/>
            </a:xfrm>
          </xdr:grpSpPr>
          <xdr:sp>
            <xdr:nvSpPr>
              <xdr:cNvPr id="9961" name="Shape 99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62" name="Shape 9962"/>
              <xdr:cNvGrpSpPr/>
            </xdr:nvGrpSpPr>
            <xdr:grpSpPr>
              <a:xfrm>
                <a:off x="5346000" y="3699038"/>
                <a:ext cx="0" cy="161925"/>
                <a:chOff x="5346000" y="3699038"/>
                <a:chExt cx="0" cy="161925"/>
              </a:xfrm>
            </xdr:grpSpPr>
            <xdr:sp>
              <xdr:nvSpPr>
                <xdr:cNvPr id="9963" name="Shape 99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64" name="Shape 9964"/>
                <xdr:cNvGrpSpPr/>
              </xdr:nvGrpSpPr>
              <xdr:grpSpPr>
                <a:xfrm>
                  <a:off x="5346000" y="3699038"/>
                  <a:ext cx="0" cy="161925"/>
                  <a:chOff x="5346000" y="3699038"/>
                  <a:chExt cx="0" cy="161919"/>
                </a:xfrm>
              </xdr:grpSpPr>
              <xdr:sp>
                <xdr:nvSpPr>
                  <xdr:cNvPr id="9965" name="Shape 99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66" name="Shape 9966"/>
                  <xdr:cNvGrpSpPr/>
                </xdr:nvGrpSpPr>
                <xdr:grpSpPr>
                  <a:xfrm>
                    <a:off x="5346000" y="3699038"/>
                    <a:ext cx="0" cy="161919"/>
                    <a:chOff x="5475762" y="47760700"/>
                    <a:chExt cx="423655" cy="230200"/>
                  </a:xfrm>
                </xdr:grpSpPr>
                <xdr:sp>
                  <xdr:nvSpPr>
                    <xdr:cNvPr id="9967" name="Shape 99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68" name="Shape 99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69" name="Shape 99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70" name="Shape 99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71" name="Shape 99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72" name="Shape 99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73" name="Shape 99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74" name="Shape 99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75" name="Shape 9975"/>
            <xdr:cNvGrpSpPr/>
          </xdr:nvGrpSpPr>
          <xdr:grpSpPr>
            <a:xfrm>
              <a:off x="5346000" y="3699038"/>
              <a:ext cx="0" cy="161925"/>
              <a:chOff x="5346000" y="3699038"/>
              <a:chExt cx="0" cy="161925"/>
            </a:xfrm>
          </xdr:grpSpPr>
          <xdr:sp>
            <xdr:nvSpPr>
              <xdr:cNvPr id="9976" name="Shape 99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77" name="Shape 9977"/>
              <xdr:cNvGrpSpPr/>
            </xdr:nvGrpSpPr>
            <xdr:grpSpPr>
              <a:xfrm>
                <a:off x="5346000" y="3699038"/>
                <a:ext cx="0" cy="161925"/>
                <a:chOff x="5346000" y="3699038"/>
                <a:chExt cx="0" cy="161925"/>
              </a:xfrm>
            </xdr:grpSpPr>
            <xdr:sp>
              <xdr:nvSpPr>
                <xdr:cNvPr id="9978" name="Shape 99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79" name="Shape 9979"/>
                <xdr:cNvGrpSpPr/>
              </xdr:nvGrpSpPr>
              <xdr:grpSpPr>
                <a:xfrm>
                  <a:off x="5346000" y="3699038"/>
                  <a:ext cx="0" cy="161925"/>
                  <a:chOff x="5346000" y="3699038"/>
                  <a:chExt cx="0" cy="161919"/>
                </a:xfrm>
              </xdr:grpSpPr>
              <xdr:sp>
                <xdr:nvSpPr>
                  <xdr:cNvPr id="9980" name="Shape 99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81" name="Shape 9981"/>
                  <xdr:cNvGrpSpPr/>
                </xdr:nvGrpSpPr>
                <xdr:grpSpPr>
                  <a:xfrm>
                    <a:off x="5346000" y="3699038"/>
                    <a:ext cx="0" cy="161919"/>
                    <a:chOff x="5475762" y="47760700"/>
                    <a:chExt cx="423655" cy="230200"/>
                  </a:xfrm>
                </xdr:grpSpPr>
                <xdr:sp>
                  <xdr:nvSpPr>
                    <xdr:cNvPr id="9982" name="Shape 99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83" name="Shape 99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84" name="Shape 99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85" name="Shape 99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86" name="Shape 99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87" name="Shape 99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88" name="Shape 9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89" name="Shape 99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90" name="Shape 9990"/>
            <xdr:cNvGrpSpPr/>
          </xdr:nvGrpSpPr>
          <xdr:grpSpPr>
            <a:xfrm>
              <a:off x="5346000" y="3699038"/>
              <a:ext cx="0" cy="161925"/>
              <a:chOff x="5346000" y="3699038"/>
              <a:chExt cx="0" cy="161925"/>
            </a:xfrm>
          </xdr:grpSpPr>
          <xdr:sp>
            <xdr:nvSpPr>
              <xdr:cNvPr id="9991" name="Shape 99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92" name="Shape 9992"/>
              <xdr:cNvGrpSpPr/>
            </xdr:nvGrpSpPr>
            <xdr:grpSpPr>
              <a:xfrm>
                <a:off x="5346000" y="3699038"/>
                <a:ext cx="0" cy="161925"/>
                <a:chOff x="5346000" y="3699038"/>
                <a:chExt cx="0" cy="161925"/>
              </a:xfrm>
            </xdr:grpSpPr>
            <xdr:sp>
              <xdr:nvSpPr>
                <xdr:cNvPr id="9993" name="Shape 99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94" name="Shape 9994"/>
                <xdr:cNvGrpSpPr/>
              </xdr:nvGrpSpPr>
              <xdr:grpSpPr>
                <a:xfrm>
                  <a:off x="5346000" y="3699038"/>
                  <a:ext cx="0" cy="161925"/>
                  <a:chOff x="5346000" y="3699038"/>
                  <a:chExt cx="0" cy="161919"/>
                </a:xfrm>
              </xdr:grpSpPr>
              <xdr:sp>
                <xdr:nvSpPr>
                  <xdr:cNvPr id="9995" name="Shape 99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96" name="Shape 9996"/>
                  <xdr:cNvGrpSpPr/>
                </xdr:nvGrpSpPr>
                <xdr:grpSpPr>
                  <a:xfrm>
                    <a:off x="5346000" y="3699038"/>
                    <a:ext cx="0" cy="161919"/>
                    <a:chOff x="5475762" y="47760700"/>
                    <a:chExt cx="423655" cy="230200"/>
                  </a:xfrm>
                </xdr:grpSpPr>
                <xdr:sp>
                  <xdr:nvSpPr>
                    <xdr:cNvPr id="9997" name="Shape 99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98" name="Shape 99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99" name="Shape 9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00" name="Shape 100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01" name="Shape 10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02" name="Shape 100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03" name="Shape 100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04" name="Shape 100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05" name="Shape 10005"/>
            <xdr:cNvGrpSpPr/>
          </xdr:nvGrpSpPr>
          <xdr:grpSpPr>
            <a:xfrm>
              <a:off x="5346000" y="3699038"/>
              <a:ext cx="0" cy="161925"/>
              <a:chOff x="5346000" y="3699038"/>
              <a:chExt cx="0" cy="161925"/>
            </a:xfrm>
          </xdr:grpSpPr>
          <xdr:sp>
            <xdr:nvSpPr>
              <xdr:cNvPr id="10006" name="Shape 100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07" name="Shape 10007"/>
              <xdr:cNvGrpSpPr/>
            </xdr:nvGrpSpPr>
            <xdr:grpSpPr>
              <a:xfrm>
                <a:off x="5346000" y="3699038"/>
                <a:ext cx="0" cy="161925"/>
                <a:chOff x="5346000" y="3699038"/>
                <a:chExt cx="0" cy="161925"/>
              </a:xfrm>
            </xdr:grpSpPr>
            <xdr:sp>
              <xdr:nvSpPr>
                <xdr:cNvPr id="10008" name="Shape 100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09" name="Shape 10009"/>
                <xdr:cNvGrpSpPr/>
              </xdr:nvGrpSpPr>
              <xdr:grpSpPr>
                <a:xfrm>
                  <a:off x="5346000" y="3699038"/>
                  <a:ext cx="0" cy="161925"/>
                  <a:chOff x="5346000" y="3699038"/>
                  <a:chExt cx="0" cy="161919"/>
                </a:xfrm>
              </xdr:grpSpPr>
              <xdr:sp>
                <xdr:nvSpPr>
                  <xdr:cNvPr id="10010" name="Shape 100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11" name="Shape 10011"/>
                  <xdr:cNvGrpSpPr/>
                </xdr:nvGrpSpPr>
                <xdr:grpSpPr>
                  <a:xfrm>
                    <a:off x="5346000" y="3699038"/>
                    <a:ext cx="0" cy="161919"/>
                    <a:chOff x="5475762" y="47760700"/>
                    <a:chExt cx="423655" cy="230200"/>
                  </a:xfrm>
                </xdr:grpSpPr>
                <xdr:sp>
                  <xdr:nvSpPr>
                    <xdr:cNvPr id="10012" name="Shape 100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13" name="Shape 100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14" name="Shape 100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15" name="Shape 100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16" name="Shape 100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17" name="Shape 100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18" name="Shape 100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19" name="Shape 100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20" name="Shape 10020"/>
            <xdr:cNvGrpSpPr/>
          </xdr:nvGrpSpPr>
          <xdr:grpSpPr>
            <a:xfrm>
              <a:off x="5346000" y="3699038"/>
              <a:ext cx="0" cy="161925"/>
              <a:chOff x="5346000" y="3699038"/>
              <a:chExt cx="0" cy="161925"/>
            </a:xfrm>
          </xdr:grpSpPr>
          <xdr:sp>
            <xdr:nvSpPr>
              <xdr:cNvPr id="10021" name="Shape 100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22" name="Shape 10022"/>
              <xdr:cNvGrpSpPr/>
            </xdr:nvGrpSpPr>
            <xdr:grpSpPr>
              <a:xfrm>
                <a:off x="5346000" y="3699038"/>
                <a:ext cx="0" cy="161925"/>
                <a:chOff x="5346000" y="3699038"/>
                <a:chExt cx="0" cy="161925"/>
              </a:xfrm>
            </xdr:grpSpPr>
            <xdr:sp>
              <xdr:nvSpPr>
                <xdr:cNvPr id="10023" name="Shape 100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24" name="Shape 10024"/>
                <xdr:cNvGrpSpPr/>
              </xdr:nvGrpSpPr>
              <xdr:grpSpPr>
                <a:xfrm>
                  <a:off x="5346000" y="3699038"/>
                  <a:ext cx="0" cy="161925"/>
                  <a:chOff x="5346000" y="3699038"/>
                  <a:chExt cx="0" cy="161919"/>
                </a:xfrm>
              </xdr:grpSpPr>
              <xdr:sp>
                <xdr:nvSpPr>
                  <xdr:cNvPr id="10025" name="Shape 100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26" name="Shape 10026"/>
                  <xdr:cNvGrpSpPr/>
                </xdr:nvGrpSpPr>
                <xdr:grpSpPr>
                  <a:xfrm>
                    <a:off x="5346000" y="3699038"/>
                    <a:ext cx="0" cy="161919"/>
                    <a:chOff x="5475762" y="47760700"/>
                    <a:chExt cx="423655" cy="230200"/>
                  </a:xfrm>
                </xdr:grpSpPr>
                <xdr:sp>
                  <xdr:nvSpPr>
                    <xdr:cNvPr id="10027" name="Shape 100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28" name="Shape 100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29" name="Shape 100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30" name="Shape 100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31" name="Shape 100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32" name="Shape 10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33" name="Shape 100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34" name="Shape 100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35" name="Shape 10035"/>
            <xdr:cNvGrpSpPr/>
          </xdr:nvGrpSpPr>
          <xdr:grpSpPr>
            <a:xfrm>
              <a:off x="5346000" y="3699038"/>
              <a:ext cx="0" cy="161925"/>
              <a:chOff x="5346000" y="3699038"/>
              <a:chExt cx="0" cy="161925"/>
            </a:xfrm>
          </xdr:grpSpPr>
          <xdr:sp>
            <xdr:nvSpPr>
              <xdr:cNvPr id="10036" name="Shape 100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37" name="Shape 10037"/>
              <xdr:cNvGrpSpPr/>
            </xdr:nvGrpSpPr>
            <xdr:grpSpPr>
              <a:xfrm>
                <a:off x="5346000" y="3699038"/>
                <a:ext cx="0" cy="161925"/>
                <a:chOff x="5346000" y="3699038"/>
                <a:chExt cx="0" cy="161925"/>
              </a:xfrm>
            </xdr:grpSpPr>
            <xdr:sp>
              <xdr:nvSpPr>
                <xdr:cNvPr id="10038" name="Shape 100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39" name="Shape 10039"/>
                <xdr:cNvGrpSpPr/>
              </xdr:nvGrpSpPr>
              <xdr:grpSpPr>
                <a:xfrm>
                  <a:off x="5346000" y="3699038"/>
                  <a:ext cx="0" cy="161925"/>
                  <a:chOff x="5346000" y="3699038"/>
                  <a:chExt cx="0" cy="161919"/>
                </a:xfrm>
              </xdr:grpSpPr>
              <xdr:sp>
                <xdr:nvSpPr>
                  <xdr:cNvPr id="10040" name="Shape 100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41" name="Shape 10041"/>
                  <xdr:cNvGrpSpPr/>
                </xdr:nvGrpSpPr>
                <xdr:grpSpPr>
                  <a:xfrm>
                    <a:off x="5346000" y="3699038"/>
                    <a:ext cx="0" cy="161919"/>
                    <a:chOff x="5475762" y="47760700"/>
                    <a:chExt cx="423655" cy="230200"/>
                  </a:xfrm>
                </xdr:grpSpPr>
                <xdr:sp>
                  <xdr:nvSpPr>
                    <xdr:cNvPr id="10042" name="Shape 100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43" name="Shape 100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44" name="Shape 100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45" name="Shape 100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46" name="Shape 100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47" name="Shape 100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48" name="Shape 100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49" name="Shape 100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50" name="Shape 10050"/>
            <xdr:cNvGrpSpPr/>
          </xdr:nvGrpSpPr>
          <xdr:grpSpPr>
            <a:xfrm>
              <a:off x="5346000" y="3699038"/>
              <a:ext cx="0" cy="161925"/>
              <a:chOff x="5346000" y="3699038"/>
              <a:chExt cx="0" cy="161925"/>
            </a:xfrm>
          </xdr:grpSpPr>
          <xdr:sp>
            <xdr:nvSpPr>
              <xdr:cNvPr id="10051" name="Shape 100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52" name="Shape 10052"/>
              <xdr:cNvGrpSpPr/>
            </xdr:nvGrpSpPr>
            <xdr:grpSpPr>
              <a:xfrm>
                <a:off x="5346000" y="3699038"/>
                <a:ext cx="0" cy="161925"/>
                <a:chOff x="5346000" y="3699038"/>
                <a:chExt cx="0" cy="161925"/>
              </a:xfrm>
            </xdr:grpSpPr>
            <xdr:sp>
              <xdr:nvSpPr>
                <xdr:cNvPr id="10053" name="Shape 100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54" name="Shape 10054"/>
                <xdr:cNvGrpSpPr/>
              </xdr:nvGrpSpPr>
              <xdr:grpSpPr>
                <a:xfrm>
                  <a:off x="5346000" y="3699038"/>
                  <a:ext cx="0" cy="161925"/>
                  <a:chOff x="5346000" y="3699038"/>
                  <a:chExt cx="0" cy="161919"/>
                </a:xfrm>
              </xdr:grpSpPr>
              <xdr:sp>
                <xdr:nvSpPr>
                  <xdr:cNvPr id="10055" name="Shape 100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56" name="Shape 10056"/>
                  <xdr:cNvGrpSpPr/>
                </xdr:nvGrpSpPr>
                <xdr:grpSpPr>
                  <a:xfrm>
                    <a:off x="5346000" y="3699038"/>
                    <a:ext cx="0" cy="161919"/>
                    <a:chOff x="5475762" y="47760700"/>
                    <a:chExt cx="423655" cy="230200"/>
                  </a:xfrm>
                </xdr:grpSpPr>
                <xdr:sp>
                  <xdr:nvSpPr>
                    <xdr:cNvPr id="10057" name="Shape 100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58" name="Shape 100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59" name="Shape 100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60" name="Shape 100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61" name="Shape 100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62" name="Shape 100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63" name="Shape 100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64" name="Shape 100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65" name="Shape 10065"/>
            <xdr:cNvGrpSpPr/>
          </xdr:nvGrpSpPr>
          <xdr:grpSpPr>
            <a:xfrm>
              <a:off x="5346000" y="3699038"/>
              <a:ext cx="0" cy="161925"/>
              <a:chOff x="5346000" y="3699038"/>
              <a:chExt cx="0" cy="161925"/>
            </a:xfrm>
          </xdr:grpSpPr>
          <xdr:sp>
            <xdr:nvSpPr>
              <xdr:cNvPr id="10066" name="Shape 100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67" name="Shape 10067"/>
              <xdr:cNvGrpSpPr/>
            </xdr:nvGrpSpPr>
            <xdr:grpSpPr>
              <a:xfrm>
                <a:off x="5346000" y="3699038"/>
                <a:ext cx="0" cy="161925"/>
                <a:chOff x="5346000" y="3699038"/>
                <a:chExt cx="0" cy="161925"/>
              </a:xfrm>
            </xdr:grpSpPr>
            <xdr:sp>
              <xdr:nvSpPr>
                <xdr:cNvPr id="10068" name="Shape 100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69" name="Shape 10069"/>
                <xdr:cNvGrpSpPr/>
              </xdr:nvGrpSpPr>
              <xdr:grpSpPr>
                <a:xfrm>
                  <a:off x="5346000" y="3699038"/>
                  <a:ext cx="0" cy="161925"/>
                  <a:chOff x="5346000" y="3699038"/>
                  <a:chExt cx="0" cy="161919"/>
                </a:xfrm>
              </xdr:grpSpPr>
              <xdr:sp>
                <xdr:nvSpPr>
                  <xdr:cNvPr id="10070" name="Shape 100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71" name="Shape 10071"/>
                  <xdr:cNvGrpSpPr/>
                </xdr:nvGrpSpPr>
                <xdr:grpSpPr>
                  <a:xfrm>
                    <a:off x="5346000" y="3699038"/>
                    <a:ext cx="0" cy="161919"/>
                    <a:chOff x="5475762" y="47760700"/>
                    <a:chExt cx="423655" cy="230200"/>
                  </a:xfrm>
                </xdr:grpSpPr>
                <xdr:sp>
                  <xdr:nvSpPr>
                    <xdr:cNvPr id="10072" name="Shape 100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73" name="Shape 100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74" name="Shape 100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75" name="Shape 100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76" name="Shape 100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77" name="Shape 100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78" name="Shape 100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79" name="Shape 100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80" name="Shape 10080"/>
            <xdr:cNvGrpSpPr/>
          </xdr:nvGrpSpPr>
          <xdr:grpSpPr>
            <a:xfrm>
              <a:off x="5346000" y="3699038"/>
              <a:ext cx="0" cy="161925"/>
              <a:chOff x="5346000" y="3699038"/>
              <a:chExt cx="0" cy="161925"/>
            </a:xfrm>
          </xdr:grpSpPr>
          <xdr:sp>
            <xdr:nvSpPr>
              <xdr:cNvPr id="10081" name="Shape 100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82" name="Shape 10082"/>
              <xdr:cNvGrpSpPr/>
            </xdr:nvGrpSpPr>
            <xdr:grpSpPr>
              <a:xfrm>
                <a:off x="5346000" y="3699038"/>
                <a:ext cx="0" cy="161925"/>
                <a:chOff x="5346000" y="3699038"/>
                <a:chExt cx="0" cy="161925"/>
              </a:xfrm>
            </xdr:grpSpPr>
            <xdr:sp>
              <xdr:nvSpPr>
                <xdr:cNvPr id="10083" name="Shape 100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84" name="Shape 10084"/>
                <xdr:cNvGrpSpPr/>
              </xdr:nvGrpSpPr>
              <xdr:grpSpPr>
                <a:xfrm>
                  <a:off x="5346000" y="3699038"/>
                  <a:ext cx="0" cy="161925"/>
                  <a:chOff x="5346000" y="3699038"/>
                  <a:chExt cx="0" cy="161919"/>
                </a:xfrm>
              </xdr:grpSpPr>
              <xdr:sp>
                <xdr:nvSpPr>
                  <xdr:cNvPr id="10085" name="Shape 100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86" name="Shape 10086"/>
                  <xdr:cNvGrpSpPr/>
                </xdr:nvGrpSpPr>
                <xdr:grpSpPr>
                  <a:xfrm>
                    <a:off x="5346000" y="3699038"/>
                    <a:ext cx="0" cy="161919"/>
                    <a:chOff x="5475762" y="47760700"/>
                    <a:chExt cx="423655" cy="230200"/>
                  </a:xfrm>
                </xdr:grpSpPr>
                <xdr:sp>
                  <xdr:nvSpPr>
                    <xdr:cNvPr id="10087" name="Shape 100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88" name="Shape 100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89" name="Shape 100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90" name="Shape 100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091" name="Shape 100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92" name="Shape 100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93" name="Shape 100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94" name="Shape 100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95" name="Shape 10095"/>
            <xdr:cNvGrpSpPr/>
          </xdr:nvGrpSpPr>
          <xdr:grpSpPr>
            <a:xfrm>
              <a:off x="5346000" y="3699038"/>
              <a:ext cx="0" cy="161925"/>
              <a:chOff x="5346000" y="3699038"/>
              <a:chExt cx="0" cy="161925"/>
            </a:xfrm>
          </xdr:grpSpPr>
          <xdr:sp>
            <xdr:nvSpPr>
              <xdr:cNvPr id="10096" name="Shape 100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97" name="Shape 10097"/>
              <xdr:cNvGrpSpPr/>
            </xdr:nvGrpSpPr>
            <xdr:grpSpPr>
              <a:xfrm>
                <a:off x="5346000" y="3699038"/>
                <a:ext cx="0" cy="161925"/>
                <a:chOff x="5346000" y="3699038"/>
                <a:chExt cx="0" cy="161925"/>
              </a:xfrm>
            </xdr:grpSpPr>
            <xdr:sp>
              <xdr:nvSpPr>
                <xdr:cNvPr id="10098" name="Shape 100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99" name="Shape 10099"/>
                <xdr:cNvGrpSpPr/>
              </xdr:nvGrpSpPr>
              <xdr:grpSpPr>
                <a:xfrm>
                  <a:off x="5346000" y="3699038"/>
                  <a:ext cx="0" cy="161925"/>
                  <a:chOff x="5346000" y="3699038"/>
                  <a:chExt cx="0" cy="161919"/>
                </a:xfrm>
              </xdr:grpSpPr>
              <xdr:sp>
                <xdr:nvSpPr>
                  <xdr:cNvPr id="10100" name="Shape 101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01" name="Shape 10101"/>
                  <xdr:cNvGrpSpPr/>
                </xdr:nvGrpSpPr>
                <xdr:grpSpPr>
                  <a:xfrm>
                    <a:off x="5346000" y="3699038"/>
                    <a:ext cx="0" cy="161919"/>
                    <a:chOff x="5475762" y="47760700"/>
                    <a:chExt cx="423655" cy="230200"/>
                  </a:xfrm>
                </xdr:grpSpPr>
                <xdr:sp>
                  <xdr:nvSpPr>
                    <xdr:cNvPr id="10102" name="Shape 101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03" name="Shape 101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04" name="Shape 101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05" name="Shape 101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06" name="Shape 101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07" name="Shape 10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08" name="Shape 101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09" name="Shape 101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10" name="Shape 10110"/>
            <xdr:cNvGrpSpPr/>
          </xdr:nvGrpSpPr>
          <xdr:grpSpPr>
            <a:xfrm>
              <a:off x="5346000" y="3699038"/>
              <a:ext cx="0" cy="161925"/>
              <a:chOff x="5346000" y="3699038"/>
              <a:chExt cx="0" cy="161925"/>
            </a:xfrm>
          </xdr:grpSpPr>
          <xdr:sp>
            <xdr:nvSpPr>
              <xdr:cNvPr id="10111" name="Shape 101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12" name="Shape 10112"/>
              <xdr:cNvGrpSpPr/>
            </xdr:nvGrpSpPr>
            <xdr:grpSpPr>
              <a:xfrm>
                <a:off x="5346000" y="3699038"/>
                <a:ext cx="0" cy="161925"/>
                <a:chOff x="5346000" y="3699038"/>
                <a:chExt cx="0" cy="161925"/>
              </a:xfrm>
            </xdr:grpSpPr>
            <xdr:sp>
              <xdr:nvSpPr>
                <xdr:cNvPr id="10113" name="Shape 101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14" name="Shape 10114"/>
                <xdr:cNvGrpSpPr/>
              </xdr:nvGrpSpPr>
              <xdr:grpSpPr>
                <a:xfrm>
                  <a:off x="5346000" y="3699038"/>
                  <a:ext cx="0" cy="161925"/>
                  <a:chOff x="5346000" y="3699038"/>
                  <a:chExt cx="0" cy="161919"/>
                </a:xfrm>
              </xdr:grpSpPr>
              <xdr:sp>
                <xdr:nvSpPr>
                  <xdr:cNvPr id="10115" name="Shape 101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16" name="Shape 10116"/>
                  <xdr:cNvGrpSpPr/>
                </xdr:nvGrpSpPr>
                <xdr:grpSpPr>
                  <a:xfrm>
                    <a:off x="5346000" y="3699038"/>
                    <a:ext cx="0" cy="161919"/>
                    <a:chOff x="5475762" y="47760700"/>
                    <a:chExt cx="423655" cy="230200"/>
                  </a:xfrm>
                </xdr:grpSpPr>
                <xdr:sp>
                  <xdr:nvSpPr>
                    <xdr:cNvPr id="10117" name="Shape 101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18" name="Shape 101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19" name="Shape 101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20" name="Shape 101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21" name="Shape 101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22" name="Shape 10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23" name="Shape 101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24" name="Shape 101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25" name="Shape 10125"/>
            <xdr:cNvGrpSpPr/>
          </xdr:nvGrpSpPr>
          <xdr:grpSpPr>
            <a:xfrm>
              <a:off x="5346000" y="3699038"/>
              <a:ext cx="0" cy="161925"/>
              <a:chOff x="5346000" y="3699038"/>
              <a:chExt cx="0" cy="161925"/>
            </a:xfrm>
          </xdr:grpSpPr>
          <xdr:sp>
            <xdr:nvSpPr>
              <xdr:cNvPr id="10126" name="Shape 101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27" name="Shape 10127"/>
              <xdr:cNvGrpSpPr/>
            </xdr:nvGrpSpPr>
            <xdr:grpSpPr>
              <a:xfrm>
                <a:off x="5346000" y="3699038"/>
                <a:ext cx="0" cy="161925"/>
                <a:chOff x="5346000" y="3699038"/>
                <a:chExt cx="0" cy="161925"/>
              </a:xfrm>
            </xdr:grpSpPr>
            <xdr:sp>
              <xdr:nvSpPr>
                <xdr:cNvPr id="10128" name="Shape 101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29" name="Shape 10129"/>
                <xdr:cNvGrpSpPr/>
              </xdr:nvGrpSpPr>
              <xdr:grpSpPr>
                <a:xfrm>
                  <a:off x="5346000" y="3699038"/>
                  <a:ext cx="0" cy="161925"/>
                  <a:chOff x="5346000" y="3699038"/>
                  <a:chExt cx="0" cy="161919"/>
                </a:xfrm>
              </xdr:grpSpPr>
              <xdr:sp>
                <xdr:nvSpPr>
                  <xdr:cNvPr id="10130" name="Shape 101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31" name="Shape 10131"/>
                  <xdr:cNvGrpSpPr/>
                </xdr:nvGrpSpPr>
                <xdr:grpSpPr>
                  <a:xfrm>
                    <a:off x="5346000" y="3699038"/>
                    <a:ext cx="0" cy="161919"/>
                    <a:chOff x="5475762" y="47760700"/>
                    <a:chExt cx="423655" cy="230200"/>
                  </a:xfrm>
                </xdr:grpSpPr>
                <xdr:sp>
                  <xdr:nvSpPr>
                    <xdr:cNvPr id="10132" name="Shape 101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33" name="Shape 101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34" name="Shape 101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35" name="Shape 101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36" name="Shape 101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37" name="Shape 101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38" name="Shape 101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39" name="Shape 101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40" name="Shape 10140"/>
            <xdr:cNvGrpSpPr/>
          </xdr:nvGrpSpPr>
          <xdr:grpSpPr>
            <a:xfrm>
              <a:off x="5346000" y="3699038"/>
              <a:ext cx="0" cy="161925"/>
              <a:chOff x="5346000" y="3699038"/>
              <a:chExt cx="0" cy="161925"/>
            </a:xfrm>
          </xdr:grpSpPr>
          <xdr:sp>
            <xdr:nvSpPr>
              <xdr:cNvPr id="10141" name="Shape 101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42" name="Shape 10142"/>
              <xdr:cNvGrpSpPr/>
            </xdr:nvGrpSpPr>
            <xdr:grpSpPr>
              <a:xfrm>
                <a:off x="5346000" y="3699038"/>
                <a:ext cx="0" cy="161925"/>
                <a:chOff x="5346000" y="3699038"/>
                <a:chExt cx="0" cy="161925"/>
              </a:xfrm>
            </xdr:grpSpPr>
            <xdr:sp>
              <xdr:nvSpPr>
                <xdr:cNvPr id="10143" name="Shape 101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44" name="Shape 10144"/>
                <xdr:cNvGrpSpPr/>
              </xdr:nvGrpSpPr>
              <xdr:grpSpPr>
                <a:xfrm>
                  <a:off x="5346000" y="3699038"/>
                  <a:ext cx="0" cy="161925"/>
                  <a:chOff x="5346000" y="3699038"/>
                  <a:chExt cx="0" cy="161919"/>
                </a:xfrm>
              </xdr:grpSpPr>
              <xdr:sp>
                <xdr:nvSpPr>
                  <xdr:cNvPr id="10145" name="Shape 101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46" name="Shape 10146"/>
                  <xdr:cNvGrpSpPr/>
                </xdr:nvGrpSpPr>
                <xdr:grpSpPr>
                  <a:xfrm>
                    <a:off x="5346000" y="3699038"/>
                    <a:ext cx="0" cy="161919"/>
                    <a:chOff x="5475762" y="47760700"/>
                    <a:chExt cx="423655" cy="230200"/>
                  </a:xfrm>
                </xdr:grpSpPr>
                <xdr:sp>
                  <xdr:nvSpPr>
                    <xdr:cNvPr id="10147" name="Shape 101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48" name="Shape 101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49" name="Shape 101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50" name="Shape 101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51" name="Shape 10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52" name="Shape 10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53" name="Shape 10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54" name="Shape 101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55" name="Shape 10155"/>
            <xdr:cNvGrpSpPr/>
          </xdr:nvGrpSpPr>
          <xdr:grpSpPr>
            <a:xfrm>
              <a:off x="5346000" y="3699038"/>
              <a:ext cx="0" cy="161925"/>
              <a:chOff x="5346000" y="3699038"/>
              <a:chExt cx="0" cy="161925"/>
            </a:xfrm>
          </xdr:grpSpPr>
          <xdr:sp>
            <xdr:nvSpPr>
              <xdr:cNvPr id="10156" name="Shape 101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57" name="Shape 10157"/>
              <xdr:cNvGrpSpPr/>
            </xdr:nvGrpSpPr>
            <xdr:grpSpPr>
              <a:xfrm>
                <a:off x="5346000" y="3699038"/>
                <a:ext cx="0" cy="161925"/>
                <a:chOff x="5346000" y="3699038"/>
                <a:chExt cx="0" cy="161925"/>
              </a:xfrm>
            </xdr:grpSpPr>
            <xdr:sp>
              <xdr:nvSpPr>
                <xdr:cNvPr id="10158" name="Shape 101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59" name="Shape 10159"/>
                <xdr:cNvGrpSpPr/>
              </xdr:nvGrpSpPr>
              <xdr:grpSpPr>
                <a:xfrm>
                  <a:off x="5346000" y="3699038"/>
                  <a:ext cx="0" cy="161925"/>
                  <a:chOff x="5346000" y="3699038"/>
                  <a:chExt cx="0" cy="161919"/>
                </a:xfrm>
              </xdr:grpSpPr>
              <xdr:sp>
                <xdr:nvSpPr>
                  <xdr:cNvPr id="10160" name="Shape 101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61" name="Shape 10161"/>
                  <xdr:cNvGrpSpPr/>
                </xdr:nvGrpSpPr>
                <xdr:grpSpPr>
                  <a:xfrm>
                    <a:off x="5346000" y="3699038"/>
                    <a:ext cx="0" cy="161919"/>
                    <a:chOff x="5475762" y="47760700"/>
                    <a:chExt cx="423655" cy="230200"/>
                  </a:xfrm>
                </xdr:grpSpPr>
                <xdr:sp>
                  <xdr:nvSpPr>
                    <xdr:cNvPr id="10162" name="Shape 101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63" name="Shape 101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64" name="Shape 10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65" name="Shape 101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66" name="Shape 101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67" name="Shape 101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68" name="Shape 101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69" name="Shape 101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70" name="Shape 10170"/>
            <xdr:cNvGrpSpPr/>
          </xdr:nvGrpSpPr>
          <xdr:grpSpPr>
            <a:xfrm>
              <a:off x="5346000" y="3699038"/>
              <a:ext cx="0" cy="161925"/>
              <a:chOff x="5346000" y="3699038"/>
              <a:chExt cx="0" cy="161925"/>
            </a:xfrm>
          </xdr:grpSpPr>
          <xdr:sp>
            <xdr:nvSpPr>
              <xdr:cNvPr id="10171" name="Shape 101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72" name="Shape 10172"/>
              <xdr:cNvGrpSpPr/>
            </xdr:nvGrpSpPr>
            <xdr:grpSpPr>
              <a:xfrm>
                <a:off x="5346000" y="3699038"/>
                <a:ext cx="0" cy="161925"/>
                <a:chOff x="5346000" y="3699038"/>
                <a:chExt cx="0" cy="161925"/>
              </a:xfrm>
            </xdr:grpSpPr>
            <xdr:sp>
              <xdr:nvSpPr>
                <xdr:cNvPr id="10173" name="Shape 101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74" name="Shape 10174"/>
                <xdr:cNvGrpSpPr/>
              </xdr:nvGrpSpPr>
              <xdr:grpSpPr>
                <a:xfrm>
                  <a:off x="5346000" y="3699038"/>
                  <a:ext cx="0" cy="161925"/>
                  <a:chOff x="5346000" y="3699038"/>
                  <a:chExt cx="0" cy="161919"/>
                </a:xfrm>
              </xdr:grpSpPr>
              <xdr:sp>
                <xdr:nvSpPr>
                  <xdr:cNvPr id="10175" name="Shape 101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76" name="Shape 10176"/>
                  <xdr:cNvGrpSpPr/>
                </xdr:nvGrpSpPr>
                <xdr:grpSpPr>
                  <a:xfrm>
                    <a:off x="5346000" y="3699038"/>
                    <a:ext cx="0" cy="161919"/>
                    <a:chOff x="5475762" y="47760700"/>
                    <a:chExt cx="423655" cy="230200"/>
                  </a:xfrm>
                </xdr:grpSpPr>
                <xdr:sp>
                  <xdr:nvSpPr>
                    <xdr:cNvPr id="10177" name="Shape 101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78" name="Shape 101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79" name="Shape 101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80" name="Shape 101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81" name="Shape 101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82" name="Shape 101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83" name="Shape 10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84" name="Shape 101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85" name="Shape 10185"/>
            <xdr:cNvGrpSpPr/>
          </xdr:nvGrpSpPr>
          <xdr:grpSpPr>
            <a:xfrm>
              <a:off x="5346000" y="3699038"/>
              <a:ext cx="0" cy="161925"/>
              <a:chOff x="5346000" y="3699038"/>
              <a:chExt cx="0" cy="161925"/>
            </a:xfrm>
          </xdr:grpSpPr>
          <xdr:sp>
            <xdr:nvSpPr>
              <xdr:cNvPr id="10186" name="Shape 101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87" name="Shape 10187"/>
              <xdr:cNvGrpSpPr/>
            </xdr:nvGrpSpPr>
            <xdr:grpSpPr>
              <a:xfrm>
                <a:off x="5346000" y="3699038"/>
                <a:ext cx="0" cy="161925"/>
                <a:chOff x="5346000" y="3699038"/>
                <a:chExt cx="0" cy="161925"/>
              </a:xfrm>
            </xdr:grpSpPr>
            <xdr:sp>
              <xdr:nvSpPr>
                <xdr:cNvPr id="10188" name="Shape 101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89" name="Shape 10189"/>
                <xdr:cNvGrpSpPr/>
              </xdr:nvGrpSpPr>
              <xdr:grpSpPr>
                <a:xfrm>
                  <a:off x="5346000" y="3699038"/>
                  <a:ext cx="0" cy="161925"/>
                  <a:chOff x="5346000" y="3699038"/>
                  <a:chExt cx="0" cy="161919"/>
                </a:xfrm>
              </xdr:grpSpPr>
              <xdr:sp>
                <xdr:nvSpPr>
                  <xdr:cNvPr id="10190" name="Shape 101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91" name="Shape 10191"/>
                  <xdr:cNvGrpSpPr/>
                </xdr:nvGrpSpPr>
                <xdr:grpSpPr>
                  <a:xfrm>
                    <a:off x="5346000" y="3699038"/>
                    <a:ext cx="0" cy="161919"/>
                    <a:chOff x="5475762" y="47760700"/>
                    <a:chExt cx="314325" cy="230200"/>
                  </a:xfrm>
                </xdr:grpSpPr>
                <xdr:sp>
                  <xdr:nvSpPr>
                    <xdr:cNvPr id="10192" name="Shape 101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93" name="Shape 1019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94" name="Shape 101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95" name="Shape 101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96" name="Shape 101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97" name="Shape 1019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98" name="Shape 1019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0199" name="Shape 101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00" name="Shape 10200"/>
            <xdr:cNvGrpSpPr/>
          </xdr:nvGrpSpPr>
          <xdr:grpSpPr>
            <a:xfrm>
              <a:off x="5346000" y="3699038"/>
              <a:ext cx="0" cy="161925"/>
              <a:chOff x="5346000" y="3699038"/>
              <a:chExt cx="0" cy="161925"/>
            </a:xfrm>
          </xdr:grpSpPr>
          <xdr:sp>
            <xdr:nvSpPr>
              <xdr:cNvPr id="10201" name="Shape 102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02" name="Shape 10202"/>
              <xdr:cNvGrpSpPr/>
            </xdr:nvGrpSpPr>
            <xdr:grpSpPr>
              <a:xfrm>
                <a:off x="5346000" y="3699038"/>
                <a:ext cx="0" cy="161925"/>
                <a:chOff x="5346000" y="3699038"/>
                <a:chExt cx="0" cy="161925"/>
              </a:xfrm>
            </xdr:grpSpPr>
            <xdr:sp>
              <xdr:nvSpPr>
                <xdr:cNvPr id="10203" name="Shape 102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04" name="Shape 10204"/>
                <xdr:cNvGrpSpPr/>
              </xdr:nvGrpSpPr>
              <xdr:grpSpPr>
                <a:xfrm>
                  <a:off x="5346000" y="3699038"/>
                  <a:ext cx="0" cy="161925"/>
                  <a:chOff x="5346000" y="3699038"/>
                  <a:chExt cx="0" cy="161919"/>
                </a:xfrm>
              </xdr:grpSpPr>
              <xdr:sp>
                <xdr:nvSpPr>
                  <xdr:cNvPr id="10205" name="Shape 102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06" name="Shape 10206"/>
                  <xdr:cNvGrpSpPr/>
                </xdr:nvGrpSpPr>
                <xdr:grpSpPr>
                  <a:xfrm>
                    <a:off x="5346000" y="3699038"/>
                    <a:ext cx="0" cy="161919"/>
                    <a:chOff x="5475762" y="47760700"/>
                    <a:chExt cx="314325" cy="230200"/>
                  </a:xfrm>
                </xdr:grpSpPr>
                <xdr:sp>
                  <xdr:nvSpPr>
                    <xdr:cNvPr id="10207" name="Shape 102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08" name="Shape 1020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09" name="Shape 1020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10" name="Shape 1021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11" name="Shape 1021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12" name="Shape 1021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13" name="Shape 1021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0214" name="Shape 1021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15" name="Shape 10215"/>
            <xdr:cNvGrpSpPr/>
          </xdr:nvGrpSpPr>
          <xdr:grpSpPr>
            <a:xfrm>
              <a:off x="5346000" y="3694275"/>
              <a:ext cx="0" cy="171450"/>
              <a:chOff x="5346000" y="3694275"/>
              <a:chExt cx="0" cy="171450"/>
            </a:xfrm>
          </xdr:grpSpPr>
          <xdr:sp>
            <xdr:nvSpPr>
              <xdr:cNvPr id="10216" name="Shape 1021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17" name="Shape 10217"/>
              <xdr:cNvGrpSpPr/>
            </xdr:nvGrpSpPr>
            <xdr:grpSpPr>
              <a:xfrm>
                <a:off x="5346000" y="3694275"/>
                <a:ext cx="0" cy="171450"/>
                <a:chOff x="5346000" y="3694275"/>
                <a:chExt cx="0" cy="171450"/>
              </a:xfrm>
            </xdr:grpSpPr>
            <xdr:sp>
              <xdr:nvSpPr>
                <xdr:cNvPr id="10218" name="Shape 1021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19" name="Shape 10219"/>
                <xdr:cNvGrpSpPr/>
              </xdr:nvGrpSpPr>
              <xdr:grpSpPr>
                <a:xfrm>
                  <a:off x="5346000" y="3694275"/>
                  <a:ext cx="0" cy="171450"/>
                  <a:chOff x="5346000" y="3694275"/>
                  <a:chExt cx="0" cy="171443"/>
                </a:xfrm>
              </xdr:grpSpPr>
              <xdr:sp>
                <xdr:nvSpPr>
                  <xdr:cNvPr id="10220" name="Shape 1022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21" name="Shape 10221"/>
                  <xdr:cNvGrpSpPr/>
                </xdr:nvGrpSpPr>
                <xdr:grpSpPr>
                  <a:xfrm>
                    <a:off x="5346000" y="3694275"/>
                    <a:ext cx="0" cy="171443"/>
                    <a:chOff x="5475762" y="47760700"/>
                    <a:chExt cx="314325" cy="230200"/>
                  </a:xfrm>
                </xdr:grpSpPr>
                <xdr:sp>
                  <xdr:nvSpPr>
                    <xdr:cNvPr id="10222" name="Shape 102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23" name="Shape 1022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24" name="Shape 1022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25" name="Shape 1022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26" name="Shape 1022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27" name="Shape 1022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28" name="Shape 1022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29" name="Shape 102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30" name="Shape 10230"/>
            <xdr:cNvGrpSpPr/>
          </xdr:nvGrpSpPr>
          <xdr:grpSpPr>
            <a:xfrm>
              <a:off x="5346000" y="3699038"/>
              <a:ext cx="0" cy="161925"/>
              <a:chOff x="5346000" y="3699038"/>
              <a:chExt cx="0" cy="161925"/>
            </a:xfrm>
          </xdr:grpSpPr>
          <xdr:sp>
            <xdr:nvSpPr>
              <xdr:cNvPr id="10231" name="Shape 102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32" name="Shape 10232"/>
              <xdr:cNvGrpSpPr/>
            </xdr:nvGrpSpPr>
            <xdr:grpSpPr>
              <a:xfrm>
                <a:off x="5346000" y="3699038"/>
                <a:ext cx="0" cy="161925"/>
                <a:chOff x="5346000" y="3699038"/>
                <a:chExt cx="0" cy="161925"/>
              </a:xfrm>
            </xdr:grpSpPr>
            <xdr:sp>
              <xdr:nvSpPr>
                <xdr:cNvPr id="10233" name="Shape 102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34" name="Shape 10234"/>
                <xdr:cNvGrpSpPr/>
              </xdr:nvGrpSpPr>
              <xdr:grpSpPr>
                <a:xfrm>
                  <a:off x="5346000" y="3699038"/>
                  <a:ext cx="0" cy="161925"/>
                  <a:chOff x="5346000" y="3699038"/>
                  <a:chExt cx="0" cy="161919"/>
                </a:xfrm>
              </xdr:grpSpPr>
              <xdr:sp>
                <xdr:nvSpPr>
                  <xdr:cNvPr id="10235" name="Shape 102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36" name="Shape 10236"/>
                  <xdr:cNvGrpSpPr/>
                </xdr:nvGrpSpPr>
                <xdr:grpSpPr>
                  <a:xfrm>
                    <a:off x="5346000" y="3699038"/>
                    <a:ext cx="0" cy="161919"/>
                    <a:chOff x="5475762" y="47760700"/>
                    <a:chExt cx="423655" cy="230200"/>
                  </a:xfrm>
                </xdr:grpSpPr>
                <xdr:sp>
                  <xdr:nvSpPr>
                    <xdr:cNvPr id="10237" name="Shape 102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38" name="Shape 102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39" name="Shape 10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40" name="Shape 102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241" name="Shape 10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42" name="Shape 10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43" name="Shape 10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44" name="Shape 102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45" name="Shape 10245"/>
            <xdr:cNvGrpSpPr/>
          </xdr:nvGrpSpPr>
          <xdr:grpSpPr>
            <a:xfrm>
              <a:off x="5346000" y="3699038"/>
              <a:ext cx="0" cy="161925"/>
              <a:chOff x="5346000" y="3699038"/>
              <a:chExt cx="0" cy="161925"/>
            </a:xfrm>
          </xdr:grpSpPr>
          <xdr:sp>
            <xdr:nvSpPr>
              <xdr:cNvPr id="10246" name="Shape 102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47" name="Shape 10247"/>
              <xdr:cNvGrpSpPr/>
            </xdr:nvGrpSpPr>
            <xdr:grpSpPr>
              <a:xfrm>
                <a:off x="5346000" y="3699038"/>
                <a:ext cx="0" cy="161925"/>
                <a:chOff x="5346000" y="3699038"/>
                <a:chExt cx="0" cy="161925"/>
              </a:xfrm>
            </xdr:grpSpPr>
            <xdr:sp>
              <xdr:nvSpPr>
                <xdr:cNvPr id="10248" name="Shape 102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49" name="Shape 10249"/>
                <xdr:cNvGrpSpPr/>
              </xdr:nvGrpSpPr>
              <xdr:grpSpPr>
                <a:xfrm>
                  <a:off x="5346000" y="3699038"/>
                  <a:ext cx="0" cy="161925"/>
                  <a:chOff x="5346000" y="3699038"/>
                  <a:chExt cx="0" cy="161919"/>
                </a:xfrm>
              </xdr:grpSpPr>
              <xdr:sp>
                <xdr:nvSpPr>
                  <xdr:cNvPr id="10250" name="Shape 102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51" name="Shape 10251"/>
                  <xdr:cNvGrpSpPr/>
                </xdr:nvGrpSpPr>
                <xdr:grpSpPr>
                  <a:xfrm>
                    <a:off x="5346000" y="3699038"/>
                    <a:ext cx="0" cy="161919"/>
                    <a:chOff x="5475762" y="47760700"/>
                    <a:chExt cx="423655" cy="230200"/>
                  </a:xfrm>
                </xdr:grpSpPr>
                <xdr:sp>
                  <xdr:nvSpPr>
                    <xdr:cNvPr id="10252" name="Shape 102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53" name="Shape 102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54" name="Shape 10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55" name="Shape 102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256" name="Shape 102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57" name="Shape 102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58" name="Shape 102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59" name="Shape 102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60" name="Shape 10260"/>
            <xdr:cNvGrpSpPr/>
          </xdr:nvGrpSpPr>
          <xdr:grpSpPr>
            <a:xfrm>
              <a:off x="5346000" y="3699038"/>
              <a:ext cx="0" cy="161925"/>
              <a:chOff x="5346000" y="3699038"/>
              <a:chExt cx="0" cy="161925"/>
            </a:xfrm>
          </xdr:grpSpPr>
          <xdr:sp>
            <xdr:nvSpPr>
              <xdr:cNvPr id="10261" name="Shape 102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62" name="Shape 10262"/>
              <xdr:cNvGrpSpPr/>
            </xdr:nvGrpSpPr>
            <xdr:grpSpPr>
              <a:xfrm>
                <a:off x="5346000" y="3699038"/>
                <a:ext cx="0" cy="161925"/>
                <a:chOff x="5346000" y="3699038"/>
                <a:chExt cx="0" cy="161925"/>
              </a:xfrm>
            </xdr:grpSpPr>
            <xdr:sp>
              <xdr:nvSpPr>
                <xdr:cNvPr id="10263" name="Shape 102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64" name="Shape 10264"/>
                <xdr:cNvGrpSpPr/>
              </xdr:nvGrpSpPr>
              <xdr:grpSpPr>
                <a:xfrm>
                  <a:off x="5346000" y="3699038"/>
                  <a:ext cx="0" cy="161925"/>
                  <a:chOff x="5346000" y="3699038"/>
                  <a:chExt cx="0" cy="161919"/>
                </a:xfrm>
              </xdr:grpSpPr>
              <xdr:sp>
                <xdr:nvSpPr>
                  <xdr:cNvPr id="10265" name="Shape 102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66" name="Shape 10266"/>
                  <xdr:cNvGrpSpPr/>
                </xdr:nvGrpSpPr>
                <xdr:grpSpPr>
                  <a:xfrm>
                    <a:off x="5346000" y="3699038"/>
                    <a:ext cx="0" cy="161919"/>
                    <a:chOff x="5475762" y="47760700"/>
                    <a:chExt cx="423655" cy="230200"/>
                  </a:xfrm>
                </xdr:grpSpPr>
                <xdr:sp>
                  <xdr:nvSpPr>
                    <xdr:cNvPr id="10267" name="Shape 102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68" name="Shape 102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69" name="Shape 102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70" name="Shape 102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271" name="Shape 10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72" name="Shape 10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73" name="Shape 10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74" name="Shape 102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75" name="Shape 10275"/>
            <xdr:cNvGrpSpPr/>
          </xdr:nvGrpSpPr>
          <xdr:grpSpPr>
            <a:xfrm>
              <a:off x="5346000" y="3699038"/>
              <a:ext cx="0" cy="161925"/>
              <a:chOff x="5346000" y="3699038"/>
              <a:chExt cx="0" cy="161925"/>
            </a:xfrm>
          </xdr:grpSpPr>
          <xdr:sp>
            <xdr:nvSpPr>
              <xdr:cNvPr id="10276" name="Shape 102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77" name="Shape 10277"/>
              <xdr:cNvGrpSpPr/>
            </xdr:nvGrpSpPr>
            <xdr:grpSpPr>
              <a:xfrm>
                <a:off x="5346000" y="3699038"/>
                <a:ext cx="0" cy="161925"/>
                <a:chOff x="5346000" y="3699038"/>
                <a:chExt cx="0" cy="161925"/>
              </a:xfrm>
            </xdr:grpSpPr>
            <xdr:sp>
              <xdr:nvSpPr>
                <xdr:cNvPr id="10278" name="Shape 102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79" name="Shape 10279"/>
                <xdr:cNvGrpSpPr/>
              </xdr:nvGrpSpPr>
              <xdr:grpSpPr>
                <a:xfrm>
                  <a:off x="5346000" y="3699038"/>
                  <a:ext cx="0" cy="161925"/>
                  <a:chOff x="5346000" y="3699038"/>
                  <a:chExt cx="0" cy="161919"/>
                </a:xfrm>
              </xdr:grpSpPr>
              <xdr:sp>
                <xdr:nvSpPr>
                  <xdr:cNvPr id="10280" name="Shape 102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81" name="Shape 10281"/>
                  <xdr:cNvGrpSpPr/>
                </xdr:nvGrpSpPr>
                <xdr:grpSpPr>
                  <a:xfrm>
                    <a:off x="5346000" y="3699038"/>
                    <a:ext cx="0" cy="161919"/>
                    <a:chOff x="5475762" y="47760700"/>
                    <a:chExt cx="423655" cy="230200"/>
                  </a:xfrm>
                </xdr:grpSpPr>
                <xdr:sp>
                  <xdr:nvSpPr>
                    <xdr:cNvPr id="10282" name="Shape 102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83" name="Shape 102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84" name="Shape 10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85" name="Shape 102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286" name="Shape 10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87" name="Shape 10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88" name="Shape 102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89" name="Shape 102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90" name="Shape 10290"/>
            <xdr:cNvGrpSpPr/>
          </xdr:nvGrpSpPr>
          <xdr:grpSpPr>
            <a:xfrm>
              <a:off x="5346000" y="3699038"/>
              <a:ext cx="0" cy="161925"/>
              <a:chOff x="5346000" y="3699038"/>
              <a:chExt cx="0" cy="161925"/>
            </a:xfrm>
          </xdr:grpSpPr>
          <xdr:sp>
            <xdr:nvSpPr>
              <xdr:cNvPr id="10291" name="Shape 102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92" name="Shape 10292"/>
              <xdr:cNvGrpSpPr/>
            </xdr:nvGrpSpPr>
            <xdr:grpSpPr>
              <a:xfrm>
                <a:off x="5346000" y="3699038"/>
                <a:ext cx="0" cy="161925"/>
                <a:chOff x="5346000" y="3699038"/>
                <a:chExt cx="0" cy="161925"/>
              </a:xfrm>
            </xdr:grpSpPr>
            <xdr:sp>
              <xdr:nvSpPr>
                <xdr:cNvPr id="10293" name="Shape 102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94" name="Shape 10294"/>
                <xdr:cNvGrpSpPr/>
              </xdr:nvGrpSpPr>
              <xdr:grpSpPr>
                <a:xfrm>
                  <a:off x="5346000" y="3699038"/>
                  <a:ext cx="0" cy="161925"/>
                  <a:chOff x="5346000" y="3699038"/>
                  <a:chExt cx="0" cy="161919"/>
                </a:xfrm>
              </xdr:grpSpPr>
              <xdr:sp>
                <xdr:nvSpPr>
                  <xdr:cNvPr id="10295" name="Shape 102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96" name="Shape 10296"/>
                  <xdr:cNvGrpSpPr/>
                </xdr:nvGrpSpPr>
                <xdr:grpSpPr>
                  <a:xfrm>
                    <a:off x="5346000" y="3699038"/>
                    <a:ext cx="0" cy="161919"/>
                    <a:chOff x="5475762" y="47760700"/>
                    <a:chExt cx="423655" cy="230200"/>
                  </a:xfrm>
                </xdr:grpSpPr>
                <xdr:sp>
                  <xdr:nvSpPr>
                    <xdr:cNvPr id="10297" name="Shape 102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98" name="Shape 102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299" name="Shape 102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00" name="Shape 103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01" name="Shape 103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02" name="Shape 103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03" name="Shape 103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04" name="Shape 103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05" name="Shape 10305"/>
            <xdr:cNvGrpSpPr/>
          </xdr:nvGrpSpPr>
          <xdr:grpSpPr>
            <a:xfrm>
              <a:off x="5346000" y="3699038"/>
              <a:ext cx="0" cy="161925"/>
              <a:chOff x="5346000" y="3699038"/>
              <a:chExt cx="0" cy="161925"/>
            </a:xfrm>
          </xdr:grpSpPr>
          <xdr:sp>
            <xdr:nvSpPr>
              <xdr:cNvPr id="10306" name="Shape 103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07" name="Shape 10307"/>
              <xdr:cNvGrpSpPr/>
            </xdr:nvGrpSpPr>
            <xdr:grpSpPr>
              <a:xfrm>
                <a:off x="5346000" y="3699038"/>
                <a:ext cx="0" cy="161925"/>
                <a:chOff x="5346000" y="3699038"/>
                <a:chExt cx="0" cy="161925"/>
              </a:xfrm>
            </xdr:grpSpPr>
            <xdr:sp>
              <xdr:nvSpPr>
                <xdr:cNvPr id="10308" name="Shape 103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09" name="Shape 10309"/>
                <xdr:cNvGrpSpPr/>
              </xdr:nvGrpSpPr>
              <xdr:grpSpPr>
                <a:xfrm>
                  <a:off x="5346000" y="3699038"/>
                  <a:ext cx="0" cy="161925"/>
                  <a:chOff x="5346000" y="3699038"/>
                  <a:chExt cx="0" cy="161919"/>
                </a:xfrm>
              </xdr:grpSpPr>
              <xdr:sp>
                <xdr:nvSpPr>
                  <xdr:cNvPr id="10310" name="Shape 103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11" name="Shape 10311"/>
                  <xdr:cNvGrpSpPr/>
                </xdr:nvGrpSpPr>
                <xdr:grpSpPr>
                  <a:xfrm>
                    <a:off x="5346000" y="3699038"/>
                    <a:ext cx="0" cy="161919"/>
                    <a:chOff x="5475762" y="47760700"/>
                    <a:chExt cx="423655" cy="230200"/>
                  </a:xfrm>
                </xdr:grpSpPr>
                <xdr:sp>
                  <xdr:nvSpPr>
                    <xdr:cNvPr id="10312" name="Shape 103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13" name="Shape 103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14" name="Shape 10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15" name="Shape 103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16" name="Shape 10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17" name="Shape 10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18" name="Shape 10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19" name="Shape 103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20" name="Shape 10320"/>
            <xdr:cNvGrpSpPr/>
          </xdr:nvGrpSpPr>
          <xdr:grpSpPr>
            <a:xfrm>
              <a:off x="5346000" y="3699038"/>
              <a:ext cx="0" cy="161925"/>
              <a:chOff x="5346000" y="3699038"/>
              <a:chExt cx="0" cy="161925"/>
            </a:xfrm>
          </xdr:grpSpPr>
          <xdr:sp>
            <xdr:nvSpPr>
              <xdr:cNvPr id="10321" name="Shape 103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22" name="Shape 10322"/>
              <xdr:cNvGrpSpPr/>
            </xdr:nvGrpSpPr>
            <xdr:grpSpPr>
              <a:xfrm>
                <a:off x="5346000" y="3699038"/>
                <a:ext cx="0" cy="161925"/>
                <a:chOff x="5346000" y="3699038"/>
                <a:chExt cx="0" cy="161925"/>
              </a:xfrm>
            </xdr:grpSpPr>
            <xdr:sp>
              <xdr:nvSpPr>
                <xdr:cNvPr id="10323" name="Shape 103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24" name="Shape 10324"/>
                <xdr:cNvGrpSpPr/>
              </xdr:nvGrpSpPr>
              <xdr:grpSpPr>
                <a:xfrm>
                  <a:off x="5346000" y="3699038"/>
                  <a:ext cx="0" cy="161925"/>
                  <a:chOff x="5346000" y="3699038"/>
                  <a:chExt cx="0" cy="161919"/>
                </a:xfrm>
              </xdr:grpSpPr>
              <xdr:sp>
                <xdr:nvSpPr>
                  <xdr:cNvPr id="10325" name="Shape 103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26" name="Shape 10326"/>
                  <xdr:cNvGrpSpPr/>
                </xdr:nvGrpSpPr>
                <xdr:grpSpPr>
                  <a:xfrm>
                    <a:off x="5346000" y="3699038"/>
                    <a:ext cx="0" cy="161919"/>
                    <a:chOff x="5475762" y="47760700"/>
                    <a:chExt cx="423655" cy="230200"/>
                  </a:xfrm>
                </xdr:grpSpPr>
                <xdr:sp>
                  <xdr:nvSpPr>
                    <xdr:cNvPr id="10327" name="Shape 103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28" name="Shape 103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29" name="Shape 10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30" name="Shape 103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31" name="Shape 10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32" name="Shape 103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33" name="Shape 103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34" name="Shape 103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35" name="Shape 10335"/>
            <xdr:cNvGrpSpPr/>
          </xdr:nvGrpSpPr>
          <xdr:grpSpPr>
            <a:xfrm>
              <a:off x="5346000" y="3699038"/>
              <a:ext cx="0" cy="161925"/>
              <a:chOff x="5346000" y="3699038"/>
              <a:chExt cx="0" cy="161925"/>
            </a:xfrm>
          </xdr:grpSpPr>
          <xdr:sp>
            <xdr:nvSpPr>
              <xdr:cNvPr id="10336" name="Shape 103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37" name="Shape 10337"/>
              <xdr:cNvGrpSpPr/>
            </xdr:nvGrpSpPr>
            <xdr:grpSpPr>
              <a:xfrm>
                <a:off x="5346000" y="3699038"/>
                <a:ext cx="0" cy="161925"/>
                <a:chOff x="5346000" y="3699038"/>
                <a:chExt cx="0" cy="161925"/>
              </a:xfrm>
            </xdr:grpSpPr>
            <xdr:sp>
              <xdr:nvSpPr>
                <xdr:cNvPr id="10338" name="Shape 103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39" name="Shape 10339"/>
                <xdr:cNvGrpSpPr/>
              </xdr:nvGrpSpPr>
              <xdr:grpSpPr>
                <a:xfrm>
                  <a:off x="5346000" y="3699038"/>
                  <a:ext cx="0" cy="161925"/>
                  <a:chOff x="5346000" y="3699038"/>
                  <a:chExt cx="0" cy="161919"/>
                </a:xfrm>
              </xdr:grpSpPr>
              <xdr:sp>
                <xdr:nvSpPr>
                  <xdr:cNvPr id="10340" name="Shape 103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41" name="Shape 10341"/>
                  <xdr:cNvGrpSpPr/>
                </xdr:nvGrpSpPr>
                <xdr:grpSpPr>
                  <a:xfrm>
                    <a:off x="5346000" y="3699038"/>
                    <a:ext cx="0" cy="161919"/>
                    <a:chOff x="5475762" y="47760700"/>
                    <a:chExt cx="423655" cy="230200"/>
                  </a:xfrm>
                </xdr:grpSpPr>
                <xdr:sp>
                  <xdr:nvSpPr>
                    <xdr:cNvPr id="10342" name="Shape 103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43" name="Shape 103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44" name="Shape 103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45" name="Shape 103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46" name="Shape 103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47" name="Shape 103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48" name="Shape 10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49" name="Shape 103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50" name="Shape 10350"/>
            <xdr:cNvGrpSpPr/>
          </xdr:nvGrpSpPr>
          <xdr:grpSpPr>
            <a:xfrm>
              <a:off x="5346000" y="3699038"/>
              <a:ext cx="0" cy="161925"/>
              <a:chOff x="5346000" y="3699038"/>
              <a:chExt cx="0" cy="161925"/>
            </a:xfrm>
          </xdr:grpSpPr>
          <xdr:sp>
            <xdr:nvSpPr>
              <xdr:cNvPr id="10351" name="Shape 103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52" name="Shape 10352"/>
              <xdr:cNvGrpSpPr/>
            </xdr:nvGrpSpPr>
            <xdr:grpSpPr>
              <a:xfrm>
                <a:off x="5346000" y="3699038"/>
                <a:ext cx="0" cy="161925"/>
                <a:chOff x="5346000" y="3699038"/>
                <a:chExt cx="0" cy="161925"/>
              </a:xfrm>
            </xdr:grpSpPr>
            <xdr:sp>
              <xdr:nvSpPr>
                <xdr:cNvPr id="10353" name="Shape 103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54" name="Shape 10354"/>
                <xdr:cNvGrpSpPr/>
              </xdr:nvGrpSpPr>
              <xdr:grpSpPr>
                <a:xfrm>
                  <a:off x="5346000" y="3699038"/>
                  <a:ext cx="0" cy="161925"/>
                  <a:chOff x="5346000" y="3699038"/>
                  <a:chExt cx="0" cy="161919"/>
                </a:xfrm>
              </xdr:grpSpPr>
              <xdr:sp>
                <xdr:nvSpPr>
                  <xdr:cNvPr id="10355" name="Shape 103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56" name="Shape 10356"/>
                  <xdr:cNvGrpSpPr/>
                </xdr:nvGrpSpPr>
                <xdr:grpSpPr>
                  <a:xfrm>
                    <a:off x="5346000" y="3699038"/>
                    <a:ext cx="0" cy="161919"/>
                    <a:chOff x="5475762" y="47760700"/>
                    <a:chExt cx="423655" cy="230200"/>
                  </a:xfrm>
                </xdr:grpSpPr>
                <xdr:sp>
                  <xdr:nvSpPr>
                    <xdr:cNvPr id="10357" name="Shape 103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58" name="Shape 103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59" name="Shape 10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60" name="Shape 103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61" name="Shape 10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62" name="Shape 103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63" name="Shape 103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64" name="Shape 103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65" name="Shape 10365"/>
            <xdr:cNvGrpSpPr/>
          </xdr:nvGrpSpPr>
          <xdr:grpSpPr>
            <a:xfrm>
              <a:off x="5346000" y="3699038"/>
              <a:ext cx="0" cy="161925"/>
              <a:chOff x="5346000" y="3699038"/>
              <a:chExt cx="0" cy="161925"/>
            </a:xfrm>
          </xdr:grpSpPr>
          <xdr:sp>
            <xdr:nvSpPr>
              <xdr:cNvPr id="10366" name="Shape 103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67" name="Shape 10367"/>
              <xdr:cNvGrpSpPr/>
            </xdr:nvGrpSpPr>
            <xdr:grpSpPr>
              <a:xfrm>
                <a:off x="5346000" y="3699038"/>
                <a:ext cx="0" cy="161925"/>
                <a:chOff x="5346000" y="3699038"/>
                <a:chExt cx="0" cy="161925"/>
              </a:xfrm>
            </xdr:grpSpPr>
            <xdr:sp>
              <xdr:nvSpPr>
                <xdr:cNvPr id="10368" name="Shape 103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69" name="Shape 10369"/>
                <xdr:cNvGrpSpPr/>
              </xdr:nvGrpSpPr>
              <xdr:grpSpPr>
                <a:xfrm>
                  <a:off x="5346000" y="3699038"/>
                  <a:ext cx="0" cy="161925"/>
                  <a:chOff x="5346000" y="3699038"/>
                  <a:chExt cx="0" cy="161919"/>
                </a:xfrm>
              </xdr:grpSpPr>
              <xdr:sp>
                <xdr:nvSpPr>
                  <xdr:cNvPr id="10370" name="Shape 103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71" name="Shape 10371"/>
                  <xdr:cNvGrpSpPr/>
                </xdr:nvGrpSpPr>
                <xdr:grpSpPr>
                  <a:xfrm>
                    <a:off x="5346000" y="3699038"/>
                    <a:ext cx="0" cy="161919"/>
                    <a:chOff x="5475762" y="47760700"/>
                    <a:chExt cx="423655" cy="230200"/>
                  </a:xfrm>
                </xdr:grpSpPr>
                <xdr:sp>
                  <xdr:nvSpPr>
                    <xdr:cNvPr id="10372" name="Shape 103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73" name="Shape 103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74" name="Shape 10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75" name="Shape 103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76" name="Shape 10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77" name="Shape 103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78" name="Shape 103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79" name="Shape 103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80" name="Shape 10380"/>
            <xdr:cNvGrpSpPr/>
          </xdr:nvGrpSpPr>
          <xdr:grpSpPr>
            <a:xfrm>
              <a:off x="5346000" y="3699038"/>
              <a:ext cx="0" cy="161925"/>
              <a:chOff x="5346000" y="3699038"/>
              <a:chExt cx="0" cy="161925"/>
            </a:xfrm>
          </xdr:grpSpPr>
          <xdr:sp>
            <xdr:nvSpPr>
              <xdr:cNvPr id="10381" name="Shape 103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82" name="Shape 10382"/>
              <xdr:cNvGrpSpPr/>
            </xdr:nvGrpSpPr>
            <xdr:grpSpPr>
              <a:xfrm>
                <a:off x="5346000" y="3699038"/>
                <a:ext cx="0" cy="161925"/>
                <a:chOff x="5346000" y="3699038"/>
                <a:chExt cx="0" cy="161925"/>
              </a:xfrm>
            </xdr:grpSpPr>
            <xdr:sp>
              <xdr:nvSpPr>
                <xdr:cNvPr id="10383" name="Shape 103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84" name="Shape 10384"/>
                <xdr:cNvGrpSpPr/>
              </xdr:nvGrpSpPr>
              <xdr:grpSpPr>
                <a:xfrm>
                  <a:off x="5346000" y="3699038"/>
                  <a:ext cx="0" cy="161925"/>
                  <a:chOff x="5346000" y="3699038"/>
                  <a:chExt cx="0" cy="161919"/>
                </a:xfrm>
              </xdr:grpSpPr>
              <xdr:sp>
                <xdr:nvSpPr>
                  <xdr:cNvPr id="10385" name="Shape 103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86" name="Shape 10386"/>
                  <xdr:cNvGrpSpPr/>
                </xdr:nvGrpSpPr>
                <xdr:grpSpPr>
                  <a:xfrm>
                    <a:off x="5346000" y="3699038"/>
                    <a:ext cx="0" cy="161919"/>
                    <a:chOff x="5475762" y="47760700"/>
                    <a:chExt cx="423655" cy="230200"/>
                  </a:xfrm>
                </xdr:grpSpPr>
                <xdr:sp>
                  <xdr:nvSpPr>
                    <xdr:cNvPr id="10387" name="Shape 103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388" name="Shape 103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89" name="Shape 103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90" name="Shape 103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91" name="Shape 10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92" name="Shape 10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93" name="Shape 10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94" name="Shape 103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95" name="Shape 10395"/>
            <xdr:cNvGrpSpPr/>
          </xdr:nvGrpSpPr>
          <xdr:grpSpPr>
            <a:xfrm>
              <a:off x="5346000" y="3699038"/>
              <a:ext cx="0" cy="161925"/>
              <a:chOff x="5346000" y="3699038"/>
              <a:chExt cx="0" cy="161925"/>
            </a:xfrm>
          </xdr:grpSpPr>
          <xdr:sp>
            <xdr:nvSpPr>
              <xdr:cNvPr id="10396" name="Shape 103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97" name="Shape 10397"/>
              <xdr:cNvGrpSpPr/>
            </xdr:nvGrpSpPr>
            <xdr:grpSpPr>
              <a:xfrm>
                <a:off x="5346000" y="3699038"/>
                <a:ext cx="0" cy="161925"/>
                <a:chOff x="5346000" y="3699038"/>
                <a:chExt cx="0" cy="161925"/>
              </a:xfrm>
            </xdr:grpSpPr>
            <xdr:sp>
              <xdr:nvSpPr>
                <xdr:cNvPr id="10398" name="Shape 103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99" name="Shape 10399"/>
                <xdr:cNvGrpSpPr/>
              </xdr:nvGrpSpPr>
              <xdr:grpSpPr>
                <a:xfrm>
                  <a:off x="5346000" y="3699038"/>
                  <a:ext cx="0" cy="161925"/>
                  <a:chOff x="5346000" y="3699038"/>
                  <a:chExt cx="0" cy="161919"/>
                </a:xfrm>
              </xdr:grpSpPr>
              <xdr:sp>
                <xdr:nvSpPr>
                  <xdr:cNvPr id="10400" name="Shape 104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01" name="Shape 10401"/>
                  <xdr:cNvGrpSpPr/>
                </xdr:nvGrpSpPr>
                <xdr:grpSpPr>
                  <a:xfrm>
                    <a:off x="5346000" y="3699038"/>
                    <a:ext cx="0" cy="161919"/>
                    <a:chOff x="5475762" y="47760700"/>
                    <a:chExt cx="423655" cy="230200"/>
                  </a:xfrm>
                </xdr:grpSpPr>
                <xdr:sp>
                  <xdr:nvSpPr>
                    <xdr:cNvPr id="10402" name="Shape 104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03" name="Shape 104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04" name="Shape 10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05" name="Shape 104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06" name="Shape 10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07" name="Shape 10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08" name="Shape 104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09" name="Shape 104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10" name="Shape 10410"/>
            <xdr:cNvGrpSpPr/>
          </xdr:nvGrpSpPr>
          <xdr:grpSpPr>
            <a:xfrm>
              <a:off x="5346000" y="3699038"/>
              <a:ext cx="0" cy="161925"/>
              <a:chOff x="5346000" y="3699038"/>
              <a:chExt cx="0" cy="161925"/>
            </a:xfrm>
          </xdr:grpSpPr>
          <xdr:sp>
            <xdr:nvSpPr>
              <xdr:cNvPr id="10411" name="Shape 104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12" name="Shape 10412"/>
              <xdr:cNvGrpSpPr/>
            </xdr:nvGrpSpPr>
            <xdr:grpSpPr>
              <a:xfrm>
                <a:off x="5346000" y="3699038"/>
                <a:ext cx="0" cy="161925"/>
                <a:chOff x="5346000" y="3699038"/>
                <a:chExt cx="0" cy="161925"/>
              </a:xfrm>
            </xdr:grpSpPr>
            <xdr:sp>
              <xdr:nvSpPr>
                <xdr:cNvPr id="10413" name="Shape 104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14" name="Shape 10414"/>
                <xdr:cNvGrpSpPr/>
              </xdr:nvGrpSpPr>
              <xdr:grpSpPr>
                <a:xfrm>
                  <a:off x="5346000" y="3699038"/>
                  <a:ext cx="0" cy="161925"/>
                  <a:chOff x="5346000" y="3699038"/>
                  <a:chExt cx="0" cy="161919"/>
                </a:xfrm>
              </xdr:grpSpPr>
              <xdr:sp>
                <xdr:nvSpPr>
                  <xdr:cNvPr id="10415" name="Shape 104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16" name="Shape 10416"/>
                  <xdr:cNvGrpSpPr/>
                </xdr:nvGrpSpPr>
                <xdr:grpSpPr>
                  <a:xfrm>
                    <a:off x="5346000" y="3699038"/>
                    <a:ext cx="0" cy="161919"/>
                    <a:chOff x="5475762" y="47760700"/>
                    <a:chExt cx="423655" cy="230200"/>
                  </a:xfrm>
                </xdr:grpSpPr>
                <xdr:sp>
                  <xdr:nvSpPr>
                    <xdr:cNvPr id="10417" name="Shape 104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18" name="Shape 104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19" name="Shape 10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20" name="Shape 104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21" name="Shape 104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22" name="Shape 104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23" name="Shape 104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24" name="Shape 104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25" name="Shape 10425"/>
            <xdr:cNvGrpSpPr/>
          </xdr:nvGrpSpPr>
          <xdr:grpSpPr>
            <a:xfrm>
              <a:off x="5346000" y="3699038"/>
              <a:ext cx="0" cy="161925"/>
              <a:chOff x="5346000" y="3699038"/>
              <a:chExt cx="0" cy="161925"/>
            </a:xfrm>
          </xdr:grpSpPr>
          <xdr:sp>
            <xdr:nvSpPr>
              <xdr:cNvPr id="10426" name="Shape 104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27" name="Shape 10427"/>
              <xdr:cNvGrpSpPr/>
            </xdr:nvGrpSpPr>
            <xdr:grpSpPr>
              <a:xfrm>
                <a:off x="5346000" y="3699038"/>
                <a:ext cx="0" cy="161925"/>
                <a:chOff x="5346000" y="3699038"/>
                <a:chExt cx="0" cy="161925"/>
              </a:xfrm>
            </xdr:grpSpPr>
            <xdr:sp>
              <xdr:nvSpPr>
                <xdr:cNvPr id="10428" name="Shape 104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29" name="Shape 10429"/>
                <xdr:cNvGrpSpPr/>
              </xdr:nvGrpSpPr>
              <xdr:grpSpPr>
                <a:xfrm>
                  <a:off x="5346000" y="3699038"/>
                  <a:ext cx="0" cy="161925"/>
                  <a:chOff x="5346000" y="3699038"/>
                  <a:chExt cx="0" cy="161919"/>
                </a:xfrm>
              </xdr:grpSpPr>
              <xdr:sp>
                <xdr:nvSpPr>
                  <xdr:cNvPr id="10430" name="Shape 104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31" name="Shape 10431"/>
                  <xdr:cNvGrpSpPr/>
                </xdr:nvGrpSpPr>
                <xdr:grpSpPr>
                  <a:xfrm>
                    <a:off x="5346000" y="3699038"/>
                    <a:ext cx="0" cy="161919"/>
                    <a:chOff x="5475762" y="47760700"/>
                    <a:chExt cx="423655" cy="230200"/>
                  </a:xfrm>
                </xdr:grpSpPr>
                <xdr:sp>
                  <xdr:nvSpPr>
                    <xdr:cNvPr id="10432" name="Shape 104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33" name="Shape 104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34" name="Shape 104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35" name="Shape 104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36" name="Shape 10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37" name="Shape 10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38" name="Shape 10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39" name="Shape 104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40" name="Shape 10440"/>
            <xdr:cNvGrpSpPr/>
          </xdr:nvGrpSpPr>
          <xdr:grpSpPr>
            <a:xfrm>
              <a:off x="5346000" y="3699038"/>
              <a:ext cx="0" cy="161925"/>
              <a:chOff x="5346000" y="3699038"/>
              <a:chExt cx="0" cy="161925"/>
            </a:xfrm>
          </xdr:grpSpPr>
          <xdr:sp>
            <xdr:nvSpPr>
              <xdr:cNvPr id="10441" name="Shape 104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42" name="Shape 10442"/>
              <xdr:cNvGrpSpPr/>
            </xdr:nvGrpSpPr>
            <xdr:grpSpPr>
              <a:xfrm>
                <a:off x="5346000" y="3699038"/>
                <a:ext cx="0" cy="161925"/>
                <a:chOff x="5346000" y="3699038"/>
                <a:chExt cx="0" cy="161925"/>
              </a:xfrm>
            </xdr:grpSpPr>
            <xdr:sp>
              <xdr:nvSpPr>
                <xdr:cNvPr id="10443" name="Shape 104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44" name="Shape 10444"/>
                <xdr:cNvGrpSpPr/>
              </xdr:nvGrpSpPr>
              <xdr:grpSpPr>
                <a:xfrm>
                  <a:off x="5346000" y="3699038"/>
                  <a:ext cx="0" cy="161925"/>
                  <a:chOff x="5346000" y="3699038"/>
                  <a:chExt cx="0" cy="161919"/>
                </a:xfrm>
              </xdr:grpSpPr>
              <xdr:sp>
                <xdr:nvSpPr>
                  <xdr:cNvPr id="10445" name="Shape 104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46" name="Shape 10446"/>
                  <xdr:cNvGrpSpPr/>
                </xdr:nvGrpSpPr>
                <xdr:grpSpPr>
                  <a:xfrm>
                    <a:off x="5346000" y="3699038"/>
                    <a:ext cx="0" cy="161919"/>
                    <a:chOff x="5475762" y="47760700"/>
                    <a:chExt cx="423655" cy="230200"/>
                  </a:xfrm>
                </xdr:grpSpPr>
                <xdr:sp>
                  <xdr:nvSpPr>
                    <xdr:cNvPr id="10447" name="Shape 104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48" name="Shape 104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49" name="Shape 10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50" name="Shape 104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51" name="Shape 10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52" name="Shape 104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53" name="Shape 104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54" name="Shape 104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55" name="Shape 10455"/>
            <xdr:cNvGrpSpPr/>
          </xdr:nvGrpSpPr>
          <xdr:grpSpPr>
            <a:xfrm>
              <a:off x="5346000" y="3699038"/>
              <a:ext cx="0" cy="161925"/>
              <a:chOff x="5346000" y="3699038"/>
              <a:chExt cx="0" cy="161925"/>
            </a:xfrm>
          </xdr:grpSpPr>
          <xdr:sp>
            <xdr:nvSpPr>
              <xdr:cNvPr id="10456" name="Shape 104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57" name="Shape 10457"/>
              <xdr:cNvGrpSpPr/>
            </xdr:nvGrpSpPr>
            <xdr:grpSpPr>
              <a:xfrm>
                <a:off x="5346000" y="3699038"/>
                <a:ext cx="0" cy="161925"/>
                <a:chOff x="5346000" y="3699038"/>
                <a:chExt cx="0" cy="161925"/>
              </a:xfrm>
            </xdr:grpSpPr>
            <xdr:sp>
              <xdr:nvSpPr>
                <xdr:cNvPr id="10458" name="Shape 104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59" name="Shape 10459"/>
                <xdr:cNvGrpSpPr/>
              </xdr:nvGrpSpPr>
              <xdr:grpSpPr>
                <a:xfrm>
                  <a:off x="5346000" y="3699038"/>
                  <a:ext cx="0" cy="161925"/>
                  <a:chOff x="5346000" y="3699038"/>
                  <a:chExt cx="0" cy="161919"/>
                </a:xfrm>
              </xdr:grpSpPr>
              <xdr:sp>
                <xdr:nvSpPr>
                  <xdr:cNvPr id="10460" name="Shape 104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61" name="Shape 10461"/>
                  <xdr:cNvGrpSpPr/>
                </xdr:nvGrpSpPr>
                <xdr:grpSpPr>
                  <a:xfrm>
                    <a:off x="5346000" y="3699038"/>
                    <a:ext cx="0" cy="161919"/>
                    <a:chOff x="5475762" y="47760700"/>
                    <a:chExt cx="423655" cy="230200"/>
                  </a:xfrm>
                </xdr:grpSpPr>
                <xdr:sp>
                  <xdr:nvSpPr>
                    <xdr:cNvPr id="10462" name="Shape 104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63" name="Shape 104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64" name="Shape 104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65" name="Shape 104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66" name="Shape 104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67" name="Shape 104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68" name="Shape 104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69" name="Shape 104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70" name="Shape 10470"/>
            <xdr:cNvGrpSpPr/>
          </xdr:nvGrpSpPr>
          <xdr:grpSpPr>
            <a:xfrm>
              <a:off x="5346000" y="3699038"/>
              <a:ext cx="0" cy="161925"/>
              <a:chOff x="5346000" y="3699038"/>
              <a:chExt cx="0" cy="161925"/>
            </a:xfrm>
          </xdr:grpSpPr>
          <xdr:sp>
            <xdr:nvSpPr>
              <xdr:cNvPr id="10471" name="Shape 104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72" name="Shape 10472"/>
              <xdr:cNvGrpSpPr/>
            </xdr:nvGrpSpPr>
            <xdr:grpSpPr>
              <a:xfrm>
                <a:off x="5346000" y="3699038"/>
                <a:ext cx="0" cy="161925"/>
                <a:chOff x="5346000" y="3699038"/>
                <a:chExt cx="0" cy="161925"/>
              </a:xfrm>
            </xdr:grpSpPr>
            <xdr:sp>
              <xdr:nvSpPr>
                <xdr:cNvPr id="10473" name="Shape 104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74" name="Shape 10474"/>
                <xdr:cNvGrpSpPr/>
              </xdr:nvGrpSpPr>
              <xdr:grpSpPr>
                <a:xfrm>
                  <a:off x="5346000" y="3699038"/>
                  <a:ext cx="0" cy="161925"/>
                  <a:chOff x="5346000" y="3699038"/>
                  <a:chExt cx="0" cy="161919"/>
                </a:xfrm>
              </xdr:grpSpPr>
              <xdr:sp>
                <xdr:nvSpPr>
                  <xdr:cNvPr id="10475" name="Shape 104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76" name="Shape 10476"/>
                  <xdr:cNvGrpSpPr/>
                </xdr:nvGrpSpPr>
                <xdr:grpSpPr>
                  <a:xfrm>
                    <a:off x="5346000" y="3699038"/>
                    <a:ext cx="0" cy="161919"/>
                    <a:chOff x="5475762" y="47760700"/>
                    <a:chExt cx="423655" cy="230200"/>
                  </a:xfrm>
                </xdr:grpSpPr>
                <xdr:sp>
                  <xdr:nvSpPr>
                    <xdr:cNvPr id="10477" name="Shape 104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78" name="Shape 104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79" name="Shape 104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80" name="Shape 104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81" name="Shape 10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82" name="Shape 104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83" name="Shape 104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84" name="Shape 104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85" name="Shape 10485"/>
            <xdr:cNvGrpSpPr/>
          </xdr:nvGrpSpPr>
          <xdr:grpSpPr>
            <a:xfrm>
              <a:off x="5346000" y="3699038"/>
              <a:ext cx="0" cy="161925"/>
              <a:chOff x="5346000" y="3699038"/>
              <a:chExt cx="0" cy="161925"/>
            </a:xfrm>
          </xdr:grpSpPr>
          <xdr:sp>
            <xdr:nvSpPr>
              <xdr:cNvPr id="10486" name="Shape 104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87" name="Shape 10487"/>
              <xdr:cNvGrpSpPr/>
            </xdr:nvGrpSpPr>
            <xdr:grpSpPr>
              <a:xfrm>
                <a:off x="5346000" y="3699038"/>
                <a:ext cx="0" cy="161925"/>
                <a:chOff x="5346000" y="3699038"/>
                <a:chExt cx="0" cy="161925"/>
              </a:xfrm>
            </xdr:grpSpPr>
            <xdr:sp>
              <xdr:nvSpPr>
                <xdr:cNvPr id="10488" name="Shape 104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89" name="Shape 10489"/>
                <xdr:cNvGrpSpPr/>
              </xdr:nvGrpSpPr>
              <xdr:grpSpPr>
                <a:xfrm>
                  <a:off x="5346000" y="3699038"/>
                  <a:ext cx="0" cy="161925"/>
                  <a:chOff x="5346000" y="3699038"/>
                  <a:chExt cx="0" cy="161919"/>
                </a:xfrm>
              </xdr:grpSpPr>
              <xdr:sp>
                <xdr:nvSpPr>
                  <xdr:cNvPr id="10490" name="Shape 104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91" name="Shape 10491"/>
                  <xdr:cNvGrpSpPr/>
                </xdr:nvGrpSpPr>
                <xdr:grpSpPr>
                  <a:xfrm>
                    <a:off x="5346000" y="3699038"/>
                    <a:ext cx="0" cy="161919"/>
                    <a:chOff x="5475762" y="47760700"/>
                    <a:chExt cx="423655" cy="230200"/>
                  </a:xfrm>
                </xdr:grpSpPr>
                <xdr:sp>
                  <xdr:nvSpPr>
                    <xdr:cNvPr id="10492" name="Shape 104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93" name="Shape 104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94" name="Shape 104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95" name="Shape 104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96" name="Shape 104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97" name="Shape 104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98" name="Shape 104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99" name="Shape 104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00" name="Shape 10500"/>
            <xdr:cNvGrpSpPr/>
          </xdr:nvGrpSpPr>
          <xdr:grpSpPr>
            <a:xfrm>
              <a:off x="5346000" y="3699038"/>
              <a:ext cx="0" cy="161925"/>
              <a:chOff x="5346000" y="3699038"/>
              <a:chExt cx="0" cy="161925"/>
            </a:xfrm>
          </xdr:grpSpPr>
          <xdr:sp>
            <xdr:nvSpPr>
              <xdr:cNvPr id="10501" name="Shape 105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02" name="Shape 10502"/>
              <xdr:cNvGrpSpPr/>
            </xdr:nvGrpSpPr>
            <xdr:grpSpPr>
              <a:xfrm>
                <a:off x="5346000" y="3699038"/>
                <a:ext cx="0" cy="161925"/>
                <a:chOff x="5346000" y="3699038"/>
                <a:chExt cx="0" cy="161925"/>
              </a:xfrm>
            </xdr:grpSpPr>
            <xdr:sp>
              <xdr:nvSpPr>
                <xdr:cNvPr id="10503" name="Shape 105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04" name="Shape 10504"/>
                <xdr:cNvGrpSpPr/>
              </xdr:nvGrpSpPr>
              <xdr:grpSpPr>
                <a:xfrm>
                  <a:off x="5346000" y="3699038"/>
                  <a:ext cx="0" cy="161925"/>
                  <a:chOff x="5346000" y="3699038"/>
                  <a:chExt cx="0" cy="161919"/>
                </a:xfrm>
              </xdr:grpSpPr>
              <xdr:sp>
                <xdr:nvSpPr>
                  <xdr:cNvPr id="10505" name="Shape 105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06" name="Shape 10506"/>
                  <xdr:cNvGrpSpPr/>
                </xdr:nvGrpSpPr>
                <xdr:grpSpPr>
                  <a:xfrm>
                    <a:off x="5346000" y="3699038"/>
                    <a:ext cx="0" cy="161919"/>
                    <a:chOff x="5475762" y="47760700"/>
                    <a:chExt cx="423655" cy="230200"/>
                  </a:xfrm>
                </xdr:grpSpPr>
                <xdr:sp>
                  <xdr:nvSpPr>
                    <xdr:cNvPr id="10507" name="Shape 105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08" name="Shape 105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09" name="Shape 105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10" name="Shape 105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11" name="Shape 105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12" name="Shape 10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13" name="Shape 10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14" name="Shape 105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15" name="Shape 10515"/>
            <xdr:cNvGrpSpPr/>
          </xdr:nvGrpSpPr>
          <xdr:grpSpPr>
            <a:xfrm>
              <a:off x="5346000" y="3699038"/>
              <a:ext cx="0" cy="161925"/>
              <a:chOff x="5346000" y="3699038"/>
              <a:chExt cx="0" cy="161925"/>
            </a:xfrm>
          </xdr:grpSpPr>
          <xdr:sp>
            <xdr:nvSpPr>
              <xdr:cNvPr id="10516" name="Shape 105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17" name="Shape 10517"/>
              <xdr:cNvGrpSpPr/>
            </xdr:nvGrpSpPr>
            <xdr:grpSpPr>
              <a:xfrm>
                <a:off x="5346000" y="3699038"/>
                <a:ext cx="0" cy="161925"/>
                <a:chOff x="5346000" y="3699038"/>
                <a:chExt cx="0" cy="161925"/>
              </a:xfrm>
            </xdr:grpSpPr>
            <xdr:sp>
              <xdr:nvSpPr>
                <xdr:cNvPr id="10518" name="Shape 105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19" name="Shape 10519"/>
                <xdr:cNvGrpSpPr/>
              </xdr:nvGrpSpPr>
              <xdr:grpSpPr>
                <a:xfrm>
                  <a:off x="5346000" y="3699038"/>
                  <a:ext cx="0" cy="161925"/>
                  <a:chOff x="5346000" y="3699038"/>
                  <a:chExt cx="0" cy="161919"/>
                </a:xfrm>
              </xdr:grpSpPr>
              <xdr:sp>
                <xdr:nvSpPr>
                  <xdr:cNvPr id="10520" name="Shape 105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21" name="Shape 10521"/>
                  <xdr:cNvGrpSpPr/>
                </xdr:nvGrpSpPr>
                <xdr:grpSpPr>
                  <a:xfrm>
                    <a:off x="5346000" y="3699038"/>
                    <a:ext cx="0" cy="161919"/>
                    <a:chOff x="5475762" y="47760700"/>
                    <a:chExt cx="423655" cy="230200"/>
                  </a:xfrm>
                </xdr:grpSpPr>
                <xdr:sp>
                  <xdr:nvSpPr>
                    <xdr:cNvPr id="10522" name="Shape 105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23" name="Shape 105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24" name="Shape 10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25" name="Shape 105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26" name="Shape 10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27" name="Shape 10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28" name="Shape 10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29" name="Shape 105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30" name="Shape 10530"/>
            <xdr:cNvGrpSpPr/>
          </xdr:nvGrpSpPr>
          <xdr:grpSpPr>
            <a:xfrm>
              <a:off x="5346000" y="3699038"/>
              <a:ext cx="0" cy="161925"/>
              <a:chOff x="5346000" y="3699038"/>
              <a:chExt cx="0" cy="161925"/>
            </a:xfrm>
          </xdr:grpSpPr>
          <xdr:sp>
            <xdr:nvSpPr>
              <xdr:cNvPr id="10531" name="Shape 105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32" name="Shape 10532"/>
              <xdr:cNvGrpSpPr/>
            </xdr:nvGrpSpPr>
            <xdr:grpSpPr>
              <a:xfrm>
                <a:off x="5346000" y="3699038"/>
                <a:ext cx="0" cy="161925"/>
                <a:chOff x="5346000" y="3699038"/>
                <a:chExt cx="0" cy="161925"/>
              </a:xfrm>
            </xdr:grpSpPr>
            <xdr:sp>
              <xdr:nvSpPr>
                <xdr:cNvPr id="10533" name="Shape 105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34" name="Shape 10534"/>
                <xdr:cNvGrpSpPr/>
              </xdr:nvGrpSpPr>
              <xdr:grpSpPr>
                <a:xfrm>
                  <a:off x="5346000" y="3699038"/>
                  <a:ext cx="0" cy="161925"/>
                  <a:chOff x="5346000" y="3699038"/>
                  <a:chExt cx="0" cy="161919"/>
                </a:xfrm>
              </xdr:grpSpPr>
              <xdr:sp>
                <xdr:nvSpPr>
                  <xdr:cNvPr id="10535" name="Shape 105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36" name="Shape 10536"/>
                  <xdr:cNvGrpSpPr/>
                </xdr:nvGrpSpPr>
                <xdr:grpSpPr>
                  <a:xfrm>
                    <a:off x="5346000" y="3699038"/>
                    <a:ext cx="0" cy="161919"/>
                    <a:chOff x="5475762" y="47760700"/>
                    <a:chExt cx="423655" cy="230200"/>
                  </a:xfrm>
                </xdr:grpSpPr>
                <xdr:sp>
                  <xdr:nvSpPr>
                    <xdr:cNvPr id="10537" name="Shape 105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38" name="Shape 105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39" name="Shape 10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40" name="Shape 105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41" name="Shape 10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42" name="Shape 105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43" name="Shape 105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44" name="Shape 105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45" name="Shape 10545"/>
            <xdr:cNvGrpSpPr/>
          </xdr:nvGrpSpPr>
          <xdr:grpSpPr>
            <a:xfrm>
              <a:off x="5346000" y="3699038"/>
              <a:ext cx="0" cy="161925"/>
              <a:chOff x="5346000" y="3699038"/>
              <a:chExt cx="0" cy="161925"/>
            </a:xfrm>
          </xdr:grpSpPr>
          <xdr:sp>
            <xdr:nvSpPr>
              <xdr:cNvPr id="10546" name="Shape 105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47" name="Shape 10547"/>
              <xdr:cNvGrpSpPr/>
            </xdr:nvGrpSpPr>
            <xdr:grpSpPr>
              <a:xfrm>
                <a:off x="5346000" y="3699038"/>
                <a:ext cx="0" cy="161925"/>
                <a:chOff x="5346000" y="3699038"/>
                <a:chExt cx="0" cy="161925"/>
              </a:xfrm>
            </xdr:grpSpPr>
            <xdr:sp>
              <xdr:nvSpPr>
                <xdr:cNvPr id="10548" name="Shape 105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49" name="Shape 10549"/>
                <xdr:cNvGrpSpPr/>
              </xdr:nvGrpSpPr>
              <xdr:grpSpPr>
                <a:xfrm>
                  <a:off x="5346000" y="3699038"/>
                  <a:ext cx="0" cy="161925"/>
                  <a:chOff x="5346000" y="3699038"/>
                  <a:chExt cx="0" cy="161919"/>
                </a:xfrm>
              </xdr:grpSpPr>
              <xdr:sp>
                <xdr:nvSpPr>
                  <xdr:cNvPr id="10550" name="Shape 105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51" name="Shape 10551"/>
                  <xdr:cNvGrpSpPr/>
                </xdr:nvGrpSpPr>
                <xdr:grpSpPr>
                  <a:xfrm>
                    <a:off x="5346000" y="3699038"/>
                    <a:ext cx="0" cy="161919"/>
                    <a:chOff x="5475762" y="47760700"/>
                    <a:chExt cx="423655" cy="230200"/>
                  </a:xfrm>
                </xdr:grpSpPr>
                <xdr:sp>
                  <xdr:nvSpPr>
                    <xdr:cNvPr id="10552" name="Shape 105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53" name="Shape 105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54" name="Shape 105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55" name="Shape 105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56" name="Shape 10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57" name="Shape 105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58" name="Shape 10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59" name="Shape 105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60" name="Shape 10560"/>
            <xdr:cNvGrpSpPr/>
          </xdr:nvGrpSpPr>
          <xdr:grpSpPr>
            <a:xfrm>
              <a:off x="5346000" y="3699038"/>
              <a:ext cx="0" cy="161925"/>
              <a:chOff x="5346000" y="3699038"/>
              <a:chExt cx="0" cy="161925"/>
            </a:xfrm>
          </xdr:grpSpPr>
          <xdr:sp>
            <xdr:nvSpPr>
              <xdr:cNvPr id="10561" name="Shape 105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62" name="Shape 10562"/>
              <xdr:cNvGrpSpPr/>
            </xdr:nvGrpSpPr>
            <xdr:grpSpPr>
              <a:xfrm>
                <a:off x="5346000" y="3699038"/>
                <a:ext cx="0" cy="161925"/>
                <a:chOff x="5346000" y="3699038"/>
                <a:chExt cx="0" cy="161925"/>
              </a:xfrm>
            </xdr:grpSpPr>
            <xdr:sp>
              <xdr:nvSpPr>
                <xdr:cNvPr id="10563" name="Shape 105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64" name="Shape 10564"/>
                <xdr:cNvGrpSpPr/>
              </xdr:nvGrpSpPr>
              <xdr:grpSpPr>
                <a:xfrm>
                  <a:off x="5346000" y="3699038"/>
                  <a:ext cx="0" cy="161925"/>
                  <a:chOff x="5346000" y="3699038"/>
                  <a:chExt cx="0" cy="161919"/>
                </a:xfrm>
              </xdr:grpSpPr>
              <xdr:sp>
                <xdr:nvSpPr>
                  <xdr:cNvPr id="10565" name="Shape 105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66" name="Shape 10566"/>
                  <xdr:cNvGrpSpPr/>
                </xdr:nvGrpSpPr>
                <xdr:grpSpPr>
                  <a:xfrm>
                    <a:off x="5346000" y="3699038"/>
                    <a:ext cx="0" cy="161919"/>
                    <a:chOff x="5475762" y="47760700"/>
                    <a:chExt cx="423655" cy="230200"/>
                  </a:xfrm>
                </xdr:grpSpPr>
                <xdr:sp>
                  <xdr:nvSpPr>
                    <xdr:cNvPr id="10567" name="Shape 105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68" name="Shape 105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69" name="Shape 10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70" name="Shape 105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71" name="Shape 10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72" name="Shape 10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73" name="Shape 105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74" name="Shape 105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75" name="Shape 10575"/>
            <xdr:cNvGrpSpPr/>
          </xdr:nvGrpSpPr>
          <xdr:grpSpPr>
            <a:xfrm>
              <a:off x="5346000" y="3699038"/>
              <a:ext cx="0" cy="161925"/>
              <a:chOff x="5346000" y="3699038"/>
              <a:chExt cx="0" cy="161925"/>
            </a:xfrm>
          </xdr:grpSpPr>
          <xdr:sp>
            <xdr:nvSpPr>
              <xdr:cNvPr id="10576" name="Shape 105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77" name="Shape 10577"/>
              <xdr:cNvGrpSpPr/>
            </xdr:nvGrpSpPr>
            <xdr:grpSpPr>
              <a:xfrm>
                <a:off x="5346000" y="3699038"/>
                <a:ext cx="0" cy="161925"/>
                <a:chOff x="5346000" y="3699038"/>
                <a:chExt cx="0" cy="161925"/>
              </a:xfrm>
            </xdr:grpSpPr>
            <xdr:sp>
              <xdr:nvSpPr>
                <xdr:cNvPr id="10578" name="Shape 105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79" name="Shape 10579"/>
                <xdr:cNvGrpSpPr/>
              </xdr:nvGrpSpPr>
              <xdr:grpSpPr>
                <a:xfrm>
                  <a:off x="5346000" y="3699038"/>
                  <a:ext cx="0" cy="161925"/>
                  <a:chOff x="5346000" y="3699038"/>
                  <a:chExt cx="0" cy="161919"/>
                </a:xfrm>
              </xdr:grpSpPr>
              <xdr:sp>
                <xdr:nvSpPr>
                  <xdr:cNvPr id="10580" name="Shape 105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81" name="Shape 10581"/>
                  <xdr:cNvGrpSpPr/>
                </xdr:nvGrpSpPr>
                <xdr:grpSpPr>
                  <a:xfrm>
                    <a:off x="5346000" y="3699038"/>
                    <a:ext cx="0" cy="161919"/>
                    <a:chOff x="5475762" y="47760700"/>
                    <a:chExt cx="314325" cy="230200"/>
                  </a:xfrm>
                </xdr:grpSpPr>
                <xdr:sp>
                  <xdr:nvSpPr>
                    <xdr:cNvPr id="10582" name="Shape 105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83" name="Shape 1058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84" name="Shape 1058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85" name="Shape 1058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86" name="Shape 1058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87" name="Shape 1058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88" name="Shape 1058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0589" name="Shape 105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90" name="Shape 10590"/>
            <xdr:cNvGrpSpPr/>
          </xdr:nvGrpSpPr>
          <xdr:grpSpPr>
            <a:xfrm>
              <a:off x="5346000" y="3699038"/>
              <a:ext cx="0" cy="161925"/>
              <a:chOff x="5346000" y="3699038"/>
              <a:chExt cx="0" cy="161925"/>
            </a:xfrm>
          </xdr:grpSpPr>
          <xdr:sp>
            <xdr:nvSpPr>
              <xdr:cNvPr id="10591" name="Shape 105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92" name="Shape 10592"/>
              <xdr:cNvGrpSpPr/>
            </xdr:nvGrpSpPr>
            <xdr:grpSpPr>
              <a:xfrm>
                <a:off x="5346000" y="3699038"/>
                <a:ext cx="0" cy="161925"/>
                <a:chOff x="5346000" y="3699038"/>
                <a:chExt cx="0" cy="161925"/>
              </a:xfrm>
            </xdr:grpSpPr>
            <xdr:sp>
              <xdr:nvSpPr>
                <xdr:cNvPr id="10593" name="Shape 105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94" name="Shape 10594"/>
                <xdr:cNvGrpSpPr/>
              </xdr:nvGrpSpPr>
              <xdr:grpSpPr>
                <a:xfrm>
                  <a:off x="5346000" y="3699038"/>
                  <a:ext cx="0" cy="161925"/>
                  <a:chOff x="5346000" y="3699038"/>
                  <a:chExt cx="0" cy="161919"/>
                </a:xfrm>
              </xdr:grpSpPr>
              <xdr:sp>
                <xdr:nvSpPr>
                  <xdr:cNvPr id="10595" name="Shape 105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96" name="Shape 10596"/>
                  <xdr:cNvGrpSpPr/>
                </xdr:nvGrpSpPr>
                <xdr:grpSpPr>
                  <a:xfrm>
                    <a:off x="5346000" y="3699038"/>
                    <a:ext cx="0" cy="161919"/>
                    <a:chOff x="5475762" y="47760700"/>
                    <a:chExt cx="314325" cy="230200"/>
                  </a:xfrm>
                </xdr:grpSpPr>
                <xdr:sp>
                  <xdr:nvSpPr>
                    <xdr:cNvPr id="10597" name="Shape 105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98" name="Shape 1059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99" name="Shape 1059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00" name="Shape 1060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01" name="Shape 1060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02" name="Shape 1060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03" name="Shape 106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0604" name="Shape 1060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05" name="Shape 10605"/>
            <xdr:cNvGrpSpPr/>
          </xdr:nvGrpSpPr>
          <xdr:grpSpPr>
            <a:xfrm>
              <a:off x="5346000" y="3694275"/>
              <a:ext cx="0" cy="171450"/>
              <a:chOff x="5346000" y="3694275"/>
              <a:chExt cx="0" cy="171450"/>
            </a:xfrm>
          </xdr:grpSpPr>
          <xdr:sp>
            <xdr:nvSpPr>
              <xdr:cNvPr id="10606" name="Shape 1060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07" name="Shape 10607"/>
              <xdr:cNvGrpSpPr/>
            </xdr:nvGrpSpPr>
            <xdr:grpSpPr>
              <a:xfrm>
                <a:off x="5346000" y="3694275"/>
                <a:ext cx="0" cy="171450"/>
                <a:chOff x="5346000" y="3694275"/>
                <a:chExt cx="0" cy="171450"/>
              </a:xfrm>
            </xdr:grpSpPr>
            <xdr:sp>
              <xdr:nvSpPr>
                <xdr:cNvPr id="10608" name="Shape 1060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09" name="Shape 10609"/>
                <xdr:cNvGrpSpPr/>
              </xdr:nvGrpSpPr>
              <xdr:grpSpPr>
                <a:xfrm>
                  <a:off x="5346000" y="3694275"/>
                  <a:ext cx="0" cy="171450"/>
                  <a:chOff x="5346000" y="3694275"/>
                  <a:chExt cx="0" cy="171443"/>
                </a:xfrm>
              </xdr:grpSpPr>
              <xdr:sp>
                <xdr:nvSpPr>
                  <xdr:cNvPr id="10610" name="Shape 1061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11" name="Shape 10611"/>
                  <xdr:cNvGrpSpPr/>
                </xdr:nvGrpSpPr>
                <xdr:grpSpPr>
                  <a:xfrm>
                    <a:off x="5346000" y="3694275"/>
                    <a:ext cx="0" cy="171443"/>
                    <a:chOff x="5475762" y="47760700"/>
                    <a:chExt cx="314325" cy="230200"/>
                  </a:xfrm>
                </xdr:grpSpPr>
                <xdr:sp>
                  <xdr:nvSpPr>
                    <xdr:cNvPr id="10612" name="Shape 106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13" name="Shape 1061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14" name="Shape 1061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15" name="Shape 1061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16" name="Shape 1061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17" name="Shape 1061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18" name="Shape 1061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19" name="Shape 106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20" name="Shape 10620"/>
            <xdr:cNvGrpSpPr/>
          </xdr:nvGrpSpPr>
          <xdr:grpSpPr>
            <a:xfrm>
              <a:off x="5346000" y="3699038"/>
              <a:ext cx="0" cy="161925"/>
              <a:chOff x="5346000" y="3699038"/>
              <a:chExt cx="0" cy="161925"/>
            </a:xfrm>
          </xdr:grpSpPr>
          <xdr:sp>
            <xdr:nvSpPr>
              <xdr:cNvPr id="10621" name="Shape 106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22" name="Shape 10622"/>
              <xdr:cNvGrpSpPr/>
            </xdr:nvGrpSpPr>
            <xdr:grpSpPr>
              <a:xfrm>
                <a:off x="5346000" y="3699038"/>
                <a:ext cx="0" cy="161925"/>
                <a:chOff x="5346000" y="3699038"/>
                <a:chExt cx="0" cy="161925"/>
              </a:xfrm>
            </xdr:grpSpPr>
            <xdr:sp>
              <xdr:nvSpPr>
                <xdr:cNvPr id="10623" name="Shape 106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24" name="Shape 10624"/>
                <xdr:cNvGrpSpPr/>
              </xdr:nvGrpSpPr>
              <xdr:grpSpPr>
                <a:xfrm>
                  <a:off x="5346000" y="3699038"/>
                  <a:ext cx="0" cy="161925"/>
                  <a:chOff x="5346000" y="3699038"/>
                  <a:chExt cx="0" cy="161919"/>
                </a:xfrm>
              </xdr:grpSpPr>
              <xdr:sp>
                <xdr:nvSpPr>
                  <xdr:cNvPr id="10625" name="Shape 106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26" name="Shape 10626"/>
                  <xdr:cNvGrpSpPr/>
                </xdr:nvGrpSpPr>
                <xdr:grpSpPr>
                  <a:xfrm>
                    <a:off x="5346000" y="3699038"/>
                    <a:ext cx="0" cy="161919"/>
                    <a:chOff x="5475762" y="47760700"/>
                    <a:chExt cx="423655" cy="230200"/>
                  </a:xfrm>
                </xdr:grpSpPr>
                <xdr:sp>
                  <xdr:nvSpPr>
                    <xdr:cNvPr id="10627" name="Shape 106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28" name="Shape 106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29" name="Shape 106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30" name="Shape 106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631" name="Shape 106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32" name="Shape 106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33" name="Shape 106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34" name="Shape 106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35" name="Shape 10635"/>
            <xdr:cNvGrpSpPr/>
          </xdr:nvGrpSpPr>
          <xdr:grpSpPr>
            <a:xfrm>
              <a:off x="5346000" y="3699038"/>
              <a:ext cx="0" cy="161925"/>
              <a:chOff x="5346000" y="3699038"/>
              <a:chExt cx="0" cy="161925"/>
            </a:xfrm>
          </xdr:grpSpPr>
          <xdr:sp>
            <xdr:nvSpPr>
              <xdr:cNvPr id="10636" name="Shape 106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37" name="Shape 10637"/>
              <xdr:cNvGrpSpPr/>
            </xdr:nvGrpSpPr>
            <xdr:grpSpPr>
              <a:xfrm>
                <a:off x="5346000" y="3699038"/>
                <a:ext cx="0" cy="161925"/>
                <a:chOff x="5346000" y="3699038"/>
                <a:chExt cx="0" cy="161925"/>
              </a:xfrm>
            </xdr:grpSpPr>
            <xdr:sp>
              <xdr:nvSpPr>
                <xdr:cNvPr id="10638" name="Shape 106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39" name="Shape 10639"/>
                <xdr:cNvGrpSpPr/>
              </xdr:nvGrpSpPr>
              <xdr:grpSpPr>
                <a:xfrm>
                  <a:off x="5346000" y="3699038"/>
                  <a:ext cx="0" cy="161925"/>
                  <a:chOff x="5346000" y="3699038"/>
                  <a:chExt cx="0" cy="161919"/>
                </a:xfrm>
              </xdr:grpSpPr>
              <xdr:sp>
                <xdr:nvSpPr>
                  <xdr:cNvPr id="10640" name="Shape 106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41" name="Shape 10641"/>
                  <xdr:cNvGrpSpPr/>
                </xdr:nvGrpSpPr>
                <xdr:grpSpPr>
                  <a:xfrm>
                    <a:off x="5346000" y="3699038"/>
                    <a:ext cx="0" cy="161919"/>
                    <a:chOff x="5475762" y="47760700"/>
                    <a:chExt cx="423655" cy="230200"/>
                  </a:xfrm>
                </xdr:grpSpPr>
                <xdr:sp>
                  <xdr:nvSpPr>
                    <xdr:cNvPr id="10642" name="Shape 106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43" name="Shape 106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44" name="Shape 106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45" name="Shape 106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646" name="Shape 10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47" name="Shape 10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48" name="Shape 106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49" name="Shape 106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50" name="Shape 10650"/>
            <xdr:cNvGrpSpPr/>
          </xdr:nvGrpSpPr>
          <xdr:grpSpPr>
            <a:xfrm>
              <a:off x="5346000" y="3699038"/>
              <a:ext cx="0" cy="161925"/>
              <a:chOff x="5346000" y="3699038"/>
              <a:chExt cx="0" cy="161925"/>
            </a:xfrm>
          </xdr:grpSpPr>
          <xdr:sp>
            <xdr:nvSpPr>
              <xdr:cNvPr id="10651" name="Shape 106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52" name="Shape 10652"/>
              <xdr:cNvGrpSpPr/>
            </xdr:nvGrpSpPr>
            <xdr:grpSpPr>
              <a:xfrm>
                <a:off x="5346000" y="3699038"/>
                <a:ext cx="0" cy="161925"/>
                <a:chOff x="5346000" y="3699038"/>
                <a:chExt cx="0" cy="161925"/>
              </a:xfrm>
            </xdr:grpSpPr>
            <xdr:sp>
              <xdr:nvSpPr>
                <xdr:cNvPr id="10653" name="Shape 106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54" name="Shape 10654"/>
                <xdr:cNvGrpSpPr/>
              </xdr:nvGrpSpPr>
              <xdr:grpSpPr>
                <a:xfrm>
                  <a:off x="5346000" y="3699038"/>
                  <a:ext cx="0" cy="161925"/>
                  <a:chOff x="5346000" y="3699038"/>
                  <a:chExt cx="0" cy="161919"/>
                </a:xfrm>
              </xdr:grpSpPr>
              <xdr:sp>
                <xdr:nvSpPr>
                  <xdr:cNvPr id="10655" name="Shape 106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56" name="Shape 10656"/>
                  <xdr:cNvGrpSpPr/>
                </xdr:nvGrpSpPr>
                <xdr:grpSpPr>
                  <a:xfrm>
                    <a:off x="5346000" y="3699038"/>
                    <a:ext cx="0" cy="161919"/>
                    <a:chOff x="5475762" y="47760700"/>
                    <a:chExt cx="423655" cy="230200"/>
                  </a:xfrm>
                </xdr:grpSpPr>
                <xdr:sp>
                  <xdr:nvSpPr>
                    <xdr:cNvPr id="10657" name="Shape 106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58" name="Shape 106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59" name="Shape 10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60" name="Shape 106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661" name="Shape 10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62" name="Shape 106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63" name="Shape 106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64" name="Shape 106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65" name="Shape 10665"/>
            <xdr:cNvGrpSpPr/>
          </xdr:nvGrpSpPr>
          <xdr:grpSpPr>
            <a:xfrm>
              <a:off x="5346000" y="3699038"/>
              <a:ext cx="0" cy="161925"/>
              <a:chOff x="5346000" y="3699038"/>
              <a:chExt cx="0" cy="161925"/>
            </a:xfrm>
          </xdr:grpSpPr>
          <xdr:sp>
            <xdr:nvSpPr>
              <xdr:cNvPr id="10666" name="Shape 106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67" name="Shape 10667"/>
              <xdr:cNvGrpSpPr/>
            </xdr:nvGrpSpPr>
            <xdr:grpSpPr>
              <a:xfrm>
                <a:off x="5346000" y="3699038"/>
                <a:ext cx="0" cy="161925"/>
                <a:chOff x="5346000" y="3699038"/>
                <a:chExt cx="0" cy="161925"/>
              </a:xfrm>
            </xdr:grpSpPr>
            <xdr:sp>
              <xdr:nvSpPr>
                <xdr:cNvPr id="10668" name="Shape 106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69" name="Shape 10669"/>
                <xdr:cNvGrpSpPr/>
              </xdr:nvGrpSpPr>
              <xdr:grpSpPr>
                <a:xfrm>
                  <a:off x="5346000" y="3699038"/>
                  <a:ext cx="0" cy="161925"/>
                  <a:chOff x="5346000" y="3699038"/>
                  <a:chExt cx="0" cy="161919"/>
                </a:xfrm>
              </xdr:grpSpPr>
              <xdr:sp>
                <xdr:nvSpPr>
                  <xdr:cNvPr id="10670" name="Shape 106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71" name="Shape 10671"/>
                  <xdr:cNvGrpSpPr/>
                </xdr:nvGrpSpPr>
                <xdr:grpSpPr>
                  <a:xfrm>
                    <a:off x="5346000" y="3699038"/>
                    <a:ext cx="0" cy="161919"/>
                    <a:chOff x="5475762" y="47760700"/>
                    <a:chExt cx="423655" cy="230200"/>
                  </a:xfrm>
                </xdr:grpSpPr>
                <xdr:sp>
                  <xdr:nvSpPr>
                    <xdr:cNvPr id="10672" name="Shape 106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73" name="Shape 106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74" name="Shape 106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75" name="Shape 106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676" name="Shape 10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77" name="Shape 10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78" name="Shape 10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79" name="Shape 106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80" name="Shape 10680"/>
            <xdr:cNvGrpSpPr/>
          </xdr:nvGrpSpPr>
          <xdr:grpSpPr>
            <a:xfrm>
              <a:off x="5346000" y="3699038"/>
              <a:ext cx="0" cy="161925"/>
              <a:chOff x="5346000" y="3699038"/>
              <a:chExt cx="0" cy="161925"/>
            </a:xfrm>
          </xdr:grpSpPr>
          <xdr:sp>
            <xdr:nvSpPr>
              <xdr:cNvPr id="10681" name="Shape 106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82" name="Shape 10682"/>
              <xdr:cNvGrpSpPr/>
            </xdr:nvGrpSpPr>
            <xdr:grpSpPr>
              <a:xfrm>
                <a:off x="5346000" y="3699038"/>
                <a:ext cx="0" cy="161925"/>
                <a:chOff x="5346000" y="3699038"/>
                <a:chExt cx="0" cy="161925"/>
              </a:xfrm>
            </xdr:grpSpPr>
            <xdr:sp>
              <xdr:nvSpPr>
                <xdr:cNvPr id="10683" name="Shape 106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84" name="Shape 10684"/>
                <xdr:cNvGrpSpPr/>
              </xdr:nvGrpSpPr>
              <xdr:grpSpPr>
                <a:xfrm>
                  <a:off x="5346000" y="3699038"/>
                  <a:ext cx="0" cy="161925"/>
                  <a:chOff x="5346000" y="3699038"/>
                  <a:chExt cx="0" cy="161919"/>
                </a:xfrm>
              </xdr:grpSpPr>
              <xdr:sp>
                <xdr:nvSpPr>
                  <xdr:cNvPr id="10685" name="Shape 106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86" name="Shape 10686"/>
                  <xdr:cNvGrpSpPr/>
                </xdr:nvGrpSpPr>
                <xdr:grpSpPr>
                  <a:xfrm>
                    <a:off x="5346000" y="3699038"/>
                    <a:ext cx="0" cy="161919"/>
                    <a:chOff x="5475762" y="47760700"/>
                    <a:chExt cx="423655" cy="230200"/>
                  </a:xfrm>
                </xdr:grpSpPr>
                <xdr:sp>
                  <xdr:nvSpPr>
                    <xdr:cNvPr id="10687" name="Shape 106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88" name="Shape 106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89" name="Shape 10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90" name="Shape 106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691" name="Shape 10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92" name="Shape 10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93" name="Shape 106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94" name="Shape 106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95" name="Shape 10695"/>
            <xdr:cNvGrpSpPr/>
          </xdr:nvGrpSpPr>
          <xdr:grpSpPr>
            <a:xfrm>
              <a:off x="5346000" y="3699038"/>
              <a:ext cx="0" cy="161925"/>
              <a:chOff x="5346000" y="3699038"/>
              <a:chExt cx="0" cy="161925"/>
            </a:xfrm>
          </xdr:grpSpPr>
          <xdr:sp>
            <xdr:nvSpPr>
              <xdr:cNvPr id="10696" name="Shape 106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97" name="Shape 10697"/>
              <xdr:cNvGrpSpPr/>
            </xdr:nvGrpSpPr>
            <xdr:grpSpPr>
              <a:xfrm>
                <a:off x="5346000" y="3699038"/>
                <a:ext cx="0" cy="161925"/>
                <a:chOff x="5346000" y="3699038"/>
                <a:chExt cx="0" cy="161925"/>
              </a:xfrm>
            </xdr:grpSpPr>
            <xdr:sp>
              <xdr:nvSpPr>
                <xdr:cNvPr id="10698" name="Shape 106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99" name="Shape 10699"/>
                <xdr:cNvGrpSpPr/>
              </xdr:nvGrpSpPr>
              <xdr:grpSpPr>
                <a:xfrm>
                  <a:off x="5346000" y="3699038"/>
                  <a:ext cx="0" cy="161925"/>
                  <a:chOff x="5346000" y="3699038"/>
                  <a:chExt cx="0" cy="161919"/>
                </a:xfrm>
              </xdr:grpSpPr>
              <xdr:sp>
                <xdr:nvSpPr>
                  <xdr:cNvPr id="10700" name="Shape 107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01" name="Shape 10701"/>
                  <xdr:cNvGrpSpPr/>
                </xdr:nvGrpSpPr>
                <xdr:grpSpPr>
                  <a:xfrm>
                    <a:off x="5346000" y="3699038"/>
                    <a:ext cx="0" cy="161919"/>
                    <a:chOff x="5475762" y="47760700"/>
                    <a:chExt cx="423655" cy="230200"/>
                  </a:xfrm>
                </xdr:grpSpPr>
                <xdr:sp>
                  <xdr:nvSpPr>
                    <xdr:cNvPr id="10702" name="Shape 107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03" name="Shape 107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04" name="Shape 10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05" name="Shape 107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06" name="Shape 10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07" name="Shape 107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08" name="Shape 107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09" name="Shape 107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10" name="Shape 10710"/>
            <xdr:cNvGrpSpPr/>
          </xdr:nvGrpSpPr>
          <xdr:grpSpPr>
            <a:xfrm>
              <a:off x="5346000" y="3699038"/>
              <a:ext cx="0" cy="161925"/>
              <a:chOff x="5346000" y="3699038"/>
              <a:chExt cx="0" cy="161925"/>
            </a:xfrm>
          </xdr:grpSpPr>
          <xdr:sp>
            <xdr:nvSpPr>
              <xdr:cNvPr id="10711" name="Shape 107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12" name="Shape 10712"/>
              <xdr:cNvGrpSpPr/>
            </xdr:nvGrpSpPr>
            <xdr:grpSpPr>
              <a:xfrm>
                <a:off x="5346000" y="3699038"/>
                <a:ext cx="0" cy="161925"/>
                <a:chOff x="5346000" y="3699038"/>
                <a:chExt cx="0" cy="161925"/>
              </a:xfrm>
            </xdr:grpSpPr>
            <xdr:sp>
              <xdr:nvSpPr>
                <xdr:cNvPr id="10713" name="Shape 107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14" name="Shape 10714"/>
                <xdr:cNvGrpSpPr/>
              </xdr:nvGrpSpPr>
              <xdr:grpSpPr>
                <a:xfrm>
                  <a:off x="5346000" y="3699038"/>
                  <a:ext cx="0" cy="161925"/>
                  <a:chOff x="5346000" y="3699038"/>
                  <a:chExt cx="0" cy="161919"/>
                </a:xfrm>
              </xdr:grpSpPr>
              <xdr:sp>
                <xdr:nvSpPr>
                  <xdr:cNvPr id="10715" name="Shape 107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16" name="Shape 10716"/>
                  <xdr:cNvGrpSpPr/>
                </xdr:nvGrpSpPr>
                <xdr:grpSpPr>
                  <a:xfrm>
                    <a:off x="5346000" y="3699038"/>
                    <a:ext cx="0" cy="161919"/>
                    <a:chOff x="5475762" y="47760700"/>
                    <a:chExt cx="423655" cy="230200"/>
                  </a:xfrm>
                </xdr:grpSpPr>
                <xdr:sp>
                  <xdr:nvSpPr>
                    <xdr:cNvPr id="10717" name="Shape 107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18" name="Shape 107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19" name="Shape 10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20" name="Shape 107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21" name="Shape 10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22" name="Shape 10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23" name="Shape 10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24" name="Shape 107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25" name="Shape 10725"/>
            <xdr:cNvGrpSpPr/>
          </xdr:nvGrpSpPr>
          <xdr:grpSpPr>
            <a:xfrm>
              <a:off x="5346000" y="3699038"/>
              <a:ext cx="0" cy="161925"/>
              <a:chOff x="5346000" y="3699038"/>
              <a:chExt cx="0" cy="161925"/>
            </a:xfrm>
          </xdr:grpSpPr>
          <xdr:sp>
            <xdr:nvSpPr>
              <xdr:cNvPr id="10726" name="Shape 107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27" name="Shape 10727"/>
              <xdr:cNvGrpSpPr/>
            </xdr:nvGrpSpPr>
            <xdr:grpSpPr>
              <a:xfrm>
                <a:off x="5346000" y="3699038"/>
                <a:ext cx="0" cy="161925"/>
                <a:chOff x="5346000" y="3699038"/>
                <a:chExt cx="0" cy="161925"/>
              </a:xfrm>
            </xdr:grpSpPr>
            <xdr:sp>
              <xdr:nvSpPr>
                <xdr:cNvPr id="10728" name="Shape 107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29" name="Shape 10729"/>
                <xdr:cNvGrpSpPr/>
              </xdr:nvGrpSpPr>
              <xdr:grpSpPr>
                <a:xfrm>
                  <a:off x="5346000" y="3699038"/>
                  <a:ext cx="0" cy="161925"/>
                  <a:chOff x="5346000" y="3699038"/>
                  <a:chExt cx="0" cy="161919"/>
                </a:xfrm>
              </xdr:grpSpPr>
              <xdr:sp>
                <xdr:nvSpPr>
                  <xdr:cNvPr id="10730" name="Shape 107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31" name="Shape 10731"/>
                  <xdr:cNvGrpSpPr/>
                </xdr:nvGrpSpPr>
                <xdr:grpSpPr>
                  <a:xfrm>
                    <a:off x="5346000" y="3699038"/>
                    <a:ext cx="0" cy="161919"/>
                    <a:chOff x="5475762" y="47760700"/>
                    <a:chExt cx="423655" cy="230200"/>
                  </a:xfrm>
                </xdr:grpSpPr>
                <xdr:sp>
                  <xdr:nvSpPr>
                    <xdr:cNvPr id="10732" name="Shape 107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33" name="Shape 107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34" name="Shape 10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35" name="Shape 107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36" name="Shape 10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37" name="Shape 107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38" name="Shape 107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39" name="Shape 107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40" name="Shape 10740"/>
            <xdr:cNvGrpSpPr/>
          </xdr:nvGrpSpPr>
          <xdr:grpSpPr>
            <a:xfrm>
              <a:off x="5346000" y="3699038"/>
              <a:ext cx="0" cy="161925"/>
              <a:chOff x="5346000" y="3699038"/>
              <a:chExt cx="0" cy="161925"/>
            </a:xfrm>
          </xdr:grpSpPr>
          <xdr:sp>
            <xdr:nvSpPr>
              <xdr:cNvPr id="10741" name="Shape 107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42" name="Shape 10742"/>
              <xdr:cNvGrpSpPr/>
            </xdr:nvGrpSpPr>
            <xdr:grpSpPr>
              <a:xfrm>
                <a:off x="5346000" y="3699038"/>
                <a:ext cx="0" cy="161925"/>
                <a:chOff x="5346000" y="3699038"/>
                <a:chExt cx="0" cy="161925"/>
              </a:xfrm>
            </xdr:grpSpPr>
            <xdr:sp>
              <xdr:nvSpPr>
                <xdr:cNvPr id="10743" name="Shape 107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44" name="Shape 10744"/>
                <xdr:cNvGrpSpPr/>
              </xdr:nvGrpSpPr>
              <xdr:grpSpPr>
                <a:xfrm>
                  <a:off x="5346000" y="3699038"/>
                  <a:ext cx="0" cy="161925"/>
                  <a:chOff x="5346000" y="3699038"/>
                  <a:chExt cx="0" cy="161919"/>
                </a:xfrm>
              </xdr:grpSpPr>
              <xdr:sp>
                <xdr:nvSpPr>
                  <xdr:cNvPr id="10745" name="Shape 107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46" name="Shape 10746"/>
                  <xdr:cNvGrpSpPr/>
                </xdr:nvGrpSpPr>
                <xdr:grpSpPr>
                  <a:xfrm>
                    <a:off x="5346000" y="3699038"/>
                    <a:ext cx="0" cy="161919"/>
                    <a:chOff x="5475762" y="47760700"/>
                    <a:chExt cx="423655" cy="230200"/>
                  </a:xfrm>
                </xdr:grpSpPr>
                <xdr:sp>
                  <xdr:nvSpPr>
                    <xdr:cNvPr id="10747" name="Shape 107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48" name="Shape 107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49" name="Shape 107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50" name="Shape 107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51" name="Shape 107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52" name="Shape 107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53" name="Shape 107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54" name="Shape 107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55" name="Shape 10755"/>
            <xdr:cNvGrpSpPr/>
          </xdr:nvGrpSpPr>
          <xdr:grpSpPr>
            <a:xfrm>
              <a:off x="5346000" y="3699038"/>
              <a:ext cx="0" cy="161925"/>
              <a:chOff x="5346000" y="3699038"/>
              <a:chExt cx="0" cy="161925"/>
            </a:xfrm>
          </xdr:grpSpPr>
          <xdr:sp>
            <xdr:nvSpPr>
              <xdr:cNvPr id="10756" name="Shape 107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57" name="Shape 10757"/>
              <xdr:cNvGrpSpPr/>
            </xdr:nvGrpSpPr>
            <xdr:grpSpPr>
              <a:xfrm>
                <a:off x="5346000" y="3699038"/>
                <a:ext cx="0" cy="161925"/>
                <a:chOff x="5346000" y="3699038"/>
                <a:chExt cx="0" cy="161925"/>
              </a:xfrm>
            </xdr:grpSpPr>
            <xdr:sp>
              <xdr:nvSpPr>
                <xdr:cNvPr id="10758" name="Shape 107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59" name="Shape 10759"/>
                <xdr:cNvGrpSpPr/>
              </xdr:nvGrpSpPr>
              <xdr:grpSpPr>
                <a:xfrm>
                  <a:off x="5346000" y="3699038"/>
                  <a:ext cx="0" cy="161925"/>
                  <a:chOff x="5346000" y="3699038"/>
                  <a:chExt cx="0" cy="161919"/>
                </a:xfrm>
              </xdr:grpSpPr>
              <xdr:sp>
                <xdr:nvSpPr>
                  <xdr:cNvPr id="10760" name="Shape 107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61" name="Shape 10761"/>
                  <xdr:cNvGrpSpPr/>
                </xdr:nvGrpSpPr>
                <xdr:grpSpPr>
                  <a:xfrm>
                    <a:off x="5346000" y="3699038"/>
                    <a:ext cx="0" cy="161919"/>
                    <a:chOff x="5475762" y="47760700"/>
                    <a:chExt cx="423655" cy="230200"/>
                  </a:xfrm>
                </xdr:grpSpPr>
                <xdr:sp>
                  <xdr:nvSpPr>
                    <xdr:cNvPr id="10762" name="Shape 107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63" name="Shape 107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64" name="Shape 107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65" name="Shape 107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66" name="Shape 10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67" name="Shape 107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68" name="Shape 107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69" name="Shape 107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70" name="Shape 10770"/>
            <xdr:cNvGrpSpPr/>
          </xdr:nvGrpSpPr>
          <xdr:grpSpPr>
            <a:xfrm>
              <a:off x="5346000" y="3699038"/>
              <a:ext cx="0" cy="161925"/>
              <a:chOff x="5346000" y="3699038"/>
              <a:chExt cx="0" cy="161925"/>
            </a:xfrm>
          </xdr:grpSpPr>
          <xdr:sp>
            <xdr:nvSpPr>
              <xdr:cNvPr id="10771" name="Shape 107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72" name="Shape 10772"/>
              <xdr:cNvGrpSpPr/>
            </xdr:nvGrpSpPr>
            <xdr:grpSpPr>
              <a:xfrm>
                <a:off x="5346000" y="3699038"/>
                <a:ext cx="0" cy="161925"/>
                <a:chOff x="5346000" y="3699038"/>
                <a:chExt cx="0" cy="161925"/>
              </a:xfrm>
            </xdr:grpSpPr>
            <xdr:sp>
              <xdr:nvSpPr>
                <xdr:cNvPr id="10773" name="Shape 107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74" name="Shape 10774"/>
                <xdr:cNvGrpSpPr/>
              </xdr:nvGrpSpPr>
              <xdr:grpSpPr>
                <a:xfrm>
                  <a:off x="5346000" y="3699038"/>
                  <a:ext cx="0" cy="161925"/>
                  <a:chOff x="5346000" y="3699038"/>
                  <a:chExt cx="0" cy="161919"/>
                </a:xfrm>
              </xdr:grpSpPr>
              <xdr:sp>
                <xdr:nvSpPr>
                  <xdr:cNvPr id="10775" name="Shape 107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76" name="Shape 10776"/>
                  <xdr:cNvGrpSpPr/>
                </xdr:nvGrpSpPr>
                <xdr:grpSpPr>
                  <a:xfrm>
                    <a:off x="5346000" y="3699038"/>
                    <a:ext cx="0" cy="161919"/>
                    <a:chOff x="5475762" y="47760700"/>
                    <a:chExt cx="423655" cy="230200"/>
                  </a:xfrm>
                </xdr:grpSpPr>
                <xdr:sp>
                  <xdr:nvSpPr>
                    <xdr:cNvPr id="10777" name="Shape 107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78" name="Shape 107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79" name="Shape 10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80" name="Shape 107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81" name="Shape 107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82" name="Shape 107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83" name="Shape 107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84" name="Shape 107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85" name="Shape 10785"/>
            <xdr:cNvGrpSpPr/>
          </xdr:nvGrpSpPr>
          <xdr:grpSpPr>
            <a:xfrm>
              <a:off x="5346000" y="3699038"/>
              <a:ext cx="0" cy="161925"/>
              <a:chOff x="5346000" y="3699038"/>
              <a:chExt cx="0" cy="161925"/>
            </a:xfrm>
          </xdr:grpSpPr>
          <xdr:sp>
            <xdr:nvSpPr>
              <xdr:cNvPr id="10786" name="Shape 107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87" name="Shape 10787"/>
              <xdr:cNvGrpSpPr/>
            </xdr:nvGrpSpPr>
            <xdr:grpSpPr>
              <a:xfrm>
                <a:off x="5346000" y="3699038"/>
                <a:ext cx="0" cy="161925"/>
                <a:chOff x="5346000" y="3699038"/>
                <a:chExt cx="0" cy="161925"/>
              </a:xfrm>
            </xdr:grpSpPr>
            <xdr:sp>
              <xdr:nvSpPr>
                <xdr:cNvPr id="10788" name="Shape 107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89" name="Shape 10789"/>
                <xdr:cNvGrpSpPr/>
              </xdr:nvGrpSpPr>
              <xdr:grpSpPr>
                <a:xfrm>
                  <a:off x="5346000" y="3699038"/>
                  <a:ext cx="0" cy="161925"/>
                  <a:chOff x="5346000" y="3699038"/>
                  <a:chExt cx="0" cy="161919"/>
                </a:xfrm>
              </xdr:grpSpPr>
              <xdr:sp>
                <xdr:nvSpPr>
                  <xdr:cNvPr id="10790" name="Shape 107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91" name="Shape 10791"/>
                  <xdr:cNvGrpSpPr/>
                </xdr:nvGrpSpPr>
                <xdr:grpSpPr>
                  <a:xfrm>
                    <a:off x="5346000" y="3699038"/>
                    <a:ext cx="0" cy="161919"/>
                    <a:chOff x="5475762" y="47760700"/>
                    <a:chExt cx="423655" cy="230200"/>
                  </a:xfrm>
                </xdr:grpSpPr>
                <xdr:sp>
                  <xdr:nvSpPr>
                    <xdr:cNvPr id="10792" name="Shape 107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93" name="Shape 107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94" name="Shape 107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95" name="Shape 107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96" name="Shape 10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97" name="Shape 107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98" name="Shape 107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99" name="Shape 107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00" name="Shape 10800"/>
            <xdr:cNvGrpSpPr/>
          </xdr:nvGrpSpPr>
          <xdr:grpSpPr>
            <a:xfrm>
              <a:off x="5346000" y="3699038"/>
              <a:ext cx="0" cy="161925"/>
              <a:chOff x="5346000" y="3699038"/>
              <a:chExt cx="0" cy="161925"/>
            </a:xfrm>
          </xdr:grpSpPr>
          <xdr:sp>
            <xdr:nvSpPr>
              <xdr:cNvPr id="10801" name="Shape 108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02" name="Shape 10802"/>
              <xdr:cNvGrpSpPr/>
            </xdr:nvGrpSpPr>
            <xdr:grpSpPr>
              <a:xfrm>
                <a:off x="5346000" y="3699038"/>
                <a:ext cx="0" cy="161925"/>
                <a:chOff x="5346000" y="3699038"/>
                <a:chExt cx="0" cy="161925"/>
              </a:xfrm>
            </xdr:grpSpPr>
            <xdr:sp>
              <xdr:nvSpPr>
                <xdr:cNvPr id="10803" name="Shape 108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04" name="Shape 10804"/>
                <xdr:cNvGrpSpPr/>
              </xdr:nvGrpSpPr>
              <xdr:grpSpPr>
                <a:xfrm>
                  <a:off x="5346000" y="3699038"/>
                  <a:ext cx="0" cy="161925"/>
                  <a:chOff x="5346000" y="3699038"/>
                  <a:chExt cx="0" cy="161919"/>
                </a:xfrm>
              </xdr:grpSpPr>
              <xdr:sp>
                <xdr:nvSpPr>
                  <xdr:cNvPr id="10805" name="Shape 108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06" name="Shape 10806"/>
                  <xdr:cNvGrpSpPr/>
                </xdr:nvGrpSpPr>
                <xdr:grpSpPr>
                  <a:xfrm>
                    <a:off x="5346000" y="3699038"/>
                    <a:ext cx="0" cy="161919"/>
                    <a:chOff x="5475762" y="47760700"/>
                    <a:chExt cx="423655" cy="230200"/>
                  </a:xfrm>
                </xdr:grpSpPr>
                <xdr:sp>
                  <xdr:nvSpPr>
                    <xdr:cNvPr id="10807" name="Shape 108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08" name="Shape 108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09" name="Shape 10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10" name="Shape 108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11" name="Shape 10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12" name="Shape 10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13" name="Shape 108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14" name="Shape 108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15" name="Shape 10815"/>
            <xdr:cNvGrpSpPr/>
          </xdr:nvGrpSpPr>
          <xdr:grpSpPr>
            <a:xfrm>
              <a:off x="5346000" y="3699038"/>
              <a:ext cx="0" cy="161925"/>
              <a:chOff x="5346000" y="3699038"/>
              <a:chExt cx="0" cy="161925"/>
            </a:xfrm>
          </xdr:grpSpPr>
          <xdr:sp>
            <xdr:nvSpPr>
              <xdr:cNvPr id="10816" name="Shape 108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17" name="Shape 10817"/>
              <xdr:cNvGrpSpPr/>
            </xdr:nvGrpSpPr>
            <xdr:grpSpPr>
              <a:xfrm>
                <a:off x="5346000" y="3699038"/>
                <a:ext cx="0" cy="161925"/>
                <a:chOff x="5346000" y="3699038"/>
                <a:chExt cx="0" cy="161925"/>
              </a:xfrm>
            </xdr:grpSpPr>
            <xdr:sp>
              <xdr:nvSpPr>
                <xdr:cNvPr id="10818" name="Shape 108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19" name="Shape 10819"/>
                <xdr:cNvGrpSpPr/>
              </xdr:nvGrpSpPr>
              <xdr:grpSpPr>
                <a:xfrm>
                  <a:off x="5346000" y="3699038"/>
                  <a:ext cx="0" cy="161925"/>
                  <a:chOff x="5346000" y="3699038"/>
                  <a:chExt cx="0" cy="161919"/>
                </a:xfrm>
              </xdr:grpSpPr>
              <xdr:sp>
                <xdr:nvSpPr>
                  <xdr:cNvPr id="10820" name="Shape 108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21" name="Shape 10821"/>
                  <xdr:cNvGrpSpPr/>
                </xdr:nvGrpSpPr>
                <xdr:grpSpPr>
                  <a:xfrm>
                    <a:off x="5346000" y="3699038"/>
                    <a:ext cx="0" cy="161919"/>
                    <a:chOff x="5475762" y="47760700"/>
                    <a:chExt cx="423655" cy="230200"/>
                  </a:xfrm>
                </xdr:grpSpPr>
                <xdr:sp>
                  <xdr:nvSpPr>
                    <xdr:cNvPr id="10822" name="Shape 108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23" name="Shape 108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24" name="Shape 10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25" name="Shape 108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26" name="Shape 108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27" name="Shape 108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28" name="Shape 108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29" name="Shape 108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30" name="Shape 10830"/>
            <xdr:cNvGrpSpPr/>
          </xdr:nvGrpSpPr>
          <xdr:grpSpPr>
            <a:xfrm>
              <a:off x="5346000" y="3699038"/>
              <a:ext cx="0" cy="161925"/>
              <a:chOff x="5346000" y="3699038"/>
              <a:chExt cx="0" cy="161925"/>
            </a:xfrm>
          </xdr:grpSpPr>
          <xdr:sp>
            <xdr:nvSpPr>
              <xdr:cNvPr id="10831" name="Shape 108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32" name="Shape 10832"/>
              <xdr:cNvGrpSpPr/>
            </xdr:nvGrpSpPr>
            <xdr:grpSpPr>
              <a:xfrm>
                <a:off x="5346000" y="3699038"/>
                <a:ext cx="0" cy="161925"/>
                <a:chOff x="5346000" y="3699038"/>
                <a:chExt cx="0" cy="161925"/>
              </a:xfrm>
            </xdr:grpSpPr>
            <xdr:sp>
              <xdr:nvSpPr>
                <xdr:cNvPr id="10833" name="Shape 108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34" name="Shape 10834"/>
                <xdr:cNvGrpSpPr/>
              </xdr:nvGrpSpPr>
              <xdr:grpSpPr>
                <a:xfrm>
                  <a:off x="5346000" y="3699038"/>
                  <a:ext cx="0" cy="161925"/>
                  <a:chOff x="5346000" y="3699038"/>
                  <a:chExt cx="0" cy="161919"/>
                </a:xfrm>
              </xdr:grpSpPr>
              <xdr:sp>
                <xdr:nvSpPr>
                  <xdr:cNvPr id="10835" name="Shape 108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36" name="Shape 10836"/>
                  <xdr:cNvGrpSpPr/>
                </xdr:nvGrpSpPr>
                <xdr:grpSpPr>
                  <a:xfrm>
                    <a:off x="5346000" y="3699038"/>
                    <a:ext cx="0" cy="161919"/>
                    <a:chOff x="5475762" y="47760700"/>
                    <a:chExt cx="423655" cy="230200"/>
                  </a:xfrm>
                </xdr:grpSpPr>
                <xdr:sp>
                  <xdr:nvSpPr>
                    <xdr:cNvPr id="10837" name="Shape 108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38" name="Shape 108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39" name="Shape 108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40" name="Shape 108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41" name="Shape 10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42" name="Shape 108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43" name="Shape 108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44" name="Shape 108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45" name="Shape 10845"/>
            <xdr:cNvGrpSpPr/>
          </xdr:nvGrpSpPr>
          <xdr:grpSpPr>
            <a:xfrm>
              <a:off x="5346000" y="3699038"/>
              <a:ext cx="0" cy="161925"/>
              <a:chOff x="5346000" y="3699038"/>
              <a:chExt cx="0" cy="161925"/>
            </a:xfrm>
          </xdr:grpSpPr>
          <xdr:sp>
            <xdr:nvSpPr>
              <xdr:cNvPr id="10846" name="Shape 108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47" name="Shape 10847"/>
              <xdr:cNvGrpSpPr/>
            </xdr:nvGrpSpPr>
            <xdr:grpSpPr>
              <a:xfrm>
                <a:off x="5346000" y="3699038"/>
                <a:ext cx="0" cy="161925"/>
                <a:chOff x="5346000" y="3699038"/>
                <a:chExt cx="0" cy="161925"/>
              </a:xfrm>
            </xdr:grpSpPr>
            <xdr:sp>
              <xdr:nvSpPr>
                <xdr:cNvPr id="10848" name="Shape 108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49" name="Shape 10849"/>
                <xdr:cNvGrpSpPr/>
              </xdr:nvGrpSpPr>
              <xdr:grpSpPr>
                <a:xfrm>
                  <a:off x="5346000" y="3699038"/>
                  <a:ext cx="0" cy="161925"/>
                  <a:chOff x="5346000" y="3699038"/>
                  <a:chExt cx="0" cy="161919"/>
                </a:xfrm>
              </xdr:grpSpPr>
              <xdr:sp>
                <xdr:nvSpPr>
                  <xdr:cNvPr id="10850" name="Shape 108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51" name="Shape 10851"/>
                  <xdr:cNvGrpSpPr/>
                </xdr:nvGrpSpPr>
                <xdr:grpSpPr>
                  <a:xfrm>
                    <a:off x="5346000" y="3699038"/>
                    <a:ext cx="0" cy="161919"/>
                    <a:chOff x="5475762" y="47760700"/>
                    <a:chExt cx="423655" cy="230200"/>
                  </a:xfrm>
                </xdr:grpSpPr>
                <xdr:sp>
                  <xdr:nvSpPr>
                    <xdr:cNvPr id="10852" name="Shape 108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53" name="Shape 108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54" name="Shape 10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55" name="Shape 108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56" name="Shape 10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57" name="Shape 108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58" name="Shape 108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59" name="Shape 108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60" name="Shape 10860"/>
            <xdr:cNvGrpSpPr/>
          </xdr:nvGrpSpPr>
          <xdr:grpSpPr>
            <a:xfrm>
              <a:off x="5346000" y="3699038"/>
              <a:ext cx="0" cy="161925"/>
              <a:chOff x="5346000" y="3699038"/>
              <a:chExt cx="0" cy="161925"/>
            </a:xfrm>
          </xdr:grpSpPr>
          <xdr:sp>
            <xdr:nvSpPr>
              <xdr:cNvPr id="10861" name="Shape 108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62" name="Shape 10862"/>
              <xdr:cNvGrpSpPr/>
            </xdr:nvGrpSpPr>
            <xdr:grpSpPr>
              <a:xfrm>
                <a:off x="5346000" y="3699038"/>
                <a:ext cx="0" cy="161925"/>
                <a:chOff x="5346000" y="3699038"/>
                <a:chExt cx="0" cy="161925"/>
              </a:xfrm>
            </xdr:grpSpPr>
            <xdr:sp>
              <xdr:nvSpPr>
                <xdr:cNvPr id="10863" name="Shape 108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64" name="Shape 10864"/>
                <xdr:cNvGrpSpPr/>
              </xdr:nvGrpSpPr>
              <xdr:grpSpPr>
                <a:xfrm>
                  <a:off x="5346000" y="3699038"/>
                  <a:ext cx="0" cy="161925"/>
                  <a:chOff x="5346000" y="3699038"/>
                  <a:chExt cx="0" cy="161919"/>
                </a:xfrm>
              </xdr:grpSpPr>
              <xdr:sp>
                <xdr:nvSpPr>
                  <xdr:cNvPr id="10865" name="Shape 108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66" name="Shape 10866"/>
                  <xdr:cNvGrpSpPr/>
                </xdr:nvGrpSpPr>
                <xdr:grpSpPr>
                  <a:xfrm>
                    <a:off x="5346000" y="3699038"/>
                    <a:ext cx="0" cy="161919"/>
                    <a:chOff x="5475762" y="47760700"/>
                    <a:chExt cx="423655" cy="230200"/>
                  </a:xfrm>
                </xdr:grpSpPr>
                <xdr:sp>
                  <xdr:nvSpPr>
                    <xdr:cNvPr id="10867" name="Shape 108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68" name="Shape 108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69" name="Shape 108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70" name="Shape 108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71" name="Shape 108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72" name="Shape 108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73" name="Shape 108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74" name="Shape 108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75" name="Shape 10875"/>
            <xdr:cNvGrpSpPr/>
          </xdr:nvGrpSpPr>
          <xdr:grpSpPr>
            <a:xfrm>
              <a:off x="5346000" y="3699038"/>
              <a:ext cx="0" cy="161925"/>
              <a:chOff x="5346000" y="3699038"/>
              <a:chExt cx="0" cy="161925"/>
            </a:xfrm>
          </xdr:grpSpPr>
          <xdr:sp>
            <xdr:nvSpPr>
              <xdr:cNvPr id="10876" name="Shape 108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77" name="Shape 10877"/>
              <xdr:cNvGrpSpPr/>
            </xdr:nvGrpSpPr>
            <xdr:grpSpPr>
              <a:xfrm>
                <a:off x="5346000" y="3699038"/>
                <a:ext cx="0" cy="161925"/>
                <a:chOff x="5346000" y="3699038"/>
                <a:chExt cx="0" cy="161925"/>
              </a:xfrm>
            </xdr:grpSpPr>
            <xdr:sp>
              <xdr:nvSpPr>
                <xdr:cNvPr id="10878" name="Shape 108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79" name="Shape 10879"/>
                <xdr:cNvGrpSpPr/>
              </xdr:nvGrpSpPr>
              <xdr:grpSpPr>
                <a:xfrm>
                  <a:off x="5346000" y="3699038"/>
                  <a:ext cx="0" cy="161925"/>
                  <a:chOff x="5346000" y="3699038"/>
                  <a:chExt cx="0" cy="161919"/>
                </a:xfrm>
              </xdr:grpSpPr>
              <xdr:sp>
                <xdr:nvSpPr>
                  <xdr:cNvPr id="10880" name="Shape 108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81" name="Shape 10881"/>
                  <xdr:cNvGrpSpPr/>
                </xdr:nvGrpSpPr>
                <xdr:grpSpPr>
                  <a:xfrm>
                    <a:off x="5346000" y="3699038"/>
                    <a:ext cx="0" cy="161919"/>
                    <a:chOff x="5475762" y="47760700"/>
                    <a:chExt cx="423655" cy="230200"/>
                  </a:xfrm>
                </xdr:grpSpPr>
                <xdr:sp>
                  <xdr:nvSpPr>
                    <xdr:cNvPr id="10882" name="Shape 108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83" name="Shape 108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84" name="Shape 108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85" name="Shape 108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86" name="Shape 108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87" name="Shape 108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88" name="Shape 108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889" name="Shape 108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90" name="Shape 10890"/>
            <xdr:cNvGrpSpPr/>
          </xdr:nvGrpSpPr>
          <xdr:grpSpPr>
            <a:xfrm>
              <a:off x="5346000" y="3699038"/>
              <a:ext cx="0" cy="161925"/>
              <a:chOff x="5346000" y="3699038"/>
              <a:chExt cx="0" cy="161925"/>
            </a:xfrm>
          </xdr:grpSpPr>
          <xdr:sp>
            <xdr:nvSpPr>
              <xdr:cNvPr id="10891" name="Shape 108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92" name="Shape 10892"/>
              <xdr:cNvGrpSpPr/>
            </xdr:nvGrpSpPr>
            <xdr:grpSpPr>
              <a:xfrm>
                <a:off x="5346000" y="3699038"/>
                <a:ext cx="0" cy="161925"/>
                <a:chOff x="5346000" y="3699038"/>
                <a:chExt cx="0" cy="161925"/>
              </a:xfrm>
            </xdr:grpSpPr>
            <xdr:sp>
              <xdr:nvSpPr>
                <xdr:cNvPr id="10893" name="Shape 108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94" name="Shape 10894"/>
                <xdr:cNvGrpSpPr/>
              </xdr:nvGrpSpPr>
              <xdr:grpSpPr>
                <a:xfrm>
                  <a:off x="5346000" y="3699038"/>
                  <a:ext cx="0" cy="161925"/>
                  <a:chOff x="5346000" y="3699038"/>
                  <a:chExt cx="0" cy="161919"/>
                </a:xfrm>
              </xdr:grpSpPr>
              <xdr:sp>
                <xdr:nvSpPr>
                  <xdr:cNvPr id="10895" name="Shape 108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96" name="Shape 10896"/>
                  <xdr:cNvGrpSpPr/>
                </xdr:nvGrpSpPr>
                <xdr:grpSpPr>
                  <a:xfrm>
                    <a:off x="5346000" y="3699038"/>
                    <a:ext cx="0" cy="161919"/>
                    <a:chOff x="5475762" y="47760700"/>
                    <a:chExt cx="423655" cy="230200"/>
                  </a:xfrm>
                </xdr:grpSpPr>
                <xdr:sp>
                  <xdr:nvSpPr>
                    <xdr:cNvPr id="10897" name="Shape 108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98" name="Shape 108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99" name="Shape 10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00" name="Shape 109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901" name="Shape 10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02" name="Shape 109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03" name="Shape 109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904" name="Shape 109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05" name="Shape 10905"/>
            <xdr:cNvGrpSpPr/>
          </xdr:nvGrpSpPr>
          <xdr:grpSpPr>
            <a:xfrm>
              <a:off x="5346000" y="3699038"/>
              <a:ext cx="0" cy="161925"/>
              <a:chOff x="5346000" y="3699038"/>
              <a:chExt cx="0" cy="161925"/>
            </a:xfrm>
          </xdr:grpSpPr>
          <xdr:sp>
            <xdr:nvSpPr>
              <xdr:cNvPr id="10906" name="Shape 109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07" name="Shape 10907"/>
              <xdr:cNvGrpSpPr/>
            </xdr:nvGrpSpPr>
            <xdr:grpSpPr>
              <a:xfrm>
                <a:off x="5346000" y="3699038"/>
                <a:ext cx="0" cy="161925"/>
                <a:chOff x="5346000" y="3699038"/>
                <a:chExt cx="0" cy="161925"/>
              </a:xfrm>
            </xdr:grpSpPr>
            <xdr:sp>
              <xdr:nvSpPr>
                <xdr:cNvPr id="10908" name="Shape 109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09" name="Shape 10909"/>
                <xdr:cNvGrpSpPr/>
              </xdr:nvGrpSpPr>
              <xdr:grpSpPr>
                <a:xfrm>
                  <a:off x="5346000" y="3699038"/>
                  <a:ext cx="0" cy="161925"/>
                  <a:chOff x="5346000" y="3699038"/>
                  <a:chExt cx="0" cy="161919"/>
                </a:xfrm>
              </xdr:grpSpPr>
              <xdr:sp>
                <xdr:nvSpPr>
                  <xdr:cNvPr id="10910" name="Shape 109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11" name="Shape 10911"/>
                  <xdr:cNvGrpSpPr/>
                </xdr:nvGrpSpPr>
                <xdr:grpSpPr>
                  <a:xfrm>
                    <a:off x="5346000" y="3699038"/>
                    <a:ext cx="0" cy="161919"/>
                    <a:chOff x="5475762" y="47760700"/>
                    <a:chExt cx="423655" cy="230200"/>
                  </a:xfrm>
                </xdr:grpSpPr>
                <xdr:sp>
                  <xdr:nvSpPr>
                    <xdr:cNvPr id="10912" name="Shape 109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13" name="Shape 109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14" name="Shape 109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15" name="Shape 109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916" name="Shape 109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17" name="Shape 109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18" name="Shape 109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919" name="Shape 109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20" name="Shape 10920"/>
            <xdr:cNvGrpSpPr/>
          </xdr:nvGrpSpPr>
          <xdr:grpSpPr>
            <a:xfrm>
              <a:off x="5346000" y="3699038"/>
              <a:ext cx="0" cy="161925"/>
              <a:chOff x="5346000" y="3699038"/>
              <a:chExt cx="0" cy="161925"/>
            </a:xfrm>
          </xdr:grpSpPr>
          <xdr:sp>
            <xdr:nvSpPr>
              <xdr:cNvPr id="10921" name="Shape 109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22" name="Shape 10922"/>
              <xdr:cNvGrpSpPr/>
            </xdr:nvGrpSpPr>
            <xdr:grpSpPr>
              <a:xfrm>
                <a:off x="5346000" y="3699038"/>
                <a:ext cx="0" cy="161925"/>
                <a:chOff x="5346000" y="3699038"/>
                <a:chExt cx="0" cy="161925"/>
              </a:xfrm>
            </xdr:grpSpPr>
            <xdr:sp>
              <xdr:nvSpPr>
                <xdr:cNvPr id="10923" name="Shape 109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24" name="Shape 10924"/>
                <xdr:cNvGrpSpPr/>
              </xdr:nvGrpSpPr>
              <xdr:grpSpPr>
                <a:xfrm>
                  <a:off x="5346000" y="3699038"/>
                  <a:ext cx="0" cy="161925"/>
                  <a:chOff x="5346000" y="3699038"/>
                  <a:chExt cx="0" cy="161919"/>
                </a:xfrm>
              </xdr:grpSpPr>
              <xdr:sp>
                <xdr:nvSpPr>
                  <xdr:cNvPr id="10925" name="Shape 109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26" name="Shape 10926"/>
                  <xdr:cNvGrpSpPr/>
                </xdr:nvGrpSpPr>
                <xdr:grpSpPr>
                  <a:xfrm>
                    <a:off x="5346000" y="3699038"/>
                    <a:ext cx="0" cy="161919"/>
                    <a:chOff x="5475762" y="47760700"/>
                    <a:chExt cx="423655" cy="230200"/>
                  </a:xfrm>
                </xdr:grpSpPr>
                <xdr:sp>
                  <xdr:nvSpPr>
                    <xdr:cNvPr id="10927" name="Shape 109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28" name="Shape 109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29" name="Shape 109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30" name="Shape 109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931" name="Shape 109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32" name="Shape 109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33" name="Shape 109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934" name="Shape 109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35" name="Shape 10935"/>
            <xdr:cNvGrpSpPr/>
          </xdr:nvGrpSpPr>
          <xdr:grpSpPr>
            <a:xfrm>
              <a:off x="5346000" y="3699038"/>
              <a:ext cx="0" cy="161925"/>
              <a:chOff x="5346000" y="3699038"/>
              <a:chExt cx="0" cy="161925"/>
            </a:xfrm>
          </xdr:grpSpPr>
          <xdr:sp>
            <xdr:nvSpPr>
              <xdr:cNvPr id="10936" name="Shape 109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37" name="Shape 10937"/>
              <xdr:cNvGrpSpPr/>
            </xdr:nvGrpSpPr>
            <xdr:grpSpPr>
              <a:xfrm>
                <a:off x="5346000" y="3699038"/>
                <a:ext cx="0" cy="161925"/>
                <a:chOff x="5346000" y="3699038"/>
                <a:chExt cx="0" cy="161925"/>
              </a:xfrm>
            </xdr:grpSpPr>
            <xdr:sp>
              <xdr:nvSpPr>
                <xdr:cNvPr id="10938" name="Shape 109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39" name="Shape 10939"/>
                <xdr:cNvGrpSpPr/>
              </xdr:nvGrpSpPr>
              <xdr:grpSpPr>
                <a:xfrm>
                  <a:off x="5346000" y="3699038"/>
                  <a:ext cx="0" cy="161925"/>
                  <a:chOff x="5346000" y="3699038"/>
                  <a:chExt cx="0" cy="161919"/>
                </a:xfrm>
              </xdr:grpSpPr>
              <xdr:sp>
                <xdr:nvSpPr>
                  <xdr:cNvPr id="10940" name="Shape 109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41" name="Shape 10941"/>
                  <xdr:cNvGrpSpPr/>
                </xdr:nvGrpSpPr>
                <xdr:grpSpPr>
                  <a:xfrm>
                    <a:off x="5346000" y="3699038"/>
                    <a:ext cx="0" cy="161919"/>
                    <a:chOff x="5475762" y="47760700"/>
                    <a:chExt cx="423655" cy="230200"/>
                  </a:xfrm>
                </xdr:grpSpPr>
                <xdr:sp>
                  <xdr:nvSpPr>
                    <xdr:cNvPr id="10942" name="Shape 109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43" name="Shape 109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44" name="Shape 10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45" name="Shape 109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946" name="Shape 109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47" name="Shape 109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48" name="Shape 109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949" name="Shape 109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50" name="Shape 10950"/>
            <xdr:cNvGrpSpPr/>
          </xdr:nvGrpSpPr>
          <xdr:grpSpPr>
            <a:xfrm>
              <a:off x="5346000" y="3699038"/>
              <a:ext cx="0" cy="161925"/>
              <a:chOff x="5346000" y="3699038"/>
              <a:chExt cx="0" cy="161925"/>
            </a:xfrm>
          </xdr:grpSpPr>
          <xdr:sp>
            <xdr:nvSpPr>
              <xdr:cNvPr id="10951" name="Shape 109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52" name="Shape 10952"/>
              <xdr:cNvGrpSpPr/>
            </xdr:nvGrpSpPr>
            <xdr:grpSpPr>
              <a:xfrm>
                <a:off x="5346000" y="3699038"/>
                <a:ext cx="0" cy="161925"/>
                <a:chOff x="5346000" y="3699038"/>
                <a:chExt cx="0" cy="161925"/>
              </a:xfrm>
            </xdr:grpSpPr>
            <xdr:sp>
              <xdr:nvSpPr>
                <xdr:cNvPr id="10953" name="Shape 109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54" name="Shape 10954"/>
                <xdr:cNvGrpSpPr/>
              </xdr:nvGrpSpPr>
              <xdr:grpSpPr>
                <a:xfrm>
                  <a:off x="5346000" y="3699038"/>
                  <a:ext cx="0" cy="161925"/>
                  <a:chOff x="5346000" y="3699038"/>
                  <a:chExt cx="0" cy="161919"/>
                </a:xfrm>
              </xdr:grpSpPr>
              <xdr:sp>
                <xdr:nvSpPr>
                  <xdr:cNvPr id="10955" name="Shape 109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56" name="Shape 10956"/>
                  <xdr:cNvGrpSpPr/>
                </xdr:nvGrpSpPr>
                <xdr:grpSpPr>
                  <a:xfrm>
                    <a:off x="5346000" y="3699038"/>
                    <a:ext cx="0" cy="161919"/>
                    <a:chOff x="5475762" y="47760700"/>
                    <a:chExt cx="423655" cy="230200"/>
                  </a:xfrm>
                </xdr:grpSpPr>
                <xdr:sp>
                  <xdr:nvSpPr>
                    <xdr:cNvPr id="10957" name="Shape 109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58" name="Shape 109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59" name="Shape 109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60" name="Shape 109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961" name="Shape 109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62" name="Shape 109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63" name="Shape 10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964" name="Shape 109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65" name="Shape 10965"/>
            <xdr:cNvGrpSpPr/>
          </xdr:nvGrpSpPr>
          <xdr:grpSpPr>
            <a:xfrm>
              <a:off x="5346000" y="3699038"/>
              <a:ext cx="0" cy="161925"/>
              <a:chOff x="5346000" y="3699038"/>
              <a:chExt cx="0" cy="161925"/>
            </a:xfrm>
          </xdr:grpSpPr>
          <xdr:sp>
            <xdr:nvSpPr>
              <xdr:cNvPr id="10966" name="Shape 109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67" name="Shape 10967"/>
              <xdr:cNvGrpSpPr/>
            </xdr:nvGrpSpPr>
            <xdr:grpSpPr>
              <a:xfrm>
                <a:off x="5346000" y="3699038"/>
                <a:ext cx="0" cy="161925"/>
                <a:chOff x="5346000" y="3699038"/>
                <a:chExt cx="0" cy="161925"/>
              </a:xfrm>
            </xdr:grpSpPr>
            <xdr:sp>
              <xdr:nvSpPr>
                <xdr:cNvPr id="10968" name="Shape 109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69" name="Shape 10969"/>
                <xdr:cNvGrpSpPr/>
              </xdr:nvGrpSpPr>
              <xdr:grpSpPr>
                <a:xfrm>
                  <a:off x="5346000" y="3699038"/>
                  <a:ext cx="0" cy="161925"/>
                  <a:chOff x="5346000" y="3699038"/>
                  <a:chExt cx="0" cy="161919"/>
                </a:xfrm>
              </xdr:grpSpPr>
              <xdr:sp>
                <xdr:nvSpPr>
                  <xdr:cNvPr id="10970" name="Shape 109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71" name="Shape 10971"/>
                  <xdr:cNvGrpSpPr/>
                </xdr:nvGrpSpPr>
                <xdr:grpSpPr>
                  <a:xfrm>
                    <a:off x="5346000" y="3699038"/>
                    <a:ext cx="0" cy="161919"/>
                    <a:chOff x="5475762" y="47760700"/>
                    <a:chExt cx="314325" cy="230200"/>
                  </a:xfrm>
                </xdr:grpSpPr>
                <xdr:sp>
                  <xdr:nvSpPr>
                    <xdr:cNvPr id="10972" name="Shape 109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73" name="Shape 1097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74" name="Shape 1097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75" name="Shape 1097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76" name="Shape 1097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77" name="Shape 1097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78" name="Shape 109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0979" name="Shape 109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80" name="Shape 10980"/>
            <xdr:cNvGrpSpPr/>
          </xdr:nvGrpSpPr>
          <xdr:grpSpPr>
            <a:xfrm>
              <a:off x="5346000" y="3699038"/>
              <a:ext cx="0" cy="161925"/>
              <a:chOff x="5346000" y="3699038"/>
              <a:chExt cx="0" cy="161925"/>
            </a:xfrm>
          </xdr:grpSpPr>
          <xdr:sp>
            <xdr:nvSpPr>
              <xdr:cNvPr id="10981" name="Shape 109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82" name="Shape 10982"/>
              <xdr:cNvGrpSpPr/>
            </xdr:nvGrpSpPr>
            <xdr:grpSpPr>
              <a:xfrm>
                <a:off x="5346000" y="3699038"/>
                <a:ext cx="0" cy="161925"/>
                <a:chOff x="5346000" y="3699038"/>
                <a:chExt cx="0" cy="161925"/>
              </a:xfrm>
            </xdr:grpSpPr>
            <xdr:sp>
              <xdr:nvSpPr>
                <xdr:cNvPr id="10983" name="Shape 109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84" name="Shape 10984"/>
                <xdr:cNvGrpSpPr/>
              </xdr:nvGrpSpPr>
              <xdr:grpSpPr>
                <a:xfrm>
                  <a:off x="5346000" y="3699038"/>
                  <a:ext cx="0" cy="161925"/>
                  <a:chOff x="5346000" y="3699038"/>
                  <a:chExt cx="0" cy="161919"/>
                </a:xfrm>
              </xdr:grpSpPr>
              <xdr:sp>
                <xdr:nvSpPr>
                  <xdr:cNvPr id="10985" name="Shape 109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86" name="Shape 10986"/>
                  <xdr:cNvGrpSpPr/>
                </xdr:nvGrpSpPr>
                <xdr:grpSpPr>
                  <a:xfrm>
                    <a:off x="5346000" y="3699038"/>
                    <a:ext cx="0" cy="161919"/>
                    <a:chOff x="5475762" y="47760700"/>
                    <a:chExt cx="314325" cy="230200"/>
                  </a:xfrm>
                </xdr:grpSpPr>
                <xdr:sp>
                  <xdr:nvSpPr>
                    <xdr:cNvPr id="10987" name="Shape 109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88" name="Shape 1098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89" name="Shape 1098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90" name="Shape 109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91" name="Shape 109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92" name="Shape 109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93" name="Shape 109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0994" name="Shape 1099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95" name="Shape 10995"/>
            <xdr:cNvGrpSpPr/>
          </xdr:nvGrpSpPr>
          <xdr:grpSpPr>
            <a:xfrm>
              <a:off x="5346000" y="3694275"/>
              <a:ext cx="0" cy="171450"/>
              <a:chOff x="5346000" y="3694275"/>
              <a:chExt cx="0" cy="171450"/>
            </a:xfrm>
          </xdr:grpSpPr>
          <xdr:sp>
            <xdr:nvSpPr>
              <xdr:cNvPr id="10996" name="Shape 1099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97" name="Shape 10997"/>
              <xdr:cNvGrpSpPr/>
            </xdr:nvGrpSpPr>
            <xdr:grpSpPr>
              <a:xfrm>
                <a:off x="5346000" y="3694275"/>
                <a:ext cx="0" cy="171450"/>
                <a:chOff x="5346000" y="3694275"/>
                <a:chExt cx="0" cy="171450"/>
              </a:xfrm>
            </xdr:grpSpPr>
            <xdr:sp>
              <xdr:nvSpPr>
                <xdr:cNvPr id="10998" name="Shape 1099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99" name="Shape 10999"/>
                <xdr:cNvGrpSpPr/>
              </xdr:nvGrpSpPr>
              <xdr:grpSpPr>
                <a:xfrm>
                  <a:off x="5346000" y="3694275"/>
                  <a:ext cx="0" cy="171450"/>
                  <a:chOff x="5346000" y="3694275"/>
                  <a:chExt cx="0" cy="171443"/>
                </a:xfrm>
              </xdr:grpSpPr>
              <xdr:sp>
                <xdr:nvSpPr>
                  <xdr:cNvPr id="11000" name="Shape 1100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01" name="Shape 11001"/>
                  <xdr:cNvGrpSpPr/>
                </xdr:nvGrpSpPr>
                <xdr:grpSpPr>
                  <a:xfrm>
                    <a:off x="5346000" y="3694275"/>
                    <a:ext cx="0" cy="171443"/>
                    <a:chOff x="5475762" y="47760700"/>
                    <a:chExt cx="314325" cy="230200"/>
                  </a:xfrm>
                </xdr:grpSpPr>
                <xdr:sp>
                  <xdr:nvSpPr>
                    <xdr:cNvPr id="11002" name="Shape 110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03" name="Shape 1100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04" name="Shape 1100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05" name="Shape 1100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06" name="Shape 1100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07" name="Shape 1100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08" name="Shape 1100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09" name="Shape 110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10" name="Shape 11010"/>
            <xdr:cNvGrpSpPr/>
          </xdr:nvGrpSpPr>
          <xdr:grpSpPr>
            <a:xfrm>
              <a:off x="5346000" y="3699038"/>
              <a:ext cx="0" cy="161925"/>
              <a:chOff x="5346000" y="3699038"/>
              <a:chExt cx="0" cy="161925"/>
            </a:xfrm>
          </xdr:grpSpPr>
          <xdr:sp>
            <xdr:nvSpPr>
              <xdr:cNvPr id="11011" name="Shape 110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12" name="Shape 11012"/>
              <xdr:cNvGrpSpPr/>
            </xdr:nvGrpSpPr>
            <xdr:grpSpPr>
              <a:xfrm>
                <a:off x="5346000" y="3699038"/>
                <a:ext cx="0" cy="161925"/>
                <a:chOff x="5346000" y="3699038"/>
                <a:chExt cx="0" cy="161925"/>
              </a:xfrm>
            </xdr:grpSpPr>
            <xdr:sp>
              <xdr:nvSpPr>
                <xdr:cNvPr id="11013" name="Shape 110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14" name="Shape 11014"/>
                <xdr:cNvGrpSpPr/>
              </xdr:nvGrpSpPr>
              <xdr:grpSpPr>
                <a:xfrm>
                  <a:off x="5346000" y="3699038"/>
                  <a:ext cx="0" cy="161925"/>
                  <a:chOff x="5346000" y="3699038"/>
                  <a:chExt cx="0" cy="161919"/>
                </a:xfrm>
              </xdr:grpSpPr>
              <xdr:sp>
                <xdr:nvSpPr>
                  <xdr:cNvPr id="11015" name="Shape 110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16" name="Shape 11016"/>
                  <xdr:cNvGrpSpPr/>
                </xdr:nvGrpSpPr>
                <xdr:grpSpPr>
                  <a:xfrm>
                    <a:off x="5346000" y="3699038"/>
                    <a:ext cx="0" cy="161919"/>
                    <a:chOff x="5475762" y="47760700"/>
                    <a:chExt cx="423655" cy="230200"/>
                  </a:xfrm>
                </xdr:grpSpPr>
                <xdr:sp>
                  <xdr:nvSpPr>
                    <xdr:cNvPr id="11017" name="Shape 110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18" name="Shape 110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19" name="Shape 11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20" name="Shape 110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21" name="Shape 11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22" name="Shape 110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23" name="Shape 11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24" name="Shape 110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25" name="Shape 11025"/>
            <xdr:cNvGrpSpPr/>
          </xdr:nvGrpSpPr>
          <xdr:grpSpPr>
            <a:xfrm>
              <a:off x="5346000" y="3699038"/>
              <a:ext cx="0" cy="161925"/>
              <a:chOff x="5346000" y="3699038"/>
              <a:chExt cx="0" cy="161925"/>
            </a:xfrm>
          </xdr:grpSpPr>
          <xdr:sp>
            <xdr:nvSpPr>
              <xdr:cNvPr id="11026" name="Shape 110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27" name="Shape 11027"/>
              <xdr:cNvGrpSpPr/>
            </xdr:nvGrpSpPr>
            <xdr:grpSpPr>
              <a:xfrm>
                <a:off x="5346000" y="3699038"/>
                <a:ext cx="0" cy="161925"/>
                <a:chOff x="5346000" y="3699038"/>
                <a:chExt cx="0" cy="161925"/>
              </a:xfrm>
            </xdr:grpSpPr>
            <xdr:sp>
              <xdr:nvSpPr>
                <xdr:cNvPr id="11028" name="Shape 110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29" name="Shape 11029"/>
                <xdr:cNvGrpSpPr/>
              </xdr:nvGrpSpPr>
              <xdr:grpSpPr>
                <a:xfrm>
                  <a:off x="5346000" y="3699038"/>
                  <a:ext cx="0" cy="161925"/>
                  <a:chOff x="5346000" y="3699038"/>
                  <a:chExt cx="0" cy="161919"/>
                </a:xfrm>
              </xdr:grpSpPr>
              <xdr:sp>
                <xdr:nvSpPr>
                  <xdr:cNvPr id="11030" name="Shape 110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31" name="Shape 11031"/>
                  <xdr:cNvGrpSpPr/>
                </xdr:nvGrpSpPr>
                <xdr:grpSpPr>
                  <a:xfrm>
                    <a:off x="5346000" y="3699038"/>
                    <a:ext cx="0" cy="161919"/>
                    <a:chOff x="5475762" y="47760700"/>
                    <a:chExt cx="423655" cy="230200"/>
                  </a:xfrm>
                </xdr:grpSpPr>
                <xdr:sp>
                  <xdr:nvSpPr>
                    <xdr:cNvPr id="11032" name="Shape 110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33" name="Shape 110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34" name="Shape 11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35" name="Shape 110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36" name="Shape 110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37" name="Shape 110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38" name="Shape 110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39" name="Shape 110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40" name="Shape 11040"/>
            <xdr:cNvGrpSpPr/>
          </xdr:nvGrpSpPr>
          <xdr:grpSpPr>
            <a:xfrm>
              <a:off x="5346000" y="3699038"/>
              <a:ext cx="0" cy="161925"/>
              <a:chOff x="5346000" y="3699038"/>
              <a:chExt cx="0" cy="161925"/>
            </a:xfrm>
          </xdr:grpSpPr>
          <xdr:sp>
            <xdr:nvSpPr>
              <xdr:cNvPr id="11041" name="Shape 110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42" name="Shape 11042"/>
              <xdr:cNvGrpSpPr/>
            </xdr:nvGrpSpPr>
            <xdr:grpSpPr>
              <a:xfrm>
                <a:off x="5346000" y="3699038"/>
                <a:ext cx="0" cy="161925"/>
                <a:chOff x="5346000" y="3699038"/>
                <a:chExt cx="0" cy="161925"/>
              </a:xfrm>
            </xdr:grpSpPr>
            <xdr:sp>
              <xdr:nvSpPr>
                <xdr:cNvPr id="11043" name="Shape 110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44" name="Shape 11044"/>
                <xdr:cNvGrpSpPr/>
              </xdr:nvGrpSpPr>
              <xdr:grpSpPr>
                <a:xfrm>
                  <a:off x="5346000" y="3699038"/>
                  <a:ext cx="0" cy="161925"/>
                  <a:chOff x="5346000" y="3699038"/>
                  <a:chExt cx="0" cy="161919"/>
                </a:xfrm>
              </xdr:grpSpPr>
              <xdr:sp>
                <xdr:nvSpPr>
                  <xdr:cNvPr id="11045" name="Shape 110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46" name="Shape 11046"/>
                  <xdr:cNvGrpSpPr/>
                </xdr:nvGrpSpPr>
                <xdr:grpSpPr>
                  <a:xfrm>
                    <a:off x="5346000" y="3699038"/>
                    <a:ext cx="0" cy="161919"/>
                    <a:chOff x="5475762" y="47760700"/>
                    <a:chExt cx="423655" cy="230200"/>
                  </a:xfrm>
                </xdr:grpSpPr>
                <xdr:sp>
                  <xdr:nvSpPr>
                    <xdr:cNvPr id="11047" name="Shape 110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48" name="Shape 110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49" name="Shape 110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50" name="Shape 110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51" name="Shape 110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52" name="Shape 110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53" name="Shape 11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54" name="Shape 110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55" name="Shape 11055"/>
            <xdr:cNvGrpSpPr/>
          </xdr:nvGrpSpPr>
          <xdr:grpSpPr>
            <a:xfrm>
              <a:off x="5346000" y="3699038"/>
              <a:ext cx="0" cy="161925"/>
              <a:chOff x="5346000" y="3699038"/>
              <a:chExt cx="0" cy="161925"/>
            </a:xfrm>
          </xdr:grpSpPr>
          <xdr:sp>
            <xdr:nvSpPr>
              <xdr:cNvPr id="11056" name="Shape 110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57" name="Shape 11057"/>
              <xdr:cNvGrpSpPr/>
            </xdr:nvGrpSpPr>
            <xdr:grpSpPr>
              <a:xfrm>
                <a:off x="5346000" y="3699038"/>
                <a:ext cx="0" cy="161925"/>
                <a:chOff x="5346000" y="3699038"/>
                <a:chExt cx="0" cy="161925"/>
              </a:xfrm>
            </xdr:grpSpPr>
            <xdr:sp>
              <xdr:nvSpPr>
                <xdr:cNvPr id="11058" name="Shape 110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59" name="Shape 11059"/>
                <xdr:cNvGrpSpPr/>
              </xdr:nvGrpSpPr>
              <xdr:grpSpPr>
                <a:xfrm>
                  <a:off x="5346000" y="3699038"/>
                  <a:ext cx="0" cy="161925"/>
                  <a:chOff x="5346000" y="3699038"/>
                  <a:chExt cx="0" cy="161919"/>
                </a:xfrm>
              </xdr:grpSpPr>
              <xdr:sp>
                <xdr:nvSpPr>
                  <xdr:cNvPr id="11060" name="Shape 110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61" name="Shape 11061"/>
                  <xdr:cNvGrpSpPr/>
                </xdr:nvGrpSpPr>
                <xdr:grpSpPr>
                  <a:xfrm>
                    <a:off x="5346000" y="3699038"/>
                    <a:ext cx="0" cy="161919"/>
                    <a:chOff x="5475762" y="47760700"/>
                    <a:chExt cx="423655" cy="230200"/>
                  </a:xfrm>
                </xdr:grpSpPr>
                <xdr:sp>
                  <xdr:nvSpPr>
                    <xdr:cNvPr id="11062" name="Shape 110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63" name="Shape 110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64" name="Shape 110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65" name="Shape 110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66" name="Shape 110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67" name="Shape 110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68" name="Shape 110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69" name="Shape 110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70" name="Shape 11070"/>
            <xdr:cNvGrpSpPr/>
          </xdr:nvGrpSpPr>
          <xdr:grpSpPr>
            <a:xfrm>
              <a:off x="5346000" y="3699038"/>
              <a:ext cx="0" cy="161925"/>
              <a:chOff x="5346000" y="3699038"/>
              <a:chExt cx="0" cy="161925"/>
            </a:xfrm>
          </xdr:grpSpPr>
          <xdr:sp>
            <xdr:nvSpPr>
              <xdr:cNvPr id="11071" name="Shape 110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72" name="Shape 11072"/>
              <xdr:cNvGrpSpPr/>
            </xdr:nvGrpSpPr>
            <xdr:grpSpPr>
              <a:xfrm>
                <a:off x="5346000" y="3699038"/>
                <a:ext cx="0" cy="161925"/>
                <a:chOff x="5346000" y="3699038"/>
                <a:chExt cx="0" cy="161925"/>
              </a:xfrm>
            </xdr:grpSpPr>
            <xdr:sp>
              <xdr:nvSpPr>
                <xdr:cNvPr id="11073" name="Shape 110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74" name="Shape 11074"/>
                <xdr:cNvGrpSpPr/>
              </xdr:nvGrpSpPr>
              <xdr:grpSpPr>
                <a:xfrm>
                  <a:off x="5346000" y="3699038"/>
                  <a:ext cx="0" cy="161925"/>
                  <a:chOff x="5346000" y="3699038"/>
                  <a:chExt cx="0" cy="161919"/>
                </a:xfrm>
              </xdr:grpSpPr>
              <xdr:sp>
                <xdr:nvSpPr>
                  <xdr:cNvPr id="11075" name="Shape 110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76" name="Shape 11076"/>
                  <xdr:cNvGrpSpPr/>
                </xdr:nvGrpSpPr>
                <xdr:grpSpPr>
                  <a:xfrm>
                    <a:off x="5346000" y="3699038"/>
                    <a:ext cx="0" cy="161919"/>
                    <a:chOff x="5475762" y="47760700"/>
                    <a:chExt cx="423655" cy="230200"/>
                  </a:xfrm>
                </xdr:grpSpPr>
                <xdr:sp>
                  <xdr:nvSpPr>
                    <xdr:cNvPr id="11077" name="Shape 110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78" name="Shape 110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79" name="Shape 110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80" name="Shape 110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81" name="Shape 110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82" name="Shape 110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83" name="Shape 110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84" name="Shape 110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85" name="Shape 11085"/>
            <xdr:cNvGrpSpPr/>
          </xdr:nvGrpSpPr>
          <xdr:grpSpPr>
            <a:xfrm>
              <a:off x="5346000" y="3699038"/>
              <a:ext cx="0" cy="161925"/>
              <a:chOff x="5346000" y="3699038"/>
              <a:chExt cx="0" cy="161925"/>
            </a:xfrm>
          </xdr:grpSpPr>
          <xdr:sp>
            <xdr:nvSpPr>
              <xdr:cNvPr id="11086" name="Shape 110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87" name="Shape 11087"/>
              <xdr:cNvGrpSpPr/>
            </xdr:nvGrpSpPr>
            <xdr:grpSpPr>
              <a:xfrm>
                <a:off x="5346000" y="3699038"/>
                <a:ext cx="0" cy="161925"/>
                <a:chOff x="5346000" y="3699038"/>
                <a:chExt cx="0" cy="161925"/>
              </a:xfrm>
            </xdr:grpSpPr>
            <xdr:sp>
              <xdr:nvSpPr>
                <xdr:cNvPr id="11088" name="Shape 110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89" name="Shape 11089"/>
                <xdr:cNvGrpSpPr/>
              </xdr:nvGrpSpPr>
              <xdr:grpSpPr>
                <a:xfrm>
                  <a:off x="5346000" y="3699038"/>
                  <a:ext cx="0" cy="161925"/>
                  <a:chOff x="5346000" y="3699038"/>
                  <a:chExt cx="0" cy="161919"/>
                </a:xfrm>
              </xdr:grpSpPr>
              <xdr:sp>
                <xdr:nvSpPr>
                  <xdr:cNvPr id="11090" name="Shape 110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91" name="Shape 11091"/>
                  <xdr:cNvGrpSpPr/>
                </xdr:nvGrpSpPr>
                <xdr:grpSpPr>
                  <a:xfrm>
                    <a:off x="5346000" y="3699038"/>
                    <a:ext cx="0" cy="161919"/>
                    <a:chOff x="5475762" y="47760700"/>
                    <a:chExt cx="423655" cy="230200"/>
                  </a:xfrm>
                </xdr:grpSpPr>
                <xdr:sp>
                  <xdr:nvSpPr>
                    <xdr:cNvPr id="11092" name="Shape 110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93" name="Shape 110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94" name="Shape 110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95" name="Shape 110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96" name="Shape 11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97" name="Shape 110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98" name="Shape 11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99" name="Shape 110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00" name="Shape 11100"/>
            <xdr:cNvGrpSpPr/>
          </xdr:nvGrpSpPr>
          <xdr:grpSpPr>
            <a:xfrm>
              <a:off x="5346000" y="3699038"/>
              <a:ext cx="0" cy="161925"/>
              <a:chOff x="5346000" y="3699038"/>
              <a:chExt cx="0" cy="161925"/>
            </a:xfrm>
          </xdr:grpSpPr>
          <xdr:sp>
            <xdr:nvSpPr>
              <xdr:cNvPr id="11101" name="Shape 111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02" name="Shape 11102"/>
              <xdr:cNvGrpSpPr/>
            </xdr:nvGrpSpPr>
            <xdr:grpSpPr>
              <a:xfrm>
                <a:off x="5346000" y="3699038"/>
                <a:ext cx="0" cy="161925"/>
                <a:chOff x="5346000" y="3699038"/>
                <a:chExt cx="0" cy="161925"/>
              </a:xfrm>
            </xdr:grpSpPr>
            <xdr:sp>
              <xdr:nvSpPr>
                <xdr:cNvPr id="11103" name="Shape 111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04" name="Shape 11104"/>
                <xdr:cNvGrpSpPr/>
              </xdr:nvGrpSpPr>
              <xdr:grpSpPr>
                <a:xfrm>
                  <a:off x="5346000" y="3699038"/>
                  <a:ext cx="0" cy="161925"/>
                  <a:chOff x="5346000" y="3699038"/>
                  <a:chExt cx="0" cy="161919"/>
                </a:xfrm>
              </xdr:grpSpPr>
              <xdr:sp>
                <xdr:nvSpPr>
                  <xdr:cNvPr id="11105" name="Shape 111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06" name="Shape 11106"/>
                  <xdr:cNvGrpSpPr/>
                </xdr:nvGrpSpPr>
                <xdr:grpSpPr>
                  <a:xfrm>
                    <a:off x="5346000" y="3699038"/>
                    <a:ext cx="0" cy="161919"/>
                    <a:chOff x="5475762" y="47760700"/>
                    <a:chExt cx="423655" cy="230200"/>
                  </a:xfrm>
                </xdr:grpSpPr>
                <xdr:sp>
                  <xdr:nvSpPr>
                    <xdr:cNvPr id="11107" name="Shape 111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08" name="Shape 111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09" name="Shape 11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10" name="Shape 111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11" name="Shape 11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12" name="Shape 111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13" name="Shape 111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14" name="Shape 111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15" name="Shape 11115"/>
            <xdr:cNvGrpSpPr/>
          </xdr:nvGrpSpPr>
          <xdr:grpSpPr>
            <a:xfrm>
              <a:off x="5346000" y="3699038"/>
              <a:ext cx="0" cy="161925"/>
              <a:chOff x="5346000" y="3699038"/>
              <a:chExt cx="0" cy="161925"/>
            </a:xfrm>
          </xdr:grpSpPr>
          <xdr:sp>
            <xdr:nvSpPr>
              <xdr:cNvPr id="11116" name="Shape 111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17" name="Shape 11117"/>
              <xdr:cNvGrpSpPr/>
            </xdr:nvGrpSpPr>
            <xdr:grpSpPr>
              <a:xfrm>
                <a:off x="5346000" y="3699038"/>
                <a:ext cx="0" cy="161925"/>
                <a:chOff x="5346000" y="3699038"/>
                <a:chExt cx="0" cy="161925"/>
              </a:xfrm>
            </xdr:grpSpPr>
            <xdr:sp>
              <xdr:nvSpPr>
                <xdr:cNvPr id="11118" name="Shape 111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19" name="Shape 11119"/>
                <xdr:cNvGrpSpPr/>
              </xdr:nvGrpSpPr>
              <xdr:grpSpPr>
                <a:xfrm>
                  <a:off x="5346000" y="3699038"/>
                  <a:ext cx="0" cy="161925"/>
                  <a:chOff x="5346000" y="3699038"/>
                  <a:chExt cx="0" cy="161919"/>
                </a:xfrm>
              </xdr:grpSpPr>
              <xdr:sp>
                <xdr:nvSpPr>
                  <xdr:cNvPr id="11120" name="Shape 111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21" name="Shape 11121"/>
                  <xdr:cNvGrpSpPr/>
                </xdr:nvGrpSpPr>
                <xdr:grpSpPr>
                  <a:xfrm>
                    <a:off x="5346000" y="3699038"/>
                    <a:ext cx="0" cy="161919"/>
                    <a:chOff x="5475762" y="47760700"/>
                    <a:chExt cx="423655" cy="230200"/>
                  </a:xfrm>
                </xdr:grpSpPr>
                <xdr:sp>
                  <xdr:nvSpPr>
                    <xdr:cNvPr id="11122" name="Shape 111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23" name="Shape 111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24" name="Shape 111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25" name="Shape 111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26" name="Shape 111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27" name="Shape 111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28" name="Shape 11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29" name="Shape 111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30" name="Shape 11130"/>
            <xdr:cNvGrpSpPr/>
          </xdr:nvGrpSpPr>
          <xdr:grpSpPr>
            <a:xfrm>
              <a:off x="5346000" y="3699038"/>
              <a:ext cx="0" cy="161925"/>
              <a:chOff x="5346000" y="3699038"/>
              <a:chExt cx="0" cy="161925"/>
            </a:xfrm>
          </xdr:grpSpPr>
          <xdr:sp>
            <xdr:nvSpPr>
              <xdr:cNvPr id="11131" name="Shape 111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32" name="Shape 11132"/>
              <xdr:cNvGrpSpPr/>
            </xdr:nvGrpSpPr>
            <xdr:grpSpPr>
              <a:xfrm>
                <a:off x="5346000" y="3699038"/>
                <a:ext cx="0" cy="161925"/>
                <a:chOff x="5346000" y="3699038"/>
                <a:chExt cx="0" cy="161925"/>
              </a:xfrm>
            </xdr:grpSpPr>
            <xdr:sp>
              <xdr:nvSpPr>
                <xdr:cNvPr id="11133" name="Shape 111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34" name="Shape 11134"/>
                <xdr:cNvGrpSpPr/>
              </xdr:nvGrpSpPr>
              <xdr:grpSpPr>
                <a:xfrm>
                  <a:off x="5346000" y="3699038"/>
                  <a:ext cx="0" cy="161925"/>
                  <a:chOff x="5346000" y="3699038"/>
                  <a:chExt cx="0" cy="161919"/>
                </a:xfrm>
              </xdr:grpSpPr>
              <xdr:sp>
                <xdr:nvSpPr>
                  <xdr:cNvPr id="11135" name="Shape 111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36" name="Shape 11136"/>
                  <xdr:cNvGrpSpPr/>
                </xdr:nvGrpSpPr>
                <xdr:grpSpPr>
                  <a:xfrm>
                    <a:off x="5346000" y="3699038"/>
                    <a:ext cx="0" cy="161919"/>
                    <a:chOff x="5475762" y="47760700"/>
                    <a:chExt cx="423655" cy="230200"/>
                  </a:xfrm>
                </xdr:grpSpPr>
                <xdr:sp>
                  <xdr:nvSpPr>
                    <xdr:cNvPr id="11137" name="Shape 111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38" name="Shape 111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39" name="Shape 111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40" name="Shape 111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41" name="Shape 11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42" name="Shape 11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43" name="Shape 11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44" name="Shape 111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45" name="Shape 11145"/>
            <xdr:cNvGrpSpPr/>
          </xdr:nvGrpSpPr>
          <xdr:grpSpPr>
            <a:xfrm>
              <a:off x="5346000" y="3699038"/>
              <a:ext cx="0" cy="161925"/>
              <a:chOff x="5346000" y="3699038"/>
              <a:chExt cx="0" cy="161925"/>
            </a:xfrm>
          </xdr:grpSpPr>
          <xdr:sp>
            <xdr:nvSpPr>
              <xdr:cNvPr id="11146" name="Shape 111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47" name="Shape 11147"/>
              <xdr:cNvGrpSpPr/>
            </xdr:nvGrpSpPr>
            <xdr:grpSpPr>
              <a:xfrm>
                <a:off x="5346000" y="3699038"/>
                <a:ext cx="0" cy="161925"/>
                <a:chOff x="5346000" y="3699038"/>
                <a:chExt cx="0" cy="161925"/>
              </a:xfrm>
            </xdr:grpSpPr>
            <xdr:sp>
              <xdr:nvSpPr>
                <xdr:cNvPr id="11148" name="Shape 111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49" name="Shape 11149"/>
                <xdr:cNvGrpSpPr/>
              </xdr:nvGrpSpPr>
              <xdr:grpSpPr>
                <a:xfrm>
                  <a:off x="5346000" y="3699038"/>
                  <a:ext cx="0" cy="161925"/>
                  <a:chOff x="5346000" y="3699038"/>
                  <a:chExt cx="0" cy="161919"/>
                </a:xfrm>
              </xdr:grpSpPr>
              <xdr:sp>
                <xdr:nvSpPr>
                  <xdr:cNvPr id="11150" name="Shape 111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51" name="Shape 11151"/>
                  <xdr:cNvGrpSpPr/>
                </xdr:nvGrpSpPr>
                <xdr:grpSpPr>
                  <a:xfrm>
                    <a:off x="5346000" y="3699038"/>
                    <a:ext cx="0" cy="161919"/>
                    <a:chOff x="5475762" y="47760700"/>
                    <a:chExt cx="423655" cy="230200"/>
                  </a:xfrm>
                </xdr:grpSpPr>
                <xdr:sp>
                  <xdr:nvSpPr>
                    <xdr:cNvPr id="11152" name="Shape 111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53" name="Shape 111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54" name="Shape 111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55" name="Shape 111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56" name="Shape 111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57" name="Shape 111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58" name="Shape 111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59" name="Shape 111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60" name="Shape 11160"/>
            <xdr:cNvGrpSpPr/>
          </xdr:nvGrpSpPr>
          <xdr:grpSpPr>
            <a:xfrm>
              <a:off x="5346000" y="3699038"/>
              <a:ext cx="0" cy="161925"/>
              <a:chOff x="5346000" y="3699038"/>
              <a:chExt cx="0" cy="161925"/>
            </a:xfrm>
          </xdr:grpSpPr>
          <xdr:sp>
            <xdr:nvSpPr>
              <xdr:cNvPr id="11161" name="Shape 111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62" name="Shape 11162"/>
              <xdr:cNvGrpSpPr/>
            </xdr:nvGrpSpPr>
            <xdr:grpSpPr>
              <a:xfrm>
                <a:off x="5346000" y="3699038"/>
                <a:ext cx="0" cy="161925"/>
                <a:chOff x="5346000" y="3699038"/>
                <a:chExt cx="0" cy="161925"/>
              </a:xfrm>
            </xdr:grpSpPr>
            <xdr:sp>
              <xdr:nvSpPr>
                <xdr:cNvPr id="11163" name="Shape 111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64" name="Shape 11164"/>
                <xdr:cNvGrpSpPr/>
              </xdr:nvGrpSpPr>
              <xdr:grpSpPr>
                <a:xfrm>
                  <a:off x="5346000" y="3699038"/>
                  <a:ext cx="0" cy="161925"/>
                  <a:chOff x="5346000" y="3699038"/>
                  <a:chExt cx="0" cy="161919"/>
                </a:xfrm>
              </xdr:grpSpPr>
              <xdr:sp>
                <xdr:nvSpPr>
                  <xdr:cNvPr id="11165" name="Shape 111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66" name="Shape 11166"/>
                  <xdr:cNvGrpSpPr/>
                </xdr:nvGrpSpPr>
                <xdr:grpSpPr>
                  <a:xfrm>
                    <a:off x="5346000" y="3699038"/>
                    <a:ext cx="0" cy="161919"/>
                    <a:chOff x="5475762" y="47760700"/>
                    <a:chExt cx="423655" cy="230200"/>
                  </a:xfrm>
                </xdr:grpSpPr>
                <xdr:sp>
                  <xdr:nvSpPr>
                    <xdr:cNvPr id="11167" name="Shape 111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68" name="Shape 111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69" name="Shape 111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70" name="Shape 111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71" name="Shape 111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72" name="Shape 111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73" name="Shape 11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74" name="Shape 111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75" name="Shape 11175"/>
            <xdr:cNvGrpSpPr/>
          </xdr:nvGrpSpPr>
          <xdr:grpSpPr>
            <a:xfrm>
              <a:off x="5346000" y="3699038"/>
              <a:ext cx="0" cy="161925"/>
              <a:chOff x="5346000" y="3699038"/>
              <a:chExt cx="0" cy="161925"/>
            </a:xfrm>
          </xdr:grpSpPr>
          <xdr:sp>
            <xdr:nvSpPr>
              <xdr:cNvPr id="11176" name="Shape 111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77" name="Shape 11177"/>
              <xdr:cNvGrpSpPr/>
            </xdr:nvGrpSpPr>
            <xdr:grpSpPr>
              <a:xfrm>
                <a:off x="5346000" y="3699038"/>
                <a:ext cx="0" cy="161925"/>
                <a:chOff x="5346000" y="3699038"/>
                <a:chExt cx="0" cy="161925"/>
              </a:xfrm>
            </xdr:grpSpPr>
            <xdr:sp>
              <xdr:nvSpPr>
                <xdr:cNvPr id="11178" name="Shape 111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79" name="Shape 11179"/>
                <xdr:cNvGrpSpPr/>
              </xdr:nvGrpSpPr>
              <xdr:grpSpPr>
                <a:xfrm>
                  <a:off x="5346000" y="3699038"/>
                  <a:ext cx="0" cy="161925"/>
                  <a:chOff x="5346000" y="3699038"/>
                  <a:chExt cx="0" cy="161919"/>
                </a:xfrm>
              </xdr:grpSpPr>
              <xdr:sp>
                <xdr:nvSpPr>
                  <xdr:cNvPr id="11180" name="Shape 111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81" name="Shape 11181"/>
                  <xdr:cNvGrpSpPr/>
                </xdr:nvGrpSpPr>
                <xdr:grpSpPr>
                  <a:xfrm>
                    <a:off x="5346000" y="3699038"/>
                    <a:ext cx="0" cy="161919"/>
                    <a:chOff x="5475762" y="47760700"/>
                    <a:chExt cx="423655" cy="230200"/>
                  </a:xfrm>
                </xdr:grpSpPr>
                <xdr:sp>
                  <xdr:nvSpPr>
                    <xdr:cNvPr id="11182" name="Shape 111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83" name="Shape 111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84" name="Shape 11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85" name="Shape 111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186" name="Shape 11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87" name="Shape 111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88" name="Shape 11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89" name="Shape 111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90" name="Shape 11190"/>
            <xdr:cNvGrpSpPr/>
          </xdr:nvGrpSpPr>
          <xdr:grpSpPr>
            <a:xfrm>
              <a:off x="5346000" y="3699038"/>
              <a:ext cx="0" cy="161925"/>
              <a:chOff x="5346000" y="3699038"/>
              <a:chExt cx="0" cy="161925"/>
            </a:xfrm>
          </xdr:grpSpPr>
          <xdr:sp>
            <xdr:nvSpPr>
              <xdr:cNvPr id="11191" name="Shape 111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92" name="Shape 11192"/>
              <xdr:cNvGrpSpPr/>
            </xdr:nvGrpSpPr>
            <xdr:grpSpPr>
              <a:xfrm>
                <a:off x="5346000" y="3699038"/>
                <a:ext cx="0" cy="161925"/>
                <a:chOff x="5346000" y="3699038"/>
                <a:chExt cx="0" cy="161925"/>
              </a:xfrm>
            </xdr:grpSpPr>
            <xdr:sp>
              <xdr:nvSpPr>
                <xdr:cNvPr id="11193" name="Shape 111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94" name="Shape 11194"/>
                <xdr:cNvGrpSpPr/>
              </xdr:nvGrpSpPr>
              <xdr:grpSpPr>
                <a:xfrm>
                  <a:off x="5346000" y="3699038"/>
                  <a:ext cx="0" cy="161925"/>
                  <a:chOff x="5346000" y="3699038"/>
                  <a:chExt cx="0" cy="161919"/>
                </a:xfrm>
              </xdr:grpSpPr>
              <xdr:sp>
                <xdr:nvSpPr>
                  <xdr:cNvPr id="11195" name="Shape 111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96" name="Shape 11196"/>
                  <xdr:cNvGrpSpPr/>
                </xdr:nvGrpSpPr>
                <xdr:grpSpPr>
                  <a:xfrm>
                    <a:off x="5346000" y="3699038"/>
                    <a:ext cx="0" cy="161919"/>
                    <a:chOff x="5475762" y="47760700"/>
                    <a:chExt cx="423655" cy="230200"/>
                  </a:xfrm>
                </xdr:grpSpPr>
                <xdr:sp>
                  <xdr:nvSpPr>
                    <xdr:cNvPr id="11197" name="Shape 111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98" name="Shape 111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99" name="Shape 111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00" name="Shape 112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01" name="Shape 112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02" name="Shape 112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03" name="Shape 112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04" name="Shape 112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05" name="Shape 11205"/>
            <xdr:cNvGrpSpPr/>
          </xdr:nvGrpSpPr>
          <xdr:grpSpPr>
            <a:xfrm>
              <a:off x="5346000" y="3699038"/>
              <a:ext cx="0" cy="161925"/>
              <a:chOff x="5346000" y="3699038"/>
              <a:chExt cx="0" cy="161925"/>
            </a:xfrm>
          </xdr:grpSpPr>
          <xdr:sp>
            <xdr:nvSpPr>
              <xdr:cNvPr id="11206" name="Shape 112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07" name="Shape 11207"/>
              <xdr:cNvGrpSpPr/>
            </xdr:nvGrpSpPr>
            <xdr:grpSpPr>
              <a:xfrm>
                <a:off x="5346000" y="3699038"/>
                <a:ext cx="0" cy="161925"/>
                <a:chOff x="5346000" y="3699038"/>
                <a:chExt cx="0" cy="161925"/>
              </a:xfrm>
            </xdr:grpSpPr>
            <xdr:sp>
              <xdr:nvSpPr>
                <xdr:cNvPr id="11208" name="Shape 112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09" name="Shape 11209"/>
                <xdr:cNvGrpSpPr/>
              </xdr:nvGrpSpPr>
              <xdr:grpSpPr>
                <a:xfrm>
                  <a:off x="5346000" y="3699038"/>
                  <a:ext cx="0" cy="161925"/>
                  <a:chOff x="5346000" y="3699038"/>
                  <a:chExt cx="0" cy="161919"/>
                </a:xfrm>
              </xdr:grpSpPr>
              <xdr:sp>
                <xdr:nvSpPr>
                  <xdr:cNvPr id="11210" name="Shape 112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11" name="Shape 11211"/>
                  <xdr:cNvGrpSpPr/>
                </xdr:nvGrpSpPr>
                <xdr:grpSpPr>
                  <a:xfrm>
                    <a:off x="5346000" y="3699038"/>
                    <a:ext cx="0" cy="161919"/>
                    <a:chOff x="5475762" y="47760700"/>
                    <a:chExt cx="423655" cy="230200"/>
                  </a:xfrm>
                </xdr:grpSpPr>
                <xdr:sp>
                  <xdr:nvSpPr>
                    <xdr:cNvPr id="11212" name="Shape 112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13" name="Shape 112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14" name="Shape 112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15" name="Shape 112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16" name="Shape 112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17" name="Shape 11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18" name="Shape 11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19" name="Shape 112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20" name="Shape 11220"/>
            <xdr:cNvGrpSpPr/>
          </xdr:nvGrpSpPr>
          <xdr:grpSpPr>
            <a:xfrm>
              <a:off x="5346000" y="3699038"/>
              <a:ext cx="0" cy="161925"/>
              <a:chOff x="5346000" y="3699038"/>
              <a:chExt cx="0" cy="161925"/>
            </a:xfrm>
          </xdr:grpSpPr>
          <xdr:sp>
            <xdr:nvSpPr>
              <xdr:cNvPr id="11221" name="Shape 112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22" name="Shape 11222"/>
              <xdr:cNvGrpSpPr/>
            </xdr:nvGrpSpPr>
            <xdr:grpSpPr>
              <a:xfrm>
                <a:off x="5346000" y="3699038"/>
                <a:ext cx="0" cy="161925"/>
                <a:chOff x="5346000" y="3699038"/>
                <a:chExt cx="0" cy="161925"/>
              </a:xfrm>
            </xdr:grpSpPr>
            <xdr:sp>
              <xdr:nvSpPr>
                <xdr:cNvPr id="11223" name="Shape 112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24" name="Shape 11224"/>
                <xdr:cNvGrpSpPr/>
              </xdr:nvGrpSpPr>
              <xdr:grpSpPr>
                <a:xfrm>
                  <a:off x="5346000" y="3699038"/>
                  <a:ext cx="0" cy="161925"/>
                  <a:chOff x="5346000" y="3699038"/>
                  <a:chExt cx="0" cy="161919"/>
                </a:xfrm>
              </xdr:grpSpPr>
              <xdr:sp>
                <xdr:nvSpPr>
                  <xdr:cNvPr id="11225" name="Shape 112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26" name="Shape 11226"/>
                  <xdr:cNvGrpSpPr/>
                </xdr:nvGrpSpPr>
                <xdr:grpSpPr>
                  <a:xfrm>
                    <a:off x="5346000" y="3699038"/>
                    <a:ext cx="0" cy="161919"/>
                    <a:chOff x="5475762" y="47760700"/>
                    <a:chExt cx="423655" cy="230200"/>
                  </a:xfrm>
                </xdr:grpSpPr>
                <xdr:sp>
                  <xdr:nvSpPr>
                    <xdr:cNvPr id="11227" name="Shape 112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28" name="Shape 112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29" name="Shape 11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30" name="Shape 112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31" name="Shape 11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32" name="Shape 112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33" name="Shape 112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34" name="Shape 112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35" name="Shape 11235"/>
            <xdr:cNvGrpSpPr/>
          </xdr:nvGrpSpPr>
          <xdr:grpSpPr>
            <a:xfrm>
              <a:off x="5346000" y="3699038"/>
              <a:ext cx="0" cy="161925"/>
              <a:chOff x="5346000" y="3699038"/>
              <a:chExt cx="0" cy="161925"/>
            </a:xfrm>
          </xdr:grpSpPr>
          <xdr:sp>
            <xdr:nvSpPr>
              <xdr:cNvPr id="11236" name="Shape 112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37" name="Shape 11237"/>
              <xdr:cNvGrpSpPr/>
            </xdr:nvGrpSpPr>
            <xdr:grpSpPr>
              <a:xfrm>
                <a:off x="5346000" y="3699038"/>
                <a:ext cx="0" cy="161925"/>
                <a:chOff x="5346000" y="3699038"/>
                <a:chExt cx="0" cy="161925"/>
              </a:xfrm>
            </xdr:grpSpPr>
            <xdr:sp>
              <xdr:nvSpPr>
                <xdr:cNvPr id="11238" name="Shape 112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39" name="Shape 11239"/>
                <xdr:cNvGrpSpPr/>
              </xdr:nvGrpSpPr>
              <xdr:grpSpPr>
                <a:xfrm>
                  <a:off x="5346000" y="3699038"/>
                  <a:ext cx="0" cy="161925"/>
                  <a:chOff x="5346000" y="3699038"/>
                  <a:chExt cx="0" cy="161919"/>
                </a:xfrm>
              </xdr:grpSpPr>
              <xdr:sp>
                <xdr:nvSpPr>
                  <xdr:cNvPr id="11240" name="Shape 112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41" name="Shape 11241"/>
                  <xdr:cNvGrpSpPr/>
                </xdr:nvGrpSpPr>
                <xdr:grpSpPr>
                  <a:xfrm>
                    <a:off x="5346000" y="3699038"/>
                    <a:ext cx="0" cy="161919"/>
                    <a:chOff x="5475762" y="47760700"/>
                    <a:chExt cx="423655" cy="230200"/>
                  </a:xfrm>
                </xdr:grpSpPr>
                <xdr:sp>
                  <xdr:nvSpPr>
                    <xdr:cNvPr id="11242" name="Shape 112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43" name="Shape 112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44" name="Shape 112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45" name="Shape 112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46" name="Shape 112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47" name="Shape 112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48" name="Shape 11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49" name="Shape 112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50" name="Shape 11250"/>
            <xdr:cNvGrpSpPr/>
          </xdr:nvGrpSpPr>
          <xdr:grpSpPr>
            <a:xfrm>
              <a:off x="5346000" y="3699038"/>
              <a:ext cx="0" cy="161925"/>
              <a:chOff x="5346000" y="3699038"/>
              <a:chExt cx="0" cy="161925"/>
            </a:xfrm>
          </xdr:grpSpPr>
          <xdr:sp>
            <xdr:nvSpPr>
              <xdr:cNvPr id="11251" name="Shape 112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52" name="Shape 11252"/>
              <xdr:cNvGrpSpPr/>
            </xdr:nvGrpSpPr>
            <xdr:grpSpPr>
              <a:xfrm>
                <a:off x="5346000" y="3699038"/>
                <a:ext cx="0" cy="161925"/>
                <a:chOff x="5346000" y="3699038"/>
                <a:chExt cx="0" cy="161925"/>
              </a:xfrm>
            </xdr:grpSpPr>
            <xdr:sp>
              <xdr:nvSpPr>
                <xdr:cNvPr id="11253" name="Shape 112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54" name="Shape 11254"/>
                <xdr:cNvGrpSpPr/>
              </xdr:nvGrpSpPr>
              <xdr:grpSpPr>
                <a:xfrm>
                  <a:off x="5346000" y="3699038"/>
                  <a:ext cx="0" cy="161925"/>
                  <a:chOff x="5346000" y="3699038"/>
                  <a:chExt cx="0" cy="161919"/>
                </a:xfrm>
              </xdr:grpSpPr>
              <xdr:sp>
                <xdr:nvSpPr>
                  <xdr:cNvPr id="11255" name="Shape 112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56" name="Shape 11256"/>
                  <xdr:cNvGrpSpPr/>
                </xdr:nvGrpSpPr>
                <xdr:grpSpPr>
                  <a:xfrm>
                    <a:off x="5346000" y="3699038"/>
                    <a:ext cx="0" cy="161919"/>
                    <a:chOff x="5475762" y="47760700"/>
                    <a:chExt cx="423655" cy="230200"/>
                  </a:xfrm>
                </xdr:grpSpPr>
                <xdr:sp>
                  <xdr:nvSpPr>
                    <xdr:cNvPr id="11257" name="Shape 112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58" name="Shape 112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59" name="Shape 112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60" name="Shape 112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61" name="Shape 11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62" name="Shape 112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63" name="Shape 11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64" name="Shape 112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65" name="Shape 11265"/>
            <xdr:cNvGrpSpPr/>
          </xdr:nvGrpSpPr>
          <xdr:grpSpPr>
            <a:xfrm>
              <a:off x="5346000" y="3699038"/>
              <a:ext cx="0" cy="161925"/>
              <a:chOff x="5346000" y="3699038"/>
              <a:chExt cx="0" cy="161925"/>
            </a:xfrm>
          </xdr:grpSpPr>
          <xdr:sp>
            <xdr:nvSpPr>
              <xdr:cNvPr id="11266" name="Shape 112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67" name="Shape 11267"/>
              <xdr:cNvGrpSpPr/>
            </xdr:nvGrpSpPr>
            <xdr:grpSpPr>
              <a:xfrm>
                <a:off x="5346000" y="3699038"/>
                <a:ext cx="0" cy="161925"/>
                <a:chOff x="5346000" y="3699038"/>
                <a:chExt cx="0" cy="161925"/>
              </a:xfrm>
            </xdr:grpSpPr>
            <xdr:sp>
              <xdr:nvSpPr>
                <xdr:cNvPr id="11268" name="Shape 112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69" name="Shape 11269"/>
                <xdr:cNvGrpSpPr/>
              </xdr:nvGrpSpPr>
              <xdr:grpSpPr>
                <a:xfrm>
                  <a:off x="5346000" y="3699038"/>
                  <a:ext cx="0" cy="161925"/>
                  <a:chOff x="5346000" y="3699038"/>
                  <a:chExt cx="0" cy="161919"/>
                </a:xfrm>
              </xdr:grpSpPr>
              <xdr:sp>
                <xdr:nvSpPr>
                  <xdr:cNvPr id="11270" name="Shape 112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71" name="Shape 11271"/>
                  <xdr:cNvGrpSpPr/>
                </xdr:nvGrpSpPr>
                <xdr:grpSpPr>
                  <a:xfrm>
                    <a:off x="5346000" y="3699038"/>
                    <a:ext cx="0" cy="161919"/>
                    <a:chOff x="5475762" y="47760700"/>
                    <a:chExt cx="423655" cy="230200"/>
                  </a:xfrm>
                </xdr:grpSpPr>
                <xdr:sp>
                  <xdr:nvSpPr>
                    <xdr:cNvPr id="11272" name="Shape 112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73" name="Shape 112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74" name="Shape 11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75" name="Shape 112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76" name="Shape 112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77" name="Shape 112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78" name="Shape 112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79" name="Shape 112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80" name="Shape 11280"/>
            <xdr:cNvGrpSpPr/>
          </xdr:nvGrpSpPr>
          <xdr:grpSpPr>
            <a:xfrm>
              <a:off x="5346000" y="3699038"/>
              <a:ext cx="0" cy="161925"/>
              <a:chOff x="5346000" y="3699038"/>
              <a:chExt cx="0" cy="161925"/>
            </a:xfrm>
          </xdr:grpSpPr>
          <xdr:sp>
            <xdr:nvSpPr>
              <xdr:cNvPr id="11281" name="Shape 112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82" name="Shape 11282"/>
              <xdr:cNvGrpSpPr/>
            </xdr:nvGrpSpPr>
            <xdr:grpSpPr>
              <a:xfrm>
                <a:off x="5346000" y="3699038"/>
                <a:ext cx="0" cy="161925"/>
                <a:chOff x="5346000" y="3699038"/>
                <a:chExt cx="0" cy="161925"/>
              </a:xfrm>
            </xdr:grpSpPr>
            <xdr:sp>
              <xdr:nvSpPr>
                <xdr:cNvPr id="11283" name="Shape 112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84" name="Shape 11284"/>
                <xdr:cNvGrpSpPr/>
              </xdr:nvGrpSpPr>
              <xdr:grpSpPr>
                <a:xfrm>
                  <a:off x="5346000" y="3699038"/>
                  <a:ext cx="0" cy="161925"/>
                  <a:chOff x="5346000" y="3699038"/>
                  <a:chExt cx="0" cy="161919"/>
                </a:xfrm>
              </xdr:grpSpPr>
              <xdr:sp>
                <xdr:nvSpPr>
                  <xdr:cNvPr id="11285" name="Shape 112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86" name="Shape 11286"/>
                  <xdr:cNvGrpSpPr/>
                </xdr:nvGrpSpPr>
                <xdr:grpSpPr>
                  <a:xfrm>
                    <a:off x="5346000" y="3699038"/>
                    <a:ext cx="0" cy="161919"/>
                    <a:chOff x="5475762" y="47760700"/>
                    <a:chExt cx="423655" cy="230200"/>
                  </a:xfrm>
                </xdr:grpSpPr>
                <xdr:sp>
                  <xdr:nvSpPr>
                    <xdr:cNvPr id="11287" name="Shape 112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88" name="Shape 112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89" name="Shape 112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90" name="Shape 112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91" name="Shape 112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92" name="Shape 112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93" name="Shape 11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94" name="Shape 112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95" name="Shape 11295"/>
            <xdr:cNvGrpSpPr/>
          </xdr:nvGrpSpPr>
          <xdr:grpSpPr>
            <a:xfrm>
              <a:off x="5346000" y="3699038"/>
              <a:ext cx="0" cy="161925"/>
              <a:chOff x="5346000" y="3699038"/>
              <a:chExt cx="0" cy="161925"/>
            </a:xfrm>
          </xdr:grpSpPr>
          <xdr:sp>
            <xdr:nvSpPr>
              <xdr:cNvPr id="11296" name="Shape 112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97" name="Shape 11297"/>
              <xdr:cNvGrpSpPr/>
            </xdr:nvGrpSpPr>
            <xdr:grpSpPr>
              <a:xfrm>
                <a:off x="5346000" y="3699038"/>
                <a:ext cx="0" cy="161925"/>
                <a:chOff x="5346000" y="3699038"/>
                <a:chExt cx="0" cy="161925"/>
              </a:xfrm>
            </xdr:grpSpPr>
            <xdr:sp>
              <xdr:nvSpPr>
                <xdr:cNvPr id="11298" name="Shape 112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99" name="Shape 11299"/>
                <xdr:cNvGrpSpPr/>
              </xdr:nvGrpSpPr>
              <xdr:grpSpPr>
                <a:xfrm>
                  <a:off x="5346000" y="3699038"/>
                  <a:ext cx="0" cy="161925"/>
                  <a:chOff x="5346000" y="3699038"/>
                  <a:chExt cx="0" cy="161919"/>
                </a:xfrm>
              </xdr:grpSpPr>
              <xdr:sp>
                <xdr:nvSpPr>
                  <xdr:cNvPr id="11300" name="Shape 113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01" name="Shape 11301"/>
                  <xdr:cNvGrpSpPr/>
                </xdr:nvGrpSpPr>
                <xdr:grpSpPr>
                  <a:xfrm>
                    <a:off x="5346000" y="3699038"/>
                    <a:ext cx="0" cy="161919"/>
                    <a:chOff x="5475762" y="47760700"/>
                    <a:chExt cx="423655" cy="230200"/>
                  </a:xfrm>
                </xdr:grpSpPr>
                <xdr:sp>
                  <xdr:nvSpPr>
                    <xdr:cNvPr id="11302" name="Shape 113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03" name="Shape 113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04" name="Shape 113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05" name="Shape 113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306" name="Shape 113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07" name="Shape 11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08" name="Shape 113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09" name="Shape 113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10" name="Shape 11310"/>
            <xdr:cNvGrpSpPr/>
          </xdr:nvGrpSpPr>
          <xdr:grpSpPr>
            <a:xfrm>
              <a:off x="5346000" y="3699038"/>
              <a:ext cx="0" cy="161925"/>
              <a:chOff x="5346000" y="3699038"/>
              <a:chExt cx="0" cy="161925"/>
            </a:xfrm>
          </xdr:grpSpPr>
          <xdr:sp>
            <xdr:nvSpPr>
              <xdr:cNvPr id="11311" name="Shape 113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12" name="Shape 11312"/>
              <xdr:cNvGrpSpPr/>
            </xdr:nvGrpSpPr>
            <xdr:grpSpPr>
              <a:xfrm>
                <a:off x="5346000" y="3699038"/>
                <a:ext cx="0" cy="161925"/>
                <a:chOff x="5346000" y="3699038"/>
                <a:chExt cx="0" cy="161925"/>
              </a:xfrm>
            </xdr:grpSpPr>
            <xdr:sp>
              <xdr:nvSpPr>
                <xdr:cNvPr id="11313" name="Shape 113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14" name="Shape 11314"/>
                <xdr:cNvGrpSpPr/>
              </xdr:nvGrpSpPr>
              <xdr:grpSpPr>
                <a:xfrm>
                  <a:off x="5346000" y="3699038"/>
                  <a:ext cx="0" cy="161925"/>
                  <a:chOff x="5346000" y="3699038"/>
                  <a:chExt cx="0" cy="161919"/>
                </a:xfrm>
              </xdr:grpSpPr>
              <xdr:sp>
                <xdr:nvSpPr>
                  <xdr:cNvPr id="11315" name="Shape 113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16" name="Shape 11316"/>
                  <xdr:cNvGrpSpPr/>
                </xdr:nvGrpSpPr>
                <xdr:grpSpPr>
                  <a:xfrm>
                    <a:off x="5346000" y="3699038"/>
                    <a:ext cx="0" cy="161919"/>
                    <a:chOff x="5475762" y="47760700"/>
                    <a:chExt cx="423655" cy="230200"/>
                  </a:xfrm>
                </xdr:grpSpPr>
                <xdr:sp>
                  <xdr:nvSpPr>
                    <xdr:cNvPr id="11317" name="Shape 113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18" name="Shape 113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19" name="Shape 113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20" name="Shape 113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321" name="Shape 113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22" name="Shape 113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23" name="Shape 113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24" name="Shape 113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25" name="Shape 11325"/>
            <xdr:cNvGrpSpPr/>
          </xdr:nvGrpSpPr>
          <xdr:grpSpPr>
            <a:xfrm>
              <a:off x="5346000" y="3699038"/>
              <a:ext cx="0" cy="161925"/>
              <a:chOff x="5346000" y="3699038"/>
              <a:chExt cx="0" cy="161925"/>
            </a:xfrm>
          </xdr:grpSpPr>
          <xdr:sp>
            <xdr:nvSpPr>
              <xdr:cNvPr id="11326" name="Shape 113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27" name="Shape 11327"/>
              <xdr:cNvGrpSpPr/>
            </xdr:nvGrpSpPr>
            <xdr:grpSpPr>
              <a:xfrm>
                <a:off x="5346000" y="3699038"/>
                <a:ext cx="0" cy="161925"/>
                <a:chOff x="5346000" y="3699038"/>
                <a:chExt cx="0" cy="161925"/>
              </a:xfrm>
            </xdr:grpSpPr>
            <xdr:sp>
              <xdr:nvSpPr>
                <xdr:cNvPr id="11328" name="Shape 113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29" name="Shape 11329"/>
                <xdr:cNvGrpSpPr/>
              </xdr:nvGrpSpPr>
              <xdr:grpSpPr>
                <a:xfrm>
                  <a:off x="5346000" y="3699038"/>
                  <a:ext cx="0" cy="161925"/>
                  <a:chOff x="5346000" y="3699038"/>
                  <a:chExt cx="0" cy="161919"/>
                </a:xfrm>
              </xdr:grpSpPr>
              <xdr:sp>
                <xdr:nvSpPr>
                  <xdr:cNvPr id="11330" name="Shape 113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31" name="Shape 11331"/>
                  <xdr:cNvGrpSpPr/>
                </xdr:nvGrpSpPr>
                <xdr:grpSpPr>
                  <a:xfrm>
                    <a:off x="5346000" y="3699038"/>
                    <a:ext cx="0" cy="161919"/>
                    <a:chOff x="5475762" y="47760700"/>
                    <a:chExt cx="423655" cy="230200"/>
                  </a:xfrm>
                </xdr:grpSpPr>
                <xdr:sp>
                  <xdr:nvSpPr>
                    <xdr:cNvPr id="11332" name="Shape 113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33" name="Shape 113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34" name="Shape 113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35" name="Shape 113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336" name="Shape 113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37" name="Shape 113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38" name="Shape 113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39" name="Shape 113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40" name="Shape 11340"/>
            <xdr:cNvGrpSpPr/>
          </xdr:nvGrpSpPr>
          <xdr:grpSpPr>
            <a:xfrm>
              <a:off x="5346000" y="3699038"/>
              <a:ext cx="0" cy="161925"/>
              <a:chOff x="5346000" y="3699038"/>
              <a:chExt cx="0" cy="161925"/>
            </a:xfrm>
          </xdr:grpSpPr>
          <xdr:sp>
            <xdr:nvSpPr>
              <xdr:cNvPr id="11341" name="Shape 113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42" name="Shape 11342"/>
              <xdr:cNvGrpSpPr/>
            </xdr:nvGrpSpPr>
            <xdr:grpSpPr>
              <a:xfrm>
                <a:off x="5346000" y="3699038"/>
                <a:ext cx="0" cy="161925"/>
                <a:chOff x="5346000" y="3699038"/>
                <a:chExt cx="0" cy="161925"/>
              </a:xfrm>
            </xdr:grpSpPr>
            <xdr:sp>
              <xdr:nvSpPr>
                <xdr:cNvPr id="11343" name="Shape 113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44" name="Shape 11344"/>
                <xdr:cNvGrpSpPr/>
              </xdr:nvGrpSpPr>
              <xdr:grpSpPr>
                <a:xfrm>
                  <a:off x="5346000" y="3699038"/>
                  <a:ext cx="0" cy="161925"/>
                  <a:chOff x="5346000" y="3699038"/>
                  <a:chExt cx="0" cy="161919"/>
                </a:xfrm>
              </xdr:grpSpPr>
              <xdr:sp>
                <xdr:nvSpPr>
                  <xdr:cNvPr id="11345" name="Shape 113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46" name="Shape 11346"/>
                  <xdr:cNvGrpSpPr/>
                </xdr:nvGrpSpPr>
                <xdr:grpSpPr>
                  <a:xfrm>
                    <a:off x="5346000" y="3699038"/>
                    <a:ext cx="0" cy="161919"/>
                    <a:chOff x="5475762" y="47760700"/>
                    <a:chExt cx="423655" cy="230200"/>
                  </a:xfrm>
                </xdr:grpSpPr>
                <xdr:sp>
                  <xdr:nvSpPr>
                    <xdr:cNvPr id="11347" name="Shape 113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48" name="Shape 113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49" name="Shape 113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50" name="Shape 113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351" name="Shape 113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52" name="Shape 113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53" name="Shape 113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54" name="Shape 113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55" name="Shape 11355"/>
            <xdr:cNvGrpSpPr/>
          </xdr:nvGrpSpPr>
          <xdr:grpSpPr>
            <a:xfrm>
              <a:off x="5346000" y="3699038"/>
              <a:ext cx="0" cy="161925"/>
              <a:chOff x="5346000" y="3699038"/>
              <a:chExt cx="0" cy="161925"/>
            </a:xfrm>
          </xdr:grpSpPr>
          <xdr:sp>
            <xdr:nvSpPr>
              <xdr:cNvPr id="11356" name="Shape 113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57" name="Shape 11357"/>
              <xdr:cNvGrpSpPr/>
            </xdr:nvGrpSpPr>
            <xdr:grpSpPr>
              <a:xfrm>
                <a:off x="5346000" y="3699038"/>
                <a:ext cx="0" cy="161925"/>
                <a:chOff x="5346000" y="3699038"/>
                <a:chExt cx="0" cy="161925"/>
              </a:xfrm>
            </xdr:grpSpPr>
            <xdr:sp>
              <xdr:nvSpPr>
                <xdr:cNvPr id="11358" name="Shape 113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59" name="Shape 11359"/>
                <xdr:cNvGrpSpPr/>
              </xdr:nvGrpSpPr>
              <xdr:grpSpPr>
                <a:xfrm>
                  <a:off x="5346000" y="3699038"/>
                  <a:ext cx="0" cy="161925"/>
                  <a:chOff x="5346000" y="3699038"/>
                  <a:chExt cx="0" cy="161919"/>
                </a:xfrm>
              </xdr:grpSpPr>
              <xdr:sp>
                <xdr:nvSpPr>
                  <xdr:cNvPr id="11360" name="Shape 113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61" name="Shape 11361"/>
                  <xdr:cNvGrpSpPr/>
                </xdr:nvGrpSpPr>
                <xdr:grpSpPr>
                  <a:xfrm>
                    <a:off x="5346000" y="3699038"/>
                    <a:ext cx="0" cy="161919"/>
                    <a:chOff x="5475762" y="47760700"/>
                    <a:chExt cx="314325" cy="230200"/>
                  </a:xfrm>
                </xdr:grpSpPr>
                <xdr:sp>
                  <xdr:nvSpPr>
                    <xdr:cNvPr id="11362" name="Shape 113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63" name="Shape 1136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64" name="Shape 113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65" name="Shape 113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66" name="Shape 113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67" name="Shape 113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68" name="Shape 113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1369" name="Shape 113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70" name="Shape 11370"/>
            <xdr:cNvGrpSpPr/>
          </xdr:nvGrpSpPr>
          <xdr:grpSpPr>
            <a:xfrm>
              <a:off x="5346000" y="3699038"/>
              <a:ext cx="0" cy="161925"/>
              <a:chOff x="5346000" y="3699038"/>
              <a:chExt cx="0" cy="161925"/>
            </a:xfrm>
          </xdr:grpSpPr>
          <xdr:sp>
            <xdr:nvSpPr>
              <xdr:cNvPr id="11371" name="Shape 113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72" name="Shape 11372"/>
              <xdr:cNvGrpSpPr/>
            </xdr:nvGrpSpPr>
            <xdr:grpSpPr>
              <a:xfrm>
                <a:off x="5346000" y="3699038"/>
                <a:ext cx="0" cy="161925"/>
                <a:chOff x="5346000" y="3699038"/>
                <a:chExt cx="0" cy="161925"/>
              </a:xfrm>
            </xdr:grpSpPr>
            <xdr:sp>
              <xdr:nvSpPr>
                <xdr:cNvPr id="11373" name="Shape 113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74" name="Shape 11374"/>
                <xdr:cNvGrpSpPr/>
              </xdr:nvGrpSpPr>
              <xdr:grpSpPr>
                <a:xfrm>
                  <a:off x="5346000" y="3699038"/>
                  <a:ext cx="0" cy="161925"/>
                  <a:chOff x="5346000" y="3699038"/>
                  <a:chExt cx="0" cy="161919"/>
                </a:xfrm>
              </xdr:grpSpPr>
              <xdr:sp>
                <xdr:nvSpPr>
                  <xdr:cNvPr id="11375" name="Shape 113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76" name="Shape 11376"/>
                  <xdr:cNvGrpSpPr/>
                </xdr:nvGrpSpPr>
                <xdr:grpSpPr>
                  <a:xfrm>
                    <a:off x="5346000" y="3699038"/>
                    <a:ext cx="0" cy="161919"/>
                    <a:chOff x="5475762" y="47760700"/>
                    <a:chExt cx="314325" cy="230200"/>
                  </a:xfrm>
                </xdr:grpSpPr>
                <xdr:sp>
                  <xdr:nvSpPr>
                    <xdr:cNvPr id="11377" name="Shape 113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78" name="Shape 1137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79" name="Shape 113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80" name="Shape 113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81" name="Shape 113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82" name="Shape 113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83" name="Shape 113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1384" name="Shape 1138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85" name="Shape 11385"/>
            <xdr:cNvGrpSpPr/>
          </xdr:nvGrpSpPr>
          <xdr:grpSpPr>
            <a:xfrm>
              <a:off x="5346000" y="3694275"/>
              <a:ext cx="0" cy="171450"/>
              <a:chOff x="5346000" y="3694275"/>
              <a:chExt cx="0" cy="171450"/>
            </a:xfrm>
          </xdr:grpSpPr>
          <xdr:sp>
            <xdr:nvSpPr>
              <xdr:cNvPr id="11386" name="Shape 1138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87" name="Shape 11387"/>
              <xdr:cNvGrpSpPr/>
            </xdr:nvGrpSpPr>
            <xdr:grpSpPr>
              <a:xfrm>
                <a:off x="5346000" y="3694275"/>
                <a:ext cx="0" cy="171450"/>
                <a:chOff x="5346000" y="3694275"/>
                <a:chExt cx="0" cy="171450"/>
              </a:xfrm>
            </xdr:grpSpPr>
            <xdr:sp>
              <xdr:nvSpPr>
                <xdr:cNvPr id="11388" name="Shape 11388"/>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89" name="Shape 11389"/>
                <xdr:cNvGrpSpPr/>
              </xdr:nvGrpSpPr>
              <xdr:grpSpPr>
                <a:xfrm>
                  <a:off x="5346000" y="3694275"/>
                  <a:ext cx="0" cy="171450"/>
                  <a:chOff x="5346000" y="3694275"/>
                  <a:chExt cx="0" cy="171443"/>
                </a:xfrm>
              </xdr:grpSpPr>
              <xdr:sp>
                <xdr:nvSpPr>
                  <xdr:cNvPr id="11390" name="Shape 1139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91" name="Shape 11391"/>
                  <xdr:cNvGrpSpPr/>
                </xdr:nvGrpSpPr>
                <xdr:grpSpPr>
                  <a:xfrm>
                    <a:off x="5346000" y="3694275"/>
                    <a:ext cx="0" cy="171443"/>
                    <a:chOff x="5475762" y="47760700"/>
                    <a:chExt cx="314325" cy="230200"/>
                  </a:xfrm>
                </xdr:grpSpPr>
                <xdr:sp>
                  <xdr:nvSpPr>
                    <xdr:cNvPr id="11392" name="Shape 113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393" name="Shape 1139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394" name="Shape 1139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95" name="Shape 1139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96" name="Shape 1139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97" name="Shape 1139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98" name="Shape 1139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99" name="Shape 113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00" name="Shape 11400"/>
            <xdr:cNvGrpSpPr/>
          </xdr:nvGrpSpPr>
          <xdr:grpSpPr>
            <a:xfrm>
              <a:off x="5346000" y="3699038"/>
              <a:ext cx="0" cy="161925"/>
              <a:chOff x="5346000" y="3699038"/>
              <a:chExt cx="0" cy="161925"/>
            </a:xfrm>
          </xdr:grpSpPr>
          <xdr:sp>
            <xdr:nvSpPr>
              <xdr:cNvPr id="11401" name="Shape 114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02" name="Shape 11402"/>
              <xdr:cNvGrpSpPr/>
            </xdr:nvGrpSpPr>
            <xdr:grpSpPr>
              <a:xfrm>
                <a:off x="5346000" y="3699038"/>
                <a:ext cx="0" cy="161925"/>
                <a:chOff x="5346000" y="3699038"/>
                <a:chExt cx="0" cy="161925"/>
              </a:xfrm>
            </xdr:grpSpPr>
            <xdr:sp>
              <xdr:nvSpPr>
                <xdr:cNvPr id="11403" name="Shape 114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04" name="Shape 11404"/>
                <xdr:cNvGrpSpPr/>
              </xdr:nvGrpSpPr>
              <xdr:grpSpPr>
                <a:xfrm>
                  <a:off x="5346000" y="3699038"/>
                  <a:ext cx="0" cy="161925"/>
                  <a:chOff x="5346000" y="3699038"/>
                  <a:chExt cx="0" cy="161919"/>
                </a:xfrm>
              </xdr:grpSpPr>
              <xdr:sp>
                <xdr:nvSpPr>
                  <xdr:cNvPr id="11405" name="Shape 114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06" name="Shape 11406"/>
                  <xdr:cNvGrpSpPr/>
                </xdr:nvGrpSpPr>
                <xdr:grpSpPr>
                  <a:xfrm>
                    <a:off x="5346000" y="3699038"/>
                    <a:ext cx="0" cy="161919"/>
                    <a:chOff x="5475762" y="47760700"/>
                    <a:chExt cx="423655" cy="230200"/>
                  </a:xfrm>
                </xdr:grpSpPr>
                <xdr:sp>
                  <xdr:nvSpPr>
                    <xdr:cNvPr id="11407" name="Shape 114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08" name="Shape 114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09" name="Shape 114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10" name="Shape 114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11" name="Shape 114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12" name="Shape 114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13" name="Shape 11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14" name="Shape 114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15" name="Shape 11415"/>
            <xdr:cNvGrpSpPr/>
          </xdr:nvGrpSpPr>
          <xdr:grpSpPr>
            <a:xfrm>
              <a:off x="5346000" y="3699038"/>
              <a:ext cx="0" cy="161925"/>
              <a:chOff x="5346000" y="3699038"/>
              <a:chExt cx="0" cy="161925"/>
            </a:xfrm>
          </xdr:grpSpPr>
          <xdr:sp>
            <xdr:nvSpPr>
              <xdr:cNvPr id="11416" name="Shape 114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17" name="Shape 11417"/>
              <xdr:cNvGrpSpPr/>
            </xdr:nvGrpSpPr>
            <xdr:grpSpPr>
              <a:xfrm>
                <a:off x="5346000" y="3699038"/>
                <a:ext cx="0" cy="161925"/>
                <a:chOff x="5346000" y="3699038"/>
                <a:chExt cx="0" cy="161925"/>
              </a:xfrm>
            </xdr:grpSpPr>
            <xdr:sp>
              <xdr:nvSpPr>
                <xdr:cNvPr id="11418" name="Shape 114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19" name="Shape 11419"/>
                <xdr:cNvGrpSpPr/>
              </xdr:nvGrpSpPr>
              <xdr:grpSpPr>
                <a:xfrm>
                  <a:off x="5346000" y="3699038"/>
                  <a:ext cx="0" cy="161925"/>
                  <a:chOff x="5346000" y="3699038"/>
                  <a:chExt cx="0" cy="161919"/>
                </a:xfrm>
              </xdr:grpSpPr>
              <xdr:sp>
                <xdr:nvSpPr>
                  <xdr:cNvPr id="11420" name="Shape 114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21" name="Shape 11421"/>
                  <xdr:cNvGrpSpPr/>
                </xdr:nvGrpSpPr>
                <xdr:grpSpPr>
                  <a:xfrm>
                    <a:off x="5346000" y="3699038"/>
                    <a:ext cx="0" cy="161919"/>
                    <a:chOff x="5475762" y="47760700"/>
                    <a:chExt cx="423655" cy="230200"/>
                  </a:xfrm>
                </xdr:grpSpPr>
                <xdr:sp>
                  <xdr:nvSpPr>
                    <xdr:cNvPr id="11422" name="Shape 114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23" name="Shape 114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24" name="Shape 114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25" name="Shape 114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26" name="Shape 11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27" name="Shape 11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28" name="Shape 11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29" name="Shape 114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30" name="Shape 11430"/>
            <xdr:cNvGrpSpPr/>
          </xdr:nvGrpSpPr>
          <xdr:grpSpPr>
            <a:xfrm>
              <a:off x="5346000" y="3699038"/>
              <a:ext cx="0" cy="161925"/>
              <a:chOff x="5346000" y="3699038"/>
              <a:chExt cx="0" cy="161925"/>
            </a:xfrm>
          </xdr:grpSpPr>
          <xdr:sp>
            <xdr:nvSpPr>
              <xdr:cNvPr id="11431" name="Shape 1143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32" name="Shape 11432"/>
              <xdr:cNvGrpSpPr/>
            </xdr:nvGrpSpPr>
            <xdr:grpSpPr>
              <a:xfrm>
                <a:off x="5346000" y="3699038"/>
                <a:ext cx="0" cy="161925"/>
                <a:chOff x="5346000" y="3699038"/>
                <a:chExt cx="0" cy="161925"/>
              </a:xfrm>
            </xdr:grpSpPr>
            <xdr:sp>
              <xdr:nvSpPr>
                <xdr:cNvPr id="11433" name="Shape 1143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34" name="Shape 11434"/>
                <xdr:cNvGrpSpPr/>
              </xdr:nvGrpSpPr>
              <xdr:grpSpPr>
                <a:xfrm>
                  <a:off x="5346000" y="3699038"/>
                  <a:ext cx="0" cy="161925"/>
                  <a:chOff x="5346000" y="3699038"/>
                  <a:chExt cx="0" cy="161919"/>
                </a:xfrm>
              </xdr:grpSpPr>
              <xdr:sp>
                <xdr:nvSpPr>
                  <xdr:cNvPr id="11435" name="Shape 114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36" name="Shape 11436"/>
                  <xdr:cNvGrpSpPr/>
                </xdr:nvGrpSpPr>
                <xdr:grpSpPr>
                  <a:xfrm>
                    <a:off x="5346000" y="3699038"/>
                    <a:ext cx="0" cy="161919"/>
                    <a:chOff x="5475762" y="47760700"/>
                    <a:chExt cx="423655" cy="230200"/>
                  </a:xfrm>
                </xdr:grpSpPr>
                <xdr:sp>
                  <xdr:nvSpPr>
                    <xdr:cNvPr id="11437" name="Shape 114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38" name="Shape 114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39" name="Shape 11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40" name="Shape 114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41" name="Shape 114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42" name="Shape 114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43" name="Shape 114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44" name="Shape 114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45" name="Shape 11445"/>
            <xdr:cNvGrpSpPr/>
          </xdr:nvGrpSpPr>
          <xdr:grpSpPr>
            <a:xfrm>
              <a:off x="5346000" y="3699038"/>
              <a:ext cx="0" cy="161925"/>
              <a:chOff x="5346000" y="3699038"/>
              <a:chExt cx="0" cy="161925"/>
            </a:xfrm>
          </xdr:grpSpPr>
          <xdr:sp>
            <xdr:nvSpPr>
              <xdr:cNvPr id="11446" name="Shape 1144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47" name="Shape 11447"/>
              <xdr:cNvGrpSpPr/>
            </xdr:nvGrpSpPr>
            <xdr:grpSpPr>
              <a:xfrm>
                <a:off x="5346000" y="3699038"/>
                <a:ext cx="0" cy="161925"/>
                <a:chOff x="5346000" y="3699038"/>
                <a:chExt cx="0" cy="161925"/>
              </a:xfrm>
            </xdr:grpSpPr>
            <xdr:sp>
              <xdr:nvSpPr>
                <xdr:cNvPr id="11448" name="Shape 1144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49" name="Shape 11449"/>
                <xdr:cNvGrpSpPr/>
              </xdr:nvGrpSpPr>
              <xdr:grpSpPr>
                <a:xfrm>
                  <a:off x="5346000" y="3699038"/>
                  <a:ext cx="0" cy="161925"/>
                  <a:chOff x="5346000" y="3699038"/>
                  <a:chExt cx="0" cy="161919"/>
                </a:xfrm>
              </xdr:grpSpPr>
              <xdr:sp>
                <xdr:nvSpPr>
                  <xdr:cNvPr id="11450" name="Shape 114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51" name="Shape 11451"/>
                  <xdr:cNvGrpSpPr/>
                </xdr:nvGrpSpPr>
                <xdr:grpSpPr>
                  <a:xfrm>
                    <a:off x="5346000" y="3699038"/>
                    <a:ext cx="0" cy="161919"/>
                    <a:chOff x="5475762" y="47760700"/>
                    <a:chExt cx="423655" cy="230200"/>
                  </a:xfrm>
                </xdr:grpSpPr>
                <xdr:sp>
                  <xdr:nvSpPr>
                    <xdr:cNvPr id="11452" name="Shape 114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53" name="Shape 114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54" name="Shape 114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55" name="Shape 114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56" name="Shape 114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57" name="Shape 11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58" name="Shape 11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59" name="Shape 114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60" name="Shape 11460"/>
            <xdr:cNvGrpSpPr/>
          </xdr:nvGrpSpPr>
          <xdr:grpSpPr>
            <a:xfrm>
              <a:off x="5346000" y="3699038"/>
              <a:ext cx="0" cy="161925"/>
              <a:chOff x="5346000" y="3699038"/>
              <a:chExt cx="0" cy="161925"/>
            </a:xfrm>
          </xdr:grpSpPr>
          <xdr:sp>
            <xdr:nvSpPr>
              <xdr:cNvPr id="11461" name="Shape 1146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62" name="Shape 11462"/>
              <xdr:cNvGrpSpPr/>
            </xdr:nvGrpSpPr>
            <xdr:grpSpPr>
              <a:xfrm>
                <a:off x="5346000" y="3699038"/>
                <a:ext cx="0" cy="161925"/>
                <a:chOff x="5346000" y="3699038"/>
                <a:chExt cx="0" cy="161925"/>
              </a:xfrm>
            </xdr:grpSpPr>
            <xdr:sp>
              <xdr:nvSpPr>
                <xdr:cNvPr id="11463" name="Shape 1146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64" name="Shape 11464"/>
                <xdr:cNvGrpSpPr/>
              </xdr:nvGrpSpPr>
              <xdr:grpSpPr>
                <a:xfrm>
                  <a:off x="5346000" y="3699038"/>
                  <a:ext cx="0" cy="161925"/>
                  <a:chOff x="5346000" y="3699038"/>
                  <a:chExt cx="0" cy="161919"/>
                </a:xfrm>
              </xdr:grpSpPr>
              <xdr:sp>
                <xdr:nvSpPr>
                  <xdr:cNvPr id="11465" name="Shape 114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66" name="Shape 11466"/>
                  <xdr:cNvGrpSpPr/>
                </xdr:nvGrpSpPr>
                <xdr:grpSpPr>
                  <a:xfrm>
                    <a:off x="5346000" y="3699038"/>
                    <a:ext cx="0" cy="161919"/>
                    <a:chOff x="5475762" y="47760700"/>
                    <a:chExt cx="423655" cy="230200"/>
                  </a:xfrm>
                </xdr:grpSpPr>
                <xdr:sp>
                  <xdr:nvSpPr>
                    <xdr:cNvPr id="11467" name="Shape 114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68" name="Shape 114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69" name="Shape 114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70" name="Shape 114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71" name="Shape 11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72" name="Shape 11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73" name="Shape 11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74" name="Shape 114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75" name="Shape 11475"/>
            <xdr:cNvGrpSpPr/>
          </xdr:nvGrpSpPr>
          <xdr:grpSpPr>
            <a:xfrm>
              <a:off x="5346000" y="3699038"/>
              <a:ext cx="0" cy="161925"/>
              <a:chOff x="5346000" y="3699038"/>
              <a:chExt cx="0" cy="161925"/>
            </a:xfrm>
          </xdr:grpSpPr>
          <xdr:sp>
            <xdr:nvSpPr>
              <xdr:cNvPr id="11476" name="Shape 1147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77" name="Shape 11477"/>
              <xdr:cNvGrpSpPr/>
            </xdr:nvGrpSpPr>
            <xdr:grpSpPr>
              <a:xfrm>
                <a:off x="5346000" y="3699038"/>
                <a:ext cx="0" cy="161925"/>
                <a:chOff x="5346000" y="3699038"/>
                <a:chExt cx="0" cy="161925"/>
              </a:xfrm>
            </xdr:grpSpPr>
            <xdr:sp>
              <xdr:nvSpPr>
                <xdr:cNvPr id="11478" name="Shape 1147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79" name="Shape 11479"/>
                <xdr:cNvGrpSpPr/>
              </xdr:nvGrpSpPr>
              <xdr:grpSpPr>
                <a:xfrm>
                  <a:off x="5346000" y="3699038"/>
                  <a:ext cx="0" cy="161925"/>
                  <a:chOff x="5346000" y="3699038"/>
                  <a:chExt cx="0" cy="161919"/>
                </a:xfrm>
              </xdr:grpSpPr>
              <xdr:sp>
                <xdr:nvSpPr>
                  <xdr:cNvPr id="11480" name="Shape 114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81" name="Shape 11481"/>
                  <xdr:cNvGrpSpPr/>
                </xdr:nvGrpSpPr>
                <xdr:grpSpPr>
                  <a:xfrm>
                    <a:off x="5346000" y="3699038"/>
                    <a:ext cx="0" cy="161919"/>
                    <a:chOff x="5475762" y="47760700"/>
                    <a:chExt cx="423655" cy="230200"/>
                  </a:xfrm>
                </xdr:grpSpPr>
                <xdr:sp>
                  <xdr:nvSpPr>
                    <xdr:cNvPr id="11482" name="Shape 114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83" name="Shape 114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84" name="Shape 114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85" name="Shape 114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86" name="Shape 114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87" name="Shape 114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88" name="Shape 114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89" name="Shape 114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90" name="Shape 11490"/>
            <xdr:cNvGrpSpPr/>
          </xdr:nvGrpSpPr>
          <xdr:grpSpPr>
            <a:xfrm>
              <a:off x="5346000" y="3699038"/>
              <a:ext cx="0" cy="161925"/>
              <a:chOff x="5346000" y="3699038"/>
              <a:chExt cx="0" cy="161925"/>
            </a:xfrm>
          </xdr:grpSpPr>
          <xdr:sp>
            <xdr:nvSpPr>
              <xdr:cNvPr id="11491" name="Shape 1149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92" name="Shape 11492"/>
              <xdr:cNvGrpSpPr/>
            </xdr:nvGrpSpPr>
            <xdr:grpSpPr>
              <a:xfrm>
                <a:off x="5346000" y="3699038"/>
                <a:ext cx="0" cy="161925"/>
                <a:chOff x="5346000" y="3699038"/>
                <a:chExt cx="0" cy="161925"/>
              </a:xfrm>
            </xdr:grpSpPr>
            <xdr:sp>
              <xdr:nvSpPr>
                <xdr:cNvPr id="11493" name="Shape 1149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94" name="Shape 11494"/>
                <xdr:cNvGrpSpPr/>
              </xdr:nvGrpSpPr>
              <xdr:grpSpPr>
                <a:xfrm>
                  <a:off x="5346000" y="3699038"/>
                  <a:ext cx="0" cy="161925"/>
                  <a:chOff x="5346000" y="3699038"/>
                  <a:chExt cx="0" cy="161919"/>
                </a:xfrm>
              </xdr:grpSpPr>
              <xdr:sp>
                <xdr:nvSpPr>
                  <xdr:cNvPr id="11495" name="Shape 114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96" name="Shape 11496"/>
                  <xdr:cNvGrpSpPr/>
                </xdr:nvGrpSpPr>
                <xdr:grpSpPr>
                  <a:xfrm>
                    <a:off x="5346000" y="3699038"/>
                    <a:ext cx="0" cy="161919"/>
                    <a:chOff x="5475762" y="47760700"/>
                    <a:chExt cx="423655" cy="230200"/>
                  </a:xfrm>
                </xdr:grpSpPr>
                <xdr:sp>
                  <xdr:nvSpPr>
                    <xdr:cNvPr id="11497" name="Shape 114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98" name="Shape 114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99" name="Shape 114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00" name="Shape 115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01" name="Shape 11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02" name="Shape 11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03" name="Shape 11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04" name="Shape 115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05" name="Shape 11505"/>
            <xdr:cNvGrpSpPr/>
          </xdr:nvGrpSpPr>
          <xdr:grpSpPr>
            <a:xfrm>
              <a:off x="5346000" y="3699038"/>
              <a:ext cx="0" cy="161925"/>
              <a:chOff x="5346000" y="3699038"/>
              <a:chExt cx="0" cy="161925"/>
            </a:xfrm>
          </xdr:grpSpPr>
          <xdr:sp>
            <xdr:nvSpPr>
              <xdr:cNvPr id="11506" name="Shape 1150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07" name="Shape 11507"/>
              <xdr:cNvGrpSpPr/>
            </xdr:nvGrpSpPr>
            <xdr:grpSpPr>
              <a:xfrm>
                <a:off x="5346000" y="3699038"/>
                <a:ext cx="0" cy="161925"/>
                <a:chOff x="5346000" y="3699038"/>
                <a:chExt cx="0" cy="161925"/>
              </a:xfrm>
            </xdr:grpSpPr>
            <xdr:sp>
              <xdr:nvSpPr>
                <xdr:cNvPr id="11508" name="Shape 1150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09" name="Shape 11509"/>
                <xdr:cNvGrpSpPr/>
              </xdr:nvGrpSpPr>
              <xdr:grpSpPr>
                <a:xfrm>
                  <a:off x="5346000" y="3699038"/>
                  <a:ext cx="0" cy="161925"/>
                  <a:chOff x="5346000" y="3699038"/>
                  <a:chExt cx="0" cy="161919"/>
                </a:xfrm>
              </xdr:grpSpPr>
              <xdr:sp>
                <xdr:nvSpPr>
                  <xdr:cNvPr id="11510" name="Shape 115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11" name="Shape 11511"/>
                  <xdr:cNvGrpSpPr/>
                </xdr:nvGrpSpPr>
                <xdr:grpSpPr>
                  <a:xfrm>
                    <a:off x="5346000" y="3699038"/>
                    <a:ext cx="0" cy="161919"/>
                    <a:chOff x="5475762" y="47760700"/>
                    <a:chExt cx="423655" cy="230200"/>
                  </a:xfrm>
                </xdr:grpSpPr>
                <xdr:sp>
                  <xdr:nvSpPr>
                    <xdr:cNvPr id="11512" name="Shape 115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13" name="Shape 115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14" name="Shape 11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15" name="Shape 115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16" name="Shape 11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17" name="Shape 11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18" name="Shape 115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19" name="Shape 115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20" name="Shape 11520"/>
            <xdr:cNvGrpSpPr/>
          </xdr:nvGrpSpPr>
          <xdr:grpSpPr>
            <a:xfrm>
              <a:off x="5346000" y="3699038"/>
              <a:ext cx="0" cy="161925"/>
              <a:chOff x="5346000" y="3699038"/>
              <a:chExt cx="0" cy="161925"/>
            </a:xfrm>
          </xdr:grpSpPr>
          <xdr:sp>
            <xdr:nvSpPr>
              <xdr:cNvPr id="11521" name="Shape 1152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22" name="Shape 11522"/>
              <xdr:cNvGrpSpPr/>
            </xdr:nvGrpSpPr>
            <xdr:grpSpPr>
              <a:xfrm>
                <a:off x="5346000" y="3699038"/>
                <a:ext cx="0" cy="161925"/>
                <a:chOff x="5346000" y="3699038"/>
                <a:chExt cx="0" cy="161925"/>
              </a:xfrm>
            </xdr:grpSpPr>
            <xdr:sp>
              <xdr:nvSpPr>
                <xdr:cNvPr id="11523" name="Shape 1152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24" name="Shape 11524"/>
                <xdr:cNvGrpSpPr/>
              </xdr:nvGrpSpPr>
              <xdr:grpSpPr>
                <a:xfrm>
                  <a:off x="5346000" y="3699038"/>
                  <a:ext cx="0" cy="161925"/>
                  <a:chOff x="5346000" y="3699038"/>
                  <a:chExt cx="0" cy="161919"/>
                </a:xfrm>
              </xdr:grpSpPr>
              <xdr:sp>
                <xdr:nvSpPr>
                  <xdr:cNvPr id="11525" name="Shape 115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26" name="Shape 11526"/>
                  <xdr:cNvGrpSpPr/>
                </xdr:nvGrpSpPr>
                <xdr:grpSpPr>
                  <a:xfrm>
                    <a:off x="5346000" y="3699038"/>
                    <a:ext cx="0" cy="161919"/>
                    <a:chOff x="5475762" y="47760700"/>
                    <a:chExt cx="423655" cy="230200"/>
                  </a:xfrm>
                </xdr:grpSpPr>
                <xdr:sp>
                  <xdr:nvSpPr>
                    <xdr:cNvPr id="11527" name="Shape 115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28" name="Shape 115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29" name="Shape 115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30" name="Shape 115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31" name="Shape 115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32" name="Shape 11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33" name="Shape 115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34" name="Shape 115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35" name="Shape 11535"/>
            <xdr:cNvGrpSpPr/>
          </xdr:nvGrpSpPr>
          <xdr:grpSpPr>
            <a:xfrm>
              <a:off x="5346000" y="3699038"/>
              <a:ext cx="0" cy="161925"/>
              <a:chOff x="5346000" y="3699038"/>
              <a:chExt cx="0" cy="161925"/>
            </a:xfrm>
          </xdr:grpSpPr>
          <xdr:sp>
            <xdr:nvSpPr>
              <xdr:cNvPr id="11536" name="Shape 1153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37" name="Shape 11537"/>
              <xdr:cNvGrpSpPr/>
            </xdr:nvGrpSpPr>
            <xdr:grpSpPr>
              <a:xfrm>
                <a:off x="5346000" y="3699038"/>
                <a:ext cx="0" cy="161925"/>
                <a:chOff x="5346000" y="3699038"/>
                <a:chExt cx="0" cy="161925"/>
              </a:xfrm>
            </xdr:grpSpPr>
            <xdr:sp>
              <xdr:nvSpPr>
                <xdr:cNvPr id="11538" name="Shape 1153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39" name="Shape 11539"/>
                <xdr:cNvGrpSpPr/>
              </xdr:nvGrpSpPr>
              <xdr:grpSpPr>
                <a:xfrm>
                  <a:off x="5346000" y="3699038"/>
                  <a:ext cx="0" cy="161925"/>
                  <a:chOff x="5346000" y="3699038"/>
                  <a:chExt cx="0" cy="161919"/>
                </a:xfrm>
              </xdr:grpSpPr>
              <xdr:sp>
                <xdr:nvSpPr>
                  <xdr:cNvPr id="11540" name="Shape 115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41" name="Shape 11541"/>
                  <xdr:cNvGrpSpPr/>
                </xdr:nvGrpSpPr>
                <xdr:grpSpPr>
                  <a:xfrm>
                    <a:off x="5346000" y="3699038"/>
                    <a:ext cx="0" cy="161919"/>
                    <a:chOff x="5475762" y="47760700"/>
                    <a:chExt cx="423655" cy="230200"/>
                  </a:xfrm>
                </xdr:grpSpPr>
                <xdr:sp>
                  <xdr:nvSpPr>
                    <xdr:cNvPr id="11542" name="Shape 115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43" name="Shape 115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44" name="Shape 115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45" name="Shape 115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46" name="Shape 11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47" name="Shape 11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48" name="Shape 11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49" name="Shape 115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50" name="Shape 11550"/>
            <xdr:cNvGrpSpPr/>
          </xdr:nvGrpSpPr>
          <xdr:grpSpPr>
            <a:xfrm>
              <a:off x="5346000" y="3699038"/>
              <a:ext cx="0" cy="161925"/>
              <a:chOff x="5346000" y="3699038"/>
              <a:chExt cx="0" cy="161925"/>
            </a:xfrm>
          </xdr:grpSpPr>
          <xdr:sp>
            <xdr:nvSpPr>
              <xdr:cNvPr id="11551" name="Shape 1155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52" name="Shape 11552"/>
              <xdr:cNvGrpSpPr/>
            </xdr:nvGrpSpPr>
            <xdr:grpSpPr>
              <a:xfrm>
                <a:off x="5346000" y="3699038"/>
                <a:ext cx="0" cy="161925"/>
                <a:chOff x="5346000" y="3699038"/>
                <a:chExt cx="0" cy="161925"/>
              </a:xfrm>
            </xdr:grpSpPr>
            <xdr:sp>
              <xdr:nvSpPr>
                <xdr:cNvPr id="11553" name="Shape 1155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54" name="Shape 11554"/>
                <xdr:cNvGrpSpPr/>
              </xdr:nvGrpSpPr>
              <xdr:grpSpPr>
                <a:xfrm>
                  <a:off x="5346000" y="3699038"/>
                  <a:ext cx="0" cy="161925"/>
                  <a:chOff x="5346000" y="3699038"/>
                  <a:chExt cx="0" cy="161919"/>
                </a:xfrm>
              </xdr:grpSpPr>
              <xdr:sp>
                <xdr:nvSpPr>
                  <xdr:cNvPr id="11555" name="Shape 115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56" name="Shape 11556"/>
                  <xdr:cNvGrpSpPr/>
                </xdr:nvGrpSpPr>
                <xdr:grpSpPr>
                  <a:xfrm>
                    <a:off x="5346000" y="3699038"/>
                    <a:ext cx="0" cy="161919"/>
                    <a:chOff x="5475762" y="47760700"/>
                    <a:chExt cx="423655" cy="230200"/>
                  </a:xfrm>
                </xdr:grpSpPr>
                <xdr:sp>
                  <xdr:nvSpPr>
                    <xdr:cNvPr id="11557" name="Shape 115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58" name="Shape 115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59" name="Shape 115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60" name="Shape 115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61" name="Shape 11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62" name="Shape 11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63" name="Shape 115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64" name="Shape 115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65" name="Shape 11565"/>
            <xdr:cNvGrpSpPr/>
          </xdr:nvGrpSpPr>
          <xdr:grpSpPr>
            <a:xfrm>
              <a:off x="5346000" y="3699038"/>
              <a:ext cx="0" cy="161925"/>
              <a:chOff x="5346000" y="3699038"/>
              <a:chExt cx="0" cy="161925"/>
            </a:xfrm>
          </xdr:grpSpPr>
          <xdr:sp>
            <xdr:nvSpPr>
              <xdr:cNvPr id="11566" name="Shape 1156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67" name="Shape 11567"/>
              <xdr:cNvGrpSpPr/>
            </xdr:nvGrpSpPr>
            <xdr:grpSpPr>
              <a:xfrm>
                <a:off x="5346000" y="3699038"/>
                <a:ext cx="0" cy="161925"/>
                <a:chOff x="5346000" y="3699038"/>
                <a:chExt cx="0" cy="161925"/>
              </a:xfrm>
            </xdr:grpSpPr>
            <xdr:sp>
              <xdr:nvSpPr>
                <xdr:cNvPr id="11568" name="Shape 1156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69" name="Shape 11569"/>
                <xdr:cNvGrpSpPr/>
              </xdr:nvGrpSpPr>
              <xdr:grpSpPr>
                <a:xfrm>
                  <a:off x="5346000" y="3699038"/>
                  <a:ext cx="0" cy="161925"/>
                  <a:chOff x="5346000" y="3699038"/>
                  <a:chExt cx="0" cy="161919"/>
                </a:xfrm>
              </xdr:grpSpPr>
              <xdr:sp>
                <xdr:nvSpPr>
                  <xdr:cNvPr id="11570" name="Shape 115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71" name="Shape 11571"/>
                  <xdr:cNvGrpSpPr/>
                </xdr:nvGrpSpPr>
                <xdr:grpSpPr>
                  <a:xfrm>
                    <a:off x="5346000" y="3699038"/>
                    <a:ext cx="0" cy="161919"/>
                    <a:chOff x="5475762" y="47760700"/>
                    <a:chExt cx="423655" cy="230200"/>
                  </a:xfrm>
                </xdr:grpSpPr>
                <xdr:sp>
                  <xdr:nvSpPr>
                    <xdr:cNvPr id="11572" name="Shape 115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73" name="Shape 115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74" name="Shape 115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75" name="Shape 115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76" name="Shape 115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77" name="Shape 115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78" name="Shape 115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79" name="Shape 115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80" name="Shape 11580"/>
            <xdr:cNvGrpSpPr/>
          </xdr:nvGrpSpPr>
          <xdr:grpSpPr>
            <a:xfrm>
              <a:off x="5346000" y="3699038"/>
              <a:ext cx="0" cy="161925"/>
              <a:chOff x="5346000" y="3699038"/>
              <a:chExt cx="0" cy="161925"/>
            </a:xfrm>
          </xdr:grpSpPr>
          <xdr:sp>
            <xdr:nvSpPr>
              <xdr:cNvPr id="11581" name="Shape 1158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82" name="Shape 11582"/>
              <xdr:cNvGrpSpPr/>
            </xdr:nvGrpSpPr>
            <xdr:grpSpPr>
              <a:xfrm>
                <a:off x="5346000" y="3699038"/>
                <a:ext cx="0" cy="161925"/>
                <a:chOff x="5346000" y="3699038"/>
                <a:chExt cx="0" cy="161925"/>
              </a:xfrm>
            </xdr:grpSpPr>
            <xdr:sp>
              <xdr:nvSpPr>
                <xdr:cNvPr id="11583" name="Shape 1158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84" name="Shape 11584"/>
                <xdr:cNvGrpSpPr/>
              </xdr:nvGrpSpPr>
              <xdr:grpSpPr>
                <a:xfrm>
                  <a:off x="5346000" y="3699038"/>
                  <a:ext cx="0" cy="161925"/>
                  <a:chOff x="5346000" y="3699038"/>
                  <a:chExt cx="0" cy="161919"/>
                </a:xfrm>
              </xdr:grpSpPr>
              <xdr:sp>
                <xdr:nvSpPr>
                  <xdr:cNvPr id="11585" name="Shape 115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86" name="Shape 11586"/>
                  <xdr:cNvGrpSpPr/>
                </xdr:nvGrpSpPr>
                <xdr:grpSpPr>
                  <a:xfrm>
                    <a:off x="5346000" y="3699038"/>
                    <a:ext cx="0" cy="161919"/>
                    <a:chOff x="5475762" y="47760700"/>
                    <a:chExt cx="423655" cy="230200"/>
                  </a:xfrm>
                </xdr:grpSpPr>
                <xdr:sp>
                  <xdr:nvSpPr>
                    <xdr:cNvPr id="11587" name="Shape 115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88" name="Shape 115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89" name="Shape 115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90" name="Shape 115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591" name="Shape 115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92" name="Shape 11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93" name="Shape 11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594" name="Shape 115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95" name="Shape 11595"/>
            <xdr:cNvGrpSpPr/>
          </xdr:nvGrpSpPr>
          <xdr:grpSpPr>
            <a:xfrm>
              <a:off x="5346000" y="3699038"/>
              <a:ext cx="0" cy="161925"/>
              <a:chOff x="5346000" y="3699038"/>
              <a:chExt cx="0" cy="161925"/>
            </a:xfrm>
          </xdr:grpSpPr>
          <xdr:sp>
            <xdr:nvSpPr>
              <xdr:cNvPr id="11596" name="Shape 1159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97" name="Shape 11597"/>
              <xdr:cNvGrpSpPr/>
            </xdr:nvGrpSpPr>
            <xdr:grpSpPr>
              <a:xfrm>
                <a:off x="5346000" y="3699038"/>
                <a:ext cx="0" cy="161925"/>
                <a:chOff x="5346000" y="3699038"/>
                <a:chExt cx="0" cy="161925"/>
              </a:xfrm>
            </xdr:grpSpPr>
            <xdr:sp>
              <xdr:nvSpPr>
                <xdr:cNvPr id="11598" name="Shape 1159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99" name="Shape 11599"/>
                <xdr:cNvGrpSpPr/>
              </xdr:nvGrpSpPr>
              <xdr:grpSpPr>
                <a:xfrm>
                  <a:off x="5346000" y="3699038"/>
                  <a:ext cx="0" cy="161925"/>
                  <a:chOff x="5346000" y="3699038"/>
                  <a:chExt cx="0" cy="161919"/>
                </a:xfrm>
              </xdr:grpSpPr>
              <xdr:sp>
                <xdr:nvSpPr>
                  <xdr:cNvPr id="11600" name="Shape 116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01" name="Shape 11601"/>
                  <xdr:cNvGrpSpPr/>
                </xdr:nvGrpSpPr>
                <xdr:grpSpPr>
                  <a:xfrm>
                    <a:off x="5346000" y="3699038"/>
                    <a:ext cx="0" cy="161919"/>
                    <a:chOff x="5475762" y="47760700"/>
                    <a:chExt cx="423655" cy="230200"/>
                  </a:xfrm>
                </xdr:grpSpPr>
                <xdr:sp>
                  <xdr:nvSpPr>
                    <xdr:cNvPr id="11602" name="Shape 116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03" name="Shape 116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04" name="Shape 116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05" name="Shape 116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06" name="Shape 116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07" name="Shape 11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08" name="Shape 116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09" name="Shape 116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10" name="Shape 11610"/>
            <xdr:cNvGrpSpPr/>
          </xdr:nvGrpSpPr>
          <xdr:grpSpPr>
            <a:xfrm>
              <a:off x="5346000" y="3699038"/>
              <a:ext cx="0" cy="161925"/>
              <a:chOff x="5346000" y="3699038"/>
              <a:chExt cx="0" cy="161925"/>
            </a:xfrm>
          </xdr:grpSpPr>
          <xdr:sp>
            <xdr:nvSpPr>
              <xdr:cNvPr id="11611" name="Shape 1161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12" name="Shape 11612"/>
              <xdr:cNvGrpSpPr/>
            </xdr:nvGrpSpPr>
            <xdr:grpSpPr>
              <a:xfrm>
                <a:off x="5346000" y="3699038"/>
                <a:ext cx="0" cy="161925"/>
                <a:chOff x="5346000" y="3699038"/>
                <a:chExt cx="0" cy="161925"/>
              </a:xfrm>
            </xdr:grpSpPr>
            <xdr:sp>
              <xdr:nvSpPr>
                <xdr:cNvPr id="11613" name="Shape 1161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14" name="Shape 11614"/>
                <xdr:cNvGrpSpPr/>
              </xdr:nvGrpSpPr>
              <xdr:grpSpPr>
                <a:xfrm>
                  <a:off x="5346000" y="3699038"/>
                  <a:ext cx="0" cy="161925"/>
                  <a:chOff x="5346000" y="3699038"/>
                  <a:chExt cx="0" cy="161919"/>
                </a:xfrm>
              </xdr:grpSpPr>
              <xdr:sp>
                <xdr:nvSpPr>
                  <xdr:cNvPr id="11615" name="Shape 116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16" name="Shape 11616"/>
                  <xdr:cNvGrpSpPr/>
                </xdr:nvGrpSpPr>
                <xdr:grpSpPr>
                  <a:xfrm>
                    <a:off x="5346000" y="3699038"/>
                    <a:ext cx="0" cy="161919"/>
                    <a:chOff x="5475762" y="47760700"/>
                    <a:chExt cx="423655" cy="230200"/>
                  </a:xfrm>
                </xdr:grpSpPr>
                <xdr:sp>
                  <xdr:nvSpPr>
                    <xdr:cNvPr id="11617" name="Shape 116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18" name="Shape 116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19" name="Shape 116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20" name="Shape 116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21" name="Shape 116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22" name="Shape 116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23" name="Shape 11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24" name="Shape 116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25" name="Shape 11625"/>
            <xdr:cNvGrpSpPr/>
          </xdr:nvGrpSpPr>
          <xdr:grpSpPr>
            <a:xfrm>
              <a:off x="5346000" y="3699038"/>
              <a:ext cx="0" cy="161925"/>
              <a:chOff x="5346000" y="3699038"/>
              <a:chExt cx="0" cy="161925"/>
            </a:xfrm>
          </xdr:grpSpPr>
          <xdr:sp>
            <xdr:nvSpPr>
              <xdr:cNvPr id="11626" name="Shape 1162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27" name="Shape 11627"/>
              <xdr:cNvGrpSpPr/>
            </xdr:nvGrpSpPr>
            <xdr:grpSpPr>
              <a:xfrm>
                <a:off x="5346000" y="3699038"/>
                <a:ext cx="0" cy="161925"/>
                <a:chOff x="5346000" y="3699038"/>
                <a:chExt cx="0" cy="161925"/>
              </a:xfrm>
            </xdr:grpSpPr>
            <xdr:sp>
              <xdr:nvSpPr>
                <xdr:cNvPr id="11628" name="Shape 1162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29" name="Shape 11629"/>
                <xdr:cNvGrpSpPr/>
              </xdr:nvGrpSpPr>
              <xdr:grpSpPr>
                <a:xfrm>
                  <a:off x="5346000" y="3699038"/>
                  <a:ext cx="0" cy="161925"/>
                  <a:chOff x="5346000" y="3699038"/>
                  <a:chExt cx="0" cy="161919"/>
                </a:xfrm>
              </xdr:grpSpPr>
              <xdr:sp>
                <xdr:nvSpPr>
                  <xdr:cNvPr id="11630" name="Shape 116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31" name="Shape 11631"/>
                  <xdr:cNvGrpSpPr/>
                </xdr:nvGrpSpPr>
                <xdr:grpSpPr>
                  <a:xfrm>
                    <a:off x="5346000" y="3699038"/>
                    <a:ext cx="0" cy="161919"/>
                    <a:chOff x="5475762" y="47760700"/>
                    <a:chExt cx="423655" cy="230200"/>
                  </a:xfrm>
                </xdr:grpSpPr>
                <xdr:sp>
                  <xdr:nvSpPr>
                    <xdr:cNvPr id="11632" name="Shape 116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33" name="Shape 116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34" name="Shape 116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35" name="Shape 116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36" name="Shape 116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37" name="Shape 116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38" name="Shape 116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39" name="Shape 116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40" name="Shape 11640"/>
            <xdr:cNvGrpSpPr/>
          </xdr:nvGrpSpPr>
          <xdr:grpSpPr>
            <a:xfrm>
              <a:off x="5346000" y="3699038"/>
              <a:ext cx="0" cy="161925"/>
              <a:chOff x="5346000" y="3699038"/>
              <a:chExt cx="0" cy="161925"/>
            </a:xfrm>
          </xdr:grpSpPr>
          <xdr:sp>
            <xdr:nvSpPr>
              <xdr:cNvPr id="11641" name="Shape 1164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42" name="Shape 11642"/>
              <xdr:cNvGrpSpPr/>
            </xdr:nvGrpSpPr>
            <xdr:grpSpPr>
              <a:xfrm>
                <a:off x="5346000" y="3699038"/>
                <a:ext cx="0" cy="161925"/>
                <a:chOff x="5346000" y="3699038"/>
                <a:chExt cx="0" cy="161925"/>
              </a:xfrm>
            </xdr:grpSpPr>
            <xdr:sp>
              <xdr:nvSpPr>
                <xdr:cNvPr id="11643" name="Shape 1164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44" name="Shape 11644"/>
                <xdr:cNvGrpSpPr/>
              </xdr:nvGrpSpPr>
              <xdr:grpSpPr>
                <a:xfrm>
                  <a:off x="5346000" y="3699038"/>
                  <a:ext cx="0" cy="161925"/>
                  <a:chOff x="5346000" y="3699038"/>
                  <a:chExt cx="0" cy="161919"/>
                </a:xfrm>
              </xdr:grpSpPr>
              <xdr:sp>
                <xdr:nvSpPr>
                  <xdr:cNvPr id="11645" name="Shape 116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46" name="Shape 11646"/>
                  <xdr:cNvGrpSpPr/>
                </xdr:nvGrpSpPr>
                <xdr:grpSpPr>
                  <a:xfrm>
                    <a:off x="5346000" y="3699038"/>
                    <a:ext cx="0" cy="161919"/>
                    <a:chOff x="5475762" y="47760700"/>
                    <a:chExt cx="423655" cy="230200"/>
                  </a:xfrm>
                </xdr:grpSpPr>
                <xdr:sp>
                  <xdr:nvSpPr>
                    <xdr:cNvPr id="11647" name="Shape 116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48" name="Shape 116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49" name="Shape 116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50" name="Shape 116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51" name="Shape 116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52" name="Shape 116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53" name="Shape 116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54" name="Shape 116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55" name="Shape 11655"/>
            <xdr:cNvGrpSpPr/>
          </xdr:nvGrpSpPr>
          <xdr:grpSpPr>
            <a:xfrm>
              <a:off x="5346000" y="3699038"/>
              <a:ext cx="0" cy="161925"/>
              <a:chOff x="5346000" y="3699038"/>
              <a:chExt cx="0" cy="161925"/>
            </a:xfrm>
          </xdr:grpSpPr>
          <xdr:sp>
            <xdr:nvSpPr>
              <xdr:cNvPr id="11656" name="Shape 1165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57" name="Shape 11657"/>
              <xdr:cNvGrpSpPr/>
            </xdr:nvGrpSpPr>
            <xdr:grpSpPr>
              <a:xfrm>
                <a:off x="5346000" y="3699038"/>
                <a:ext cx="0" cy="161925"/>
                <a:chOff x="5346000" y="3699038"/>
                <a:chExt cx="0" cy="161925"/>
              </a:xfrm>
            </xdr:grpSpPr>
            <xdr:sp>
              <xdr:nvSpPr>
                <xdr:cNvPr id="11658" name="Shape 1165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59" name="Shape 11659"/>
                <xdr:cNvGrpSpPr/>
              </xdr:nvGrpSpPr>
              <xdr:grpSpPr>
                <a:xfrm>
                  <a:off x="5346000" y="3699038"/>
                  <a:ext cx="0" cy="161925"/>
                  <a:chOff x="5346000" y="3699038"/>
                  <a:chExt cx="0" cy="161919"/>
                </a:xfrm>
              </xdr:grpSpPr>
              <xdr:sp>
                <xdr:nvSpPr>
                  <xdr:cNvPr id="11660" name="Shape 116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61" name="Shape 11661"/>
                  <xdr:cNvGrpSpPr/>
                </xdr:nvGrpSpPr>
                <xdr:grpSpPr>
                  <a:xfrm>
                    <a:off x="5346000" y="3699038"/>
                    <a:ext cx="0" cy="161919"/>
                    <a:chOff x="5475762" y="47760700"/>
                    <a:chExt cx="423655" cy="230200"/>
                  </a:xfrm>
                </xdr:grpSpPr>
                <xdr:sp>
                  <xdr:nvSpPr>
                    <xdr:cNvPr id="11662" name="Shape 116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63" name="Shape 116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64" name="Shape 116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65" name="Shape 116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66" name="Shape 116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67" name="Shape 11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68" name="Shape 116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69" name="Shape 116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70" name="Shape 11670"/>
            <xdr:cNvGrpSpPr/>
          </xdr:nvGrpSpPr>
          <xdr:grpSpPr>
            <a:xfrm>
              <a:off x="5346000" y="3699038"/>
              <a:ext cx="0" cy="161925"/>
              <a:chOff x="5346000" y="3699038"/>
              <a:chExt cx="0" cy="161925"/>
            </a:xfrm>
          </xdr:grpSpPr>
          <xdr:sp>
            <xdr:nvSpPr>
              <xdr:cNvPr id="11671" name="Shape 1167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72" name="Shape 11672"/>
              <xdr:cNvGrpSpPr/>
            </xdr:nvGrpSpPr>
            <xdr:grpSpPr>
              <a:xfrm>
                <a:off x="5346000" y="3699038"/>
                <a:ext cx="0" cy="161925"/>
                <a:chOff x="5346000" y="3699038"/>
                <a:chExt cx="0" cy="161925"/>
              </a:xfrm>
            </xdr:grpSpPr>
            <xdr:sp>
              <xdr:nvSpPr>
                <xdr:cNvPr id="11673" name="Shape 1167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74" name="Shape 11674"/>
                <xdr:cNvGrpSpPr/>
              </xdr:nvGrpSpPr>
              <xdr:grpSpPr>
                <a:xfrm>
                  <a:off x="5346000" y="3699038"/>
                  <a:ext cx="0" cy="161925"/>
                  <a:chOff x="5346000" y="3699038"/>
                  <a:chExt cx="0" cy="161919"/>
                </a:xfrm>
              </xdr:grpSpPr>
              <xdr:sp>
                <xdr:nvSpPr>
                  <xdr:cNvPr id="11675" name="Shape 116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76" name="Shape 11676"/>
                  <xdr:cNvGrpSpPr/>
                </xdr:nvGrpSpPr>
                <xdr:grpSpPr>
                  <a:xfrm>
                    <a:off x="5346000" y="3699038"/>
                    <a:ext cx="0" cy="161919"/>
                    <a:chOff x="5475762" y="47760700"/>
                    <a:chExt cx="423655" cy="230200"/>
                  </a:xfrm>
                </xdr:grpSpPr>
                <xdr:sp>
                  <xdr:nvSpPr>
                    <xdr:cNvPr id="11677" name="Shape 116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78" name="Shape 116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79" name="Shape 116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80" name="Shape 116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81" name="Shape 11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82" name="Shape 11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83" name="Shape 116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84" name="Shape 116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85" name="Shape 11685"/>
            <xdr:cNvGrpSpPr/>
          </xdr:nvGrpSpPr>
          <xdr:grpSpPr>
            <a:xfrm>
              <a:off x="5346000" y="3699038"/>
              <a:ext cx="0" cy="161925"/>
              <a:chOff x="5346000" y="3699038"/>
              <a:chExt cx="0" cy="161925"/>
            </a:xfrm>
          </xdr:grpSpPr>
          <xdr:sp>
            <xdr:nvSpPr>
              <xdr:cNvPr id="11686" name="Shape 1168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87" name="Shape 11687"/>
              <xdr:cNvGrpSpPr/>
            </xdr:nvGrpSpPr>
            <xdr:grpSpPr>
              <a:xfrm>
                <a:off x="5346000" y="3699038"/>
                <a:ext cx="0" cy="161925"/>
                <a:chOff x="5346000" y="3699038"/>
                <a:chExt cx="0" cy="161925"/>
              </a:xfrm>
            </xdr:grpSpPr>
            <xdr:sp>
              <xdr:nvSpPr>
                <xdr:cNvPr id="11688" name="Shape 1168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89" name="Shape 11689"/>
                <xdr:cNvGrpSpPr/>
              </xdr:nvGrpSpPr>
              <xdr:grpSpPr>
                <a:xfrm>
                  <a:off x="5346000" y="3699038"/>
                  <a:ext cx="0" cy="161925"/>
                  <a:chOff x="5346000" y="3699038"/>
                  <a:chExt cx="0" cy="161919"/>
                </a:xfrm>
              </xdr:grpSpPr>
              <xdr:sp>
                <xdr:nvSpPr>
                  <xdr:cNvPr id="11690" name="Shape 116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91" name="Shape 11691"/>
                  <xdr:cNvGrpSpPr/>
                </xdr:nvGrpSpPr>
                <xdr:grpSpPr>
                  <a:xfrm>
                    <a:off x="5346000" y="3699038"/>
                    <a:ext cx="0" cy="161919"/>
                    <a:chOff x="5475762" y="47760700"/>
                    <a:chExt cx="423655" cy="230200"/>
                  </a:xfrm>
                </xdr:grpSpPr>
                <xdr:sp>
                  <xdr:nvSpPr>
                    <xdr:cNvPr id="11692" name="Shape 116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93" name="Shape 116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94" name="Shape 116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95" name="Shape 116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696" name="Shape 116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97" name="Shape 116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98" name="Shape 116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699" name="Shape 116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00" name="Shape 11700"/>
            <xdr:cNvGrpSpPr/>
          </xdr:nvGrpSpPr>
          <xdr:grpSpPr>
            <a:xfrm>
              <a:off x="5346000" y="3699038"/>
              <a:ext cx="0" cy="161925"/>
              <a:chOff x="5346000" y="3699038"/>
              <a:chExt cx="0" cy="161925"/>
            </a:xfrm>
          </xdr:grpSpPr>
          <xdr:sp>
            <xdr:nvSpPr>
              <xdr:cNvPr id="11701" name="Shape 11701"/>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02" name="Shape 11702"/>
              <xdr:cNvGrpSpPr/>
            </xdr:nvGrpSpPr>
            <xdr:grpSpPr>
              <a:xfrm>
                <a:off x="5346000" y="3699038"/>
                <a:ext cx="0" cy="161925"/>
                <a:chOff x="5346000" y="3699038"/>
                <a:chExt cx="0" cy="161925"/>
              </a:xfrm>
            </xdr:grpSpPr>
            <xdr:sp>
              <xdr:nvSpPr>
                <xdr:cNvPr id="11703" name="Shape 11703"/>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04" name="Shape 11704"/>
                <xdr:cNvGrpSpPr/>
              </xdr:nvGrpSpPr>
              <xdr:grpSpPr>
                <a:xfrm>
                  <a:off x="5346000" y="3699038"/>
                  <a:ext cx="0" cy="161925"/>
                  <a:chOff x="5346000" y="3699038"/>
                  <a:chExt cx="0" cy="161919"/>
                </a:xfrm>
              </xdr:grpSpPr>
              <xdr:sp>
                <xdr:nvSpPr>
                  <xdr:cNvPr id="11705" name="Shape 117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06" name="Shape 11706"/>
                  <xdr:cNvGrpSpPr/>
                </xdr:nvGrpSpPr>
                <xdr:grpSpPr>
                  <a:xfrm>
                    <a:off x="5346000" y="3699038"/>
                    <a:ext cx="0" cy="161919"/>
                    <a:chOff x="5475762" y="47760700"/>
                    <a:chExt cx="423655" cy="230200"/>
                  </a:xfrm>
                </xdr:grpSpPr>
                <xdr:sp>
                  <xdr:nvSpPr>
                    <xdr:cNvPr id="11707" name="Shape 117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08" name="Shape 117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709" name="Shape 117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10" name="Shape 117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711" name="Shape 11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12" name="Shape 11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13" name="Shape 11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714" name="Shape 117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15" name="Shape 11715"/>
            <xdr:cNvGrpSpPr/>
          </xdr:nvGrpSpPr>
          <xdr:grpSpPr>
            <a:xfrm>
              <a:off x="5346000" y="3699038"/>
              <a:ext cx="0" cy="161925"/>
              <a:chOff x="5346000" y="3699038"/>
              <a:chExt cx="0" cy="161925"/>
            </a:xfrm>
          </xdr:grpSpPr>
          <xdr:sp>
            <xdr:nvSpPr>
              <xdr:cNvPr id="11716" name="Shape 1171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17" name="Shape 11717"/>
              <xdr:cNvGrpSpPr/>
            </xdr:nvGrpSpPr>
            <xdr:grpSpPr>
              <a:xfrm>
                <a:off x="5346000" y="3699038"/>
                <a:ext cx="0" cy="161925"/>
                <a:chOff x="5346000" y="3699038"/>
                <a:chExt cx="0" cy="161925"/>
              </a:xfrm>
            </xdr:grpSpPr>
            <xdr:sp>
              <xdr:nvSpPr>
                <xdr:cNvPr id="11718" name="Shape 11718"/>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19" name="Shape 11719"/>
                <xdr:cNvGrpSpPr/>
              </xdr:nvGrpSpPr>
              <xdr:grpSpPr>
                <a:xfrm>
                  <a:off x="5346000" y="3699038"/>
                  <a:ext cx="0" cy="161925"/>
                  <a:chOff x="5346000" y="3699038"/>
                  <a:chExt cx="0" cy="161919"/>
                </a:xfrm>
              </xdr:grpSpPr>
              <xdr:sp>
                <xdr:nvSpPr>
                  <xdr:cNvPr id="11720" name="Shape 117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21" name="Shape 11721"/>
                  <xdr:cNvGrpSpPr/>
                </xdr:nvGrpSpPr>
                <xdr:grpSpPr>
                  <a:xfrm>
                    <a:off x="5346000" y="3699038"/>
                    <a:ext cx="0" cy="161919"/>
                    <a:chOff x="5475762" y="47760700"/>
                    <a:chExt cx="423655" cy="230200"/>
                  </a:xfrm>
                </xdr:grpSpPr>
                <xdr:sp>
                  <xdr:nvSpPr>
                    <xdr:cNvPr id="11722" name="Shape 117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23" name="Shape 117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724" name="Shape 11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25" name="Shape 117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726" name="Shape 117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27" name="Shape 117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28" name="Shape 117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grpSp>
    <xdr:clientData fLocksWithSheet="0"/>
  </xdr:oneCellAnchor>
  <xdr:oneCellAnchor>
    <xdr:from>
      <xdr:col>4</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91</xdr:row>
      <xdr:rowOff>9525</xdr:rowOff>
    </xdr:from>
    <xdr:ext cx="466725" cy="361950"/>
    <xdr:sp>
      <xdr:nvSpPr>
        <xdr:cNvPr id="3902" name="Shape 3902"/>
        <xdr:cNvSpPr/>
      </xdr:nvSpPr>
      <xdr:spPr>
        <a:xfrm>
          <a:off x="5117400" y="3603788"/>
          <a:ext cx="45720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91</xdr:row>
      <xdr:rowOff>9525</xdr:rowOff>
    </xdr:from>
    <xdr:ext cx="466725" cy="361950"/>
    <xdr:sp>
      <xdr:nvSpPr>
        <xdr:cNvPr id="3902" name="Shape 3902"/>
        <xdr:cNvSpPr/>
      </xdr:nvSpPr>
      <xdr:spPr>
        <a:xfrm>
          <a:off x="5117400" y="3603788"/>
          <a:ext cx="45720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91</xdr:row>
      <xdr:rowOff>9525</xdr:rowOff>
    </xdr:from>
    <xdr:ext cx="466725" cy="361950"/>
    <xdr:sp>
      <xdr:nvSpPr>
        <xdr:cNvPr id="3902" name="Shape 3902"/>
        <xdr:cNvSpPr/>
      </xdr:nvSpPr>
      <xdr:spPr>
        <a:xfrm>
          <a:off x="5117400" y="3603788"/>
          <a:ext cx="45720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91</xdr:row>
      <xdr:rowOff>9525</xdr:rowOff>
    </xdr:from>
    <xdr:ext cx="466725" cy="361950"/>
    <xdr:sp>
      <xdr:nvSpPr>
        <xdr:cNvPr id="3902" name="Shape 3902"/>
        <xdr:cNvSpPr/>
      </xdr:nvSpPr>
      <xdr:spPr>
        <a:xfrm>
          <a:off x="5117400" y="3603788"/>
          <a:ext cx="45720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91</xdr:row>
      <xdr:rowOff>19050</xdr:rowOff>
    </xdr:from>
    <xdr:ext cx="466725" cy="361950"/>
    <xdr:sp>
      <xdr:nvSpPr>
        <xdr:cNvPr id="3902" name="Shape 3902"/>
        <xdr:cNvSpPr/>
      </xdr:nvSpPr>
      <xdr:spPr>
        <a:xfrm>
          <a:off x="5117400" y="3603788"/>
          <a:ext cx="45720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108</xdr:row>
      <xdr:rowOff>9525</xdr:rowOff>
    </xdr:from>
    <xdr:ext cx="457200" cy="371475"/>
    <xdr:sp>
      <xdr:nvSpPr>
        <xdr:cNvPr id="3511" name="Shape 3511"/>
        <xdr:cNvSpPr/>
      </xdr:nvSpPr>
      <xdr:spPr>
        <a:xfrm>
          <a:off x="5122163" y="3599025"/>
          <a:ext cx="447675" cy="361950"/>
        </a:xfrm>
        <a:prstGeom prst="triangle">
          <a:avLst>
            <a:gd fmla="val 50000" name="adj"/>
          </a:avLst>
        </a:prstGeom>
        <a:solidFill>
          <a:srgbClr val="FFFF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108</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108</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35</xdr:col>
      <xdr:colOff>-57150</xdr:colOff>
      <xdr:row>43</xdr:row>
      <xdr:rowOff>0</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41</xdr:col>
      <xdr:colOff>-38100</xdr:colOff>
      <xdr:row>63</xdr:row>
      <xdr:rowOff>-76200</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45</xdr:col>
      <xdr:colOff>-57150</xdr:colOff>
      <xdr:row>63</xdr:row>
      <xdr:rowOff>-66675</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29</xdr:col>
      <xdr:colOff>-114300</xdr:colOff>
      <xdr:row>53</xdr:row>
      <xdr:rowOff>-76200</xdr:rowOff>
    </xdr:from>
    <xdr:ext cx="714375" cy="685800"/>
    <xdr:sp>
      <xdr:nvSpPr>
        <xdr:cNvPr id="11730" name="Shape 11730"/>
        <xdr:cNvSpPr/>
      </xdr:nvSpPr>
      <xdr:spPr>
        <a:xfrm flipH="1" rot="-4768921">
          <a:off x="5060250" y="3475200"/>
          <a:ext cx="571500" cy="6096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-76200</xdr:colOff>
      <xdr:row>72</xdr:row>
      <xdr:rowOff>-38100</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45</xdr:col>
      <xdr:colOff>-28575</xdr:colOff>
      <xdr:row>122</xdr:row>
      <xdr:rowOff>-66675</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19050</xdr:colOff>
      <xdr:row>11</xdr:row>
      <xdr:rowOff>66675</xdr:rowOff>
    </xdr:from>
    <xdr:ext cx="571500" cy="504825"/>
    <xdr:sp>
      <xdr:nvSpPr>
        <xdr:cNvPr id="11731" name="Shape 11731"/>
        <xdr:cNvSpPr/>
      </xdr:nvSpPr>
      <xdr:spPr>
        <a:xfrm>
          <a:off x="5074538" y="3541875"/>
          <a:ext cx="542925" cy="476250"/>
        </a:xfrm>
        <a:prstGeom prst="rect">
          <a:avLst/>
        </a:prstGeom>
        <a:noFill/>
        <a:ln cap="flat" cmpd="sng" w="28575">
          <a:solidFill>
            <a:srgbClr val="FF0000"/>
          </a:solidFill>
          <a:prstDash val="dash"/>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400050</xdr:colOff>
      <xdr:row>53</xdr:row>
      <xdr:rowOff>-19050</xdr:rowOff>
    </xdr:from>
    <xdr:ext cx="1657350" cy="2286000"/>
    <xdr:sp>
      <xdr:nvSpPr>
        <xdr:cNvPr id="11732" name="Shape 11732"/>
        <xdr:cNvSpPr/>
      </xdr:nvSpPr>
      <xdr:spPr>
        <a:xfrm>
          <a:off x="4531613" y="2651288"/>
          <a:ext cx="1628775" cy="2257425"/>
        </a:xfrm>
        <a:prstGeom prst="rect">
          <a:avLst/>
        </a:prstGeom>
        <a:noFill/>
        <a:ln cap="flat" cmpd="sng" w="28575">
          <a:solidFill>
            <a:srgbClr val="FF0000"/>
          </a:solidFill>
          <a:prstDash val="dash"/>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0</xdr:colOff>
      <xdr:row>124</xdr:row>
      <xdr:rowOff>9525</xdr:rowOff>
    </xdr:from>
    <xdr:ext cx="457200" cy="361950"/>
    <xdr:sp>
      <xdr:nvSpPr>
        <xdr:cNvPr id="3904" name="Shape 3904"/>
        <xdr:cNvSpPr/>
      </xdr:nvSpPr>
      <xdr:spPr>
        <a:xfrm>
          <a:off x="5122163" y="3603788"/>
          <a:ext cx="447675"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133</xdr:row>
      <xdr:rowOff>9525</xdr:rowOff>
    </xdr:from>
    <xdr:ext cx="457200" cy="361950"/>
    <xdr:sp>
      <xdr:nvSpPr>
        <xdr:cNvPr id="3904" name="Shape 3904"/>
        <xdr:cNvSpPr/>
      </xdr:nvSpPr>
      <xdr:spPr>
        <a:xfrm>
          <a:off x="5122163" y="3603788"/>
          <a:ext cx="447675" cy="352425"/>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-114300</xdr:colOff>
      <xdr:row>11</xdr:row>
      <xdr:rowOff>-133350</xdr:rowOff>
    </xdr:from>
    <xdr:ext cx="714375" cy="685800"/>
    <xdr:sp>
      <xdr:nvSpPr>
        <xdr:cNvPr id="11730" name="Shape 11730"/>
        <xdr:cNvSpPr/>
      </xdr:nvSpPr>
      <xdr:spPr>
        <a:xfrm flipH="1" rot="-4768921">
          <a:off x="5060250" y="3475200"/>
          <a:ext cx="571500" cy="6096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27</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1733" name="Shape 11733"/>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34" name="Shape 11734"/>
            <xdr:cNvGrpSpPr/>
          </xdr:nvGrpSpPr>
          <xdr:grpSpPr>
            <a:xfrm>
              <a:off x="5150738" y="3679988"/>
              <a:ext cx="390525" cy="200025"/>
              <a:chOff x="5150738" y="3679988"/>
              <a:chExt cx="390525" cy="200025"/>
            </a:xfrm>
          </xdr:grpSpPr>
          <xdr:sp>
            <xdr:nvSpPr>
              <xdr:cNvPr id="11735" name="Shape 11735"/>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36" name="Shape 11736"/>
              <xdr:cNvGrpSpPr/>
            </xdr:nvGrpSpPr>
            <xdr:grpSpPr>
              <a:xfrm>
                <a:off x="5150738" y="3679988"/>
                <a:ext cx="390525" cy="200025"/>
                <a:chOff x="4921017" y="3679988"/>
                <a:chExt cx="849966" cy="200025"/>
              </a:xfrm>
            </xdr:grpSpPr>
            <xdr:sp>
              <xdr:nvSpPr>
                <xdr:cNvPr id="11737" name="Shape 11737"/>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38" name="Shape 11738"/>
                <xdr:cNvGrpSpPr/>
              </xdr:nvGrpSpPr>
              <xdr:grpSpPr>
                <a:xfrm>
                  <a:off x="4921017" y="3679988"/>
                  <a:ext cx="849966" cy="200025"/>
                  <a:chOff x="5169788" y="3603788"/>
                  <a:chExt cx="352425" cy="352425"/>
                </a:xfrm>
              </xdr:grpSpPr>
              <xdr:sp>
                <xdr:nvSpPr>
                  <xdr:cNvPr id="11739" name="Shape 1173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40" name="Shape 11740"/>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1741" name="Shape 11741"/>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42" name="Shape 11742"/>
            <xdr:cNvGrpSpPr/>
          </xdr:nvGrpSpPr>
          <xdr:grpSpPr>
            <a:xfrm>
              <a:off x="5150738" y="3679988"/>
              <a:ext cx="390525" cy="200025"/>
              <a:chOff x="5150738" y="3679988"/>
              <a:chExt cx="390525" cy="200025"/>
            </a:xfrm>
          </xdr:grpSpPr>
          <xdr:sp>
            <xdr:nvSpPr>
              <xdr:cNvPr id="11743" name="Shape 11743"/>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44" name="Shape 11744"/>
              <xdr:cNvGrpSpPr/>
            </xdr:nvGrpSpPr>
            <xdr:grpSpPr>
              <a:xfrm>
                <a:off x="5150738" y="3679988"/>
                <a:ext cx="390525" cy="200025"/>
                <a:chOff x="4921017" y="3679988"/>
                <a:chExt cx="849966" cy="200025"/>
              </a:xfrm>
            </xdr:grpSpPr>
            <xdr:sp>
              <xdr:nvSpPr>
                <xdr:cNvPr id="11745" name="Shape 11745"/>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46" name="Shape 11746"/>
                <xdr:cNvGrpSpPr/>
              </xdr:nvGrpSpPr>
              <xdr:grpSpPr>
                <a:xfrm>
                  <a:off x="4921017" y="3679988"/>
                  <a:ext cx="849966" cy="200025"/>
                  <a:chOff x="5169788" y="3603788"/>
                  <a:chExt cx="352425" cy="352425"/>
                </a:xfrm>
              </xdr:grpSpPr>
              <xdr:sp>
                <xdr:nvSpPr>
                  <xdr:cNvPr id="11747" name="Shape 1174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48" name="Shape 11748"/>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1749" name="Shape 11749"/>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50" name="Shape 11750"/>
            <xdr:cNvGrpSpPr/>
          </xdr:nvGrpSpPr>
          <xdr:grpSpPr>
            <a:xfrm>
              <a:off x="5150738" y="3679988"/>
              <a:ext cx="390525" cy="200025"/>
              <a:chOff x="5150738" y="3679988"/>
              <a:chExt cx="390525" cy="200025"/>
            </a:xfrm>
          </xdr:grpSpPr>
          <xdr:sp>
            <xdr:nvSpPr>
              <xdr:cNvPr id="11751" name="Shape 11751"/>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52" name="Shape 11752"/>
              <xdr:cNvGrpSpPr/>
            </xdr:nvGrpSpPr>
            <xdr:grpSpPr>
              <a:xfrm>
                <a:off x="5150738" y="3679988"/>
                <a:ext cx="390525" cy="200025"/>
                <a:chOff x="4921017" y="3679988"/>
                <a:chExt cx="849966" cy="200025"/>
              </a:xfrm>
            </xdr:grpSpPr>
            <xdr:sp>
              <xdr:nvSpPr>
                <xdr:cNvPr id="11753" name="Shape 11753"/>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54" name="Shape 11754"/>
                <xdr:cNvGrpSpPr/>
              </xdr:nvGrpSpPr>
              <xdr:grpSpPr>
                <a:xfrm>
                  <a:off x="4921017" y="3679988"/>
                  <a:ext cx="849966" cy="200025"/>
                  <a:chOff x="5169788" y="3603788"/>
                  <a:chExt cx="352425" cy="352425"/>
                </a:xfrm>
              </xdr:grpSpPr>
              <xdr:sp>
                <xdr:nvSpPr>
                  <xdr:cNvPr id="11755" name="Shape 1175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56" name="Shape 11756"/>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476250</xdr:colOff>
      <xdr:row>11</xdr:row>
      <xdr:rowOff>104775</xdr:rowOff>
    </xdr:from>
    <xdr:ext cx="485775" cy="552450"/>
    <xdr:sp>
      <xdr:nvSpPr>
        <xdr:cNvPr id="11757" name="Shape 11757"/>
        <xdr:cNvSpPr/>
      </xdr:nvSpPr>
      <xdr:spPr>
        <a:xfrm>
          <a:off x="5117400" y="3518063"/>
          <a:ext cx="457200" cy="523875"/>
        </a:xfrm>
        <a:prstGeom prst="rect">
          <a:avLst/>
        </a:prstGeom>
        <a:noFill/>
        <a:ln cap="flat" cmpd="sng" w="28575">
          <a:solidFill>
            <a:schemeClr val="dk2"/>
          </a:solidFill>
          <a:prstDash val="dash"/>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b="1" sz="1100"/>
        </a:p>
      </xdr:txBody>
    </xdr:sp>
    <xdr:clientData fLocksWithSheet="0"/>
  </xdr:oneCellAnchor>
  <xdr:oneCellAnchor>
    <xdr:from>
      <xdr:col>31</xdr:col>
      <xdr:colOff>419100</xdr:colOff>
      <xdr:row>88</xdr:row>
      <xdr:rowOff>123825</xdr:rowOff>
    </xdr:from>
    <xdr:ext cx="590550" cy="1609725"/>
    <xdr:sp>
      <xdr:nvSpPr>
        <xdr:cNvPr id="11758" name="Shape 11758"/>
        <xdr:cNvSpPr/>
      </xdr:nvSpPr>
      <xdr:spPr>
        <a:xfrm>
          <a:off x="5060250" y="2984663"/>
          <a:ext cx="571500" cy="15906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0</xdr:colOff>
      <xdr:row>45</xdr:row>
      <xdr:rowOff>9525</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37</xdr:row>
      <xdr:rowOff>9525</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65</xdr:row>
      <xdr:rowOff>9525</xdr:rowOff>
    </xdr:from>
    <xdr:ext cx="447675" cy="361950"/>
    <xdr:sp>
      <xdr:nvSpPr>
        <xdr:cNvPr id="11760" name="Shape 11760"/>
        <xdr:cNvSpPr/>
      </xdr:nvSpPr>
      <xdr:spPr>
        <a:xfrm>
          <a:off x="5126925" y="3603788"/>
          <a:ext cx="43815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37</xdr:row>
      <xdr:rowOff>9525</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45</xdr:row>
      <xdr:rowOff>9525</xdr:rowOff>
    </xdr:from>
    <xdr:ext cx="447675" cy="361950"/>
    <xdr:sp>
      <xdr:nvSpPr>
        <xdr:cNvPr id="11760" name="Shape 11760"/>
        <xdr:cNvSpPr/>
      </xdr:nvSpPr>
      <xdr:spPr>
        <a:xfrm>
          <a:off x="5126925" y="3603788"/>
          <a:ext cx="438150"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37</xdr:row>
      <xdr:rowOff>19050</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37</xdr:row>
      <xdr:rowOff>9525</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65</xdr:row>
      <xdr:rowOff>19050</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45</xdr:row>
      <xdr:rowOff>19050</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65</xdr:row>
      <xdr:rowOff>19050</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45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28575</xdr:colOff>
      <xdr:row>15</xdr:row>
      <xdr:rowOff>152400</xdr:rowOff>
    </xdr:from>
    <xdr:ext cx="504825" cy="447675"/>
    <xdr:sp>
      <xdr:nvSpPr>
        <xdr:cNvPr id="11761" name="Shape 11761"/>
        <xdr:cNvSpPr/>
      </xdr:nvSpPr>
      <xdr:spPr>
        <a:xfrm>
          <a:off x="5103113" y="3565688"/>
          <a:ext cx="485775" cy="42862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228600</xdr:colOff>
      <xdr:row>16</xdr:row>
      <xdr:rowOff>66675</xdr:rowOff>
    </xdr:from>
    <xdr:ext cx="685800" cy="123825"/>
    <xdr:sp>
      <xdr:nvSpPr>
        <xdr:cNvPr id="11762" name="Shape 11762"/>
        <xdr:cNvSpPr/>
      </xdr:nvSpPr>
      <xdr:spPr>
        <a:xfrm>
          <a:off x="5007863" y="3722850"/>
          <a:ext cx="676275" cy="114300"/>
        </a:xfrm>
        <a:custGeom>
          <a:rect b="b" l="l" r="r" t="t"/>
          <a:pathLst>
            <a:path extrusionOk="0" h="50" w="13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FF"/>
        </a:solidFill>
        <a:ln cap="flat" cmpd="sng" w="15875">
          <a:solidFill>
            <a:srgbClr val="FF0000"/>
          </a:solidFill>
          <a:prstDash val="dash"/>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11</xdr:col>
      <xdr:colOff>495300</xdr:colOff>
      <xdr:row>11</xdr:row>
      <xdr:rowOff>85725</xdr:rowOff>
    </xdr:from>
    <xdr:ext cx="495300" cy="552450"/>
    <xdr:sp>
      <xdr:nvSpPr>
        <xdr:cNvPr id="11763" name="Shape 11763"/>
        <xdr:cNvSpPr/>
      </xdr:nvSpPr>
      <xdr:spPr>
        <a:xfrm>
          <a:off x="5112638" y="3518063"/>
          <a:ext cx="466725" cy="523875"/>
        </a:xfrm>
        <a:prstGeom prst="rect">
          <a:avLst/>
        </a:prstGeom>
        <a:noFill/>
        <a:ln cap="flat" cmpd="sng" w="28575">
          <a:solidFill>
            <a:schemeClr val="dk1"/>
          </a:solidFill>
          <a:prstDash val="dash"/>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17</xdr:col>
      <xdr:colOff>438150</xdr:colOff>
      <xdr:row>98</xdr:row>
      <xdr:rowOff>-19050</xdr:rowOff>
    </xdr:from>
    <xdr:ext cx="600075" cy="1609725"/>
    <xdr:sp>
      <xdr:nvSpPr>
        <xdr:cNvPr id="11764" name="Shape 11764"/>
        <xdr:cNvSpPr/>
      </xdr:nvSpPr>
      <xdr:spPr>
        <a:xfrm>
          <a:off x="5055488" y="2984663"/>
          <a:ext cx="58102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44</xdr:col>
      <xdr:colOff>0</xdr:colOff>
      <xdr:row>91</xdr:row>
      <xdr:rowOff>9525</xdr:rowOff>
    </xdr:from>
    <xdr:ext cx="466725" cy="371475"/>
    <xdr:sp>
      <xdr:nvSpPr>
        <xdr:cNvPr id="11765" name="Shape 11765"/>
        <xdr:cNvSpPr/>
      </xdr:nvSpPr>
      <xdr:spPr>
        <a:xfrm>
          <a:off x="5117400" y="3599025"/>
          <a:ext cx="45720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65</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33</xdr:col>
      <xdr:colOff>419100</xdr:colOff>
      <xdr:row>88</xdr:row>
      <xdr:rowOff>123825</xdr:rowOff>
    </xdr:from>
    <xdr:ext cx="619125" cy="1619250"/>
    <xdr:sp>
      <xdr:nvSpPr>
        <xdr:cNvPr id="11766" name="Shape 11766"/>
        <xdr:cNvSpPr/>
      </xdr:nvSpPr>
      <xdr:spPr>
        <a:xfrm>
          <a:off x="5045963" y="2979900"/>
          <a:ext cx="600075" cy="160020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0</xdr:colOff>
      <xdr:row>37</xdr:row>
      <xdr:rowOff>9525</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45</xdr:row>
      <xdr:rowOff>19050</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91</xdr:row>
      <xdr:rowOff>9525</xdr:rowOff>
    </xdr:from>
    <xdr:ext cx="466725" cy="371475"/>
    <xdr:sp>
      <xdr:nvSpPr>
        <xdr:cNvPr id="11765" name="Shape 11765"/>
        <xdr:cNvSpPr/>
      </xdr:nvSpPr>
      <xdr:spPr>
        <a:xfrm>
          <a:off x="5117400" y="3599025"/>
          <a:ext cx="45720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37</xdr:row>
      <xdr:rowOff>9525</xdr:rowOff>
    </xdr:from>
    <xdr:ext cx="447675" cy="371475"/>
    <xdr:sp>
      <xdr:nvSpPr>
        <xdr:cNvPr id="771" name="Shape 771"/>
        <xdr:cNvSpPr/>
      </xdr:nvSpPr>
      <xdr:spPr>
        <a:xfrm>
          <a:off x="5126925" y="3599025"/>
          <a:ext cx="43815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45</xdr:row>
      <xdr:rowOff>9525</xdr:rowOff>
    </xdr:from>
    <xdr:ext cx="438150" cy="361950"/>
    <xdr:sp>
      <xdr:nvSpPr>
        <xdr:cNvPr id="11759" name="Shape 11759"/>
        <xdr:cNvSpPr/>
      </xdr:nvSpPr>
      <xdr:spPr>
        <a:xfrm>
          <a:off x="5131688" y="3603788"/>
          <a:ext cx="428625" cy="352425"/>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65</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91</xdr:row>
      <xdr:rowOff>9525</xdr:rowOff>
    </xdr:from>
    <xdr:ext cx="466725" cy="371475"/>
    <xdr:sp>
      <xdr:nvSpPr>
        <xdr:cNvPr id="11765" name="Shape 11765"/>
        <xdr:cNvSpPr/>
      </xdr:nvSpPr>
      <xdr:spPr>
        <a:xfrm>
          <a:off x="5117400" y="3599025"/>
          <a:ext cx="457200"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14</xdr:row>
      <xdr:rowOff>171450</xdr:rowOff>
    </xdr:from>
    <xdr:ext cx="419100" cy="276225"/>
    <xdr:grpSp>
      <xdr:nvGrpSpPr>
        <xdr:cNvPr id="2" name="Shape 2"/>
        <xdr:cNvGrpSpPr/>
      </xdr:nvGrpSpPr>
      <xdr:grpSpPr>
        <a:xfrm>
          <a:off x="5136450" y="3641888"/>
          <a:ext cx="419100" cy="276225"/>
          <a:chOff x="5136450" y="3641888"/>
          <a:chExt cx="419100" cy="276225"/>
        </a:xfrm>
      </xdr:grpSpPr>
      <xdr:grpSp>
        <xdr:nvGrpSpPr>
          <xdr:cNvPr id="11767" name="Shape 11767"/>
          <xdr:cNvGrpSpPr/>
        </xdr:nvGrpSpPr>
        <xdr:grpSpPr>
          <a:xfrm>
            <a:off x="5136450" y="3641888"/>
            <a:ext cx="419100" cy="276225"/>
            <a:chOff x="5136450" y="3641888"/>
            <a:chExt cx="419100" cy="276225"/>
          </a:xfrm>
        </xdr:grpSpPr>
        <xdr:sp>
          <xdr:nvSpPr>
            <xdr:cNvPr id="6" name="Shape 6"/>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68" name="Shape 11768"/>
            <xdr:cNvGrpSpPr/>
          </xdr:nvGrpSpPr>
          <xdr:grpSpPr>
            <a:xfrm>
              <a:off x="5136450" y="3641888"/>
              <a:ext cx="419100" cy="276225"/>
              <a:chOff x="5136450" y="3641888"/>
              <a:chExt cx="419100" cy="276225"/>
            </a:xfrm>
          </xdr:grpSpPr>
          <xdr:sp>
            <xdr:nvSpPr>
              <xdr:cNvPr id="11769" name="Shape 11769"/>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70" name="Shape 11770"/>
              <xdr:cNvGrpSpPr/>
            </xdr:nvGrpSpPr>
            <xdr:grpSpPr>
              <a:xfrm>
                <a:off x="5136450" y="3641888"/>
                <a:ext cx="419100" cy="276225"/>
                <a:chOff x="5136450" y="3641888"/>
                <a:chExt cx="419100" cy="276225"/>
              </a:xfrm>
            </xdr:grpSpPr>
            <xdr:sp>
              <xdr:nvSpPr>
                <xdr:cNvPr id="11771" name="Shape 11771"/>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72" name="Shape 11772"/>
                <xdr:cNvGrpSpPr/>
              </xdr:nvGrpSpPr>
              <xdr:grpSpPr>
                <a:xfrm>
                  <a:off x="5136450" y="3641888"/>
                  <a:ext cx="419100" cy="276225"/>
                  <a:chOff x="5136450" y="3646650"/>
                  <a:chExt cx="419100" cy="266700"/>
                </a:xfrm>
              </xdr:grpSpPr>
              <xdr:sp>
                <xdr:nvSpPr>
                  <xdr:cNvPr id="11773" name="Shape 1177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74" name="Shape 1177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18</xdr:col>
      <xdr:colOff>0</xdr:colOff>
      <xdr:row>15</xdr:row>
      <xdr:rowOff>0</xdr:rowOff>
    </xdr:from>
    <xdr:ext cx="419100" cy="238125"/>
    <xdr:grpSp>
      <xdr:nvGrpSpPr>
        <xdr:cNvPr id="2" name="Shape 2"/>
        <xdr:cNvGrpSpPr/>
      </xdr:nvGrpSpPr>
      <xdr:grpSpPr>
        <a:xfrm>
          <a:off x="5136450" y="3660938"/>
          <a:ext cx="419100" cy="238125"/>
          <a:chOff x="5136450" y="3660938"/>
          <a:chExt cx="419100" cy="238125"/>
        </a:xfrm>
      </xdr:grpSpPr>
      <xdr:grpSp>
        <xdr:nvGrpSpPr>
          <xdr:cNvPr id="11775" name="Shape 11775"/>
          <xdr:cNvGrpSpPr/>
        </xdr:nvGrpSpPr>
        <xdr:grpSpPr>
          <a:xfrm>
            <a:off x="5136450" y="3660938"/>
            <a:ext cx="419100" cy="238125"/>
            <a:chOff x="5136450" y="3660938"/>
            <a:chExt cx="419100" cy="238125"/>
          </a:xfrm>
        </xdr:grpSpPr>
        <xdr:sp>
          <xdr:nvSpPr>
            <xdr:cNvPr id="6" name="Shape 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76" name="Shape 11776"/>
            <xdr:cNvGrpSpPr/>
          </xdr:nvGrpSpPr>
          <xdr:grpSpPr>
            <a:xfrm>
              <a:off x="5136450" y="3660938"/>
              <a:ext cx="419100" cy="238125"/>
              <a:chOff x="5136450" y="3660938"/>
              <a:chExt cx="419100" cy="238125"/>
            </a:xfrm>
          </xdr:grpSpPr>
          <xdr:sp>
            <xdr:nvSpPr>
              <xdr:cNvPr id="11777" name="Shape 1177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78" name="Shape 11778"/>
              <xdr:cNvGrpSpPr/>
            </xdr:nvGrpSpPr>
            <xdr:grpSpPr>
              <a:xfrm>
                <a:off x="5136450" y="3660938"/>
                <a:ext cx="419100" cy="238125"/>
                <a:chOff x="5136450" y="3660938"/>
                <a:chExt cx="419100" cy="238125"/>
              </a:xfrm>
            </xdr:grpSpPr>
            <xdr:sp>
              <xdr:nvSpPr>
                <xdr:cNvPr id="11779" name="Shape 1177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80" name="Shape 11780"/>
                <xdr:cNvGrpSpPr/>
              </xdr:nvGrpSpPr>
              <xdr:grpSpPr>
                <a:xfrm>
                  <a:off x="5136450" y="3660938"/>
                  <a:ext cx="419100" cy="238125"/>
                  <a:chOff x="5136450" y="3660938"/>
                  <a:chExt cx="419100" cy="238200"/>
                </a:xfrm>
              </xdr:grpSpPr>
              <xdr:sp>
                <xdr:nvSpPr>
                  <xdr:cNvPr id="11781" name="Shape 11781"/>
                  <xdr:cNvSpPr/>
                </xdr:nvSpPr>
                <xdr:spPr>
                  <a:xfrm>
                    <a:off x="5136450" y="3660938"/>
                    <a:ext cx="419100" cy="23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82" name="Shape 11782"/>
                  <xdr:cNvCxnSpPr>
                    <a:stCxn id="323" idx="4"/>
                  </xdr:cNvCxnSpPr>
                </xdr:nvCxnSpPr>
                <xdr:spPr>
                  <a:xfrm flipH="1">
                    <a:off x="5136450" y="3660938"/>
                    <a:ext cx="419100" cy="2382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15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783" name="Shape 1178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84" name="Shape 11784"/>
            <xdr:cNvGrpSpPr/>
          </xdr:nvGrpSpPr>
          <xdr:grpSpPr>
            <a:xfrm>
              <a:off x="5136450" y="3646650"/>
              <a:ext cx="419100" cy="266700"/>
              <a:chOff x="5136450" y="3646650"/>
              <a:chExt cx="419100" cy="266700"/>
            </a:xfrm>
          </xdr:grpSpPr>
          <xdr:sp>
            <xdr:nvSpPr>
              <xdr:cNvPr id="11785" name="Shape 1178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86" name="Shape 11786"/>
              <xdr:cNvGrpSpPr/>
            </xdr:nvGrpSpPr>
            <xdr:grpSpPr>
              <a:xfrm>
                <a:off x="5136450" y="3646650"/>
                <a:ext cx="419100" cy="266700"/>
                <a:chOff x="5136450" y="3646650"/>
                <a:chExt cx="419100" cy="266700"/>
              </a:xfrm>
            </xdr:grpSpPr>
            <xdr:sp>
              <xdr:nvSpPr>
                <xdr:cNvPr id="11787" name="Shape 1178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88" name="Shape 11788"/>
                <xdr:cNvGrpSpPr/>
              </xdr:nvGrpSpPr>
              <xdr:grpSpPr>
                <a:xfrm>
                  <a:off x="5136450" y="3646650"/>
                  <a:ext cx="419100" cy="266700"/>
                  <a:chOff x="5136450" y="3646650"/>
                  <a:chExt cx="419100" cy="266700"/>
                </a:xfrm>
              </xdr:grpSpPr>
              <xdr:sp>
                <xdr:nvSpPr>
                  <xdr:cNvPr id="11789" name="Shape 1178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90" name="Shape 1179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15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791" name="Shape 1179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792" name="Shape 11792"/>
            <xdr:cNvGrpSpPr/>
          </xdr:nvGrpSpPr>
          <xdr:grpSpPr>
            <a:xfrm>
              <a:off x="5136450" y="3656175"/>
              <a:ext cx="419100" cy="247650"/>
              <a:chOff x="5136450" y="3656175"/>
              <a:chExt cx="419100" cy="247650"/>
            </a:xfrm>
          </xdr:grpSpPr>
          <xdr:sp>
            <xdr:nvSpPr>
              <xdr:cNvPr id="11793" name="Shape 1179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94" name="Shape 11794"/>
              <xdr:cNvGrpSpPr/>
            </xdr:nvGrpSpPr>
            <xdr:grpSpPr>
              <a:xfrm>
                <a:off x="5136450" y="3656175"/>
                <a:ext cx="419100" cy="247650"/>
                <a:chOff x="5136450" y="3656175"/>
                <a:chExt cx="419100" cy="247650"/>
              </a:xfrm>
            </xdr:grpSpPr>
            <xdr:sp>
              <xdr:nvSpPr>
                <xdr:cNvPr id="11795" name="Shape 1179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96" name="Shape 11796"/>
                <xdr:cNvGrpSpPr/>
              </xdr:nvGrpSpPr>
              <xdr:grpSpPr>
                <a:xfrm>
                  <a:off x="5136450" y="3656175"/>
                  <a:ext cx="419100" cy="247650"/>
                  <a:chOff x="5136450" y="3660938"/>
                  <a:chExt cx="419100" cy="238125"/>
                </a:xfrm>
              </xdr:grpSpPr>
              <xdr:sp>
                <xdr:nvSpPr>
                  <xdr:cNvPr id="11797" name="Shape 1179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98" name="Shape 1179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15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799" name="Shape 1179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00" name="Shape 11800"/>
            <xdr:cNvGrpSpPr/>
          </xdr:nvGrpSpPr>
          <xdr:grpSpPr>
            <a:xfrm>
              <a:off x="5136450" y="3646650"/>
              <a:ext cx="419100" cy="266700"/>
              <a:chOff x="5136450" y="3646650"/>
              <a:chExt cx="419100" cy="266700"/>
            </a:xfrm>
          </xdr:grpSpPr>
          <xdr:sp>
            <xdr:nvSpPr>
              <xdr:cNvPr id="11801" name="Shape 1180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02" name="Shape 11802"/>
              <xdr:cNvGrpSpPr/>
            </xdr:nvGrpSpPr>
            <xdr:grpSpPr>
              <a:xfrm>
                <a:off x="5136450" y="3646650"/>
                <a:ext cx="419100" cy="266700"/>
                <a:chOff x="5136450" y="3646650"/>
                <a:chExt cx="419100" cy="266700"/>
              </a:xfrm>
            </xdr:grpSpPr>
            <xdr:sp>
              <xdr:nvSpPr>
                <xdr:cNvPr id="11803" name="Shape 1180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04" name="Shape 11804"/>
                <xdr:cNvGrpSpPr/>
              </xdr:nvGrpSpPr>
              <xdr:grpSpPr>
                <a:xfrm>
                  <a:off x="5136450" y="3646650"/>
                  <a:ext cx="419100" cy="266700"/>
                  <a:chOff x="5136450" y="3646650"/>
                  <a:chExt cx="419100" cy="266700"/>
                </a:xfrm>
              </xdr:grpSpPr>
              <xdr:sp>
                <xdr:nvSpPr>
                  <xdr:cNvPr id="11805" name="Shape 1180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06" name="Shape 1180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15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807" name="Shape 1180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08" name="Shape 11808"/>
            <xdr:cNvGrpSpPr/>
          </xdr:nvGrpSpPr>
          <xdr:grpSpPr>
            <a:xfrm>
              <a:off x="5136450" y="3656175"/>
              <a:ext cx="419100" cy="247650"/>
              <a:chOff x="5136450" y="3656175"/>
              <a:chExt cx="419100" cy="247650"/>
            </a:xfrm>
          </xdr:grpSpPr>
          <xdr:sp>
            <xdr:nvSpPr>
              <xdr:cNvPr id="11809" name="Shape 1180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10" name="Shape 11810"/>
              <xdr:cNvGrpSpPr/>
            </xdr:nvGrpSpPr>
            <xdr:grpSpPr>
              <a:xfrm>
                <a:off x="5136450" y="3656175"/>
                <a:ext cx="419100" cy="247650"/>
                <a:chOff x="5136450" y="3656175"/>
                <a:chExt cx="419100" cy="247650"/>
              </a:xfrm>
            </xdr:grpSpPr>
            <xdr:sp>
              <xdr:nvSpPr>
                <xdr:cNvPr id="11811" name="Shape 1181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12" name="Shape 11812"/>
                <xdr:cNvGrpSpPr/>
              </xdr:nvGrpSpPr>
              <xdr:grpSpPr>
                <a:xfrm>
                  <a:off x="5136450" y="3656175"/>
                  <a:ext cx="419100" cy="247650"/>
                  <a:chOff x="5136450" y="3660938"/>
                  <a:chExt cx="419100" cy="238125"/>
                </a:xfrm>
              </xdr:grpSpPr>
              <xdr:sp>
                <xdr:nvSpPr>
                  <xdr:cNvPr id="11813" name="Shape 1181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14" name="Shape 1181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32</xdr:col>
      <xdr:colOff>0</xdr:colOff>
      <xdr:row>15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815" name="Shape 1181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16" name="Shape 11816"/>
            <xdr:cNvGrpSpPr/>
          </xdr:nvGrpSpPr>
          <xdr:grpSpPr>
            <a:xfrm>
              <a:off x="5136450" y="3646650"/>
              <a:ext cx="419100" cy="266700"/>
              <a:chOff x="5136450" y="3646650"/>
              <a:chExt cx="419100" cy="266700"/>
            </a:xfrm>
          </xdr:grpSpPr>
          <xdr:sp>
            <xdr:nvSpPr>
              <xdr:cNvPr id="11817" name="Shape 1181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18" name="Shape 11818"/>
              <xdr:cNvGrpSpPr/>
            </xdr:nvGrpSpPr>
            <xdr:grpSpPr>
              <a:xfrm>
                <a:off x="5136450" y="3646650"/>
                <a:ext cx="419100" cy="266700"/>
                <a:chOff x="5136450" y="3646650"/>
                <a:chExt cx="419100" cy="266700"/>
              </a:xfrm>
            </xdr:grpSpPr>
            <xdr:sp>
              <xdr:nvSpPr>
                <xdr:cNvPr id="11819" name="Shape 1181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20" name="Shape 11820"/>
                <xdr:cNvGrpSpPr/>
              </xdr:nvGrpSpPr>
              <xdr:grpSpPr>
                <a:xfrm>
                  <a:off x="5136450" y="3646650"/>
                  <a:ext cx="419100" cy="266700"/>
                  <a:chOff x="5136450" y="3646650"/>
                  <a:chExt cx="419100" cy="266700"/>
                </a:xfrm>
              </xdr:grpSpPr>
              <xdr:sp>
                <xdr:nvSpPr>
                  <xdr:cNvPr id="11821" name="Shape 1182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22" name="Shape 1182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32</xdr:col>
      <xdr:colOff>0</xdr:colOff>
      <xdr:row>15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823" name="Shape 1182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24" name="Shape 11824"/>
            <xdr:cNvGrpSpPr/>
          </xdr:nvGrpSpPr>
          <xdr:grpSpPr>
            <a:xfrm>
              <a:off x="5136450" y="3656175"/>
              <a:ext cx="419100" cy="247650"/>
              <a:chOff x="5136450" y="3656175"/>
              <a:chExt cx="419100" cy="247650"/>
            </a:xfrm>
          </xdr:grpSpPr>
          <xdr:sp>
            <xdr:nvSpPr>
              <xdr:cNvPr id="11825" name="Shape 1182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26" name="Shape 11826"/>
              <xdr:cNvGrpSpPr/>
            </xdr:nvGrpSpPr>
            <xdr:grpSpPr>
              <a:xfrm>
                <a:off x="5136450" y="3656175"/>
                <a:ext cx="419100" cy="247650"/>
                <a:chOff x="5136450" y="3656175"/>
                <a:chExt cx="419100" cy="247650"/>
              </a:xfrm>
            </xdr:grpSpPr>
            <xdr:sp>
              <xdr:nvSpPr>
                <xdr:cNvPr id="11827" name="Shape 1182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28" name="Shape 11828"/>
                <xdr:cNvGrpSpPr/>
              </xdr:nvGrpSpPr>
              <xdr:grpSpPr>
                <a:xfrm>
                  <a:off x="5136450" y="3656175"/>
                  <a:ext cx="419100" cy="247650"/>
                  <a:chOff x="5136450" y="3660938"/>
                  <a:chExt cx="419100" cy="238125"/>
                </a:xfrm>
              </xdr:grpSpPr>
              <xdr:sp>
                <xdr:nvSpPr>
                  <xdr:cNvPr id="11829" name="Shape 1182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30" name="Shape 1183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831" name="Shape 1183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32" name="Shape 11832"/>
            <xdr:cNvGrpSpPr/>
          </xdr:nvGrpSpPr>
          <xdr:grpSpPr>
            <a:xfrm>
              <a:off x="5136450" y="3646650"/>
              <a:ext cx="419100" cy="266700"/>
              <a:chOff x="5136450" y="3646650"/>
              <a:chExt cx="419100" cy="266700"/>
            </a:xfrm>
          </xdr:grpSpPr>
          <xdr:sp>
            <xdr:nvSpPr>
              <xdr:cNvPr id="11833" name="Shape 1183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34" name="Shape 11834"/>
              <xdr:cNvGrpSpPr/>
            </xdr:nvGrpSpPr>
            <xdr:grpSpPr>
              <a:xfrm>
                <a:off x="5136450" y="3646650"/>
                <a:ext cx="419100" cy="266700"/>
                <a:chOff x="5136450" y="3646650"/>
                <a:chExt cx="419100" cy="266700"/>
              </a:xfrm>
            </xdr:grpSpPr>
            <xdr:sp>
              <xdr:nvSpPr>
                <xdr:cNvPr id="11835" name="Shape 1183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36" name="Shape 11836"/>
                <xdr:cNvGrpSpPr/>
              </xdr:nvGrpSpPr>
              <xdr:grpSpPr>
                <a:xfrm>
                  <a:off x="5136450" y="3646650"/>
                  <a:ext cx="419100" cy="266700"/>
                  <a:chOff x="5136450" y="3646650"/>
                  <a:chExt cx="419100" cy="266700"/>
                </a:xfrm>
              </xdr:grpSpPr>
              <xdr:sp>
                <xdr:nvSpPr>
                  <xdr:cNvPr id="11837" name="Shape 1183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38" name="Shape 1183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839" name="Shape 1183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40" name="Shape 11840"/>
            <xdr:cNvGrpSpPr/>
          </xdr:nvGrpSpPr>
          <xdr:grpSpPr>
            <a:xfrm>
              <a:off x="5136450" y="3656175"/>
              <a:ext cx="419100" cy="247650"/>
              <a:chOff x="5136450" y="3656175"/>
              <a:chExt cx="419100" cy="247650"/>
            </a:xfrm>
          </xdr:grpSpPr>
          <xdr:sp>
            <xdr:nvSpPr>
              <xdr:cNvPr id="11841" name="Shape 1184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42" name="Shape 11842"/>
              <xdr:cNvGrpSpPr/>
            </xdr:nvGrpSpPr>
            <xdr:grpSpPr>
              <a:xfrm>
                <a:off x="5136450" y="3656175"/>
                <a:ext cx="419100" cy="247650"/>
                <a:chOff x="5136450" y="3656175"/>
                <a:chExt cx="419100" cy="247650"/>
              </a:xfrm>
            </xdr:grpSpPr>
            <xdr:sp>
              <xdr:nvSpPr>
                <xdr:cNvPr id="11843" name="Shape 1184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44" name="Shape 11844"/>
                <xdr:cNvGrpSpPr/>
              </xdr:nvGrpSpPr>
              <xdr:grpSpPr>
                <a:xfrm>
                  <a:off x="5136450" y="3656175"/>
                  <a:ext cx="419100" cy="247650"/>
                  <a:chOff x="5136450" y="3660938"/>
                  <a:chExt cx="419100" cy="238125"/>
                </a:xfrm>
              </xdr:grpSpPr>
              <xdr:sp>
                <xdr:nvSpPr>
                  <xdr:cNvPr id="11845" name="Shape 1184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46" name="Shape 1184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14</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847" name="Shape 1184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48" name="Shape 11848"/>
            <xdr:cNvGrpSpPr/>
          </xdr:nvGrpSpPr>
          <xdr:grpSpPr>
            <a:xfrm>
              <a:off x="5136450" y="3646650"/>
              <a:ext cx="419100" cy="266700"/>
              <a:chOff x="5136450" y="3646650"/>
              <a:chExt cx="419100" cy="266700"/>
            </a:xfrm>
          </xdr:grpSpPr>
          <xdr:sp>
            <xdr:nvSpPr>
              <xdr:cNvPr id="11849" name="Shape 1184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50" name="Shape 11850"/>
              <xdr:cNvGrpSpPr/>
            </xdr:nvGrpSpPr>
            <xdr:grpSpPr>
              <a:xfrm>
                <a:off x="5136450" y="3646650"/>
                <a:ext cx="419100" cy="266700"/>
                <a:chOff x="5136450" y="3646650"/>
                <a:chExt cx="419100" cy="266700"/>
              </a:xfrm>
            </xdr:grpSpPr>
            <xdr:sp>
              <xdr:nvSpPr>
                <xdr:cNvPr id="11851" name="Shape 1185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52" name="Shape 11852"/>
                <xdr:cNvGrpSpPr/>
              </xdr:nvGrpSpPr>
              <xdr:grpSpPr>
                <a:xfrm>
                  <a:off x="5136450" y="3646650"/>
                  <a:ext cx="419100" cy="266700"/>
                  <a:chOff x="5136450" y="3646650"/>
                  <a:chExt cx="419100" cy="266700"/>
                </a:xfrm>
              </xdr:grpSpPr>
              <xdr:sp>
                <xdr:nvSpPr>
                  <xdr:cNvPr id="11853" name="Shape 1185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54" name="Shape 1185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14</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855" name="Shape 1185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56" name="Shape 11856"/>
            <xdr:cNvGrpSpPr/>
          </xdr:nvGrpSpPr>
          <xdr:grpSpPr>
            <a:xfrm>
              <a:off x="5136450" y="3656175"/>
              <a:ext cx="419100" cy="247650"/>
              <a:chOff x="5136450" y="3656175"/>
              <a:chExt cx="419100" cy="247650"/>
            </a:xfrm>
          </xdr:grpSpPr>
          <xdr:sp>
            <xdr:nvSpPr>
              <xdr:cNvPr id="11857" name="Shape 1185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58" name="Shape 11858"/>
              <xdr:cNvGrpSpPr/>
            </xdr:nvGrpSpPr>
            <xdr:grpSpPr>
              <a:xfrm>
                <a:off x="5136450" y="3656175"/>
                <a:ext cx="419100" cy="247650"/>
                <a:chOff x="5136450" y="3656175"/>
                <a:chExt cx="419100" cy="247650"/>
              </a:xfrm>
            </xdr:grpSpPr>
            <xdr:sp>
              <xdr:nvSpPr>
                <xdr:cNvPr id="11859" name="Shape 1185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60" name="Shape 11860"/>
                <xdr:cNvGrpSpPr/>
              </xdr:nvGrpSpPr>
              <xdr:grpSpPr>
                <a:xfrm>
                  <a:off x="5136450" y="3656175"/>
                  <a:ext cx="419100" cy="247650"/>
                  <a:chOff x="5136450" y="3660938"/>
                  <a:chExt cx="419100" cy="238125"/>
                </a:xfrm>
              </xdr:grpSpPr>
              <xdr:sp>
                <xdr:nvSpPr>
                  <xdr:cNvPr id="11861" name="Shape 1186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62" name="Shape 1186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16</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863" name="Shape 1186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64" name="Shape 11864"/>
            <xdr:cNvGrpSpPr/>
          </xdr:nvGrpSpPr>
          <xdr:grpSpPr>
            <a:xfrm>
              <a:off x="5136450" y="3646650"/>
              <a:ext cx="419100" cy="266700"/>
              <a:chOff x="5136450" y="3646650"/>
              <a:chExt cx="419100" cy="266700"/>
            </a:xfrm>
          </xdr:grpSpPr>
          <xdr:sp>
            <xdr:nvSpPr>
              <xdr:cNvPr id="11865" name="Shape 1186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66" name="Shape 11866"/>
              <xdr:cNvGrpSpPr/>
            </xdr:nvGrpSpPr>
            <xdr:grpSpPr>
              <a:xfrm>
                <a:off x="5136450" y="3646650"/>
                <a:ext cx="419100" cy="266700"/>
                <a:chOff x="5136450" y="3646650"/>
                <a:chExt cx="419100" cy="266700"/>
              </a:xfrm>
            </xdr:grpSpPr>
            <xdr:sp>
              <xdr:nvSpPr>
                <xdr:cNvPr id="11867" name="Shape 1186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68" name="Shape 11868"/>
                <xdr:cNvGrpSpPr/>
              </xdr:nvGrpSpPr>
              <xdr:grpSpPr>
                <a:xfrm>
                  <a:off x="5136450" y="3646650"/>
                  <a:ext cx="419100" cy="266700"/>
                  <a:chOff x="5136450" y="3646650"/>
                  <a:chExt cx="419100" cy="266700"/>
                </a:xfrm>
              </xdr:grpSpPr>
              <xdr:sp>
                <xdr:nvSpPr>
                  <xdr:cNvPr id="11869" name="Shape 1186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70" name="Shape 1187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16</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871" name="Shape 1187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72" name="Shape 11872"/>
            <xdr:cNvGrpSpPr/>
          </xdr:nvGrpSpPr>
          <xdr:grpSpPr>
            <a:xfrm>
              <a:off x="5136450" y="3656175"/>
              <a:ext cx="419100" cy="247650"/>
              <a:chOff x="5136450" y="3656175"/>
              <a:chExt cx="419100" cy="247650"/>
            </a:xfrm>
          </xdr:grpSpPr>
          <xdr:sp>
            <xdr:nvSpPr>
              <xdr:cNvPr id="11873" name="Shape 1187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74" name="Shape 11874"/>
              <xdr:cNvGrpSpPr/>
            </xdr:nvGrpSpPr>
            <xdr:grpSpPr>
              <a:xfrm>
                <a:off x="5136450" y="3656175"/>
                <a:ext cx="419100" cy="247650"/>
                <a:chOff x="5136450" y="3656175"/>
                <a:chExt cx="419100" cy="247650"/>
              </a:xfrm>
            </xdr:grpSpPr>
            <xdr:sp>
              <xdr:nvSpPr>
                <xdr:cNvPr id="11875" name="Shape 1187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76" name="Shape 11876"/>
                <xdr:cNvGrpSpPr/>
              </xdr:nvGrpSpPr>
              <xdr:grpSpPr>
                <a:xfrm>
                  <a:off x="5136450" y="3656175"/>
                  <a:ext cx="419100" cy="247650"/>
                  <a:chOff x="5136450" y="3660938"/>
                  <a:chExt cx="419100" cy="238125"/>
                </a:xfrm>
              </xdr:grpSpPr>
              <xdr:sp>
                <xdr:nvSpPr>
                  <xdr:cNvPr id="11877" name="Shape 1187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78" name="Shape 1187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879" name="Shape 1187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80" name="Shape 11880"/>
            <xdr:cNvGrpSpPr/>
          </xdr:nvGrpSpPr>
          <xdr:grpSpPr>
            <a:xfrm>
              <a:off x="5136450" y="3646650"/>
              <a:ext cx="419100" cy="266700"/>
              <a:chOff x="5136450" y="3646650"/>
              <a:chExt cx="419100" cy="266700"/>
            </a:xfrm>
          </xdr:grpSpPr>
          <xdr:sp>
            <xdr:nvSpPr>
              <xdr:cNvPr id="11881" name="Shape 1188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82" name="Shape 11882"/>
              <xdr:cNvGrpSpPr/>
            </xdr:nvGrpSpPr>
            <xdr:grpSpPr>
              <a:xfrm>
                <a:off x="5136450" y="3646650"/>
                <a:ext cx="419100" cy="266700"/>
                <a:chOff x="5136450" y="3646650"/>
                <a:chExt cx="419100" cy="266700"/>
              </a:xfrm>
            </xdr:grpSpPr>
            <xdr:sp>
              <xdr:nvSpPr>
                <xdr:cNvPr id="11883" name="Shape 1188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84" name="Shape 11884"/>
                <xdr:cNvGrpSpPr/>
              </xdr:nvGrpSpPr>
              <xdr:grpSpPr>
                <a:xfrm>
                  <a:off x="5136450" y="3646650"/>
                  <a:ext cx="419100" cy="266700"/>
                  <a:chOff x="5136450" y="3646650"/>
                  <a:chExt cx="419100" cy="266700"/>
                </a:xfrm>
              </xdr:grpSpPr>
              <xdr:sp>
                <xdr:nvSpPr>
                  <xdr:cNvPr id="11885" name="Shape 1188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86" name="Shape 1188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887" name="Shape 1188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88" name="Shape 11888"/>
            <xdr:cNvGrpSpPr/>
          </xdr:nvGrpSpPr>
          <xdr:grpSpPr>
            <a:xfrm>
              <a:off x="5136450" y="3656175"/>
              <a:ext cx="419100" cy="247650"/>
              <a:chOff x="5136450" y="3656175"/>
              <a:chExt cx="419100" cy="247650"/>
            </a:xfrm>
          </xdr:grpSpPr>
          <xdr:sp>
            <xdr:nvSpPr>
              <xdr:cNvPr id="11889" name="Shape 1188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90" name="Shape 11890"/>
              <xdr:cNvGrpSpPr/>
            </xdr:nvGrpSpPr>
            <xdr:grpSpPr>
              <a:xfrm>
                <a:off x="5136450" y="3656175"/>
                <a:ext cx="419100" cy="247650"/>
                <a:chOff x="5136450" y="3656175"/>
                <a:chExt cx="419100" cy="247650"/>
              </a:xfrm>
            </xdr:grpSpPr>
            <xdr:sp>
              <xdr:nvSpPr>
                <xdr:cNvPr id="11891" name="Shape 1189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92" name="Shape 11892"/>
                <xdr:cNvGrpSpPr/>
              </xdr:nvGrpSpPr>
              <xdr:grpSpPr>
                <a:xfrm>
                  <a:off x="5136450" y="3656175"/>
                  <a:ext cx="419100" cy="247650"/>
                  <a:chOff x="5136450" y="3660938"/>
                  <a:chExt cx="419100" cy="238125"/>
                </a:xfrm>
              </xdr:grpSpPr>
              <xdr:sp>
                <xdr:nvSpPr>
                  <xdr:cNvPr id="11893" name="Shape 1189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94" name="Shape 1189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895" name="Shape 1189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96" name="Shape 11896"/>
            <xdr:cNvGrpSpPr/>
          </xdr:nvGrpSpPr>
          <xdr:grpSpPr>
            <a:xfrm>
              <a:off x="5136450" y="3646650"/>
              <a:ext cx="419100" cy="266700"/>
              <a:chOff x="5136450" y="3646650"/>
              <a:chExt cx="419100" cy="266700"/>
            </a:xfrm>
          </xdr:grpSpPr>
          <xdr:sp>
            <xdr:nvSpPr>
              <xdr:cNvPr id="11897" name="Shape 1189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98" name="Shape 11898"/>
              <xdr:cNvGrpSpPr/>
            </xdr:nvGrpSpPr>
            <xdr:grpSpPr>
              <a:xfrm>
                <a:off x="5136450" y="3646650"/>
                <a:ext cx="419100" cy="266700"/>
                <a:chOff x="5136450" y="3646650"/>
                <a:chExt cx="419100" cy="266700"/>
              </a:xfrm>
            </xdr:grpSpPr>
            <xdr:sp>
              <xdr:nvSpPr>
                <xdr:cNvPr id="11899" name="Shape 1189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00" name="Shape 11900"/>
                <xdr:cNvGrpSpPr/>
              </xdr:nvGrpSpPr>
              <xdr:grpSpPr>
                <a:xfrm>
                  <a:off x="5136450" y="3646650"/>
                  <a:ext cx="419100" cy="266700"/>
                  <a:chOff x="5136450" y="3646650"/>
                  <a:chExt cx="419100" cy="266700"/>
                </a:xfrm>
              </xdr:grpSpPr>
              <xdr:sp>
                <xdr:nvSpPr>
                  <xdr:cNvPr id="11901" name="Shape 1190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02" name="Shape 1190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03" name="Shape 1190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04" name="Shape 11904"/>
            <xdr:cNvGrpSpPr/>
          </xdr:nvGrpSpPr>
          <xdr:grpSpPr>
            <a:xfrm>
              <a:off x="5136450" y="3656175"/>
              <a:ext cx="419100" cy="247650"/>
              <a:chOff x="5136450" y="3656175"/>
              <a:chExt cx="419100" cy="247650"/>
            </a:xfrm>
          </xdr:grpSpPr>
          <xdr:sp>
            <xdr:nvSpPr>
              <xdr:cNvPr id="11905" name="Shape 1190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06" name="Shape 11906"/>
              <xdr:cNvGrpSpPr/>
            </xdr:nvGrpSpPr>
            <xdr:grpSpPr>
              <a:xfrm>
                <a:off x="5136450" y="3656175"/>
                <a:ext cx="419100" cy="247650"/>
                <a:chOff x="5136450" y="3656175"/>
                <a:chExt cx="419100" cy="247650"/>
              </a:xfrm>
            </xdr:grpSpPr>
            <xdr:sp>
              <xdr:nvSpPr>
                <xdr:cNvPr id="11907" name="Shape 1190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08" name="Shape 11908"/>
                <xdr:cNvGrpSpPr/>
              </xdr:nvGrpSpPr>
              <xdr:grpSpPr>
                <a:xfrm>
                  <a:off x="5136450" y="3656175"/>
                  <a:ext cx="419100" cy="247650"/>
                  <a:chOff x="5136450" y="3660938"/>
                  <a:chExt cx="419100" cy="238125"/>
                </a:xfrm>
              </xdr:grpSpPr>
              <xdr:sp>
                <xdr:nvSpPr>
                  <xdr:cNvPr id="11909" name="Shape 1190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10" name="Shape 1191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8</xdr:col>
      <xdr:colOff>0</xdr:colOff>
      <xdr:row>31</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911" name="Shape 1191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12" name="Shape 11912"/>
            <xdr:cNvGrpSpPr/>
          </xdr:nvGrpSpPr>
          <xdr:grpSpPr>
            <a:xfrm>
              <a:off x="5136450" y="3646650"/>
              <a:ext cx="419100" cy="266700"/>
              <a:chOff x="5136450" y="3646650"/>
              <a:chExt cx="419100" cy="266700"/>
            </a:xfrm>
          </xdr:grpSpPr>
          <xdr:sp>
            <xdr:nvSpPr>
              <xdr:cNvPr id="11913" name="Shape 1191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14" name="Shape 11914"/>
              <xdr:cNvGrpSpPr/>
            </xdr:nvGrpSpPr>
            <xdr:grpSpPr>
              <a:xfrm>
                <a:off x="5136450" y="3646650"/>
                <a:ext cx="419100" cy="266700"/>
                <a:chOff x="5136450" y="3646650"/>
                <a:chExt cx="419100" cy="266700"/>
              </a:xfrm>
            </xdr:grpSpPr>
            <xdr:sp>
              <xdr:nvSpPr>
                <xdr:cNvPr id="11915" name="Shape 1191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16" name="Shape 11916"/>
                <xdr:cNvGrpSpPr/>
              </xdr:nvGrpSpPr>
              <xdr:grpSpPr>
                <a:xfrm>
                  <a:off x="5136450" y="3646650"/>
                  <a:ext cx="419100" cy="266700"/>
                  <a:chOff x="5136450" y="3646650"/>
                  <a:chExt cx="419100" cy="266700"/>
                </a:xfrm>
              </xdr:grpSpPr>
              <xdr:sp>
                <xdr:nvSpPr>
                  <xdr:cNvPr id="11917" name="Shape 1191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18" name="Shape 1191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8</xdr:col>
      <xdr:colOff>0</xdr:colOff>
      <xdr:row>31</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19" name="Shape 1191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20" name="Shape 11920"/>
            <xdr:cNvGrpSpPr/>
          </xdr:nvGrpSpPr>
          <xdr:grpSpPr>
            <a:xfrm>
              <a:off x="5136450" y="3656175"/>
              <a:ext cx="419100" cy="247650"/>
              <a:chOff x="5136450" y="3656175"/>
              <a:chExt cx="419100" cy="247650"/>
            </a:xfrm>
          </xdr:grpSpPr>
          <xdr:sp>
            <xdr:nvSpPr>
              <xdr:cNvPr id="11921" name="Shape 1192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22" name="Shape 11922"/>
              <xdr:cNvGrpSpPr/>
            </xdr:nvGrpSpPr>
            <xdr:grpSpPr>
              <a:xfrm>
                <a:off x="5136450" y="3656175"/>
                <a:ext cx="419100" cy="247650"/>
                <a:chOff x="5136450" y="3656175"/>
                <a:chExt cx="419100" cy="247650"/>
              </a:xfrm>
            </xdr:grpSpPr>
            <xdr:sp>
              <xdr:nvSpPr>
                <xdr:cNvPr id="11923" name="Shape 1192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24" name="Shape 11924"/>
                <xdr:cNvGrpSpPr/>
              </xdr:nvGrpSpPr>
              <xdr:grpSpPr>
                <a:xfrm>
                  <a:off x="5136450" y="3656175"/>
                  <a:ext cx="419100" cy="247650"/>
                  <a:chOff x="5136450" y="3660938"/>
                  <a:chExt cx="419100" cy="238125"/>
                </a:xfrm>
              </xdr:grpSpPr>
              <xdr:sp>
                <xdr:nvSpPr>
                  <xdr:cNvPr id="11925" name="Shape 1192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26" name="Shape 1192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31</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927" name="Shape 1192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28" name="Shape 11928"/>
            <xdr:cNvGrpSpPr/>
          </xdr:nvGrpSpPr>
          <xdr:grpSpPr>
            <a:xfrm>
              <a:off x="5136450" y="3646650"/>
              <a:ext cx="419100" cy="266700"/>
              <a:chOff x="5136450" y="3646650"/>
              <a:chExt cx="419100" cy="266700"/>
            </a:xfrm>
          </xdr:grpSpPr>
          <xdr:sp>
            <xdr:nvSpPr>
              <xdr:cNvPr id="11929" name="Shape 1192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30" name="Shape 11930"/>
              <xdr:cNvGrpSpPr/>
            </xdr:nvGrpSpPr>
            <xdr:grpSpPr>
              <a:xfrm>
                <a:off x="5136450" y="3646650"/>
                <a:ext cx="419100" cy="266700"/>
                <a:chOff x="5136450" y="3646650"/>
                <a:chExt cx="419100" cy="266700"/>
              </a:xfrm>
            </xdr:grpSpPr>
            <xdr:sp>
              <xdr:nvSpPr>
                <xdr:cNvPr id="11931" name="Shape 1193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32" name="Shape 11932"/>
                <xdr:cNvGrpSpPr/>
              </xdr:nvGrpSpPr>
              <xdr:grpSpPr>
                <a:xfrm>
                  <a:off x="5136450" y="3646650"/>
                  <a:ext cx="419100" cy="266700"/>
                  <a:chOff x="5136450" y="3646650"/>
                  <a:chExt cx="419100" cy="266700"/>
                </a:xfrm>
              </xdr:grpSpPr>
              <xdr:sp>
                <xdr:nvSpPr>
                  <xdr:cNvPr id="11933" name="Shape 1193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34" name="Shape 1193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31</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35" name="Shape 1193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36" name="Shape 11936"/>
            <xdr:cNvGrpSpPr/>
          </xdr:nvGrpSpPr>
          <xdr:grpSpPr>
            <a:xfrm>
              <a:off x="5136450" y="3656175"/>
              <a:ext cx="419100" cy="247650"/>
              <a:chOff x="5136450" y="3656175"/>
              <a:chExt cx="419100" cy="247650"/>
            </a:xfrm>
          </xdr:grpSpPr>
          <xdr:sp>
            <xdr:nvSpPr>
              <xdr:cNvPr id="11937" name="Shape 1193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38" name="Shape 11938"/>
              <xdr:cNvGrpSpPr/>
            </xdr:nvGrpSpPr>
            <xdr:grpSpPr>
              <a:xfrm>
                <a:off x="5136450" y="3656175"/>
                <a:ext cx="419100" cy="247650"/>
                <a:chOff x="5136450" y="3656175"/>
                <a:chExt cx="419100" cy="247650"/>
              </a:xfrm>
            </xdr:grpSpPr>
            <xdr:sp>
              <xdr:nvSpPr>
                <xdr:cNvPr id="11939" name="Shape 1193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40" name="Shape 11940"/>
                <xdr:cNvGrpSpPr/>
              </xdr:nvGrpSpPr>
              <xdr:grpSpPr>
                <a:xfrm>
                  <a:off x="5136450" y="3656175"/>
                  <a:ext cx="419100" cy="247650"/>
                  <a:chOff x="5136450" y="3660938"/>
                  <a:chExt cx="419100" cy="238125"/>
                </a:xfrm>
              </xdr:grpSpPr>
              <xdr:sp>
                <xdr:nvSpPr>
                  <xdr:cNvPr id="11941" name="Shape 1194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42" name="Shape 1194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31</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943" name="Shape 1194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44" name="Shape 11944"/>
            <xdr:cNvGrpSpPr/>
          </xdr:nvGrpSpPr>
          <xdr:grpSpPr>
            <a:xfrm>
              <a:off x="5136450" y="3646650"/>
              <a:ext cx="419100" cy="266700"/>
              <a:chOff x="5136450" y="3646650"/>
              <a:chExt cx="419100" cy="266700"/>
            </a:xfrm>
          </xdr:grpSpPr>
          <xdr:sp>
            <xdr:nvSpPr>
              <xdr:cNvPr id="11945" name="Shape 1194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46" name="Shape 11946"/>
              <xdr:cNvGrpSpPr/>
            </xdr:nvGrpSpPr>
            <xdr:grpSpPr>
              <a:xfrm>
                <a:off x="5136450" y="3646650"/>
                <a:ext cx="419100" cy="266700"/>
                <a:chOff x="5136450" y="3646650"/>
                <a:chExt cx="419100" cy="266700"/>
              </a:xfrm>
            </xdr:grpSpPr>
            <xdr:sp>
              <xdr:nvSpPr>
                <xdr:cNvPr id="11947" name="Shape 1194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48" name="Shape 11948"/>
                <xdr:cNvGrpSpPr/>
              </xdr:nvGrpSpPr>
              <xdr:grpSpPr>
                <a:xfrm>
                  <a:off x="5136450" y="3646650"/>
                  <a:ext cx="419100" cy="266700"/>
                  <a:chOff x="5136450" y="3646650"/>
                  <a:chExt cx="419100" cy="266700"/>
                </a:xfrm>
              </xdr:grpSpPr>
              <xdr:sp>
                <xdr:nvSpPr>
                  <xdr:cNvPr id="11949" name="Shape 1194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50" name="Shape 1195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31</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51" name="Shape 1195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52" name="Shape 11952"/>
            <xdr:cNvGrpSpPr/>
          </xdr:nvGrpSpPr>
          <xdr:grpSpPr>
            <a:xfrm>
              <a:off x="5136450" y="3656175"/>
              <a:ext cx="419100" cy="247650"/>
              <a:chOff x="5136450" y="3656175"/>
              <a:chExt cx="419100" cy="247650"/>
            </a:xfrm>
          </xdr:grpSpPr>
          <xdr:sp>
            <xdr:nvSpPr>
              <xdr:cNvPr id="11953" name="Shape 1195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54" name="Shape 11954"/>
              <xdr:cNvGrpSpPr/>
            </xdr:nvGrpSpPr>
            <xdr:grpSpPr>
              <a:xfrm>
                <a:off x="5136450" y="3656175"/>
                <a:ext cx="419100" cy="247650"/>
                <a:chOff x="5136450" y="3656175"/>
                <a:chExt cx="419100" cy="247650"/>
              </a:xfrm>
            </xdr:grpSpPr>
            <xdr:sp>
              <xdr:nvSpPr>
                <xdr:cNvPr id="11955" name="Shape 1195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56" name="Shape 11956"/>
                <xdr:cNvGrpSpPr/>
              </xdr:nvGrpSpPr>
              <xdr:grpSpPr>
                <a:xfrm>
                  <a:off x="5136450" y="3656175"/>
                  <a:ext cx="419100" cy="247650"/>
                  <a:chOff x="5136450" y="3660938"/>
                  <a:chExt cx="419100" cy="238125"/>
                </a:xfrm>
              </xdr:grpSpPr>
              <xdr:sp>
                <xdr:nvSpPr>
                  <xdr:cNvPr id="11957" name="Shape 1195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58" name="Shape 1195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xdr:col>
      <xdr:colOff>0</xdr:colOff>
      <xdr:row>39</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959" name="Shape 1195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60" name="Shape 11960"/>
            <xdr:cNvGrpSpPr/>
          </xdr:nvGrpSpPr>
          <xdr:grpSpPr>
            <a:xfrm>
              <a:off x="5136450" y="3646650"/>
              <a:ext cx="419100" cy="266700"/>
              <a:chOff x="5136450" y="3646650"/>
              <a:chExt cx="419100" cy="266700"/>
            </a:xfrm>
          </xdr:grpSpPr>
          <xdr:sp>
            <xdr:nvSpPr>
              <xdr:cNvPr id="11961" name="Shape 1196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62" name="Shape 11962"/>
              <xdr:cNvGrpSpPr/>
            </xdr:nvGrpSpPr>
            <xdr:grpSpPr>
              <a:xfrm>
                <a:off x="5136450" y="3646650"/>
                <a:ext cx="419100" cy="266700"/>
                <a:chOff x="5136450" y="3646650"/>
                <a:chExt cx="419100" cy="266700"/>
              </a:xfrm>
            </xdr:grpSpPr>
            <xdr:sp>
              <xdr:nvSpPr>
                <xdr:cNvPr id="11963" name="Shape 1196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64" name="Shape 11964"/>
                <xdr:cNvGrpSpPr/>
              </xdr:nvGrpSpPr>
              <xdr:grpSpPr>
                <a:xfrm>
                  <a:off x="5136450" y="3646650"/>
                  <a:ext cx="419100" cy="266700"/>
                  <a:chOff x="5136450" y="3646650"/>
                  <a:chExt cx="419100" cy="266700"/>
                </a:xfrm>
              </xdr:grpSpPr>
              <xdr:sp>
                <xdr:nvSpPr>
                  <xdr:cNvPr id="11965" name="Shape 1196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66" name="Shape 1196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xdr:col>
      <xdr:colOff>0</xdr:colOff>
      <xdr:row>39</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67" name="Shape 1196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68" name="Shape 11968"/>
            <xdr:cNvGrpSpPr/>
          </xdr:nvGrpSpPr>
          <xdr:grpSpPr>
            <a:xfrm>
              <a:off x="5136450" y="3656175"/>
              <a:ext cx="419100" cy="247650"/>
              <a:chOff x="5136450" y="3656175"/>
              <a:chExt cx="419100" cy="247650"/>
            </a:xfrm>
          </xdr:grpSpPr>
          <xdr:sp>
            <xdr:nvSpPr>
              <xdr:cNvPr id="11969" name="Shape 1196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70" name="Shape 11970"/>
              <xdr:cNvGrpSpPr/>
            </xdr:nvGrpSpPr>
            <xdr:grpSpPr>
              <a:xfrm>
                <a:off x="5136450" y="3656175"/>
                <a:ext cx="419100" cy="247650"/>
                <a:chOff x="5136450" y="3656175"/>
                <a:chExt cx="419100" cy="247650"/>
              </a:xfrm>
            </xdr:grpSpPr>
            <xdr:sp>
              <xdr:nvSpPr>
                <xdr:cNvPr id="11971" name="Shape 1197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72" name="Shape 11972"/>
                <xdr:cNvGrpSpPr/>
              </xdr:nvGrpSpPr>
              <xdr:grpSpPr>
                <a:xfrm>
                  <a:off x="5136450" y="3656175"/>
                  <a:ext cx="419100" cy="247650"/>
                  <a:chOff x="5136450" y="3660938"/>
                  <a:chExt cx="419100" cy="238125"/>
                </a:xfrm>
              </xdr:grpSpPr>
              <xdr:sp>
                <xdr:nvSpPr>
                  <xdr:cNvPr id="11973" name="Shape 1197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74" name="Shape 1197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16</xdr:col>
      <xdr:colOff>0</xdr:colOff>
      <xdr:row>39</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975" name="Shape 1197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76" name="Shape 11976"/>
            <xdr:cNvGrpSpPr/>
          </xdr:nvGrpSpPr>
          <xdr:grpSpPr>
            <a:xfrm>
              <a:off x="5136450" y="3646650"/>
              <a:ext cx="419100" cy="266700"/>
              <a:chOff x="5136450" y="3646650"/>
              <a:chExt cx="419100" cy="266700"/>
            </a:xfrm>
          </xdr:grpSpPr>
          <xdr:sp>
            <xdr:nvSpPr>
              <xdr:cNvPr id="11977" name="Shape 1197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78" name="Shape 11978"/>
              <xdr:cNvGrpSpPr/>
            </xdr:nvGrpSpPr>
            <xdr:grpSpPr>
              <a:xfrm>
                <a:off x="5136450" y="3646650"/>
                <a:ext cx="419100" cy="266700"/>
                <a:chOff x="5136450" y="3646650"/>
                <a:chExt cx="419100" cy="266700"/>
              </a:xfrm>
            </xdr:grpSpPr>
            <xdr:sp>
              <xdr:nvSpPr>
                <xdr:cNvPr id="11979" name="Shape 1197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80" name="Shape 11980"/>
                <xdr:cNvGrpSpPr/>
              </xdr:nvGrpSpPr>
              <xdr:grpSpPr>
                <a:xfrm>
                  <a:off x="5136450" y="3646650"/>
                  <a:ext cx="419100" cy="266700"/>
                  <a:chOff x="5136450" y="3646650"/>
                  <a:chExt cx="419100" cy="266700"/>
                </a:xfrm>
              </xdr:grpSpPr>
              <xdr:sp>
                <xdr:nvSpPr>
                  <xdr:cNvPr id="11981" name="Shape 1198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82" name="Shape 1198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16</xdr:col>
      <xdr:colOff>0</xdr:colOff>
      <xdr:row>39</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83" name="Shape 1198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84" name="Shape 11984"/>
            <xdr:cNvGrpSpPr/>
          </xdr:nvGrpSpPr>
          <xdr:grpSpPr>
            <a:xfrm>
              <a:off x="5136450" y="3656175"/>
              <a:ext cx="419100" cy="247650"/>
              <a:chOff x="5136450" y="3656175"/>
              <a:chExt cx="419100" cy="247650"/>
            </a:xfrm>
          </xdr:grpSpPr>
          <xdr:sp>
            <xdr:nvSpPr>
              <xdr:cNvPr id="11985" name="Shape 1198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86" name="Shape 11986"/>
              <xdr:cNvGrpSpPr/>
            </xdr:nvGrpSpPr>
            <xdr:grpSpPr>
              <a:xfrm>
                <a:off x="5136450" y="3656175"/>
                <a:ext cx="419100" cy="247650"/>
                <a:chOff x="5136450" y="3656175"/>
                <a:chExt cx="419100" cy="247650"/>
              </a:xfrm>
            </xdr:grpSpPr>
            <xdr:sp>
              <xdr:nvSpPr>
                <xdr:cNvPr id="11987" name="Shape 1198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88" name="Shape 11988"/>
                <xdr:cNvGrpSpPr/>
              </xdr:nvGrpSpPr>
              <xdr:grpSpPr>
                <a:xfrm>
                  <a:off x="5136450" y="3656175"/>
                  <a:ext cx="419100" cy="247650"/>
                  <a:chOff x="5136450" y="3660938"/>
                  <a:chExt cx="419100" cy="238125"/>
                </a:xfrm>
              </xdr:grpSpPr>
              <xdr:sp>
                <xdr:nvSpPr>
                  <xdr:cNvPr id="11989" name="Shape 1198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90" name="Shape 1199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39</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1991" name="Shape 1199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92" name="Shape 11992"/>
            <xdr:cNvGrpSpPr/>
          </xdr:nvGrpSpPr>
          <xdr:grpSpPr>
            <a:xfrm>
              <a:off x="5136450" y="3646650"/>
              <a:ext cx="419100" cy="266700"/>
              <a:chOff x="5136450" y="3646650"/>
              <a:chExt cx="419100" cy="266700"/>
            </a:xfrm>
          </xdr:grpSpPr>
          <xdr:sp>
            <xdr:nvSpPr>
              <xdr:cNvPr id="11993" name="Shape 1199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94" name="Shape 11994"/>
              <xdr:cNvGrpSpPr/>
            </xdr:nvGrpSpPr>
            <xdr:grpSpPr>
              <a:xfrm>
                <a:off x="5136450" y="3646650"/>
                <a:ext cx="419100" cy="266700"/>
                <a:chOff x="5136450" y="3646650"/>
                <a:chExt cx="419100" cy="266700"/>
              </a:xfrm>
            </xdr:grpSpPr>
            <xdr:sp>
              <xdr:nvSpPr>
                <xdr:cNvPr id="11995" name="Shape 1199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96" name="Shape 11996"/>
                <xdr:cNvGrpSpPr/>
              </xdr:nvGrpSpPr>
              <xdr:grpSpPr>
                <a:xfrm>
                  <a:off x="5136450" y="3646650"/>
                  <a:ext cx="419100" cy="266700"/>
                  <a:chOff x="5136450" y="3646650"/>
                  <a:chExt cx="419100" cy="266700"/>
                </a:xfrm>
              </xdr:grpSpPr>
              <xdr:sp>
                <xdr:nvSpPr>
                  <xdr:cNvPr id="11997" name="Shape 1199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98" name="Shape 1199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39</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1999" name="Shape 1199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00" name="Shape 12000"/>
            <xdr:cNvGrpSpPr/>
          </xdr:nvGrpSpPr>
          <xdr:grpSpPr>
            <a:xfrm>
              <a:off x="5136450" y="3656175"/>
              <a:ext cx="419100" cy="247650"/>
              <a:chOff x="5136450" y="3656175"/>
              <a:chExt cx="419100" cy="247650"/>
            </a:xfrm>
          </xdr:grpSpPr>
          <xdr:sp>
            <xdr:nvSpPr>
              <xdr:cNvPr id="12001" name="Shape 1200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02" name="Shape 12002"/>
              <xdr:cNvGrpSpPr/>
            </xdr:nvGrpSpPr>
            <xdr:grpSpPr>
              <a:xfrm>
                <a:off x="5136450" y="3656175"/>
                <a:ext cx="419100" cy="247650"/>
                <a:chOff x="5136450" y="3656175"/>
                <a:chExt cx="419100" cy="247650"/>
              </a:xfrm>
            </xdr:grpSpPr>
            <xdr:sp>
              <xdr:nvSpPr>
                <xdr:cNvPr id="12003" name="Shape 1200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04" name="Shape 12004"/>
                <xdr:cNvGrpSpPr/>
              </xdr:nvGrpSpPr>
              <xdr:grpSpPr>
                <a:xfrm>
                  <a:off x="5136450" y="3656175"/>
                  <a:ext cx="419100" cy="247650"/>
                  <a:chOff x="5136450" y="3660938"/>
                  <a:chExt cx="419100" cy="238125"/>
                </a:xfrm>
              </xdr:grpSpPr>
              <xdr:sp>
                <xdr:nvSpPr>
                  <xdr:cNvPr id="12005" name="Shape 1200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06" name="Shape 1200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6</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007" name="Shape 1200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08" name="Shape 12008"/>
            <xdr:cNvGrpSpPr/>
          </xdr:nvGrpSpPr>
          <xdr:grpSpPr>
            <a:xfrm>
              <a:off x="5136450" y="3646650"/>
              <a:ext cx="419100" cy="266700"/>
              <a:chOff x="5136450" y="3646650"/>
              <a:chExt cx="419100" cy="266700"/>
            </a:xfrm>
          </xdr:grpSpPr>
          <xdr:sp>
            <xdr:nvSpPr>
              <xdr:cNvPr id="12009" name="Shape 1200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10" name="Shape 12010"/>
              <xdr:cNvGrpSpPr/>
            </xdr:nvGrpSpPr>
            <xdr:grpSpPr>
              <a:xfrm>
                <a:off x="5136450" y="3646650"/>
                <a:ext cx="419100" cy="266700"/>
                <a:chOff x="5136450" y="3646650"/>
                <a:chExt cx="419100" cy="266700"/>
              </a:xfrm>
            </xdr:grpSpPr>
            <xdr:sp>
              <xdr:nvSpPr>
                <xdr:cNvPr id="12011" name="Shape 1201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12" name="Shape 12012"/>
                <xdr:cNvGrpSpPr/>
              </xdr:nvGrpSpPr>
              <xdr:grpSpPr>
                <a:xfrm>
                  <a:off x="5136450" y="3646650"/>
                  <a:ext cx="419100" cy="266700"/>
                  <a:chOff x="5136450" y="3646650"/>
                  <a:chExt cx="419100" cy="266700"/>
                </a:xfrm>
              </xdr:grpSpPr>
              <xdr:sp>
                <xdr:nvSpPr>
                  <xdr:cNvPr id="12013" name="Shape 1201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14" name="Shape 1201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6</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015" name="Shape 1201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16" name="Shape 12016"/>
            <xdr:cNvGrpSpPr/>
          </xdr:nvGrpSpPr>
          <xdr:grpSpPr>
            <a:xfrm>
              <a:off x="5136450" y="3656175"/>
              <a:ext cx="419100" cy="247650"/>
              <a:chOff x="5136450" y="3656175"/>
              <a:chExt cx="419100" cy="247650"/>
            </a:xfrm>
          </xdr:grpSpPr>
          <xdr:sp>
            <xdr:nvSpPr>
              <xdr:cNvPr id="12017" name="Shape 1201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18" name="Shape 12018"/>
              <xdr:cNvGrpSpPr/>
            </xdr:nvGrpSpPr>
            <xdr:grpSpPr>
              <a:xfrm>
                <a:off x="5136450" y="3656175"/>
                <a:ext cx="419100" cy="247650"/>
                <a:chOff x="5136450" y="3656175"/>
                <a:chExt cx="419100" cy="247650"/>
              </a:xfrm>
            </xdr:grpSpPr>
            <xdr:sp>
              <xdr:nvSpPr>
                <xdr:cNvPr id="12019" name="Shape 1201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20" name="Shape 12020"/>
                <xdr:cNvGrpSpPr/>
              </xdr:nvGrpSpPr>
              <xdr:grpSpPr>
                <a:xfrm>
                  <a:off x="5136450" y="3656175"/>
                  <a:ext cx="419100" cy="247650"/>
                  <a:chOff x="5136450" y="3660938"/>
                  <a:chExt cx="419100" cy="238125"/>
                </a:xfrm>
              </xdr:grpSpPr>
              <xdr:sp>
                <xdr:nvSpPr>
                  <xdr:cNvPr id="12021" name="Shape 1202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22" name="Shape 1202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023" name="Shape 1202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24" name="Shape 12024"/>
            <xdr:cNvGrpSpPr/>
          </xdr:nvGrpSpPr>
          <xdr:grpSpPr>
            <a:xfrm>
              <a:off x="5136450" y="3646650"/>
              <a:ext cx="419100" cy="266700"/>
              <a:chOff x="5136450" y="3646650"/>
              <a:chExt cx="419100" cy="266700"/>
            </a:xfrm>
          </xdr:grpSpPr>
          <xdr:sp>
            <xdr:nvSpPr>
              <xdr:cNvPr id="12025" name="Shape 1202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26" name="Shape 12026"/>
              <xdr:cNvGrpSpPr/>
            </xdr:nvGrpSpPr>
            <xdr:grpSpPr>
              <a:xfrm>
                <a:off x="5136450" y="3646650"/>
                <a:ext cx="419100" cy="266700"/>
                <a:chOff x="5136450" y="3646650"/>
                <a:chExt cx="419100" cy="266700"/>
              </a:xfrm>
            </xdr:grpSpPr>
            <xdr:sp>
              <xdr:nvSpPr>
                <xdr:cNvPr id="12027" name="Shape 1202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28" name="Shape 12028"/>
                <xdr:cNvGrpSpPr/>
              </xdr:nvGrpSpPr>
              <xdr:grpSpPr>
                <a:xfrm>
                  <a:off x="5136450" y="3646650"/>
                  <a:ext cx="419100" cy="266700"/>
                  <a:chOff x="5136450" y="3646650"/>
                  <a:chExt cx="419100" cy="266700"/>
                </a:xfrm>
              </xdr:grpSpPr>
              <xdr:sp>
                <xdr:nvSpPr>
                  <xdr:cNvPr id="12029" name="Shape 1202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30" name="Shape 1203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031" name="Shape 1203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32" name="Shape 12032"/>
            <xdr:cNvGrpSpPr/>
          </xdr:nvGrpSpPr>
          <xdr:grpSpPr>
            <a:xfrm>
              <a:off x="5136450" y="3656175"/>
              <a:ext cx="419100" cy="247650"/>
              <a:chOff x="5136450" y="3656175"/>
              <a:chExt cx="419100" cy="247650"/>
            </a:xfrm>
          </xdr:grpSpPr>
          <xdr:sp>
            <xdr:nvSpPr>
              <xdr:cNvPr id="12033" name="Shape 1203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34" name="Shape 12034"/>
              <xdr:cNvGrpSpPr/>
            </xdr:nvGrpSpPr>
            <xdr:grpSpPr>
              <a:xfrm>
                <a:off x="5136450" y="3656175"/>
                <a:ext cx="419100" cy="247650"/>
                <a:chOff x="5136450" y="3656175"/>
                <a:chExt cx="419100" cy="247650"/>
              </a:xfrm>
            </xdr:grpSpPr>
            <xdr:sp>
              <xdr:nvSpPr>
                <xdr:cNvPr id="12035" name="Shape 1203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36" name="Shape 12036"/>
                <xdr:cNvGrpSpPr/>
              </xdr:nvGrpSpPr>
              <xdr:grpSpPr>
                <a:xfrm>
                  <a:off x="5136450" y="3656175"/>
                  <a:ext cx="419100" cy="247650"/>
                  <a:chOff x="5136450" y="3660938"/>
                  <a:chExt cx="419100" cy="238125"/>
                </a:xfrm>
              </xdr:grpSpPr>
              <xdr:sp>
                <xdr:nvSpPr>
                  <xdr:cNvPr id="12037" name="Shape 1203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38" name="Shape 1203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34</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039" name="Shape 1203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40" name="Shape 12040"/>
            <xdr:cNvGrpSpPr/>
          </xdr:nvGrpSpPr>
          <xdr:grpSpPr>
            <a:xfrm>
              <a:off x="5136450" y="3646650"/>
              <a:ext cx="419100" cy="266700"/>
              <a:chOff x="5136450" y="3646650"/>
              <a:chExt cx="419100" cy="266700"/>
            </a:xfrm>
          </xdr:grpSpPr>
          <xdr:sp>
            <xdr:nvSpPr>
              <xdr:cNvPr id="12041" name="Shape 1204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42" name="Shape 12042"/>
              <xdr:cNvGrpSpPr/>
            </xdr:nvGrpSpPr>
            <xdr:grpSpPr>
              <a:xfrm>
                <a:off x="5136450" y="3646650"/>
                <a:ext cx="419100" cy="266700"/>
                <a:chOff x="5136450" y="3646650"/>
                <a:chExt cx="419100" cy="266700"/>
              </a:xfrm>
            </xdr:grpSpPr>
            <xdr:sp>
              <xdr:nvSpPr>
                <xdr:cNvPr id="12043" name="Shape 1204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44" name="Shape 12044"/>
                <xdr:cNvGrpSpPr/>
              </xdr:nvGrpSpPr>
              <xdr:grpSpPr>
                <a:xfrm>
                  <a:off x="5136450" y="3646650"/>
                  <a:ext cx="419100" cy="266700"/>
                  <a:chOff x="5136450" y="3646650"/>
                  <a:chExt cx="419100" cy="266700"/>
                </a:xfrm>
              </xdr:grpSpPr>
              <xdr:sp>
                <xdr:nvSpPr>
                  <xdr:cNvPr id="12045" name="Shape 1204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46" name="Shape 1204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34</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047" name="Shape 1204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48" name="Shape 12048"/>
            <xdr:cNvGrpSpPr/>
          </xdr:nvGrpSpPr>
          <xdr:grpSpPr>
            <a:xfrm>
              <a:off x="5136450" y="3656175"/>
              <a:ext cx="419100" cy="247650"/>
              <a:chOff x="5136450" y="3656175"/>
              <a:chExt cx="419100" cy="247650"/>
            </a:xfrm>
          </xdr:grpSpPr>
          <xdr:sp>
            <xdr:nvSpPr>
              <xdr:cNvPr id="12049" name="Shape 1204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50" name="Shape 12050"/>
              <xdr:cNvGrpSpPr/>
            </xdr:nvGrpSpPr>
            <xdr:grpSpPr>
              <a:xfrm>
                <a:off x="5136450" y="3656175"/>
                <a:ext cx="419100" cy="247650"/>
                <a:chOff x="5136450" y="3656175"/>
                <a:chExt cx="419100" cy="247650"/>
              </a:xfrm>
            </xdr:grpSpPr>
            <xdr:sp>
              <xdr:nvSpPr>
                <xdr:cNvPr id="12051" name="Shape 1205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52" name="Shape 12052"/>
                <xdr:cNvGrpSpPr/>
              </xdr:nvGrpSpPr>
              <xdr:grpSpPr>
                <a:xfrm>
                  <a:off x="5136450" y="3656175"/>
                  <a:ext cx="419100" cy="247650"/>
                  <a:chOff x="5136450" y="3660938"/>
                  <a:chExt cx="419100" cy="238125"/>
                </a:xfrm>
              </xdr:grpSpPr>
              <xdr:sp>
                <xdr:nvSpPr>
                  <xdr:cNvPr id="12053" name="Shape 1205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54" name="Shape 1205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36</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055" name="Shape 1205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56" name="Shape 12056"/>
            <xdr:cNvGrpSpPr/>
          </xdr:nvGrpSpPr>
          <xdr:grpSpPr>
            <a:xfrm>
              <a:off x="5136450" y="3646650"/>
              <a:ext cx="419100" cy="266700"/>
              <a:chOff x="5136450" y="3646650"/>
              <a:chExt cx="419100" cy="266700"/>
            </a:xfrm>
          </xdr:grpSpPr>
          <xdr:sp>
            <xdr:nvSpPr>
              <xdr:cNvPr id="12057" name="Shape 1205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58" name="Shape 12058"/>
              <xdr:cNvGrpSpPr/>
            </xdr:nvGrpSpPr>
            <xdr:grpSpPr>
              <a:xfrm>
                <a:off x="5136450" y="3646650"/>
                <a:ext cx="419100" cy="266700"/>
                <a:chOff x="5136450" y="3646650"/>
                <a:chExt cx="419100" cy="266700"/>
              </a:xfrm>
            </xdr:grpSpPr>
            <xdr:sp>
              <xdr:nvSpPr>
                <xdr:cNvPr id="12059" name="Shape 1205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60" name="Shape 12060"/>
                <xdr:cNvGrpSpPr/>
              </xdr:nvGrpSpPr>
              <xdr:grpSpPr>
                <a:xfrm>
                  <a:off x="5136450" y="3646650"/>
                  <a:ext cx="419100" cy="266700"/>
                  <a:chOff x="5136450" y="3646650"/>
                  <a:chExt cx="419100" cy="266700"/>
                </a:xfrm>
              </xdr:grpSpPr>
              <xdr:sp>
                <xdr:nvSpPr>
                  <xdr:cNvPr id="12061" name="Shape 1206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62" name="Shape 1206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36</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063" name="Shape 1206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64" name="Shape 12064"/>
            <xdr:cNvGrpSpPr/>
          </xdr:nvGrpSpPr>
          <xdr:grpSpPr>
            <a:xfrm>
              <a:off x="5136450" y="3656175"/>
              <a:ext cx="419100" cy="247650"/>
              <a:chOff x="5136450" y="3656175"/>
              <a:chExt cx="419100" cy="247650"/>
            </a:xfrm>
          </xdr:grpSpPr>
          <xdr:sp>
            <xdr:nvSpPr>
              <xdr:cNvPr id="12065" name="Shape 1206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66" name="Shape 12066"/>
              <xdr:cNvGrpSpPr/>
            </xdr:nvGrpSpPr>
            <xdr:grpSpPr>
              <a:xfrm>
                <a:off x="5136450" y="3656175"/>
                <a:ext cx="419100" cy="247650"/>
                <a:chOff x="5136450" y="3656175"/>
                <a:chExt cx="419100" cy="247650"/>
              </a:xfrm>
            </xdr:grpSpPr>
            <xdr:sp>
              <xdr:nvSpPr>
                <xdr:cNvPr id="12067" name="Shape 1206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68" name="Shape 12068"/>
                <xdr:cNvGrpSpPr/>
              </xdr:nvGrpSpPr>
              <xdr:grpSpPr>
                <a:xfrm>
                  <a:off x="5136450" y="3656175"/>
                  <a:ext cx="419100" cy="247650"/>
                  <a:chOff x="5136450" y="3660938"/>
                  <a:chExt cx="419100" cy="238125"/>
                </a:xfrm>
              </xdr:grpSpPr>
              <xdr:sp>
                <xdr:nvSpPr>
                  <xdr:cNvPr id="12069" name="Shape 1206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70" name="Shape 1207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10</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071" name="Shape 1207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72" name="Shape 12072"/>
            <xdr:cNvGrpSpPr/>
          </xdr:nvGrpSpPr>
          <xdr:grpSpPr>
            <a:xfrm>
              <a:off x="5136450" y="3646650"/>
              <a:ext cx="419100" cy="266700"/>
              <a:chOff x="5136450" y="3646650"/>
              <a:chExt cx="419100" cy="266700"/>
            </a:xfrm>
          </xdr:grpSpPr>
          <xdr:sp>
            <xdr:nvSpPr>
              <xdr:cNvPr id="12073" name="Shape 1207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74" name="Shape 12074"/>
              <xdr:cNvGrpSpPr/>
            </xdr:nvGrpSpPr>
            <xdr:grpSpPr>
              <a:xfrm>
                <a:off x="5136450" y="3646650"/>
                <a:ext cx="419100" cy="266700"/>
                <a:chOff x="5136450" y="3646650"/>
                <a:chExt cx="419100" cy="266700"/>
              </a:xfrm>
            </xdr:grpSpPr>
            <xdr:sp>
              <xdr:nvSpPr>
                <xdr:cNvPr id="12075" name="Shape 1207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76" name="Shape 12076"/>
                <xdr:cNvGrpSpPr/>
              </xdr:nvGrpSpPr>
              <xdr:grpSpPr>
                <a:xfrm>
                  <a:off x="5136450" y="3646650"/>
                  <a:ext cx="419100" cy="266700"/>
                  <a:chOff x="5136450" y="3646650"/>
                  <a:chExt cx="419100" cy="266700"/>
                </a:xfrm>
              </xdr:grpSpPr>
              <xdr:sp>
                <xdr:nvSpPr>
                  <xdr:cNvPr id="12077" name="Shape 1207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78" name="Shape 1207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10</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079" name="Shape 1207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80" name="Shape 12080"/>
            <xdr:cNvGrpSpPr/>
          </xdr:nvGrpSpPr>
          <xdr:grpSpPr>
            <a:xfrm>
              <a:off x="5136450" y="3656175"/>
              <a:ext cx="419100" cy="247650"/>
              <a:chOff x="5136450" y="3656175"/>
              <a:chExt cx="419100" cy="247650"/>
            </a:xfrm>
          </xdr:grpSpPr>
          <xdr:sp>
            <xdr:nvSpPr>
              <xdr:cNvPr id="12081" name="Shape 1208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82" name="Shape 12082"/>
              <xdr:cNvGrpSpPr/>
            </xdr:nvGrpSpPr>
            <xdr:grpSpPr>
              <a:xfrm>
                <a:off x="5136450" y="3656175"/>
                <a:ext cx="419100" cy="247650"/>
                <a:chOff x="5136450" y="3656175"/>
                <a:chExt cx="419100" cy="247650"/>
              </a:xfrm>
            </xdr:grpSpPr>
            <xdr:sp>
              <xdr:nvSpPr>
                <xdr:cNvPr id="12083" name="Shape 1208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84" name="Shape 12084"/>
                <xdr:cNvGrpSpPr/>
              </xdr:nvGrpSpPr>
              <xdr:grpSpPr>
                <a:xfrm>
                  <a:off x="5136450" y="3656175"/>
                  <a:ext cx="419100" cy="247650"/>
                  <a:chOff x="5136450" y="3660938"/>
                  <a:chExt cx="419100" cy="238125"/>
                </a:xfrm>
              </xdr:grpSpPr>
              <xdr:sp>
                <xdr:nvSpPr>
                  <xdr:cNvPr id="12085" name="Shape 1208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86" name="Shape 1208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22</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087" name="Shape 1208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88" name="Shape 12088"/>
            <xdr:cNvGrpSpPr/>
          </xdr:nvGrpSpPr>
          <xdr:grpSpPr>
            <a:xfrm>
              <a:off x="5136450" y="3646650"/>
              <a:ext cx="419100" cy="266700"/>
              <a:chOff x="5136450" y="3646650"/>
              <a:chExt cx="419100" cy="266700"/>
            </a:xfrm>
          </xdr:grpSpPr>
          <xdr:sp>
            <xdr:nvSpPr>
              <xdr:cNvPr id="12089" name="Shape 1208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90" name="Shape 12090"/>
              <xdr:cNvGrpSpPr/>
            </xdr:nvGrpSpPr>
            <xdr:grpSpPr>
              <a:xfrm>
                <a:off x="5136450" y="3646650"/>
                <a:ext cx="419100" cy="266700"/>
                <a:chOff x="5136450" y="3646650"/>
                <a:chExt cx="419100" cy="266700"/>
              </a:xfrm>
            </xdr:grpSpPr>
            <xdr:sp>
              <xdr:nvSpPr>
                <xdr:cNvPr id="12091" name="Shape 1209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92" name="Shape 12092"/>
                <xdr:cNvGrpSpPr/>
              </xdr:nvGrpSpPr>
              <xdr:grpSpPr>
                <a:xfrm>
                  <a:off x="5136450" y="3646650"/>
                  <a:ext cx="419100" cy="266700"/>
                  <a:chOff x="5136450" y="3646650"/>
                  <a:chExt cx="419100" cy="266700"/>
                </a:xfrm>
              </xdr:grpSpPr>
              <xdr:sp>
                <xdr:nvSpPr>
                  <xdr:cNvPr id="12093" name="Shape 1209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94" name="Shape 1209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22</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095" name="Shape 1209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96" name="Shape 12096"/>
            <xdr:cNvGrpSpPr/>
          </xdr:nvGrpSpPr>
          <xdr:grpSpPr>
            <a:xfrm>
              <a:off x="5136450" y="3656175"/>
              <a:ext cx="419100" cy="247650"/>
              <a:chOff x="5136450" y="3656175"/>
              <a:chExt cx="419100" cy="247650"/>
            </a:xfrm>
          </xdr:grpSpPr>
          <xdr:sp>
            <xdr:nvSpPr>
              <xdr:cNvPr id="12097" name="Shape 1209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98" name="Shape 12098"/>
              <xdr:cNvGrpSpPr/>
            </xdr:nvGrpSpPr>
            <xdr:grpSpPr>
              <a:xfrm>
                <a:off x="5136450" y="3656175"/>
                <a:ext cx="419100" cy="247650"/>
                <a:chOff x="5136450" y="3656175"/>
                <a:chExt cx="419100" cy="247650"/>
              </a:xfrm>
            </xdr:grpSpPr>
            <xdr:sp>
              <xdr:nvSpPr>
                <xdr:cNvPr id="12099" name="Shape 1209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00" name="Shape 12100"/>
                <xdr:cNvGrpSpPr/>
              </xdr:nvGrpSpPr>
              <xdr:grpSpPr>
                <a:xfrm>
                  <a:off x="5136450" y="3656175"/>
                  <a:ext cx="419100" cy="247650"/>
                  <a:chOff x="5136450" y="3660938"/>
                  <a:chExt cx="419100" cy="238125"/>
                </a:xfrm>
              </xdr:grpSpPr>
              <xdr:sp>
                <xdr:nvSpPr>
                  <xdr:cNvPr id="12101" name="Shape 1210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02" name="Shape 1210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03" name="Shape 1210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04" name="Shape 12104"/>
            <xdr:cNvGrpSpPr/>
          </xdr:nvGrpSpPr>
          <xdr:grpSpPr>
            <a:xfrm>
              <a:off x="5136450" y="3646650"/>
              <a:ext cx="419100" cy="266700"/>
              <a:chOff x="5136450" y="3646650"/>
              <a:chExt cx="419100" cy="266700"/>
            </a:xfrm>
          </xdr:grpSpPr>
          <xdr:sp>
            <xdr:nvSpPr>
              <xdr:cNvPr id="12105" name="Shape 1210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06" name="Shape 12106"/>
              <xdr:cNvGrpSpPr/>
            </xdr:nvGrpSpPr>
            <xdr:grpSpPr>
              <a:xfrm>
                <a:off x="5136450" y="3646650"/>
                <a:ext cx="419100" cy="266700"/>
                <a:chOff x="5136450" y="3646650"/>
                <a:chExt cx="419100" cy="266700"/>
              </a:xfrm>
            </xdr:grpSpPr>
            <xdr:sp>
              <xdr:nvSpPr>
                <xdr:cNvPr id="12107" name="Shape 1210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08" name="Shape 12108"/>
                <xdr:cNvGrpSpPr/>
              </xdr:nvGrpSpPr>
              <xdr:grpSpPr>
                <a:xfrm>
                  <a:off x="5136450" y="3646650"/>
                  <a:ext cx="419100" cy="266700"/>
                  <a:chOff x="5136450" y="3646650"/>
                  <a:chExt cx="419100" cy="266700"/>
                </a:xfrm>
              </xdr:grpSpPr>
              <xdr:sp>
                <xdr:nvSpPr>
                  <xdr:cNvPr id="12109" name="Shape 1210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10" name="Shape 1211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111" name="Shape 1211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12" name="Shape 12112"/>
            <xdr:cNvGrpSpPr/>
          </xdr:nvGrpSpPr>
          <xdr:grpSpPr>
            <a:xfrm>
              <a:off x="5136450" y="3656175"/>
              <a:ext cx="419100" cy="247650"/>
              <a:chOff x="5136450" y="3656175"/>
              <a:chExt cx="419100" cy="247650"/>
            </a:xfrm>
          </xdr:grpSpPr>
          <xdr:sp>
            <xdr:nvSpPr>
              <xdr:cNvPr id="12113" name="Shape 1211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14" name="Shape 12114"/>
              <xdr:cNvGrpSpPr/>
            </xdr:nvGrpSpPr>
            <xdr:grpSpPr>
              <a:xfrm>
                <a:off x="5136450" y="3656175"/>
                <a:ext cx="419100" cy="247650"/>
                <a:chOff x="5136450" y="3656175"/>
                <a:chExt cx="419100" cy="247650"/>
              </a:xfrm>
            </xdr:grpSpPr>
            <xdr:sp>
              <xdr:nvSpPr>
                <xdr:cNvPr id="12115" name="Shape 1211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16" name="Shape 12116"/>
                <xdr:cNvGrpSpPr/>
              </xdr:nvGrpSpPr>
              <xdr:grpSpPr>
                <a:xfrm>
                  <a:off x="5136450" y="3656175"/>
                  <a:ext cx="419100" cy="247650"/>
                  <a:chOff x="5136450" y="3660938"/>
                  <a:chExt cx="419100" cy="238125"/>
                </a:xfrm>
              </xdr:grpSpPr>
              <xdr:sp>
                <xdr:nvSpPr>
                  <xdr:cNvPr id="12117" name="Shape 1211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18" name="Shape 1211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28</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19" name="Shape 1211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20" name="Shape 12120"/>
            <xdr:cNvGrpSpPr/>
          </xdr:nvGrpSpPr>
          <xdr:grpSpPr>
            <a:xfrm>
              <a:off x="5136450" y="3646650"/>
              <a:ext cx="419100" cy="266700"/>
              <a:chOff x="5136450" y="3646650"/>
              <a:chExt cx="419100" cy="266700"/>
            </a:xfrm>
          </xdr:grpSpPr>
          <xdr:sp>
            <xdr:nvSpPr>
              <xdr:cNvPr id="12121" name="Shape 1212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22" name="Shape 12122"/>
              <xdr:cNvGrpSpPr/>
            </xdr:nvGrpSpPr>
            <xdr:grpSpPr>
              <a:xfrm>
                <a:off x="5136450" y="3646650"/>
                <a:ext cx="419100" cy="266700"/>
                <a:chOff x="5136450" y="3646650"/>
                <a:chExt cx="419100" cy="266700"/>
              </a:xfrm>
            </xdr:grpSpPr>
            <xdr:sp>
              <xdr:nvSpPr>
                <xdr:cNvPr id="12123" name="Shape 1212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24" name="Shape 12124"/>
                <xdr:cNvGrpSpPr/>
              </xdr:nvGrpSpPr>
              <xdr:grpSpPr>
                <a:xfrm>
                  <a:off x="5136450" y="3646650"/>
                  <a:ext cx="419100" cy="266700"/>
                  <a:chOff x="5136450" y="3646650"/>
                  <a:chExt cx="419100" cy="266700"/>
                </a:xfrm>
              </xdr:grpSpPr>
              <xdr:sp>
                <xdr:nvSpPr>
                  <xdr:cNvPr id="12125" name="Shape 1212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26" name="Shape 1212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28</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127" name="Shape 1212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28" name="Shape 12128"/>
            <xdr:cNvGrpSpPr/>
          </xdr:nvGrpSpPr>
          <xdr:grpSpPr>
            <a:xfrm>
              <a:off x="5136450" y="3656175"/>
              <a:ext cx="419100" cy="247650"/>
              <a:chOff x="5136450" y="3656175"/>
              <a:chExt cx="419100" cy="247650"/>
            </a:xfrm>
          </xdr:grpSpPr>
          <xdr:sp>
            <xdr:nvSpPr>
              <xdr:cNvPr id="12129" name="Shape 1212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30" name="Shape 12130"/>
              <xdr:cNvGrpSpPr/>
            </xdr:nvGrpSpPr>
            <xdr:grpSpPr>
              <a:xfrm>
                <a:off x="5136450" y="3656175"/>
                <a:ext cx="419100" cy="247650"/>
                <a:chOff x="5136450" y="3656175"/>
                <a:chExt cx="419100" cy="247650"/>
              </a:xfrm>
            </xdr:grpSpPr>
            <xdr:sp>
              <xdr:nvSpPr>
                <xdr:cNvPr id="12131" name="Shape 1213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32" name="Shape 12132"/>
                <xdr:cNvGrpSpPr/>
              </xdr:nvGrpSpPr>
              <xdr:grpSpPr>
                <a:xfrm>
                  <a:off x="5136450" y="3656175"/>
                  <a:ext cx="419100" cy="247650"/>
                  <a:chOff x="5136450" y="3660938"/>
                  <a:chExt cx="419100" cy="238125"/>
                </a:xfrm>
              </xdr:grpSpPr>
              <xdr:sp>
                <xdr:nvSpPr>
                  <xdr:cNvPr id="12133" name="Shape 1213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34" name="Shape 1213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35" name="Shape 1213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36" name="Shape 12136"/>
            <xdr:cNvGrpSpPr/>
          </xdr:nvGrpSpPr>
          <xdr:grpSpPr>
            <a:xfrm>
              <a:off x="5136450" y="3646650"/>
              <a:ext cx="419100" cy="266700"/>
              <a:chOff x="5136450" y="3646650"/>
              <a:chExt cx="419100" cy="266700"/>
            </a:xfrm>
          </xdr:grpSpPr>
          <xdr:sp>
            <xdr:nvSpPr>
              <xdr:cNvPr id="12137" name="Shape 1213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38" name="Shape 12138"/>
              <xdr:cNvGrpSpPr/>
            </xdr:nvGrpSpPr>
            <xdr:grpSpPr>
              <a:xfrm>
                <a:off x="5136450" y="3646650"/>
                <a:ext cx="419100" cy="266700"/>
                <a:chOff x="5136450" y="3646650"/>
                <a:chExt cx="419100" cy="266700"/>
              </a:xfrm>
            </xdr:grpSpPr>
            <xdr:sp>
              <xdr:nvSpPr>
                <xdr:cNvPr id="12139" name="Shape 1213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40" name="Shape 12140"/>
                <xdr:cNvGrpSpPr/>
              </xdr:nvGrpSpPr>
              <xdr:grpSpPr>
                <a:xfrm>
                  <a:off x="5136450" y="3646650"/>
                  <a:ext cx="419100" cy="266700"/>
                  <a:chOff x="5136450" y="3646650"/>
                  <a:chExt cx="419100" cy="266700"/>
                </a:xfrm>
              </xdr:grpSpPr>
              <xdr:sp>
                <xdr:nvSpPr>
                  <xdr:cNvPr id="12141" name="Shape 1214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42" name="Shape 1214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143" name="Shape 1214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44" name="Shape 12144"/>
            <xdr:cNvGrpSpPr/>
          </xdr:nvGrpSpPr>
          <xdr:grpSpPr>
            <a:xfrm>
              <a:off x="5136450" y="3656175"/>
              <a:ext cx="419100" cy="247650"/>
              <a:chOff x="5136450" y="3656175"/>
              <a:chExt cx="419100" cy="247650"/>
            </a:xfrm>
          </xdr:grpSpPr>
          <xdr:sp>
            <xdr:nvSpPr>
              <xdr:cNvPr id="12145" name="Shape 1214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46" name="Shape 12146"/>
              <xdr:cNvGrpSpPr/>
            </xdr:nvGrpSpPr>
            <xdr:grpSpPr>
              <a:xfrm>
                <a:off x="5136450" y="3656175"/>
                <a:ext cx="419100" cy="247650"/>
                <a:chOff x="5136450" y="3656175"/>
                <a:chExt cx="419100" cy="247650"/>
              </a:xfrm>
            </xdr:grpSpPr>
            <xdr:sp>
              <xdr:nvSpPr>
                <xdr:cNvPr id="12147" name="Shape 1214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48" name="Shape 12148"/>
                <xdr:cNvGrpSpPr/>
              </xdr:nvGrpSpPr>
              <xdr:grpSpPr>
                <a:xfrm>
                  <a:off x="5136450" y="3656175"/>
                  <a:ext cx="419100" cy="247650"/>
                  <a:chOff x="5136450" y="3660938"/>
                  <a:chExt cx="419100" cy="238125"/>
                </a:xfrm>
              </xdr:grpSpPr>
              <xdr:sp>
                <xdr:nvSpPr>
                  <xdr:cNvPr id="12149" name="Shape 1214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50" name="Shape 1215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51" name="Shape 1215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52" name="Shape 12152"/>
            <xdr:cNvGrpSpPr/>
          </xdr:nvGrpSpPr>
          <xdr:grpSpPr>
            <a:xfrm>
              <a:off x="5136450" y="3646650"/>
              <a:ext cx="419100" cy="266700"/>
              <a:chOff x="5136450" y="3646650"/>
              <a:chExt cx="419100" cy="266700"/>
            </a:xfrm>
          </xdr:grpSpPr>
          <xdr:sp>
            <xdr:nvSpPr>
              <xdr:cNvPr id="12153" name="Shape 1215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54" name="Shape 12154"/>
              <xdr:cNvGrpSpPr/>
            </xdr:nvGrpSpPr>
            <xdr:grpSpPr>
              <a:xfrm>
                <a:off x="5136450" y="3646650"/>
                <a:ext cx="419100" cy="266700"/>
                <a:chOff x="5136450" y="3646650"/>
                <a:chExt cx="419100" cy="266700"/>
              </a:xfrm>
            </xdr:grpSpPr>
            <xdr:sp>
              <xdr:nvSpPr>
                <xdr:cNvPr id="12155" name="Shape 1215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56" name="Shape 12156"/>
                <xdr:cNvGrpSpPr/>
              </xdr:nvGrpSpPr>
              <xdr:grpSpPr>
                <a:xfrm>
                  <a:off x="5136450" y="3646650"/>
                  <a:ext cx="419100" cy="266700"/>
                  <a:chOff x="5136450" y="3646650"/>
                  <a:chExt cx="419100" cy="266700"/>
                </a:xfrm>
              </xdr:grpSpPr>
              <xdr:sp>
                <xdr:nvSpPr>
                  <xdr:cNvPr id="12157" name="Shape 1215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58" name="Shape 1215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159" name="Shape 1215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60" name="Shape 12160"/>
            <xdr:cNvGrpSpPr/>
          </xdr:nvGrpSpPr>
          <xdr:grpSpPr>
            <a:xfrm>
              <a:off x="5136450" y="3656175"/>
              <a:ext cx="419100" cy="247650"/>
              <a:chOff x="5136450" y="3656175"/>
              <a:chExt cx="419100" cy="247650"/>
            </a:xfrm>
          </xdr:grpSpPr>
          <xdr:sp>
            <xdr:nvSpPr>
              <xdr:cNvPr id="12161" name="Shape 1216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62" name="Shape 12162"/>
              <xdr:cNvGrpSpPr/>
            </xdr:nvGrpSpPr>
            <xdr:grpSpPr>
              <a:xfrm>
                <a:off x="5136450" y="3656175"/>
                <a:ext cx="419100" cy="247650"/>
                <a:chOff x="5136450" y="3656175"/>
                <a:chExt cx="419100" cy="247650"/>
              </a:xfrm>
            </xdr:grpSpPr>
            <xdr:sp>
              <xdr:nvSpPr>
                <xdr:cNvPr id="12163" name="Shape 1216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64" name="Shape 12164"/>
                <xdr:cNvGrpSpPr/>
              </xdr:nvGrpSpPr>
              <xdr:grpSpPr>
                <a:xfrm>
                  <a:off x="5136450" y="3656175"/>
                  <a:ext cx="419100" cy="247650"/>
                  <a:chOff x="5136450" y="3660938"/>
                  <a:chExt cx="419100" cy="238125"/>
                </a:xfrm>
              </xdr:grpSpPr>
              <xdr:sp>
                <xdr:nvSpPr>
                  <xdr:cNvPr id="12165" name="Shape 1216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66" name="Shape 1216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67" name="Shape 1216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68" name="Shape 12168"/>
            <xdr:cNvGrpSpPr/>
          </xdr:nvGrpSpPr>
          <xdr:grpSpPr>
            <a:xfrm>
              <a:off x="5136450" y="3646650"/>
              <a:ext cx="419100" cy="266700"/>
              <a:chOff x="5136450" y="3646650"/>
              <a:chExt cx="419100" cy="266700"/>
            </a:xfrm>
          </xdr:grpSpPr>
          <xdr:sp>
            <xdr:nvSpPr>
              <xdr:cNvPr id="12169" name="Shape 1216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70" name="Shape 12170"/>
              <xdr:cNvGrpSpPr/>
            </xdr:nvGrpSpPr>
            <xdr:grpSpPr>
              <a:xfrm>
                <a:off x="5136450" y="3646650"/>
                <a:ext cx="419100" cy="266700"/>
                <a:chOff x="5136450" y="3646650"/>
                <a:chExt cx="419100" cy="266700"/>
              </a:xfrm>
            </xdr:grpSpPr>
            <xdr:sp>
              <xdr:nvSpPr>
                <xdr:cNvPr id="12171" name="Shape 1217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72" name="Shape 12172"/>
                <xdr:cNvGrpSpPr/>
              </xdr:nvGrpSpPr>
              <xdr:grpSpPr>
                <a:xfrm>
                  <a:off x="5136450" y="3646650"/>
                  <a:ext cx="419100" cy="266700"/>
                  <a:chOff x="5136450" y="3646650"/>
                  <a:chExt cx="419100" cy="266700"/>
                </a:xfrm>
              </xdr:grpSpPr>
              <xdr:sp>
                <xdr:nvSpPr>
                  <xdr:cNvPr id="12173" name="Shape 1217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74" name="Shape 1217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175" name="Shape 1217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76" name="Shape 12176"/>
            <xdr:cNvGrpSpPr/>
          </xdr:nvGrpSpPr>
          <xdr:grpSpPr>
            <a:xfrm>
              <a:off x="5136450" y="3656175"/>
              <a:ext cx="419100" cy="247650"/>
              <a:chOff x="5136450" y="3656175"/>
              <a:chExt cx="419100" cy="247650"/>
            </a:xfrm>
          </xdr:grpSpPr>
          <xdr:sp>
            <xdr:nvSpPr>
              <xdr:cNvPr id="12177" name="Shape 1217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78" name="Shape 12178"/>
              <xdr:cNvGrpSpPr/>
            </xdr:nvGrpSpPr>
            <xdr:grpSpPr>
              <a:xfrm>
                <a:off x="5136450" y="3656175"/>
                <a:ext cx="419100" cy="247650"/>
                <a:chOff x="5136450" y="3656175"/>
                <a:chExt cx="419100" cy="247650"/>
              </a:xfrm>
            </xdr:grpSpPr>
            <xdr:sp>
              <xdr:nvSpPr>
                <xdr:cNvPr id="12179" name="Shape 1217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80" name="Shape 12180"/>
                <xdr:cNvGrpSpPr/>
              </xdr:nvGrpSpPr>
              <xdr:grpSpPr>
                <a:xfrm>
                  <a:off x="5136450" y="3656175"/>
                  <a:ext cx="419100" cy="247650"/>
                  <a:chOff x="5136450" y="3660938"/>
                  <a:chExt cx="419100" cy="238125"/>
                </a:xfrm>
              </xdr:grpSpPr>
              <xdr:sp>
                <xdr:nvSpPr>
                  <xdr:cNvPr id="12181" name="Shape 1218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82" name="Shape 1218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8</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83" name="Shape 1218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84" name="Shape 12184"/>
            <xdr:cNvGrpSpPr/>
          </xdr:nvGrpSpPr>
          <xdr:grpSpPr>
            <a:xfrm>
              <a:off x="5136450" y="3646650"/>
              <a:ext cx="419100" cy="266700"/>
              <a:chOff x="5136450" y="3646650"/>
              <a:chExt cx="419100" cy="266700"/>
            </a:xfrm>
          </xdr:grpSpPr>
          <xdr:sp>
            <xdr:nvSpPr>
              <xdr:cNvPr id="12185" name="Shape 1218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86" name="Shape 12186"/>
              <xdr:cNvGrpSpPr/>
            </xdr:nvGrpSpPr>
            <xdr:grpSpPr>
              <a:xfrm>
                <a:off x="5136450" y="3646650"/>
                <a:ext cx="419100" cy="266700"/>
                <a:chOff x="5136450" y="3646650"/>
                <a:chExt cx="419100" cy="266700"/>
              </a:xfrm>
            </xdr:grpSpPr>
            <xdr:sp>
              <xdr:nvSpPr>
                <xdr:cNvPr id="12187" name="Shape 1218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88" name="Shape 12188"/>
                <xdr:cNvGrpSpPr/>
              </xdr:nvGrpSpPr>
              <xdr:grpSpPr>
                <a:xfrm>
                  <a:off x="5136450" y="3646650"/>
                  <a:ext cx="419100" cy="266700"/>
                  <a:chOff x="5136450" y="3646650"/>
                  <a:chExt cx="419100" cy="266700"/>
                </a:xfrm>
              </xdr:grpSpPr>
              <xdr:sp>
                <xdr:nvSpPr>
                  <xdr:cNvPr id="12189" name="Shape 1218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90" name="Shape 1219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8</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191" name="Shape 1219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92" name="Shape 12192"/>
            <xdr:cNvGrpSpPr/>
          </xdr:nvGrpSpPr>
          <xdr:grpSpPr>
            <a:xfrm>
              <a:off x="5136450" y="3656175"/>
              <a:ext cx="419100" cy="247650"/>
              <a:chOff x="5136450" y="3656175"/>
              <a:chExt cx="419100" cy="247650"/>
            </a:xfrm>
          </xdr:grpSpPr>
          <xdr:sp>
            <xdr:nvSpPr>
              <xdr:cNvPr id="12193" name="Shape 1219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94" name="Shape 12194"/>
              <xdr:cNvGrpSpPr/>
            </xdr:nvGrpSpPr>
            <xdr:grpSpPr>
              <a:xfrm>
                <a:off x="5136450" y="3656175"/>
                <a:ext cx="419100" cy="247650"/>
                <a:chOff x="5136450" y="3656175"/>
                <a:chExt cx="419100" cy="247650"/>
              </a:xfrm>
            </xdr:grpSpPr>
            <xdr:sp>
              <xdr:nvSpPr>
                <xdr:cNvPr id="12195" name="Shape 1219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96" name="Shape 12196"/>
                <xdr:cNvGrpSpPr/>
              </xdr:nvGrpSpPr>
              <xdr:grpSpPr>
                <a:xfrm>
                  <a:off x="5136450" y="3656175"/>
                  <a:ext cx="419100" cy="247650"/>
                  <a:chOff x="5136450" y="3660938"/>
                  <a:chExt cx="419100" cy="238125"/>
                </a:xfrm>
              </xdr:grpSpPr>
              <xdr:sp>
                <xdr:nvSpPr>
                  <xdr:cNvPr id="12197" name="Shape 1219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98" name="Shape 1219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199" name="Shape 1219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00" name="Shape 12200"/>
            <xdr:cNvGrpSpPr/>
          </xdr:nvGrpSpPr>
          <xdr:grpSpPr>
            <a:xfrm>
              <a:off x="5136450" y="3646650"/>
              <a:ext cx="419100" cy="266700"/>
              <a:chOff x="5136450" y="3646650"/>
              <a:chExt cx="419100" cy="266700"/>
            </a:xfrm>
          </xdr:grpSpPr>
          <xdr:sp>
            <xdr:nvSpPr>
              <xdr:cNvPr id="12201" name="Shape 1220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02" name="Shape 12202"/>
              <xdr:cNvGrpSpPr/>
            </xdr:nvGrpSpPr>
            <xdr:grpSpPr>
              <a:xfrm>
                <a:off x="5136450" y="3646650"/>
                <a:ext cx="419100" cy="266700"/>
                <a:chOff x="5136450" y="3646650"/>
                <a:chExt cx="419100" cy="266700"/>
              </a:xfrm>
            </xdr:grpSpPr>
            <xdr:sp>
              <xdr:nvSpPr>
                <xdr:cNvPr id="12203" name="Shape 1220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04" name="Shape 12204"/>
                <xdr:cNvGrpSpPr/>
              </xdr:nvGrpSpPr>
              <xdr:grpSpPr>
                <a:xfrm>
                  <a:off x="5136450" y="3646650"/>
                  <a:ext cx="419100" cy="266700"/>
                  <a:chOff x="5136450" y="3646650"/>
                  <a:chExt cx="419100" cy="266700"/>
                </a:xfrm>
              </xdr:grpSpPr>
              <xdr:sp>
                <xdr:nvSpPr>
                  <xdr:cNvPr id="12205" name="Shape 1220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06" name="Shape 1220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207" name="Shape 1220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08" name="Shape 12208"/>
            <xdr:cNvGrpSpPr/>
          </xdr:nvGrpSpPr>
          <xdr:grpSpPr>
            <a:xfrm>
              <a:off x="5136450" y="3656175"/>
              <a:ext cx="419100" cy="247650"/>
              <a:chOff x="5136450" y="3656175"/>
              <a:chExt cx="419100" cy="247650"/>
            </a:xfrm>
          </xdr:grpSpPr>
          <xdr:sp>
            <xdr:nvSpPr>
              <xdr:cNvPr id="12209" name="Shape 1220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10" name="Shape 12210"/>
              <xdr:cNvGrpSpPr/>
            </xdr:nvGrpSpPr>
            <xdr:grpSpPr>
              <a:xfrm>
                <a:off x="5136450" y="3656175"/>
                <a:ext cx="419100" cy="247650"/>
                <a:chOff x="5136450" y="3656175"/>
                <a:chExt cx="419100" cy="247650"/>
              </a:xfrm>
            </xdr:grpSpPr>
            <xdr:sp>
              <xdr:nvSpPr>
                <xdr:cNvPr id="12211" name="Shape 1221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12" name="Shape 12212"/>
                <xdr:cNvGrpSpPr/>
              </xdr:nvGrpSpPr>
              <xdr:grpSpPr>
                <a:xfrm>
                  <a:off x="5136450" y="3656175"/>
                  <a:ext cx="419100" cy="247650"/>
                  <a:chOff x="5136450" y="3660938"/>
                  <a:chExt cx="419100" cy="238125"/>
                </a:xfrm>
              </xdr:grpSpPr>
              <xdr:sp>
                <xdr:nvSpPr>
                  <xdr:cNvPr id="12213" name="Shape 1221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14" name="Shape 1221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215" name="Shape 1221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16" name="Shape 12216"/>
            <xdr:cNvGrpSpPr/>
          </xdr:nvGrpSpPr>
          <xdr:grpSpPr>
            <a:xfrm>
              <a:off x="5136450" y="3646650"/>
              <a:ext cx="419100" cy="266700"/>
              <a:chOff x="5136450" y="3646650"/>
              <a:chExt cx="419100" cy="266700"/>
            </a:xfrm>
          </xdr:grpSpPr>
          <xdr:sp>
            <xdr:nvSpPr>
              <xdr:cNvPr id="12217" name="Shape 1221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18" name="Shape 12218"/>
              <xdr:cNvGrpSpPr/>
            </xdr:nvGrpSpPr>
            <xdr:grpSpPr>
              <a:xfrm>
                <a:off x="5136450" y="3646650"/>
                <a:ext cx="419100" cy="266700"/>
                <a:chOff x="5136450" y="3646650"/>
                <a:chExt cx="419100" cy="266700"/>
              </a:xfrm>
            </xdr:grpSpPr>
            <xdr:sp>
              <xdr:nvSpPr>
                <xdr:cNvPr id="12219" name="Shape 1221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20" name="Shape 12220"/>
                <xdr:cNvGrpSpPr/>
              </xdr:nvGrpSpPr>
              <xdr:grpSpPr>
                <a:xfrm>
                  <a:off x="5136450" y="3646650"/>
                  <a:ext cx="419100" cy="266700"/>
                  <a:chOff x="5136450" y="3646650"/>
                  <a:chExt cx="419100" cy="266700"/>
                </a:xfrm>
              </xdr:grpSpPr>
              <xdr:sp>
                <xdr:nvSpPr>
                  <xdr:cNvPr id="12221" name="Shape 1222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22" name="Shape 1222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223" name="Shape 1222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24" name="Shape 12224"/>
            <xdr:cNvGrpSpPr/>
          </xdr:nvGrpSpPr>
          <xdr:grpSpPr>
            <a:xfrm>
              <a:off x="5136450" y="3656175"/>
              <a:ext cx="419100" cy="247650"/>
              <a:chOff x="5136450" y="3656175"/>
              <a:chExt cx="419100" cy="247650"/>
            </a:xfrm>
          </xdr:grpSpPr>
          <xdr:sp>
            <xdr:nvSpPr>
              <xdr:cNvPr id="12225" name="Shape 1222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26" name="Shape 12226"/>
              <xdr:cNvGrpSpPr/>
            </xdr:nvGrpSpPr>
            <xdr:grpSpPr>
              <a:xfrm>
                <a:off x="5136450" y="3656175"/>
                <a:ext cx="419100" cy="247650"/>
                <a:chOff x="5136450" y="3656175"/>
                <a:chExt cx="419100" cy="247650"/>
              </a:xfrm>
            </xdr:grpSpPr>
            <xdr:sp>
              <xdr:nvSpPr>
                <xdr:cNvPr id="12227" name="Shape 1222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28" name="Shape 12228"/>
                <xdr:cNvGrpSpPr/>
              </xdr:nvGrpSpPr>
              <xdr:grpSpPr>
                <a:xfrm>
                  <a:off x="5136450" y="3656175"/>
                  <a:ext cx="419100" cy="247650"/>
                  <a:chOff x="5136450" y="3660938"/>
                  <a:chExt cx="419100" cy="238125"/>
                </a:xfrm>
              </xdr:grpSpPr>
              <xdr:sp>
                <xdr:nvSpPr>
                  <xdr:cNvPr id="12229" name="Shape 1222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30" name="Shape 1223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42</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231" name="Shape 1223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32" name="Shape 12232"/>
            <xdr:cNvGrpSpPr/>
          </xdr:nvGrpSpPr>
          <xdr:grpSpPr>
            <a:xfrm>
              <a:off x="5136450" y="3646650"/>
              <a:ext cx="419100" cy="266700"/>
              <a:chOff x="5136450" y="3646650"/>
              <a:chExt cx="419100" cy="266700"/>
            </a:xfrm>
          </xdr:grpSpPr>
          <xdr:sp>
            <xdr:nvSpPr>
              <xdr:cNvPr id="12233" name="Shape 1223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34" name="Shape 12234"/>
              <xdr:cNvGrpSpPr/>
            </xdr:nvGrpSpPr>
            <xdr:grpSpPr>
              <a:xfrm>
                <a:off x="5136450" y="3646650"/>
                <a:ext cx="419100" cy="266700"/>
                <a:chOff x="5136450" y="3646650"/>
                <a:chExt cx="419100" cy="266700"/>
              </a:xfrm>
            </xdr:grpSpPr>
            <xdr:sp>
              <xdr:nvSpPr>
                <xdr:cNvPr id="12235" name="Shape 1223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36" name="Shape 12236"/>
                <xdr:cNvGrpSpPr/>
              </xdr:nvGrpSpPr>
              <xdr:grpSpPr>
                <a:xfrm>
                  <a:off x="5136450" y="3646650"/>
                  <a:ext cx="419100" cy="266700"/>
                  <a:chOff x="5136450" y="3646650"/>
                  <a:chExt cx="419100" cy="266700"/>
                </a:xfrm>
              </xdr:grpSpPr>
              <xdr:sp>
                <xdr:nvSpPr>
                  <xdr:cNvPr id="12237" name="Shape 1223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38" name="Shape 1223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42</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239" name="Shape 1223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40" name="Shape 12240"/>
            <xdr:cNvGrpSpPr/>
          </xdr:nvGrpSpPr>
          <xdr:grpSpPr>
            <a:xfrm>
              <a:off x="5136450" y="3656175"/>
              <a:ext cx="419100" cy="247650"/>
              <a:chOff x="5136450" y="3656175"/>
              <a:chExt cx="419100" cy="247650"/>
            </a:xfrm>
          </xdr:grpSpPr>
          <xdr:sp>
            <xdr:nvSpPr>
              <xdr:cNvPr id="12241" name="Shape 1224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42" name="Shape 12242"/>
              <xdr:cNvGrpSpPr/>
            </xdr:nvGrpSpPr>
            <xdr:grpSpPr>
              <a:xfrm>
                <a:off x="5136450" y="3656175"/>
                <a:ext cx="419100" cy="247650"/>
                <a:chOff x="5136450" y="3656175"/>
                <a:chExt cx="419100" cy="247650"/>
              </a:xfrm>
            </xdr:grpSpPr>
            <xdr:sp>
              <xdr:nvSpPr>
                <xdr:cNvPr id="12243" name="Shape 1224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44" name="Shape 12244"/>
                <xdr:cNvGrpSpPr/>
              </xdr:nvGrpSpPr>
              <xdr:grpSpPr>
                <a:xfrm>
                  <a:off x="5136450" y="3656175"/>
                  <a:ext cx="419100" cy="247650"/>
                  <a:chOff x="5136450" y="3660938"/>
                  <a:chExt cx="419100" cy="238125"/>
                </a:xfrm>
              </xdr:grpSpPr>
              <xdr:sp>
                <xdr:nvSpPr>
                  <xdr:cNvPr id="12245" name="Shape 1224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46" name="Shape 1224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44</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247" name="Shape 1224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48" name="Shape 12248"/>
            <xdr:cNvGrpSpPr/>
          </xdr:nvGrpSpPr>
          <xdr:grpSpPr>
            <a:xfrm>
              <a:off x="5136450" y="3646650"/>
              <a:ext cx="419100" cy="266700"/>
              <a:chOff x="5136450" y="3646650"/>
              <a:chExt cx="419100" cy="266700"/>
            </a:xfrm>
          </xdr:grpSpPr>
          <xdr:sp>
            <xdr:nvSpPr>
              <xdr:cNvPr id="12249" name="Shape 1224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50" name="Shape 12250"/>
              <xdr:cNvGrpSpPr/>
            </xdr:nvGrpSpPr>
            <xdr:grpSpPr>
              <a:xfrm>
                <a:off x="5136450" y="3646650"/>
                <a:ext cx="419100" cy="266700"/>
                <a:chOff x="5136450" y="3646650"/>
                <a:chExt cx="419100" cy="266700"/>
              </a:xfrm>
            </xdr:grpSpPr>
            <xdr:sp>
              <xdr:nvSpPr>
                <xdr:cNvPr id="12251" name="Shape 1225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52" name="Shape 12252"/>
                <xdr:cNvGrpSpPr/>
              </xdr:nvGrpSpPr>
              <xdr:grpSpPr>
                <a:xfrm>
                  <a:off x="5136450" y="3646650"/>
                  <a:ext cx="419100" cy="266700"/>
                  <a:chOff x="5136450" y="3646650"/>
                  <a:chExt cx="419100" cy="266700"/>
                </a:xfrm>
              </xdr:grpSpPr>
              <xdr:sp>
                <xdr:nvSpPr>
                  <xdr:cNvPr id="12253" name="Shape 1225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54" name="Shape 1225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44</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255" name="Shape 1225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56" name="Shape 12256"/>
            <xdr:cNvGrpSpPr/>
          </xdr:nvGrpSpPr>
          <xdr:grpSpPr>
            <a:xfrm>
              <a:off x="5136450" y="3656175"/>
              <a:ext cx="419100" cy="247650"/>
              <a:chOff x="5136450" y="3656175"/>
              <a:chExt cx="419100" cy="247650"/>
            </a:xfrm>
          </xdr:grpSpPr>
          <xdr:sp>
            <xdr:nvSpPr>
              <xdr:cNvPr id="12257" name="Shape 1225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58" name="Shape 12258"/>
              <xdr:cNvGrpSpPr/>
            </xdr:nvGrpSpPr>
            <xdr:grpSpPr>
              <a:xfrm>
                <a:off x="5136450" y="3656175"/>
                <a:ext cx="419100" cy="247650"/>
                <a:chOff x="5136450" y="3656175"/>
                <a:chExt cx="419100" cy="247650"/>
              </a:xfrm>
            </xdr:grpSpPr>
            <xdr:sp>
              <xdr:nvSpPr>
                <xdr:cNvPr id="12259" name="Shape 1225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60" name="Shape 12260"/>
                <xdr:cNvGrpSpPr/>
              </xdr:nvGrpSpPr>
              <xdr:grpSpPr>
                <a:xfrm>
                  <a:off x="5136450" y="3656175"/>
                  <a:ext cx="419100" cy="247650"/>
                  <a:chOff x="5136450" y="3660938"/>
                  <a:chExt cx="419100" cy="238125"/>
                </a:xfrm>
              </xdr:grpSpPr>
              <xdr:sp>
                <xdr:nvSpPr>
                  <xdr:cNvPr id="12261" name="Shape 1226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62" name="Shape 1226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263" name="Shape 1226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64" name="Shape 12264"/>
            <xdr:cNvGrpSpPr/>
          </xdr:nvGrpSpPr>
          <xdr:grpSpPr>
            <a:xfrm>
              <a:off x="5136450" y="3646650"/>
              <a:ext cx="419100" cy="266700"/>
              <a:chOff x="5136450" y="3646650"/>
              <a:chExt cx="419100" cy="266700"/>
            </a:xfrm>
          </xdr:grpSpPr>
          <xdr:sp>
            <xdr:nvSpPr>
              <xdr:cNvPr id="12265" name="Shape 1226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66" name="Shape 12266"/>
              <xdr:cNvGrpSpPr/>
            </xdr:nvGrpSpPr>
            <xdr:grpSpPr>
              <a:xfrm>
                <a:off x="5136450" y="3646650"/>
                <a:ext cx="419100" cy="266700"/>
                <a:chOff x="5136450" y="3646650"/>
                <a:chExt cx="419100" cy="266700"/>
              </a:xfrm>
            </xdr:grpSpPr>
            <xdr:sp>
              <xdr:nvSpPr>
                <xdr:cNvPr id="12267" name="Shape 1226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68" name="Shape 12268"/>
                <xdr:cNvGrpSpPr/>
              </xdr:nvGrpSpPr>
              <xdr:grpSpPr>
                <a:xfrm>
                  <a:off x="5136450" y="3646650"/>
                  <a:ext cx="419100" cy="266700"/>
                  <a:chOff x="5136450" y="3646650"/>
                  <a:chExt cx="419100" cy="266700"/>
                </a:xfrm>
              </xdr:grpSpPr>
              <xdr:sp>
                <xdr:nvSpPr>
                  <xdr:cNvPr id="12269" name="Shape 1226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70" name="Shape 1227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271" name="Shape 1227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72" name="Shape 12272"/>
            <xdr:cNvGrpSpPr/>
          </xdr:nvGrpSpPr>
          <xdr:grpSpPr>
            <a:xfrm>
              <a:off x="5136450" y="3656175"/>
              <a:ext cx="419100" cy="247650"/>
              <a:chOff x="5136450" y="3656175"/>
              <a:chExt cx="419100" cy="247650"/>
            </a:xfrm>
          </xdr:grpSpPr>
          <xdr:sp>
            <xdr:nvSpPr>
              <xdr:cNvPr id="12273" name="Shape 1227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74" name="Shape 12274"/>
              <xdr:cNvGrpSpPr/>
            </xdr:nvGrpSpPr>
            <xdr:grpSpPr>
              <a:xfrm>
                <a:off x="5136450" y="3656175"/>
                <a:ext cx="419100" cy="247650"/>
                <a:chOff x="5136450" y="3656175"/>
                <a:chExt cx="419100" cy="247650"/>
              </a:xfrm>
            </xdr:grpSpPr>
            <xdr:sp>
              <xdr:nvSpPr>
                <xdr:cNvPr id="12275" name="Shape 1227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76" name="Shape 12276"/>
                <xdr:cNvGrpSpPr/>
              </xdr:nvGrpSpPr>
              <xdr:grpSpPr>
                <a:xfrm>
                  <a:off x="5136450" y="3656175"/>
                  <a:ext cx="419100" cy="247650"/>
                  <a:chOff x="5136450" y="3660938"/>
                  <a:chExt cx="419100" cy="238125"/>
                </a:xfrm>
              </xdr:grpSpPr>
              <xdr:sp>
                <xdr:nvSpPr>
                  <xdr:cNvPr id="12277" name="Shape 1227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78" name="Shape 1227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12</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279" name="Shape 1227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80" name="Shape 12280"/>
            <xdr:cNvGrpSpPr/>
          </xdr:nvGrpSpPr>
          <xdr:grpSpPr>
            <a:xfrm>
              <a:off x="5136450" y="3646650"/>
              <a:ext cx="419100" cy="266700"/>
              <a:chOff x="5136450" y="3646650"/>
              <a:chExt cx="419100" cy="266700"/>
            </a:xfrm>
          </xdr:grpSpPr>
          <xdr:sp>
            <xdr:nvSpPr>
              <xdr:cNvPr id="12281" name="Shape 1228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82" name="Shape 12282"/>
              <xdr:cNvGrpSpPr/>
            </xdr:nvGrpSpPr>
            <xdr:grpSpPr>
              <a:xfrm>
                <a:off x="5136450" y="3646650"/>
                <a:ext cx="419100" cy="266700"/>
                <a:chOff x="5136450" y="3646650"/>
                <a:chExt cx="419100" cy="266700"/>
              </a:xfrm>
            </xdr:grpSpPr>
            <xdr:sp>
              <xdr:nvSpPr>
                <xdr:cNvPr id="12283" name="Shape 1228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84" name="Shape 12284"/>
                <xdr:cNvGrpSpPr/>
              </xdr:nvGrpSpPr>
              <xdr:grpSpPr>
                <a:xfrm>
                  <a:off x="5136450" y="3646650"/>
                  <a:ext cx="419100" cy="266700"/>
                  <a:chOff x="5136450" y="3646650"/>
                  <a:chExt cx="419100" cy="266700"/>
                </a:xfrm>
              </xdr:grpSpPr>
              <xdr:sp>
                <xdr:nvSpPr>
                  <xdr:cNvPr id="12285" name="Shape 1228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86" name="Shape 1228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12</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287" name="Shape 1228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88" name="Shape 12288"/>
            <xdr:cNvGrpSpPr/>
          </xdr:nvGrpSpPr>
          <xdr:grpSpPr>
            <a:xfrm>
              <a:off x="5136450" y="3656175"/>
              <a:ext cx="419100" cy="247650"/>
              <a:chOff x="5136450" y="3656175"/>
              <a:chExt cx="419100" cy="247650"/>
            </a:xfrm>
          </xdr:grpSpPr>
          <xdr:sp>
            <xdr:nvSpPr>
              <xdr:cNvPr id="12289" name="Shape 1228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90" name="Shape 12290"/>
              <xdr:cNvGrpSpPr/>
            </xdr:nvGrpSpPr>
            <xdr:grpSpPr>
              <a:xfrm>
                <a:off x="5136450" y="3656175"/>
                <a:ext cx="419100" cy="247650"/>
                <a:chOff x="5136450" y="3656175"/>
                <a:chExt cx="419100" cy="247650"/>
              </a:xfrm>
            </xdr:grpSpPr>
            <xdr:sp>
              <xdr:nvSpPr>
                <xdr:cNvPr id="12291" name="Shape 1229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92" name="Shape 12292"/>
                <xdr:cNvGrpSpPr/>
              </xdr:nvGrpSpPr>
              <xdr:grpSpPr>
                <a:xfrm>
                  <a:off x="5136450" y="3656175"/>
                  <a:ext cx="419100" cy="247650"/>
                  <a:chOff x="5136450" y="3660938"/>
                  <a:chExt cx="419100" cy="238125"/>
                </a:xfrm>
              </xdr:grpSpPr>
              <xdr:sp>
                <xdr:nvSpPr>
                  <xdr:cNvPr id="12293" name="Shape 1229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94" name="Shape 1229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14</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295" name="Shape 1229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96" name="Shape 12296"/>
            <xdr:cNvGrpSpPr/>
          </xdr:nvGrpSpPr>
          <xdr:grpSpPr>
            <a:xfrm>
              <a:off x="5136450" y="3646650"/>
              <a:ext cx="419100" cy="266700"/>
              <a:chOff x="5136450" y="3646650"/>
              <a:chExt cx="419100" cy="266700"/>
            </a:xfrm>
          </xdr:grpSpPr>
          <xdr:sp>
            <xdr:nvSpPr>
              <xdr:cNvPr id="12297" name="Shape 1229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98" name="Shape 12298"/>
              <xdr:cNvGrpSpPr/>
            </xdr:nvGrpSpPr>
            <xdr:grpSpPr>
              <a:xfrm>
                <a:off x="5136450" y="3646650"/>
                <a:ext cx="419100" cy="266700"/>
                <a:chOff x="5136450" y="3646650"/>
                <a:chExt cx="419100" cy="266700"/>
              </a:xfrm>
            </xdr:grpSpPr>
            <xdr:sp>
              <xdr:nvSpPr>
                <xdr:cNvPr id="12299" name="Shape 1229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00" name="Shape 12300"/>
                <xdr:cNvGrpSpPr/>
              </xdr:nvGrpSpPr>
              <xdr:grpSpPr>
                <a:xfrm>
                  <a:off x="5136450" y="3646650"/>
                  <a:ext cx="419100" cy="266700"/>
                  <a:chOff x="5136450" y="3646650"/>
                  <a:chExt cx="419100" cy="266700"/>
                </a:xfrm>
              </xdr:grpSpPr>
              <xdr:sp>
                <xdr:nvSpPr>
                  <xdr:cNvPr id="12301" name="Shape 1230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02" name="Shape 1230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14</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03" name="Shape 1230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04" name="Shape 12304"/>
            <xdr:cNvGrpSpPr/>
          </xdr:nvGrpSpPr>
          <xdr:grpSpPr>
            <a:xfrm>
              <a:off x="5136450" y="3656175"/>
              <a:ext cx="419100" cy="247650"/>
              <a:chOff x="5136450" y="3656175"/>
              <a:chExt cx="419100" cy="247650"/>
            </a:xfrm>
          </xdr:grpSpPr>
          <xdr:sp>
            <xdr:nvSpPr>
              <xdr:cNvPr id="12305" name="Shape 1230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06" name="Shape 12306"/>
              <xdr:cNvGrpSpPr/>
            </xdr:nvGrpSpPr>
            <xdr:grpSpPr>
              <a:xfrm>
                <a:off x="5136450" y="3656175"/>
                <a:ext cx="419100" cy="247650"/>
                <a:chOff x="5136450" y="3656175"/>
                <a:chExt cx="419100" cy="247650"/>
              </a:xfrm>
            </xdr:grpSpPr>
            <xdr:sp>
              <xdr:nvSpPr>
                <xdr:cNvPr id="12307" name="Shape 1230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08" name="Shape 12308"/>
                <xdr:cNvGrpSpPr/>
              </xdr:nvGrpSpPr>
              <xdr:grpSpPr>
                <a:xfrm>
                  <a:off x="5136450" y="3656175"/>
                  <a:ext cx="419100" cy="247650"/>
                  <a:chOff x="5136450" y="3660938"/>
                  <a:chExt cx="419100" cy="238125"/>
                </a:xfrm>
              </xdr:grpSpPr>
              <xdr:sp>
                <xdr:nvSpPr>
                  <xdr:cNvPr id="12309" name="Shape 1230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10" name="Shape 1231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18</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311" name="Shape 1231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12" name="Shape 12312"/>
            <xdr:cNvGrpSpPr/>
          </xdr:nvGrpSpPr>
          <xdr:grpSpPr>
            <a:xfrm>
              <a:off x="5136450" y="3646650"/>
              <a:ext cx="419100" cy="266700"/>
              <a:chOff x="5136450" y="3646650"/>
              <a:chExt cx="419100" cy="266700"/>
            </a:xfrm>
          </xdr:grpSpPr>
          <xdr:sp>
            <xdr:nvSpPr>
              <xdr:cNvPr id="12313" name="Shape 1231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14" name="Shape 12314"/>
              <xdr:cNvGrpSpPr/>
            </xdr:nvGrpSpPr>
            <xdr:grpSpPr>
              <a:xfrm>
                <a:off x="5136450" y="3646650"/>
                <a:ext cx="419100" cy="266700"/>
                <a:chOff x="5136450" y="3646650"/>
                <a:chExt cx="419100" cy="266700"/>
              </a:xfrm>
            </xdr:grpSpPr>
            <xdr:sp>
              <xdr:nvSpPr>
                <xdr:cNvPr id="12315" name="Shape 1231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16" name="Shape 12316"/>
                <xdr:cNvGrpSpPr/>
              </xdr:nvGrpSpPr>
              <xdr:grpSpPr>
                <a:xfrm>
                  <a:off x="5136450" y="3646650"/>
                  <a:ext cx="419100" cy="266700"/>
                  <a:chOff x="5136450" y="3646650"/>
                  <a:chExt cx="419100" cy="266700"/>
                </a:xfrm>
              </xdr:grpSpPr>
              <xdr:sp>
                <xdr:nvSpPr>
                  <xdr:cNvPr id="12317" name="Shape 1231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18" name="Shape 1231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18</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19" name="Shape 1231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20" name="Shape 12320"/>
            <xdr:cNvGrpSpPr/>
          </xdr:nvGrpSpPr>
          <xdr:grpSpPr>
            <a:xfrm>
              <a:off x="5136450" y="3656175"/>
              <a:ext cx="419100" cy="247650"/>
              <a:chOff x="5136450" y="3656175"/>
              <a:chExt cx="419100" cy="247650"/>
            </a:xfrm>
          </xdr:grpSpPr>
          <xdr:sp>
            <xdr:nvSpPr>
              <xdr:cNvPr id="12321" name="Shape 1232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22" name="Shape 12322"/>
              <xdr:cNvGrpSpPr/>
            </xdr:nvGrpSpPr>
            <xdr:grpSpPr>
              <a:xfrm>
                <a:off x="5136450" y="3656175"/>
                <a:ext cx="419100" cy="247650"/>
                <a:chOff x="5136450" y="3656175"/>
                <a:chExt cx="419100" cy="247650"/>
              </a:xfrm>
            </xdr:grpSpPr>
            <xdr:sp>
              <xdr:nvSpPr>
                <xdr:cNvPr id="12323" name="Shape 1232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24" name="Shape 12324"/>
                <xdr:cNvGrpSpPr/>
              </xdr:nvGrpSpPr>
              <xdr:grpSpPr>
                <a:xfrm>
                  <a:off x="5136450" y="3656175"/>
                  <a:ext cx="419100" cy="247650"/>
                  <a:chOff x="5136450" y="3660938"/>
                  <a:chExt cx="419100" cy="238125"/>
                </a:xfrm>
              </xdr:grpSpPr>
              <xdr:sp>
                <xdr:nvSpPr>
                  <xdr:cNvPr id="12325" name="Shape 1232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26" name="Shape 1232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327" name="Shape 1232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28" name="Shape 12328"/>
            <xdr:cNvGrpSpPr/>
          </xdr:nvGrpSpPr>
          <xdr:grpSpPr>
            <a:xfrm>
              <a:off x="5136450" y="3646650"/>
              <a:ext cx="419100" cy="266700"/>
              <a:chOff x="5136450" y="3646650"/>
              <a:chExt cx="419100" cy="266700"/>
            </a:xfrm>
          </xdr:grpSpPr>
          <xdr:sp>
            <xdr:nvSpPr>
              <xdr:cNvPr id="12329" name="Shape 1232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30" name="Shape 12330"/>
              <xdr:cNvGrpSpPr/>
            </xdr:nvGrpSpPr>
            <xdr:grpSpPr>
              <a:xfrm>
                <a:off x="5136450" y="3646650"/>
                <a:ext cx="419100" cy="266700"/>
                <a:chOff x="5136450" y="3646650"/>
                <a:chExt cx="419100" cy="266700"/>
              </a:xfrm>
            </xdr:grpSpPr>
            <xdr:sp>
              <xdr:nvSpPr>
                <xdr:cNvPr id="12331" name="Shape 1233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32" name="Shape 12332"/>
                <xdr:cNvGrpSpPr/>
              </xdr:nvGrpSpPr>
              <xdr:grpSpPr>
                <a:xfrm>
                  <a:off x="5136450" y="3646650"/>
                  <a:ext cx="419100" cy="266700"/>
                  <a:chOff x="5136450" y="3646650"/>
                  <a:chExt cx="419100" cy="266700"/>
                </a:xfrm>
              </xdr:grpSpPr>
              <xdr:sp>
                <xdr:nvSpPr>
                  <xdr:cNvPr id="12333" name="Shape 1233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34" name="Shape 1233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35" name="Shape 1233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36" name="Shape 12336"/>
            <xdr:cNvGrpSpPr/>
          </xdr:nvGrpSpPr>
          <xdr:grpSpPr>
            <a:xfrm>
              <a:off x="5136450" y="3656175"/>
              <a:ext cx="419100" cy="247650"/>
              <a:chOff x="5136450" y="3656175"/>
              <a:chExt cx="419100" cy="247650"/>
            </a:xfrm>
          </xdr:grpSpPr>
          <xdr:sp>
            <xdr:nvSpPr>
              <xdr:cNvPr id="12337" name="Shape 1233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38" name="Shape 12338"/>
              <xdr:cNvGrpSpPr/>
            </xdr:nvGrpSpPr>
            <xdr:grpSpPr>
              <a:xfrm>
                <a:off x="5136450" y="3656175"/>
                <a:ext cx="419100" cy="247650"/>
                <a:chOff x="5136450" y="3656175"/>
                <a:chExt cx="419100" cy="247650"/>
              </a:xfrm>
            </xdr:grpSpPr>
            <xdr:sp>
              <xdr:nvSpPr>
                <xdr:cNvPr id="12339" name="Shape 1233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40" name="Shape 12340"/>
                <xdr:cNvGrpSpPr/>
              </xdr:nvGrpSpPr>
              <xdr:grpSpPr>
                <a:xfrm>
                  <a:off x="5136450" y="3656175"/>
                  <a:ext cx="419100" cy="247650"/>
                  <a:chOff x="5136450" y="3660938"/>
                  <a:chExt cx="419100" cy="238125"/>
                </a:xfrm>
              </xdr:grpSpPr>
              <xdr:sp>
                <xdr:nvSpPr>
                  <xdr:cNvPr id="12341" name="Shape 1234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42" name="Shape 1234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22</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343" name="Shape 1234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44" name="Shape 12344"/>
            <xdr:cNvGrpSpPr/>
          </xdr:nvGrpSpPr>
          <xdr:grpSpPr>
            <a:xfrm>
              <a:off x="5136450" y="3646650"/>
              <a:ext cx="419100" cy="266700"/>
              <a:chOff x="5136450" y="3646650"/>
              <a:chExt cx="419100" cy="266700"/>
            </a:xfrm>
          </xdr:grpSpPr>
          <xdr:sp>
            <xdr:nvSpPr>
              <xdr:cNvPr id="12345" name="Shape 1234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46" name="Shape 12346"/>
              <xdr:cNvGrpSpPr/>
            </xdr:nvGrpSpPr>
            <xdr:grpSpPr>
              <a:xfrm>
                <a:off x="5136450" y="3646650"/>
                <a:ext cx="419100" cy="266700"/>
                <a:chOff x="5136450" y="3646650"/>
                <a:chExt cx="419100" cy="266700"/>
              </a:xfrm>
            </xdr:grpSpPr>
            <xdr:sp>
              <xdr:nvSpPr>
                <xdr:cNvPr id="12347" name="Shape 1234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48" name="Shape 12348"/>
                <xdr:cNvGrpSpPr/>
              </xdr:nvGrpSpPr>
              <xdr:grpSpPr>
                <a:xfrm>
                  <a:off x="5136450" y="3646650"/>
                  <a:ext cx="419100" cy="266700"/>
                  <a:chOff x="5136450" y="3646650"/>
                  <a:chExt cx="419100" cy="266700"/>
                </a:xfrm>
              </xdr:grpSpPr>
              <xdr:sp>
                <xdr:nvSpPr>
                  <xdr:cNvPr id="12349" name="Shape 1234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50" name="Shape 1235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22</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51" name="Shape 1235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52" name="Shape 12352"/>
            <xdr:cNvGrpSpPr/>
          </xdr:nvGrpSpPr>
          <xdr:grpSpPr>
            <a:xfrm>
              <a:off x="5136450" y="3656175"/>
              <a:ext cx="419100" cy="247650"/>
              <a:chOff x="5136450" y="3656175"/>
              <a:chExt cx="419100" cy="247650"/>
            </a:xfrm>
          </xdr:grpSpPr>
          <xdr:sp>
            <xdr:nvSpPr>
              <xdr:cNvPr id="12353" name="Shape 1235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54" name="Shape 12354"/>
              <xdr:cNvGrpSpPr/>
            </xdr:nvGrpSpPr>
            <xdr:grpSpPr>
              <a:xfrm>
                <a:off x="5136450" y="3656175"/>
                <a:ext cx="419100" cy="247650"/>
                <a:chOff x="5136450" y="3656175"/>
                <a:chExt cx="419100" cy="247650"/>
              </a:xfrm>
            </xdr:grpSpPr>
            <xdr:sp>
              <xdr:nvSpPr>
                <xdr:cNvPr id="12355" name="Shape 1235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56" name="Shape 12356"/>
                <xdr:cNvGrpSpPr/>
              </xdr:nvGrpSpPr>
              <xdr:grpSpPr>
                <a:xfrm>
                  <a:off x="5136450" y="3656175"/>
                  <a:ext cx="419100" cy="247650"/>
                  <a:chOff x="5136450" y="3660938"/>
                  <a:chExt cx="419100" cy="238125"/>
                </a:xfrm>
              </xdr:grpSpPr>
              <xdr:sp>
                <xdr:nvSpPr>
                  <xdr:cNvPr id="12357" name="Shape 1235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58" name="Shape 1235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28</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359" name="Shape 1235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60" name="Shape 12360"/>
            <xdr:cNvGrpSpPr/>
          </xdr:nvGrpSpPr>
          <xdr:grpSpPr>
            <a:xfrm>
              <a:off x="5136450" y="3646650"/>
              <a:ext cx="419100" cy="266700"/>
              <a:chOff x="5136450" y="3646650"/>
              <a:chExt cx="419100" cy="266700"/>
            </a:xfrm>
          </xdr:grpSpPr>
          <xdr:sp>
            <xdr:nvSpPr>
              <xdr:cNvPr id="12361" name="Shape 1236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62" name="Shape 12362"/>
              <xdr:cNvGrpSpPr/>
            </xdr:nvGrpSpPr>
            <xdr:grpSpPr>
              <a:xfrm>
                <a:off x="5136450" y="3646650"/>
                <a:ext cx="419100" cy="266700"/>
                <a:chOff x="5136450" y="3646650"/>
                <a:chExt cx="419100" cy="266700"/>
              </a:xfrm>
            </xdr:grpSpPr>
            <xdr:sp>
              <xdr:nvSpPr>
                <xdr:cNvPr id="12363" name="Shape 1236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64" name="Shape 12364"/>
                <xdr:cNvGrpSpPr/>
              </xdr:nvGrpSpPr>
              <xdr:grpSpPr>
                <a:xfrm>
                  <a:off x="5136450" y="3646650"/>
                  <a:ext cx="419100" cy="266700"/>
                  <a:chOff x="5136450" y="3646650"/>
                  <a:chExt cx="419100" cy="266700"/>
                </a:xfrm>
              </xdr:grpSpPr>
              <xdr:sp>
                <xdr:nvSpPr>
                  <xdr:cNvPr id="12365" name="Shape 1236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66" name="Shape 1236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28</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67" name="Shape 1236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68" name="Shape 12368"/>
            <xdr:cNvGrpSpPr/>
          </xdr:nvGrpSpPr>
          <xdr:grpSpPr>
            <a:xfrm>
              <a:off x="5136450" y="3656175"/>
              <a:ext cx="419100" cy="247650"/>
              <a:chOff x="5136450" y="3656175"/>
              <a:chExt cx="419100" cy="247650"/>
            </a:xfrm>
          </xdr:grpSpPr>
          <xdr:sp>
            <xdr:nvSpPr>
              <xdr:cNvPr id="12369" name="Shape 1236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70" name="Shape 12370"/>
              <xdr:cNvGrpSpPr/>
            </xdr:nvGrpSpPr>
            <xdr:grpSpPr>
              <a:xfrm>
                <a:off x="5136450" y="3656175"/>
                <a:ext cx="419100" cy="247650"/>
                <a:chOff x="5136450" y="3656175"/>
                <a:chExt cx="419100" cy="247650"/>
              </a:xfrm>
            </xdr:grpSpPr>
            <xdr:sp>
              <xdr:nvSpPr>
                <xdr:cNvPr id="12371" name="Shape 1237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72" name="Shape 12372"/>
                <xdr:cNvGrpSpPr/>
              </xdr:nvGrpSpPr>
              <xdr:grpSpPr>
                <a:xfrm>
                  <a:off x="5136450" y="3656175"/>
                  <a:ext cx="419100" cy="247650"/>
                  <a:chOff x="5136450" y="3660938"/>
                  <a:chExt cx="419100" cy="238125"/>
                </a:xfrm>
              </xdr:grpSpPr>
              <xdr:sp>
                <xdr:nvSpPr>
                  <xdr:cNvPr id="12373" name="Shape 1237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74" name="Shape 1237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44</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375" name="Shape 1237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76" name="Shape 12376"/>
            <xdr:cNvGrpSpPr/>
          </xdr:nvGrpSpPr>
          <xdr:grpSpPr>
            <a:xfrm>
              <a:off x="5136450" y="3646650"/>
              <a:ext cx="419100" cy="266700"/>
              <a:chOff x="5136450" y="3646650"/>
              <a:chExt cx="419100" cy="266700"/>
            </a:xfrm>
          </xdr:grpSpPr>
          <xdr:sp>
            <xdr:nvSpPr>
              <xdr:cNvPr id="12377" name="Shape 1237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78" name="Shape 12378"/>
              <xdr:cNvGrpSpPr/>
            </xdr:nvGrpSpPr>
            <xdr:grpSpPr>
              <a:xfrm>
                <a:off x="5136450" y="3646650"/>
                <a:ext cx="419100" cy="266700"/>
                <a:chOff x="5136450" y="3646650"/>
                <a:chExt cx="419100" cy="266700"/>
              </a:xfrm>
            </xdr:grpSpPr>
            <xdr:sp>
              <xdr:nvSpPr>
                <xdr:cNvPr id="12379" name="Shape 1237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80" name="Shape 12380"/>
                <xdr:cNvGrpSpPr/>
              </xdr:nvGrpSpPr>
              <xdr:grpSpPr>
                <a:xfrm>
                  <a:off x="5136450" y="3646650"/>
                  <a:ext cx="419100" cy="266700"/>
                  <a:chOff x="5136450" y="3646650"/>
                  <a:chExt cx="419100" cy="266700"/>
                </a:xfrm>
              </xdr:grpSpPr>
              <xdr:sp>
                <xdr:nvSpPr>
                  <xdr:cNvPr id="12381" name="Shape 1238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82" name="Shape 1238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44</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83" name="Shape 1238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84" name="Shape 12384"/>
            <xdr:cNvGrpSpPr/>
          </xdr:nvGrpSpPr>
          <xdr:grpSpPr>
            <a:xfrm>
              <a:off x="5136450" y="3656175"/>
              <a:ext cx="419100" cy="247650"/>
              <a:chOff x="5136450" y="3656175"/>
              <a:chExt cx="419100" cy="247650"/>
            </a:xfrm>
          </xdr:grpSpPr>
          <xdr:sp>
            <xdr:nvSpPr>
              <xdr:cNvPr id="12385" name="Shape 1238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86" name="Shape 12386"/>
              <xdr:cNvGrpSpPr/>
            </xdr:nvGrpSpPr>
            <xdr:grpSpPr>
              <a:xfrm>
                <a:off x="5136450" y="3656175"/>
                <a:ext cx="419100" cy="247650"/>
                <a:chOff x="5136450" y="3656175"/>
                <a:chExt cx="419100" cy="247650"/>
              </a:xfrm>
            </xdr:grpSpPr>
            <xdr:sp>
              <xdr:nvSpPr>
                <xdr:cNvPr id="12387" name="Shape 1238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88" name="Shape 12388"/>
                <xdr:cNvGrpSpPr/>
              </xdr:nvGrpSpPr>
              <xdr:grpSpPr>
                <a:xfrm>
                  <a:off x="5136450" y="3656175"/>
                  <a:ext cx="419100" cy="247650"/>
                  <a:chOff x="5136450" y="3660938"/>
                  <a:chExt cx="419100" cy="238125"/>
                </a:xfrm>
              </xdr:grpSpPr>
              <xdr:sp>
                <xdr:nvSpPr>
                  <xdr:cNvPr id="12389" name="Shape 1238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90" name="Shape 1239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85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391" name="Shape 1239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92" name="Shape 12392"/>
            <xdr:cNvGrpSpPr/>
          </xdr:nvGrpSpPr>
          <xdr:grpSpPr>
            <a:xfrm>
              <a:off x="5136450" y="3646650"/>
              <a:ext cx="419100" cy="266700"/>
              <a:chOff x="5136450" y="3646650"/>
              <a:chExt cx="419100" cy="266700"/>
            </a:xfrm>
          </xdr:grpSpPr>
          <xdr:sp>
            <xdr:nvSpPr>
              <xdr:cNvPr id="12393" name="Shape 1239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94" name="Shape 12394"/>
              <xdr:cNvGrpSpPr/>
            </xdr:nvGrpSpPr>
            <xdr:grpSpPr>
              <a:xfrm>
                <a:off x="5136450" y="3646650"/>
                <a:ext cx="419100" cy="266700"/>
                <a:chOff x="5136450" y="3646650"/>
                <a:chExt cx="419100" cy="266700"/>
              </a:xfrm>
            </xdr:grpSpPr>
            <xdr:sp>
              <xdr:nvSpPr>
                <xdr:cNvPr id="12395" name="Shape 1239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96" name="Shape 12396"/>
                <xdr:cNvGrpSpPr/>
              </xdr:nvGrpSpPr>
              <xdr:grpSpPr>
                <a:xfrm>
                  <a:off x="5136450" y="3646650"/>
                  <a:ext cx="419100" cy="266700"/>
                  <a:chOff x="5136450" y="3646650"/>
                  <a:chExt cx="419100" cy="266700"/>
                </a:xfrm>
              </xdr:grpSpPr>
              <xdr:sp>
                <xdr:nvSpPr>
                  <xdr:cNvPr id="12397" name="Shape 1239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98" name="Shape 1239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24</xdr:col>
      <xdr:colOff>0</xdr:colOff>
      <xdr:row>85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399" name="Shape 1239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00" name="Shape 12400"/>
            <xdr:cNvGrpSpPr/>
          </xdr:nvGrpSpPr>
          <xdr:grpSpPr>
            <a:xfrm>
              <a:off x="5136450" y="3656175"/>
              <a:ext cx="419100" cy="247650"/>
              <a:chOff x="5136450" y="3656175"/>
              <a:chExt cx="419100" cy="247650"/>
            </a:xfrm>
          </xdr:grpSpPr>
          <xdr:sp>
            <xdr:nvSpPr>
              <xdr:cNvPr id="12401" name="Shape 1240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02" name="Shape 12402"/>
              <xdr:cNvGrpSpPr/>
            </xdr:nvGrpSpPr>
            <xdr:grpSpPr>
              <a:xfrm>
                <a:off x="5136450" y="3656175"/>
                <a:ext cx="419100" cy="247650"/>
                <a:chOff x="5136450" y="3656175"/>
                <a:chExt cx="419100" cy="247650"/>
              </a:xfrm>
            </xdr:grpSpPr>
            <xdr:sp>
              <xdr:nvSpPr>
                <xdr:cNvPr id="12403" name="Shape 1240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04" name="Shape 12404"/>
                <xdr:cNvGrpSpPr/>
              </xdr:nvGrpSpPr>
              <xdr:grpSpPr>
                <a:xfrm>
                  <a:off x="5136450" y="3656175"/>
                  <a:ext cx="419100" cy="247650"/>
                  <a:chOff x="5136450" y="3660938"/>
                  <a:chExt cx="419100" cy="238125"/>
                </a:xfrm>
              </xdr:grpSpPr>
              <xdr:sp>
                <xdr:nvSpPr>
                  <xdr:cNvPr id="12405" name="Shape 1240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06" name="Shape 1240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407" name="Shape 1240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08" name="Shape 12408"/>
            <xdr:cNvGrpSpPr/>
          </xdr:nvGrpSpPr>
          <xdr:grpSpPr>
            <a:xfrm>
              <a:off x="5136450" y="3646650"/>
              <a:ext cx="419100" cy="266700"/>
              <a:chOff x="5136450" y="3646650"/>
              <a:chExt cx="419100" cy="266700"/>
            </a:xfrm>
          </xdr:grpSpPr>
          <xdr:sp>
            <xdr:nvSpPr>
              <xdr:cNvPr id="12409" name="Shape 1240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10" name="Shape 12410"/>
              <xdr:cNvGrpSpPr/>
            </xdr:nvGrpSpPr>
            <xdr:grpSpPr>
              <a:xfrm>
                <a:off x="5136450" y="3646650"/>
                <a:ext cx="419100" cy="266700"/>
                <a:chOff x="5136450" y="3646650"/>
                <a:chExt cx="419100" cy="266700"/>
              </a:xfrm>
            </xdr:grpSpPr>
            <xdr:sp>
              <xdr:nvSpPr>
                <xdr:cNvPr id="12411" name="Shape 1241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12" name="Shape 12412"/>
                <xdr:cNvGrpSpPr/>
              </xdr:nvGrpSpPr>
              <xdr:grpSpPr>
                <a:xfrm>
                  <a:off x="5136450" y="3646650"/>
                  <a:ext cx="419100" cy="266700"/>
                  <a:chOff x="5136450" y="3646650"/>
                  <a:chExt cx="419100" cy="266700"/>
                </a:xfrm>
              </xdr:grpSpPr>
              <xdr:sp>
                <xdr:nvSpPr>
                  <xdr:cNvPr id="12413" name="Shape 1241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14" name="Shape 1241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415" name="Shape 1241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16" name="Shape 12416"/>
            <xdr:cNvGrpSpPr/>
          </xdr:nvGrpSpPr>
          <xdr:grpSpPr>
            <a:xfrm>
              <a:off x="5136450" y="3656175"/>
              <a:ext cx="419100" cy="247650"/>
              <a:chOff x="5136450" y="3656175"/>
              <a:chExt cx="419100" cy="247650"/>
            </a:xfrm>
          </xdr:grpSpPr>
          <xdr:sp>
            <xdr:nvSpPr>
              <xdr:cNvPr id="12417" name="Shape 1241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18" name="Shape 12418"/>
              <xdr:cNvGrpSpPr/>
            </xdr:nvGrpSpPr>
            <xdr:grpSpPr>
              <a:xfrm>
                <a:off x="5136450" y="3656175"/>
                <a:ext cx="419100" cy="247650"/>
                <a:chOff x="5136450" y="3656175"/>
                <a:chExt cx="419100" cy="247650"/>
              </a:xfrm>
            </xdr:grpSpPr>
            <xdr:sp>
              <xdr:nvSpPr>
                <xdr:cNvPr id="12419" name="Shape 1241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20" name="Shape 12420"/>
                <xdr:cNvGrpSpPr/>
              </xdr:nvGrpSpPr>
              <xdr:grpSpPr>
                <a:xfrm>
                  <a:off x="5136450" y="3656175"/>
                  <a:ext cx="419100" cy="247650"/>
                  <a:chOff x="5136450" y="3660938"/>
                  <a:chExt cx="419100" cy="238125"/>
                </a:xfrm>
              </xdr:grpSpPr>
              <xdr:sp>
                <xdr:nvSpPr>
                  <xdr:cNvPr id="12421" name="Shape 1242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22" name="Shape 1242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423" name="Shape 1242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24" name="Shape 12424"/>
            <xdr:cNvGrpSpPr/>
          </xdr:nvGrpSpPr>
          <xdr:grpSpPr>
            <a:xfrm>
              <a:off x="5136450" y="3646650"/>
              <a:ext cx="419100" cy="266700"/>
              <a:chOff x="5136450" y="3646650"/>
              <a:chExt cx="419100" cy="266700"/>
            </a:xfrm>
          </xdr:grpSpPr>
          <xdr:sp>
            <xdr:nvSpPr>
              <xdr:cNvPr id="12425" name="Shape 1242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26" name="Shape 12426"/>
              <xdr:cNvGrpSpPr/>
            </xdr:nvGrpSpPr>
            <xdr:grpSpPr>
              <a:xfrm>
                <a:off x="5136450" y="3646650"/>
                <a:ext cx="419100" cy="266700"/>
                <a:chOff x="5136450" y="3646650"/>
                <a:chExt cx="419100" cy="266700"/>
              </a:xfrm>
            </xdr:grpSpPr>
            <xdr:sp>
              <xdr:nvSpPr>
                <xdr:cNvPr id="12427" name="Shape 1242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28" name="Shape 12428"/>
                <xdr:cNvGrpSpPr/>
              </xdr:nvGrpSpPr>
              <xdr:grpSpPr>
                <a:xfrm>
                  <a:off x="5136450" y="3646650"/>
                  <a:ext cx="419100" cy="266700"/>
                  <a:chOff x="5136450" y="3646650"/>
                  <a:chExt cx="419100" cy="266700"/>
                </a:xfrm>
              </xdr:grpSpPr>
              <xdr:sp>
                <xdr:nvSpPr>
                  <xdr:cNvPr id="12429" name="Shape 1242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30" name="Shape 1243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431" name="Shape 1243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32" name="Shape 12432"/>
            <xdr:cNvGrpSpPr/>
          </xdr:nvGrpSpPr>
          <xdr:grpSpPr>
            <a:xfrm>
              <a:off x="5136450" y="3656175"/>
              <a:ext cx="419100" cy="247650"/>
              <a:chOff x="5136450" y="3656175"/>
              <a:chExt cx="419100" cy="247650"/>
            </a:xfrm>
          </xdr:grpSpPr>
          <xdr:sp>
            <xdr:nvSpPr>
              <xdr:cNvPr id="12433" name="Shape 1243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34" name="Shape 12434"/>
              <xdr:cNvGrpSpPr/>
            </xdr:nvGrpSpPr>
            <xdr:grpSpPr>
              <a:xfrm>
                <a:off x="5136450" y="3656175"/>
                <a:ext cx="419100" cy="247650"/>
                <a:chOff x="5136450" y="3656175"/>
                <a:chExt cx="419100" cy="247650"/>
              </a:xfrm>
            </xdr:grpSpPr>
            <xdr:sp>
              <xdr:nvSpPr>
                <xdr:cNvPr id="12435" name="Shape 1243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36" name="Shape 12436"/>
                <xdr:cNvGrpSpPr/>
              </xdr:nvGrpSpPr>
              <xdr:grpSpPr>
                <a:xfrm>
                  <a:off x="5136450" y="3656175"/>
                  <a:ext cx="419100" cy="247650"/>
                  <a:chOff x="5136450" y="3660938"/>
                  <a:chExt cx="419100" cy="238125"/>
                </a:xfrm>
              </xdr:grpSpPr>
              <xdr:sp>
                <xdr:nvSpPr>
                  <xdr:cNvPr id="12437" name="Shape 1243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38" name="Shape 1243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36</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439" name="Shape 1243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40" name="Shape 12440"/>
            <xdr:cNvGrpSpPr/>
          </xdr:nvGrpSpPr>
          <xdr:grpSpPr>
            <a:xfrm>
              <a:off x="5136450" y="3646650"/>
              <a:ext cx="419100" cy="266700"/>
              <a:chOff x="5136450" y="3646650"/>
              <a:chExt cx="419100" cy="266700"/>
            </a:xfrm>
          </xdr:grpSpPr>
          <xdr:sp>
            <xdr:nvSpPr>
              <xdr:cNvPr id="12441" name="Shape 1244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42" name="Shape 12442"/>
              <xdr:cNvGrpSpPr/>
            </xdr:nvGrpSpPr>
            <xdr:grpSpPr>
              <a:xfrm>
                <a:off x="5136450" y="3646650"/>
                <a:ext cx="419100" cy="266700"/>
                <a:chOff x="5136450" y="3646650"/>
                <a:chExt cx="419100" cy="266700"/>
              </a:xfrm>
            </xdr:grpSpPr>
            <xdr:sp>
              <xdr:nvSpPr>
                <xdr:cNvPr id="12443" name="Shape 1244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44" name="Shape 12444"/>
                <xdr:cNvGrpSpPr/>
              </xdr:nvGrpSpPr>
              <xdr:grpSpPr>
                <a:xfrm>
                  <a:off x="5136450" y="3646650"/>
                  <a:ext cx="419100" cy="266700"/>
                  <a:chOff x="5136450" y="3646650"/>
                  <a:chExt cx="419100" cy="266700"/>
                </a:xfrm>
              </xdr:grpSpPr>
              <xdr:sp>
                <xdr:nvSpPr>
                  <xdr:cNvPr id="12445" name="Shape 1244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46" name="Shape 1244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36</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447" name="Shape 1244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48" name="Shape 12448"/>
            <xdr:cNvGrpSpPr/>
          </xdr:nvGrpSpPr>
          <xdr:grpSpPr>
            <a:xfrm>
              <a:off x="5136450" y="3656175"/>
              <a:ext cx="419100" cy="247650"/>
              <a:chOff x="5136450" y="3656175"/>
              <a:chExt cx="419100" cy="247650"/>
            </a:xfrm>
          </xdr:grpSpPr>
          <xdr:sp>
            <xdr:nvSpPr>
              <xdr:cNvPr id="12449" name="Shape 1244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50" name="Shape 12450"/>
              <xdr:cNvGrpSpPr/>
            </xdr:nvGrpSpPr>
            <xdr:grpSpPr>
              <a:xfrm>
                <a:off x="5136450" y="3656175"/>
                <a:ext cx="419100" cy="247650"/>
                <a:chOff x="5136450" y="3656175"/>
                <a:chExt cx="419100" cy="247650"/>
              </a:xfrm>
            </xdr:grpSpPr>
            <xdr:sp>
              <xdr:nvSpPr>
                <xdr:cNvPr id="12451" name="Shape 1245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52" name="Shape 12452"/>
                <xdr:cNvGrpSpPr/>
              </xdr:nvGrpSpPr>
              <xdr:grpSpPr>
                <a:xfrm>
                  <a:off x="5136450" y="3656175"/>
                  <a:ext cx="419100" cy="247650"/>
                  <a:chOff x="5136450" y="3660938"/>
                  <a:chExt cx="419100" cy="238125"/>
                </a:xfrm>
              </xdr:grpSpPr>
              <xdr:sp>
                <xdr:nvSpPr>
                  <xdr:cNvPr id="12453" name="Shape 1245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54" name="Shape 1245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455" name="Shape 1245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56" name="Shape 12456"/>
            <xdr:cNvGrpSpPr/>
          </xdr:nvGrpSpPr>
          <xdr:grpSpPr>
            <a:xfrm>
              <a:off x="5136450" y="3646650"/>
              <a:ext cx="419100" cy="266700"/>
              <a:chOff x="5136450" y="3646650"/>
              <a:chExt cx="419100" cy="266700"/>
            </a:xfrm>
          </xdr:grpSpPr>
          <xdr:sp>
            <xdr:nvSpPr>
              <xdr:cNvPr id="12457" name="Shape 1245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58" name="Shape 12458"/>
              <xdr:cNvGrpSpPr/>
            </xdr:nvGrpSpPr>
            <xdr:grpSpPr>
              <a:xfrm>
                <a:off x="5136450" y="3646650"/>
                <a:ext cx="419100" cy="266700"/>
                <a:chOff x="5136450" y="3646650"/>
                <a:chExt cx="419100" cy="266700"/>
              </a:xfrm>
            </xdr:grpSpPr>
            <xdr:sp>
              <xdr:nvSpPr>
                <xdr:cNvPr id="12459" name="Shape 1245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60" name="Shape 12460"/>
                <xdr:cNvGrpSpPr/>
              </xdr:nvGrpSpPr>
              <xdr:grpSpPr>
                <a:xfrm>
                  <a:off x="5136450" y="3646650"/>
                  <a:ext cx="419100" cy="266700"/>
                  <a:chOff x="5136450" y="3646650"/>
                  <a:chExt cx="419100" cy="266700"/>
                </a:xfrm>
              </xdr:grpSpPr>
              <xdr:sp>
                <xdr:nvSpPr>
                  <xdr:cNvPr id="12461" name="Shape 1246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62" name="Shape 1246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463" name="Shape 1246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64" name="Shape 12464"/>
            <xdr:cNvGrpSpPr/>
          </xdr:nvGrpSpPr>
          <xdr:grpSpPr>
            <a:xfrm>
              <a:off x="5136450" y="3656175"/>
              <a:ext cx="419100" cy="247650"/>
              <a:chOff x="5136450" y="3656175"/>
              <a:chExt cx="419100" cy="247650"/>
            </a:xfrm>
          </xdr:grpSpPr>
          <xdr:sp>
            <xdr:nvSpPr>
              <xdr:cNvPr id="12465" name="Shape 1246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66" name="Shape 12466"/>
              <xdr:cNvGrpSpPr/>
            </xdr:nvGrpSpPr>
            <xdr:grpSpPr>
              <a:xfrm>
                <a:off x="5136450" y="3656175"/>
                <a:ext cx="419100" cy="247650"/>
                <a:chOff x="5136450" y="3656175"/>
                <a:chExt cx="419100" cy="247650"/>
              </a:xfrm>
            </xdr:grpSpPr>
            <xdr:sp>
              <xdr:nvSpPr>
                <xdr:cNvPr id="12467" name="Shape 1246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68" name="Shape 12468"/>
                <xdr:cNvGrpSpPr/>
              </xdr:nvGrpSpPr>
              <xdr:grpSpPr>
                <a:xfrm>
                  <a:off x="5136450" y="3656175"/>
                  <a:ext cx="419100" cy="247650"/>
                  <a:chOff x="5136450" y="3660938"/>
                  <a:chExt cx="419100" cy="238125"/>
                </a:xfrm>
              </xdr:grpSpPr>
              <xdr:sp>
                <xdr:nvSpPr>
                  <xdr:cNvPr id="12469" name="Shape 1246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70" name="Shape 1247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14</xdr:col>
      <xdr:colOff>0</xdr:colOff>
      <xdr:row>102</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471" name="Shape 1247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72" name="Shape 12472"/>
            <xdr:cNvGrpSpPr/>
          </xdr:nvGrpSpPr>
          <xdr:grpSpPr>
            <a:xfrm>
              <a:off x="5136450" y="3646650"/>
              <a:ext cx="419100" cy="266700"/>
              <a:chOff x="5136450" y="3646650"/>
              <a:chExt cx="419100" cy="266700"/>
            </a:xfrm>
          </xdr:grpSpPr>
          <xdr:sp>
            <xdr:nvSpPr>
              <xdr:cNvPr id="12473" name="Shape 1247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74" name="Shape 12474"/>
              <xdr:cNvGrpSpPr/>
            </xdr:nvGrpSpPr>
            <xdr:grpSpPr>
              <a:xfrm>
                <a:off x="5136450" y="3646650"/>
                <a:ext cx="419100" cy="266700"/>
                <a:chOff x="5136450" y="3646650"/>
                <a:chExt cx="419100" cy="266700"/>
              </a:xfrm>
            </xdr:grpSpPr>
            <xdr:sp>
              <xdr:nvSpPr>
                <xdr:cNvPr id="12475" name="Shape 1247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76" name="Shape 12476"/>
                <xdr:cNvGrpSpPr/>
              </xdr:nvGrpSpPr>
              <xdr:grpSpPr>
                <a:xfrm>
                  <a:off x="5136450" y="3646650"/>
                  <a:ext cx="419100" cy="266700"/>
                  <a:chOff x="5136450" y="3646650"/>
                  <a:chExt cx="419100" cy="266700"/>
                </a:xfrm>
              </xdr:grpSpPr>
              <xdr:sp>
                <xdr:nvSpPr>
                  <xdr:cNvPr id="12477" name="Shape 1247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78" name="Shape 1247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14</xdr:col>
      <xdr:colOff>0</xdr:colOff>
      <xdr:row>102</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479" name="Shape 1247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80" name="Shape 12480"/>
            <xdr:cNvGrpSpPr/>
          </xdr:nvGrpSpPr>
          <xdr:grpSpPr>
            <a:xfrm>
              <a:off x="5136450" y="3656175"/>
              <a:ext cx="419100" cy="247650"/>
              <a:chOff x="5136450" y="3656175"/>
              <a:chExt cx="419100" cy="247650"/>
            </a:xfrm>
          </xdr:grpSpPr>
          <xdr:sp>
            <xdr:nvSpPr>
              <xdr:cNvPr id="12481" name="Shape 1248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82" name="Shape 12482"/>
              <xdr:cNvGrpSpPr/>
            </xdr:nvGrpSpPr>
            <xdr:grpSpPr>
              <a:xfrm>
                <a:off x="5136450" y="3656175"/>
                <a:ext cx="419100" cy="247650"/>
                <a:chOff x="5136450" y="3656175"/>
                <a:chExt cx="419100" cy="247650"/>
              </a:xfrm>
            </xdr:grpSpPr>
            <xdr:sp>
              <xdr:nvSpPr>
                <xdr:cNvPr id="12483" name="Shape 1248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84" name="Shape 12484"/>
                <xdr:cNvGrpSpPr/>
              </xdr:nvGrpSpPr>
              <xdr:grpSpPr>
                <a:xfrm>
                  <a:off x="5136450" y="3656175"/>
                  <a:ext cx="419100" cy="247650"/>
                  <a:chOff x="5136450" y="3660938"/>
                  <a:chExt cx="419100" cy="238125"/>
                </a:xfrm>
              </xdr:grpSpPr>
              <xdr:sp>
                <xdr:nvSpPr>
                  <xdr:cNvPr id="12485" name="Shape 1248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86" name="Shape 1248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32</xdr:col>
      <xdr:colOff>0</xdr:colOff>
      <xdr:row>102</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487" name="Shape 1248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88" name="Shape 12488"/>
            <xdr:cNvGrpSpPr/>
          </xdr:nvGrpSpPr>
          <xdr:grpSpPr>
            <a:xfrm>
              <a:off x="5136450" y="3646650"/>
              <a:ext cx="419100" cy="266700"/>
              <a:chOff x="5136450" y="3646650"/>
              <a:chExt cx="419100" cy="266700"/>
            </a:xfrm>
          </xdr:grpSpPr>
          <xdr:sp>
            <xdr:nvSpPr>
              <xdr:cNvPr id="12489" name="Shape 1248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90" name="Shape 12490"/>
              <xdr:cNvGrpSpPr/>
            </xdr:nvGrpSpPr>
            <xdr:grpSpPr>
              <a:xfrm>
                <a:off x="5136450" y="3646650"/>
                <a:ext cx="419100" cy="266700"/>
                <a:chOff x="5136450" y="3646650"/>
                <a:chExt cx="419100" cy="266700"/>
              </a:xfrm>
            </xdr:grpSpPr>
            <xdr:sp>
              <xdr:nvSpPr>
                <xdr:cNvPr id="12491" name="Shape 1249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92" name="Shape 12492"/>
                <xdr:cNvGrpSpPr/>
              </xdr:nvGrpSpPr>
              <xdr:grpSpPr>
                <a:xfrm>
                  <a:off x="5136450" y="3646650"/>
                  <a:ext cx="419100" cy="266700"/>
                  <a:chOff x="5136450" y="3646650"/>
                  <a:chExt cx="419100" cy="266700"/>
                </a:xfrm>
              </xdr:grpSpPr>
              <xdr:sp>
                <xdr:nvSpPr>
                  <xdr:cNvPr id="12493" name="Shape 1249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494" name="Shape 1249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32</xdr:col>
      <xdr:colOff>0</xdr:colOff>
      <xdr:row>102</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495" name="Shape 1249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96" name="Shape 12496"/>
            <xdr:cNvGrpSpPr/>
          </xdr:nvGrpSpPr>
          <xdr:grpSpPr>
            <a:xfrm>
              <a:off x="5136450" y="3656175"/>
              <a:ext cx="419100" cy="247650"/>
              <a:chOff x="5136450" y="3656175"/>
              <a:chExt cx="419100" cy="247650"/>
            </a:xfrm>
          </xdr:grpSpPr>
          <xdr:sp>
            <xdr:nvSpPr>
              <xdr:cNvPr id="12497" name="Shape 1249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98" name="Shape 12498"/>
              <xdr:cNvGrpSpPr/>
            </xdr:nvGrpSpPr>
            <xdr:grpSpPr>
              <a:xfrm>
                <a:off x="5136450" y="3656175"/>
                <a:ext cx="419100" cy="247650"/>
                <a:chOff x="5136450" y="3656175"/>
                <a:chExt cx="419100" cy="247650"/>
              </a:xfrm>
            </xdr:grpSpPr>
            <xdr:sp>
              <xdr:nvSpPr>
                <xdr:cNvPr id="12499" name="Shape 1249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00" name="Shape 12500"/>
                <xdr:cNvGrpSpPr/>
              </xdr:nvGrpSpPr>
              <xdr:grpSpPr>
                <a:xfrm>
                  <a:off x="5136450" y="3656175"/>
                  <a:ext cx="419100" cy="247650"/>
                  <a:chOff x="5136450" y="3660938"/>
                  <a:chExt cx="419100" cy="238125"/>
                </a:xfrm>
              </xdr:grpSpPr>
              <xdr:sp>
                <xdr:nvSpPr>
                  <xdr:cNvPr id="12501" name="Shape 1250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02" name="Shape 1250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03" name="Shape 1250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04" name="Shape 12504"/>
            <xdr:cNvGrpSpPr/>
          </xdr:nvGrpSpPr>
          <xdr:grpSpPr>
            <a:xfrm>
              <a:off x="5136450" y="3646650"/>
              <a:ext cx="419100" cy="266700"/>
              <a:chOff x="5136450" y="3646650"/>
              <a:chExt cx="419100" cy="266700"/>
            </a:xfrm>
          </xdr:grpSpPr>
          <xdr:sp>
            <xdr:nvSpPr>
              <xdr:cNvPr id="12505" name="Shape 1250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06" name="Shape 12506"/>
              <xdr:cNvGrpSpPr/>
            </xdr:nvGrpSpPr>
            <xdr:grpSpPr>
              <a:xfrm>
                <a:off x="5136450" y="3646650"/>
                <a:ext cx="419100" cy="266700"/>
                <a:chOff x="5136450" y="3646650"/>
                <a:chExt cx="419100" cy="266700"/>
              </a:xfrm>
            </xdr:grpSpPr>
            <xdr:sp>
              <xdr:nvSpPr>
                <xdr:cNvPr id="12507" name="Shape 1250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08" name="Shape 12508"/>
                <xdr:cNvGrpSpPr/>
              </xdr:nvGrpSpPr>
              <xdr:grpSpPr>
                <a:xfrm>
                  <a:off x="5136450" y="3646650"/>
                  <a:ext cx="419100" cy="266700"/>
                  <a:chOff x="5136450" y="3646650"/>
                  <a:chExt cx="419100" cy="266700"/>
                </a:xfrm>
              </xdr:grpSpPr>
              <xdr:sp>
                <xdr:nvSpPr>
                  <xdr:cNvPr id="12509" name="Shape 1250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10" name="Shape 1251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110</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511" name="Shape 1251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12" name="Shape 12512"/>
            <xdr:cNvGrpSpPr/>
          </xdr:nvGrpSpPr>
          <xdr:grpSpPr>
            <a:xfrm>
              <a:off x="5136450" y="3656175"/>
              <a:ext cx="419100" cy="247650"/>
              <a:chOff x="5136450" y="3656175"/>
              <a:chExt cx="419100" cy="247650"/>
            </a:xfrm>
          </xdr:grpSpPr>
          <xdr:sp>
            <xdr:nvSpPr>
              <xdr:cNvPr id="12513" name="Shape 1251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14" name="Shape 12514"/>
              <xdr:cNvGrpSpPr/>
            </xdr:nvGrpSpPr>
            <xdr:grpSpPr>
              <a:xfrm>
                <a:off x="5136450" y="3656175"/>
                <a:ext cx="419100" cy="247650"/>
                <a:chOff x="5136450" y="3656175"/>
                <a:chExt cx="419100" cy="247650"/>
              </a:xfrm>
            </xdr:grpSpPr>
            <xdr:sp>
              <xdr:nvSpPr>
                <xdr:cNvPr id="12515" name="Shape 1251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16" name="Shape 12516"/>
                <xdr:cNvGrpSpPr/>
              </xdr:nvGrpSpPr>
              <xdr:grpSpPr>
                <a:xfrm>
                  <a:off x="5136450" y="3656175"/>
                  <a:ext cx="419100" cy="247650"/>
                  <a:chOff x="5136450" y="3660938"/>
                  <a:chExt cx="419100" cy="238125"/>
                </a:xfrm>
              </xdr:grpSpPr>
              <xdr:sp>
                <xdr:nvSpPr>
                  <xdr:cNvPr id="12517" name="Shape 1251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18" name="Shape 1251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19" name="Shape 1251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20" name="Shape 12520"/>
            <xdr:cNvGrpSpPr/>
          </xdr:nvGrpSpPr>
          <xdr:grpSpPr>
            <a:xfrm>
              <a:off x="5136450" y="3646650"/>
              <a:ext cx="419100" cy="266700"/>
              <a:chOff x="5136450" y="3646650"/>
              <a:chExt cx="419100" cy="266700"/>
            </a:xfrm>
          </xdr:grpSpPr>
          <xdr:sp>
            <xdr:nvSpPr>
              <xdr:cNvPr id="12521" name="Shape 1252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22" name="Shape 12522"/>
              <xdr:cNvGrpSpPr/>
            </xdr:nvGrpSpPr>
            <xdr:grpSpPr>
              <a:xfrm>
                <a:off x="5136450" y="3646650"/>
                <a:ext cx="419100" cy="266700"/>
                <a:chOff x="5136450" y="3646650"/>
                <a:chExt cx="419100" cy="266700"/>
              </a:xfrm>
            </xdr:grpSpPr>
            <xdr:sp>
              <xdr:nvSpPr>
                <xdr:cNvPr id="12523" name="Shape 1252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24" name="Shape 12524"/>
                <xdr:cNvGrpSpPr/>
              </xdr:nvGrpSpPr>
              <xdr:grpSpPr>
                <a:xfrm>
                  <a:off x="5136450" y="3646650"/>
                  <a:ext cx="419100" cy="266700"/>
                  <a:chOff x="5136450" y="3646650"/>
                  <a:chExt cx="419100" cy="266700"/>
                </a:xfrm>
              </xdr:grpSpPr>
              <xdr:sp>
                <xdr:nvSpPr>
                  <xdr:cNvPr id="12525" name="Shape 1252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26" name="Shape 1252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110</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527" name="Shape 1252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28" name="Shape 12528"/>
            <xdr:cNvGrpSpPr/>
          </xdr:nvGrpSpPr>
          <xdr:grpSpPr>
            <a:xfrm>
              <a:off x="5136450" y="3656175"/>
              <a:ext cx="419100" cy="247650"/>
              <a:chOff x="5136450" y="3656175"/>
              <a:chExt cx="419100" cy="247650"/>
            </a:xfrm>
          </xdr:grpSpPr>
          <xdr:sp>
            <xdr:nvSpPr>
              <xdr:cNvPr id="12529" name="Shape 1252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30" name="Shape 12530"/>
              <xdr:cNvGrpSpPr/>
            </xdr:nvGrpSpPr>
            <xdr:grpSpPr>
              <a:xfrm>
                <a:off x="5136450" y="3656175"/>
                <a:ext cx="419100" cy="247650"/>
                <a:chOff x="5136450" y="3656175"/>
                <a:chExt cx="419100" cy="247650"/>
              </a:xfrm>
            </xdr:grpSpPr>
            <xdr:sp>
              <xdr:nvSpPr>
                <xdr:cNvPr id="12531" name="Shape 1253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32" name="Shape 12532"/>
                <xdr:cNvGrpSpPr/>
              </xdr:nvGrpSpPr>
              <xdr:grpSpPr>
                <a:xfrm>
                  <a:off x="5136450" y="3656175"/>
                  <a:ext cx="419100" cy="247650"/>
                  <a:chOff x="5136450" y="3660938"/>
                  <a:chExt cx="419100" cy="238125"/>
                </a:xfrm>
              </xdr:grpSpPr>
              <xdr:sp>
                <xdr:nvSpPr>
                  <xdr:cNvPr id="12533" name="Shape 1253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34" name="Shape 1253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42</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35" name="Shape 1253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36" name="Shape 12536"/>
            <xdr:cNvGrpSpPr/>
          </xdr:nvGrpSpPr>
          <xdr:grpSpPr>
            <a:xfrm>
              <a:off x="5136450" y="3646650"/>
              <a:ext cx="419100" cy="266700"/>
              <a:chOff x="5136450" y="3646650"/>
              <a:chExt cx="419100" cy="266700"/>
            </a:xfrm>
          </xdr:grpSpPr>
          <xdr:sp>
            <xdr:nvSpPr>
              <xdr:cNvPr id="12537" name="Shape 1253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38" name="Shape 12538"/>
              <xdr:cNvGrpSpPr/>
            </xdr:nvGrpSpPr>
            <xdr:grpSpPr>
              <a:xfrm>
                <a:off x="5136450" y="3646650"/>
                <a:ext cx="419100" cy="266700"/>
                <a:chOff x="5136450" y="3646650"/>
                <a:chExt cx="419100" cy="266700"/>
              </a:xfrm>
            </xdr:grpSpPr>
            <xdr:sp>
              <xdr:nvSpPr>
                <xdr:cNvPr id="12539" name="Shape 1253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40" name="Shape 12540"/>
                <xdr:cNvGrpSpPr/>
              </xdr:nvGrpSpPr>
              <xdr:grpSpPr>
                <a:xfrm>
                  <a:off x="5136450" y="3646650"/>
                  <a:ext cx="419100" cy="266700"/>
                  <a:chOff x="5136450" y="3646650"/>
                  <a:chExt cx="419100" cy="266700"/>
                </a:xfrm>
              </xdr:grpSpPr>
              <xdr:sp>
                <xdr:nvSpPr>
                  <xdr:cNvPr id="12541" name="Shape 1254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42" name="Shape 1254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42</xdr:col>
      <xdr:colOff>0</xdr:colOff>
      <xdr:row>110</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543" name="Shape 1254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44" name="Shape 12544"/>
            <xdr:cNvGrpSpPr/>
          </xdr:nvGrpSpPr>
          <xdr:grpSpPr>
            <a:xfrm>
              <a:off x="5136450" y="3656175"/>
              <a:ext cx="419100" cy="247650"/>
              <a:chOff x="5136450" y="3656175"/>
              <a:chExt cx="419100" cy="247650"/>
            </a:xfrm>
          </xdr:grpSpPr>
          <xdr:sp>
            <xdr:nvSpPr>
              <xdr:cNvPr id="12545" name="Shape 1254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46" name="Shape 12546"/>
              <xdr:cNvGrpSpPr/>
            </xdr:nvGrpSpPr>
            <xdr:grpSpPr>
              <a:xfrm>
                <a:off x="5136450" y="3656175"/>
                <a:ext cx="419100" cy="247650"/>
                <a:chOff x="5136450" y="3656175"/>
                <a:chExt cx="419100" cy="247650"/>
              </a:xfrm>
            </xdr:grpSpPr>
            <xdr:sp>
              <xdr:nvSpPr>
                <xdr:cNvPr id="12547" name="Shape 1254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48" name="Shape 12548"/>
                <xdr:cNvGrpSpPr/>
              </xdr:nvGrpSpPr>
              <xdr:grpSpPr>
                <a:xfrm>
                  <a:off x="5136450" y="3656175"/>
                  <a:ext cx="419100" cy="247650"/>
                  <a:chOff x="5136450" y="3660938"/>
                  <a:chExt cx="419100" cy="238125"/>
                </a:xfrm>
              </xdr:grpSpPr>
              <xdr:sp>
                <xdr:nvSpPr>
                  <xdr:cNvPr id="12549" name="Shape 1254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50" name="Shape 1255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8</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51" name="Shape 1255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52" name="Shape 12552"/>
            <xdr:cNvGrpSpPr/>
          </xdr:nvGrpSpPr>
          <xdr:grpSpPr>
            <a:xfrm>
              <a:off x="5136450" y="3646650"/>
              <a:ext cx="419100" cy="266700"/>
              <a:chOff x="5136450" y="3646650"/>
              <a:chExt cx="419100" cy="266700"/>
            </a:xfrm>
          </xdr:grpSpPr>
          <xdr:sp>
            <xdr:nvSpPr>
              <xdr:cNvPr id="12553" name="Shape 1255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54" name="Shape 12554"/>
              <xdr:cNvGrpSpPr/>
            </xdr:nvGrpSpPr>
            <xdr:grpSpPr>
              <a:xfrm>
                <a:off x="5136450" y="3646650"/>
                <a:ext cx="419100" cy="266700"/>
                <a:chOff x="5136450" y="3646650"/>
                <a:chExt cx="419100" cy="266700"/>
              </a:xfrm>
            </xdr:grpSpPr>
            <xdr:sp>
              <xdr:nvSpPr>
                <xdr:cNvPr id="12555" name="Shape 1255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56" name="Shape 12556"/>
                <xdr:cNvGrpSpPr/>
              </xdr:nvGrpSpPr>
              <xdr:grpSpPr>
                <a:xfrm>
                  <a:off x="5136450" y="3646650"/>
                  <a:ext cx="419100" cy="266700"/>
                  <a:chOff x="5136450" y="3646650"/>
                  <a:chExt cx="419100" cy="266700"/>
                </a:xfrm>
              </xdr:grpSpPr>
              <xdr:sp>
                <xdr:nvSpPr>
                  <xdr:cNvPr id="12557" name="Shape 1255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58" name="Shape 1255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8</xdr:col>
      <xdr:colOff>0</xdr:colOff>
      <xdr:row>109</xdr:row>
      <xdr:rowOff>180975</xdr:rowOff>
    </xdr:from>
    <xdr:ext cx="419100" cy="238125"/>
    <xdr:grpSp>
      <xdr:nvGrpSpPr>
        <xdr:cNvPr id="2" name="Shape 2"/>
        <xdr:cNvGrpSpPr/>
      </xdr:nvGrpSpPr>
      <xdr:grpSpPr>
        <a:xfrm>
          <a:off x="5136450" y="3660938"/>
          <a:ext cx="419100" cy="238125"/>
          <a:chOff x="5136450" y="3660938"/>
          <a:chExt cx="419100" cy="238125"/>
        </a:xfrm>
      </xdr:grpSpPr>
      <xdr:grpSp>
        <xdr:nvGrpSpPr>
          <xdr:cNvPr id="12559" name="Shape 12559"/>
          <xdr:cNvGrpSpPr/>
        </xdr:nvGrpSpPr>
        <xdr:grpSpPr>
          <a:xfrm>
            <a:off x="5136450" y="3660938"/>
            <a:ext cx="419100" cy="238125"/>
            <a:chOff x="5136450" y="3660938"/>
            <a:chExt cx="419100" cy="238125"/>
          </a:xfrm>
        </xdr:grpSpPr>
        <xdr:sp>
          <xdr:nvSpPr>
            <xdr:cNvPr id="6" name="Shape 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60" name="Shape 12560"/>
            <xdr:cNvGrpSpPr/>
          </xdr:nvGrpSpPr>
          <xdr:grpSpPr>
            <a:xfrm>
              <a:off x="5136450" y="3660938"/>
              <a:ext cx="419100" cy="238125"/>
              <a:chOff x="5136450" y="3660938"/>
              <a:chExt cx="419100" cy="238125"/>
            </a:xfrm>
          </xdr:grpSpPr>
          <xdr:sp>
            <xdr:nvSpPr>
              <xdr:cNvPr id="12561" name="Shape 1256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62" name="Shape 12562"/>
              <xdr:cNvGrpSpPr/>
            </xdr:nvGrpSpPr>
            <xdr:grpSpPr>
              <a:xfrm>
                <a:off x="5136450" y="3660938"/>
                <a:ext cx="419100" cy="238125"/>
                <a:chOff x="5136450" y="3660938"/>
                <a:chExt cx="419100" cy="238125"/>
              </a:xfrm>
            </xdr:grpSpPr>
            <xdr:sp>
              <xdr:nvSpPr>
                <xdr:cNvPr id="12563" name="Shape 1256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64" name="Shape 12564"/>
                <xdr:cNvGrpSpPr/>
              </xdr:nvGrpSpPr>
              <xdr:grpSpPr>
                <a:xfrm>
                  <a:off x="5136450" y="3660938"/>
                  <a:ext cx="419100" cy="238125"/>
                  <a:chOff x="5136450" y="3665700"/>
                  <a:chExt cx="419100" cy="228600"/>
                </a:xfrm>
              </xdr:grpSpPr>
              <xdr:sp>
                <xdr:nvSpPr>
                  <xdr:cNvPr id="12565" name="Shape 12565"/>
                  <xdr:cNvSpPr/>
                </xdr:nvSpPr>
                <xdr:spPr>
                  <a:xfrm>
                    <a:off x="5136450" y="3665700"/>
                    <a:ext cx="419100" cy="228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66" name="Shape 12566"/>
                  <xdr:cNvCxnSpPr/>
                </xdr:nvCxnSpPr>
                <xdr:spPr>
                  <a:xfrm flipH="1">
                    <a:off x="5136450" y="3665700"/>
                    <a:ext cx="419100" cy="2286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118</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67" name="Shape 1256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68" name="Shape 12568"/>
            <xdr:cNvGrpSpPr/>
          </xdr:nvGrpSpPr>
          <xdr:grpSpPr>
            <a:xfrm>
              <a:off x="5136450" y="3646650"/>
              <a:ext cx="419100" cy="266700"/>
              <a:chOff x="5136450" y="3646650"/>
              <a:chExt cx="419100" cy="266700"/>
            </a:xfrm>
          </xdr:grpSpPr>
          <xdr:sp>
            <xdr:nvSpPr>
              <xdr:cNvPr id="12569" name="Shape 1256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70" name="Shape 12570"/>
              <xdr:cNvGrpSpPr/>
            </xdr:nvGrpSpPr>
            <xdr:grpSpPr>
              <a:xfrm>
                <a:off x="5136450" y="3646650"/>
                <a:ext cx="419100" cy="266700"/>
                <a:chOff x="5136450" y="3646650"/>
                <a:chExt cx="419100" cy="266700"/>
              </a:xfrm>
            </xdr:grpSpPr>
            <xdr:sp>
              <xdr:nvSpPr>
                <xdr:cNvPr id="12571" name="Shape 1257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72" name="Shape 12572"/>
                <xdr:cNvGrpSpPr/>
              </xdr:nvGrpSpPr>
              <xdr:grpSpPr>
                <a:xfrm>
                  <a:off x="5136450" y="3646650"/>
                  <a:ext cx="419100" cy="266700"/>
                  <a:chOff x="5136450" y="3646650"/>
                  <a:chExt cx="419100" cy="266700"/>
                </a:xfrm>
              </xdr:grpSpPr>
              <xdr:sp>
                <xdr:nvSpPr>
                  <xdr:cNvPr id="12573" name="Shape 1257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74" name="Shape 1257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20</xdr:col>
      <xdr:colOff>0</xdr:colOff>
      <xdr:row>118</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575" name="Shape 1257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76" name="Shape 12576"/>
            <xdr:cNvGrpSpPr/>
          </xdr:nvGrpSpPr>
          <xdr:grpSpPr>
            <a:xfrm>
              <a:off x="5136450" y="3656175"/>
              <a:ext cx="419100" cy="247650"/>
              <a:chOff x="5136450" y="3656175"/>
              <a:chExt cx="419100" cy="247650"/>
            </a:xfrm>
          </xdr:grpSpPr>
          <xdr:sp>
            <xdr:nvSpPr>
              <xdr:cNvPr id="12577" name="Shape 1257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78" name="Shape 12578"/>
              <xdr:cNvGrpSpPr/>
            </xdr:nvGrpSpPr>
            <xdr:grpSpPr>
              <a:xfrm>
                <a:off x="5136450" y="3656175"/>
                <a:ext cx="419100" cy="247650"/>
                <a:chOff x="5136450" y="3656175"/>
                <a:chExt cx="419100" cy="247650"/>
              </a:xfrm>
            </xdr:grpSpPr>
            <xdr:sp>
              <xdr:nvSpPr>
                <xdr:cNvPr id="12579" name="Shape 1257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80" name="Shape 12580"/>
                <xdr:cNvGrpSpPr/>
              </xdr:nvGrpSpPr>
              <xdr:grpSpPr>
                <a:xfrm>
                  <a:off x="5136450" y="3656175"/>
                  <a:ext cx="419100" cy="247650"/>
                  <a:chOff x="5136450" y="3660938"/>
                  <a:chExt cx="419100" cy="238125"/>
                </a:xfrm>
              </xdr:grpSpPr>
              <xdr:sp>
                <xdr:nvSpPr>
                  <xdr:cNvPr id="12581" name="Shape 1258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82" name="Shape 1258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118</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83" name="Shape 1258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84" name="Shape 12584"/>
            <xdr:cNvGrpSpPr/>
          </xdr:nvGrpSpPr>
          <xdr:grpSpPr>
            <a:xfrm>
              <a:off x="5136450" y="3646650"/>
              <a:ext cx="419100" cy="266700"/>
              <a:chOff x="5136450" y="3646650"/>
              <a:chExt cx="419100" cy="266700"/>
            </a:xfrm>
          </xdr:grpSpPr>
          <xdr:sp>
            <xdr:nvSpPr>
              <xdr:cNvPr id="12585" name="Shape 1258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86" name="Shape 12586"/>
              <xdr:cNvGrpSpPr/>
            </xdr:nvGrpSpPr>
            <xdr:grpSpPr>
              <a:xfrm>
                <a:off x="5136450" y="3646650"/>
                <a:ext cx="419100" cy="266700"/>
                <a:chOff x="5136450" y="3646650"/>
                <a:chExt cx="419100" cy="266700"/>
              </a:xfrm>
            </xdr:grpSpPr>
            <xdr:sp>
              <xdr:nvSpPr>
                <xdr:cNvPr id="12587" name="Shape 1258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88" name="Shape 12588"/>
                <xdr:cNvGrpSpPr/>
              </xdr:nvGrpSpPr>
              <xdr:grpSpPr>
                <a:xfrm>
                  <a:off x="5136450" y="3646650"/>
                  <a:ext cx="419100" cy="266700"/>
                  <a:chOff x="5136450" y="3646650"/>
                  <a:chExt cx="419100" cy="266700"/>
                </a:xfrm>
              </xdr:grpSpPr>
              <xdr:sp>
                <xdr:nvSpPr>
                  <xdr:cNvPr id="12589" name="Shape 1258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90" name="Shape 1259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40</xdr:col>
      <xdr:colOff>0</xdr:colOff>
      <xdr:row>118</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591" name="Shape 1259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92" name="Shape 12592"/>
            <xdr:cNvGrpSpPr/>
          </xdr:nvGrpSpPr>
          <xdr:grpSpPr>
            <a:xfrm>
              <a:off x="5136450" y="3656175"/>
              <a:ext cx="419100" cy="247650"/>
              <a:chOff x="5136450" y="3656175"/>
              <a:chExt cx="419100" cy="247650"/>
            </a:xfrm>
          </xdr:grpSpPr>
          <xdr:sp>
            <xdr:nvSpPr>
              <xdr:cNvPr id="12593" name="Shape 1259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94" name="Shape 12594"/>
              <xdr:cNvGrpSpPr/>
            </xdr:nvGrpSpPr>
            <xdr:grpSpPr>
              <a:xfrm>
                <a:off x="5136450" y="3656175"/>
                <a:ext cx="419100" cy="247650"/>
                <a:chOff x="5136450" y="3656175"/>
                <a:chExt cx="419100" cy="247650"/>
              </a:xfrm>
            </xdr:grpSpPr>
            <xdr:sp>
              <xdr:nvSpPr>
                <xdr:cNvPr id="12595" name="Shape 1259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96" name="Shape 12596"/>
                <xdr:cNvGrpSpPr/>
              </xdr:nvGrpSpPr>
              <xdr:grpSpPr>
                <a:xfrm>
                  <a:off x="5136450" y="3656175"/>
                  <a:ext cx="419100" cy="247650"/>
                  <a:chOff x="5136450" y="3660938"/>
                  <a:chExt cx="419100" cy="238125"/>
                </a:xfrm>
              </xdr:grpSpPr>
              <xdr:sp>
                <xdr:nvSpPr>
                  <xdr:cNvPr id="12597" name="Shape 1259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98" name="Shape 1259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16</xdr:col>
      <xdr:colOff>0</xdr:colOff>
      <xdr:row>126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599" name="Shape 1259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00" name="Shape 12600"/>
            <xdr:cNvGrpSpPr/>
          </xdr:nvGrpSpPr>
          <xdr:grpSpPr>
            <a:xfrm>
              <a:off x="5136450" y="3646650"/>
              <a:ext cx="419100" cy="266700"/>
              <a:chOff x="5136450" y="3646650"/>
              <a:chExt cx="419100" cy="266700"/>
            </a:xfrm>
          </xdr:grpSpPr>
          <xdr:sp>
            <xdr:nvSpPr>
              <xdr:cNvPr id="12601" name="Shape 1260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02" name="Shape 12602"/>
              <xdr:cNvGrpSpPr/>
            </xdr:nvGrpSpPr>
            <xdr:grpSpPr>
              <a:xfrm>
                <a:off x="5136450" y="3646650"/>
                <a:ext cx="419100" cy="266700"/>
                <a:chOff x="5136450" y="3646650"/>
                <a:chExt cx="419100" cy="266700"/>
              </a:xfrm>
            </xdr:grpSpPr>
            <xdr:sp>
              <xdr:nvSpPr>
                <xdr:cNvPr id="12603" name="Shape 1260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04" name="Shape 12604"/>
                <xdr:cNvGrpSpPr/>
              </xdr:nvGrpSpPr>
              <xdr:grpSpPr>
                <a:xfrm>
                  <a:off x="5136450" y="3646650"/>
                  <a:ext cx="419100" cy="266700"/>
                  <a:chOff x="5136450" y="3646650"/>
                  <a:chExt cx="419100" cy="266700"/>
                </a:xfrm>
              </xdr:grpSpPr>
              <xdr:sp>
                <xdr:nvSpPr>
                  <xdr:cNvPr id="12605" name="Shape 1260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06" name="Shape 1260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16</xdr:col>
      <xdr:colOff>0</xdr:colOff>
      <xdr:row>126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607" name="Shape 1260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08" name="Shape 12608"/>
            <xdr:cNvGrpSpPr/>
          </xdr:nvGrpSpPr>
          <xdr:grpSpPr>
            <a:xfrm>
              <a:off x="5136450" y="3656175"/>
              <a:ext cx="419100" cy="247650"/>
              <a:chOff x="5136450" y="3656175"/>
              <a:chExt cx="419100" cy="247650"/>
            </a:xfrm>
          </xdr:grpSpPr>
          <xdr:sp>
            <xdr:nvSpPr>
              <xdr:cNvPr id="12609" name="Shape 1260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10" name="Shape 12610"/>
              <xdr:cNvGrpSpPr/>
            </xdr:nvGrpSpPr>
            <xdr:grpSpPr>
              <a:xfrm>
                <a:off x="5136450" y="3656175"/>
                <a:ext cx="419100" cy="247650"/>
                <a:chOff x="5136450" y="3656175"/>
                <a:chExt cx="419100" cy="247650"/>
              </a:xfrm>
            </xdr:grpSpPr>
            <xdr:sp>
              <xdr:nvSpPr>
                <xdr:cNvPr id="12611" name="Shape 1261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12" name="Shape 12612"/>
                <xdr:cNvGrpSpPr/>
              </xdr:nvGrpSpPr>
              <xdr:grpSpPr>
                <a:xfrm>
                  <a:off x="5136450" y="3656175"/>
                  <a:ext cx="419100" cy="247650"/>
                  <a:chOff x="5136450" y="3660938"/>
                  <a:chExt cx="419100" cy="238125"/>
                </a:xfrm>
              </xdr:grpSpPr>
              <xdr:sp>
                <xdr:nvSpPr>
                  <xdr:cNvPr id="12613" name="Shape 1261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14" name="Shape 1261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126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615" name="Shape 1261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16" name="Shape 12616"/>
            <xdr:cNvGrpSpPr/>
          </xdr:nvGrpSpPr>
          <xdr:grpSpPr>
            <a:xfrm>
              <a:off x="5136450" y="3646650"/>
              <a:ext cx="419100" cy="266700"/>
              <a:chOff x="5136450" y="3646650"/>
              <a:chExt cx="419100" cy="266700"/>
            </a:xfrm>
          </xdr:grpSpPr>
          <xdr:sp>
            <xdr:nvSpPr>
              <xdr:cNvPr id="12617" name="Shape 1261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18" name="Shape 12618"/>
              <xdr:cNvGrpSpPr/>
            </xdr:nvGrpSpPr>
            <xdr:grpSpPr>
              <a:xfrm>
                <a:off x="5136450" y="3646650"/>
                <a:ext cx="419100" cy="266700"/>
                <a:chOff x="5136450" y="3646650"/>
                <a:chExt cx="419100" cy="266700"/>
              </a:xfrm>
            </xdr:grpSpPr>
            <xdr:sp>
              <xdr:nvSpPr>
                <xdr:cNvPr id="12619" name="Shape 1261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20" name="Shape 12620"/>
                <xdr:cNvGrpSpPr/>
              </xdr:nvGrpSpPr>
              <xdr:grpSpPr>
                <a:xfrm>
                  <a:off x="5136450" y="3646650"/>
                  <a:ext cx="419100" cy="266700"/>
                  <a:chOff x="5136450" y="3646650"/>
                  <a:chExt cx="419100" cy="266700"/>
                </a:xfrm>
              </xdr:grpSpPr>
              <xdr:sp>
                <xdr:nvSpPr>
                  <xdr:cNvPr id="12621" name="Shape 1262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22" name="Shape 1262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126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623" name="Shape 1262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24" name="Shape 12624"/>
            <xdr:cNvGrpSpPr/>
          </xdr:nvGrpSpPr>
          <xdr:grpSpPr>
            <a:xfrm>
              <a:off x="5136450" y="3656175"/>
              <a:ext cx="419100" cy="247650"/>
              <a:chOff x="5136450" y="3656175"/>
              <a:chExt cx="419100" cy="247650"/>
            </a:xfrm>
          </xdr:grpSpPr>
          <xdr:sp>
            <xdr:nvSpPr>
              <xdr:cNvPr id="12625" name="Shape 1262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26" name="Shape 12626"/>
              <xdr:cNvGrpSpPr/>
            </xdr:nvGrpSpPr>
            <xdr:grpSpPr>
              <a:xfrm>
                <a:off x="5136450" y="3656175"/>
                <a:ext cx="419100" cy="247650"/>
                <a:chOff x="5136450" y="3656175"/>
                <a:chExt cx="419100" cy="247650"/>
              </a:xfrm>
            </xdr:grpSpPr>
            <xdr:sp>
              <xdr:nvSpPr>
                <xdr:cNvPr id="12627" name="Shape 1262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28" name="Shape 12628"/>
                <xdr:cNvGrpSpPr/>
              </xdr:nvGrpSpPr>
              <xdr:grpSpPr>
                <a:xfrm>
                  <a:off x="5136450" y="3656175"/>
                  <a:ext cx="419100" cy="247650"/>
                  <a:chOff x="5136450" y="3660938"/>
                  <a:chExt cx="419100" cy="238125"/>
                </a:xfrm>
              </xdr:grpSpPr>
              <xdr:sp>
                <xdr:nvSpPr>
                  <xdr:cNvPr id="12629" name="Shape 1262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30" name="Shape 1263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44</xdr:col>
      <xdr:colOff>0</xdr:colOff>
      <xdr:row>125</xdr:row>
      <xdr:rowOff>171450</xdr:rowOff>
    </xdr:from>
    <xdr:ext cx="419100" cy="276225"/>
    <xdr:grpSp>
      <xdr:nvGrpSpPr>
        <xdr:cNvPr id="2" name="Shape 2"/>
        <xdr:cNvGrpSpPr/>
      </xdr:nvGrpSpPr>
      <xdr:grpSpPr>
        <a:xfrm>
          <a:off x="5136450" y="3641888"/>
          <a:ext cx="419100" cy="276225"/>
          <a:chOff x="5136450" y="3641888"/>
          <a:chExt cx="419100" cy="276225"/>
        </a:xfrm>
      </xdr:grpSpPr>
      <xdr:grpSp>
        <xdr:nvGrpSpPr>
          <xdr:cNvPr id="12631" name="Shape 12631"/>
          <xdr:cNvGrpSpPr/>
        </xdr:nvGrpSpPr>
        <xdr:grpSpPr>
          <a:xfrm>
            <a:off x="5136450" y="3641888"/>
            <a:ext cx="419100" cy="276225"/>
            <a:chOff x="5136450" y="3641888"/>
            <a:chExt cx="419100" cy="276225"/>
          </a:xfrm>
        </xdr:grpSpPr>
        <xdr:sp>
          <xdr:nvSpPr>
            <xdr:cNvPr id="6" name="Shape 6"/>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32" name="Shape 12632"/>
            <xdr:cNvGrpSpPr/>
          </xdr:nvGrpSpPr>
          <xdr:grpSpPr>
            <a:xfrm>
              <a:off x="5136450" y="3641888"/>
              <a:ext cx="419100" cy="276225"/>
              <a:chOff x="5136450" y="3641888"/>
              <a:chExt cx="419100" cy="276225"/>
            </a:xfrm>
          </xdr:grpSpPr>
          <xdr:sp>
            <xdr:nvSpPr>
              <xdr:cNvPr id="12633" name="Shape 12633"/>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34" name="Shape 12634"/>
              <xdr:cNvGrpSpPr/>
            </xdr:nvGrpSpPr>
            <xdr:grpSpPr>
              <a:xfrm>
                <a:off x="5136450" y="3641888"/>
                <a:ext cx="419100" cy="276225"/>
                <a:chOff x="5136450" y="3641888"/>
                <a:chExt cx="419100" cy="276225"/>
              </a:xfrm>
            </xdr:grpSpPr>
            <xdr:sp>
              <xdr:nvSpPr>
                <xdr:cNvPr id="12635" name="Shape 12635"/>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36" name="Shape 12636"/>
                <xdr:cNvGrpSpPr/>
              </xdr:nvGrpSpPr>
              <xdr:grpSpPr>
                <a:xfrm>
                  <a:off x="5136450" y="3641888"/>
                  <a:ext cx="419100" cy="276225"/>
                  <a:chOff x="5136450" y="3646650"/>
                  <a:chExt cx="419100" cy="266700"/>
                </a:xfrm>
              </xdr:grpSpPr>
              <xdr:sp>
                <xdr:nvSpPr>
                  <xdr:cNvPr id="12637" name="Shape 1263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38" name="Shape 1263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44</xdr:col>
      <xdr:colOff>0</xdr:colOff>
      <xdr:row>125</xdr:row>
      <xdr:rowOff>180975</xdr:rowOff>
    </xdr:from>
    <xdr:ext cx="419100" cy="238125"/>
    <xdr:grpSp>
      <xdr:nvGrpSpPr>
        <xdr:cNvPr id="2" name="Shape 2"/>
        <xdr:cNvGrpSpPr/>
      </xdr:nvGrpSpPr>
      <xdr:grpSpPr>
        <a:xfrm>
          <a:off x="5136450" y="3660938"/>
          <a:ext cx="419100" cy="238125"/>
          <a:chOff x="5136450" y="3660938"/>
          <a:chExt cx="419100" cy="238125"/>
        </a:xfrm>
      </xdr:grpSpPr>
      <xdr:grpSp>
        <xdr:nvGrpSpPr>
          <xdr:cNvPr id="12639" name="Shape 12639"/>
          <xdr:cNvGrpSpPr/>
        </xdr:nvGrpSpPr>
        <xdr:grpSpPr>
          <a:xfrm>
            <a:off x="5136450" y="3660938"/>
            <a:ext cx="419100" cy="238125"/>
            <a:chOff x="5136450" y="3660938"/>
            <a:chExt cx="419100" cy="238125"/>
          </a:xfrm>
        </xdr:grpSpPr>
        <xdr:sp>
          <xdr:nvSpPr>
            <xdr:cNvPr id="6" name="Shape 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40" name="Shape 12640"/>
            <xdr:cNvGrpSpPr/>
          </xdr:nvGrpSpPr>
          <xdr:grpSpPr>
            <a:xfrm>
              <a:off x="5136450" y="3660938"/>
              <a:ext cx="419100" cy="238125"/>
              <a:chOff x="5136450" y="3660938"/>
              <a:chExt cx="419100" cy="238125"/>
            </a:xfrm>
          </xdr:grpSpPr>
          <xdr:sp>
            <xdr:nvSpPr>
              <xdr:cNvPr id="12641" name="Shape 1264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42" name="Shape 12642"/>
              <xdr:cNvGrpSpPr/>
            </xdr:nvGrpSpPr>
            <xdr:grpSpPr>
              <a:xfrm>
                <a:off x="5136450" y="3660938"/>
                <a:ext cx="419100" cy="238125"/>
                <a:chOff x="5136450" y="3660938"/>
                <a:chExt cx="419100" cy="238125"/>
              </a:xfrm>
            </xdr:grpSpPr>
            <xdr:sp>
              <xdr:nvSpPr>
                <xdr:cNvPr id="12643" name="Shape 1264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44" name="Shape 12644"/>
                <xdr:cNvGrpSpPr/>
              </xdr:nvGrpSpPr>
              <xdr:grpSpPr>
                <a:xfrm>
                  <a:off x="5136450" y="3660938"/>
                  <a:ext cx="419100" cy="238125"/>
                  <a:chOff x="5136450" y="3665700"/>
                  <a:chExt cx="419100" cy="228600"/>
                </a:xfrm>
              </xdr:grpSpPr>
              <xdr:sp>
                <xdr:nvSpPr>
                  <xdr:cNvPr id="12645" name="Shape 12645"/>
                  <xdr:cNvSpPr/>
                </xdr:nvSpPr>
                <xdr:spPr>
                  <a:xfrm>
                    <a:off x="5136450" y="3665700"/>
                    <a:ext cx="419100" cy="228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46" name="Shape 12646"/>
                  <xdr:cNvCxnSpPr/>
                </xdr:nvCxnSpPr>
                <xdr:spPr>
                  <a:xfrm flipH="1">
                    <a:off x="5136450" y="3665700"/>
                    <a:ext cx="419100" cy="2286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647" name="Shape 1264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48" name="Shape 12648"/>
            <xdr:cNvGrpSpPr/>
          </xdr:nvGrpSpPr>
          <xdr:grpSpPr>
            <a:xfrm>
              <a:off x="5136450" y="3646650"/>
              <a:ext cx="419100" cy="266700"/>
              <a:chOff x="5136450" y="3646650"/>
              <a:chExt cx="419100" cy="266700"/>
            </a:xfrm>
          </xdr:grpSpPr>
          <xdr:sp>
            <xdr:nvSpPr>
              <xdr:cNvPr id="12649" name="Shape 1264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50" name="Shape 12650"/>
              <xdr:cNvGrpSpPr/>
            </xdr:nvGrpSpPr>
            <xdr:grpSpPr>
              <a:xfrm>
                <a:off x="5136450" y="3646650"/>
                <a:ext cx="419100" cy="266700"/>
                <a:chOff x="5136450" y="3646650"/>
                <a:chExt cx="419100" cy="266700"/>
              </a:xfrm>
            </xdr:grpSpPr>
            <xdr:sp>
              <xdr:nvSpPr>
                <xdr:cNvPr id="12651" name="Shape 1265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52" name="Shape 12652"/>
                <xdr:cNvGrpSpPr/>
              </xdr:nvGrpSpPr>
              <xdr:grpSpPr>
                <a:xfrm>
                  <a:off x="5136450" y="3646650"/>
                  <a:ext cx="419100" cy="266700"/>
                  <a:chOff x="5136450" y="3646650"/>
                  <a:chExt cx="419100" cy="266700"/>
                </a:xfrm>
              </xdr:grpSpPr>
              <xdr:sp>
                <xdr:nvSpPr>
                  <xdr:cNvPr id="12653" name="Shape 1265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54" name="Shape 1265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30</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655" name="Shape 1265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56" name="Shape 12656"/>
            <xdr:cNvGrpSpPr/>
          </xdr:nvGrpSpPr>
          <xdr:grpSpPr>
            <a:xfrm>
              <a:off x="5136450" y="3656175"/>
              <a:ext cx="419100" cy="247650"/>
              <a:chOff x="5136450" y="3656175"/>
              <a:chExt cx="419100" cy="247650"/>
            </a:xfrm>
          </xdr:grpSpPr>
          <xdr:sp>
            <xdr:nvSpPr>
              <xdr:cNvPr id="12657" name="Shape 1265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58" name="Shape 12658"/>
              <xdr:cNvGrpSpPr/>
            </xdr:nvGrpSpPr>
            <xdr:grpSpPr>
              <a:xfrm>
                <a:off x="5136450" y="3656175"/>
                <a:ext cx="419100" cy="247650"/>
                <a:chOff x="5136450" y="3656175"/>
                <a:chExt cx="419100" cy="247650"/>
              </a:xfrm>
            </xdr:grpSpPr>
            <xdr:sp>
              <xdr:nvSpPr>
                <xdr:cNvPr id="12659" name="Shape 1265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60" name="Shape 12660"/>
                <xdr:cNvGrpSpPr/>
              </xdr:nvGrpSpPr>
              <xdr:grpSpPr>
                <a:xfrm>
                  <a:off x="5136450" y="3656175"/>
                  <a:ext cx="419100" cy="247650"/>
                  <a:chOff x="5136450" y="3660938"/>
                  <a:chExt cx="419100" cy="238125"/>
                </a:xfrm>
              </xdr:grpSpPr>
              <xdr:sp>
                <xdr:nvSpPr>
                  <xdr:cNvPr id="12661" name="Shape 1266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62" name="Shape 1266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28</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663" name="Shape 1266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64" name="Shape 12664"/>
            <xdr:cNvGrpSpPr/>
          </xdr:nvGrpSpPr>
          <xdr:grpSpPr>
            <a:xfrm>
              <a:off x="5136450" y="3646650"/>
              <a:ext cx="419100" cy="266700"/>
              <a:chOff x="5136450" y="3646650"/>
              <a:chExt cx="419100" cy="266700"/>
            </a:xfrm>
          </xdr:grpSpPr>
          <xdr:sp>
            <xdr:nvSpPr>
              <xdr:cNvPr id="12665" name="Shape 1266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66" name="Shape 12666"/>
              <xdr:cNvGrpSpPr/>
            </xdr:nvGrpSpPr>
            <xdr:grpSpPr>
              <a:xfrm>
                <a:off x="5136450" y="3646650"/>
                <a:ext cx="419100" cy="266700"/>
                <a:chOff x="5136450" y="3646650"/>
                <a:chExt cx="419100" cy="266700"/>
              </a:xfrm>
            </xdr:grpSpPr>
            <xdr:sp>
              <xdr:nvSpPr>
                <xdr:cNvPr id="12667" name="Shape 1266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68" name="Shape 12668"/>
                <xdr:cNvGrpSpPr/>
              </xdr:nvGrpSpPr>
              <xdr:grpSpPr>
                <a:xfrm>
                  <a:off x="5136450" y="3646650"/>
                  <a:ext cx="419100" cy="266700"/>
                  <a:chOff x="5136450" y="3646650"/>
                  <a:chExt cx="419100" cy="266700"/>
                </a:xfrm>
              </xdr:grpSpPr>
              <xdr:sp>
                <xdr:nvSpPr>
                  <xdr:cNvPr id="12669" name="Shape 1266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70" name="Shape 1267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28</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671" name="Shape 1267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72" name="Shape 12672"/>
            <xdr:cNvGrpSpPr/>
          </xdr:nvGrpSpPr>
          <xdr:grpSpPr>
            <a:xfrm>
              <a:off x="5136450" y="3656175"/>
              <a:ext cx="419100" cy="247650"/>
              <a:chOff x="5136450" y="3656175"/>
              <a:chExt cx="419100" cy="247650"/>
            </a:xfrm>
          </xdr:grpSpPr>
          <xdr:sp>
            <xdr:nvSpPr>
              <xdr:cNvPr id="12673" name="Shape 1267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74" name="Shape 12674"/>
              <xdr:cNvGrpSpPr/>
            </xdr:nvGrpSpPr>
            <xdr:grpSpPr>
              <a:xfrm>
                <a:off x="5136450" y="3656175"/>
                <a:ext cx="419100" cy="247650"/>
                <a:chOff x="5136450" y="3656175"/>
                <a:chExt cx="419100" cy="247650"/>
              </a:xfrm>
            </xdr:grpSpPr>
            <xdr:sp>
              <xdr:nvSpPr>
                <xdr:cNvPr id="12675" name="Shape 1267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76" name="Shape 12676"/>
                <xdr:cNvGrpSpPr/>
              </xdr:nvGrpSpPr>
              <xdr:grpSpPr>
                <a:xfrm>
                  <a:off x="5136450" y="3656175"/>
                  <a:ext cx="419100" cy="247650"/>
                  <a:chOff x="5136450" y="3660938"/>
                  <a:chExt cx="419100" cy="238125"/>
                </a:xfrm>
              </xdr:grpSpPr>
              <xdr:sp>
                <xdr:nvSpPr>
                  <xdr:cNvPr id="12677" name="Shape 1267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78" name="Shape 1267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679" name="Shape 1267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80" name="Shape 12680"/>
            <xdr:cNvGrpSpPr/>
          </xdr:nvGrpSpPr>
          <xdr:grpSpPr>
            <a:xfrm>
              <a:off x="5136450" y="3646650"/>
              <a:ext cx="419100" cy="266700"/>
              <a:chOff x="5136450" y="3646650"/>
              <a:chExt cx="419100" cy="266700"/>
            </a:xfrm>
          </xdr:grpSpPr>
          <xdr:sp>
            <xdr:nvSpPr>
              <xdr:cNvPr id="12681" name="Shape 1268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82" name="Shape 12682"/>
              <xdr:cNvGrpSpPr/>
            </xdr:nvGrpSpPr>
            <xdr:grpSpPr>
              <a:xfrm>
                <a:off x="5136450" y="3646650"/>
                <a:ext cx="419100" cy="266700"/>
                <a:chOff x="5136450" y="3646650"/>
                <a:chExt cx="419100" cy="266700"/>
              </a:xfrm>
            </xdr:grpSpPr>
            <xdr:sp>
              <xdr:nvSpPr>
                <xdr:cNvPr id="12683" name="Shape 1268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84" name="Shape 12684"/>
                <xdr:cNvGrpSpPr/>
              </xdr:nvGrpSpPr>
              <xdr:grpSpPr>
                <a:xfrm>
                  <a:off x="5136450" y="3646650"/>
                  <a:ext cx="419100" cy="266700"/>
                  <a:chOff x="5136450" y="3646650"/>
                  <a:chExt cx="419100" cy="266700"/>
                </a:xfrm>
              </xdr:grpSpPr>
              <xdr:sp>
                <xdr:nvSpPr>
                  <xdr:cNvPr id="12685" name="Shape 1268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86" name="Shape 1268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687" name="Shape 1268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88" name="Shape 12688"/>
            <xdr:cNvGrpSpPr/>
          </xdr:nvGrpSpPr>
          <xdr:grpSpPr>
            <a:xfrm>
              <a:off x="5136450" y="3656175"/>
              <a:ext cx="419100" cy="247650"/>
              <a:chOff x="5136450" y="3656175"/>
              <a:chExt cx="419100" cy="247650"/>
            </a:xfrm>
          </xdr:grpSpPr>
          <xdr:sp>
            <xdr:nvSpPr>
              <xdr:cNvPr id="12689" name="Shape 12689"/>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90" name="Shape 12690"/>
              <xdr:cNvGrpSpPr/>
            </xdr:nvGrpSpPr>
            <xdr:grpSpPr>
              <a:xfrm>
                <a:off x="5136450" y="3656175"/>
                <a:ext cx="419100" cy="247650"/>
                <a:chOff x="5136450" y="3656175"/>
                <a:chExt cx="419100" cy="247650"/>
              </a:xfrm>
            </xdr:grpSpPr>
            <xdr:sp>
              <xdr:nvSpPr>
                <xdr:cNvPr id="12691" name="Shape 1269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92" name="Shape 12692"/>
                <xdr:cNvGrpSpPr/>
              </xdr:nvGrpSpPr>
              <xdr:grpSpPr>
                <a:xfrm>
                  <a:off x="5136450" y="3656175"/>
                  <a:ext cx="419100" cy="247650"/>
                  <a:chOff x="5136450" y="3660938"/>
                  <a:chExt cx="419100" cy="238125"/>
                </a:xfrm>
              </xdr:grpSpPr>
              <xdr:sp>
                <xdr:nvSpPr>
                  <xdr:cNvPr id="12693" name="Shape 1269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94" name="Shape 1269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12</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695" name="Shape 1269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96" name="Shape 12696"/>
            <xdr:cNvGrpSpPr/>
          </xdr:nvGrpSpPr>
          <xdr:grpSpPr>
            <a:xfrm>
              <a:off x="5136450" y="3646650"/>
              <a:ext cx="419100" cy="266700"/>
              <a:chOff x="5136450" y="3646650"/>
              <a:chExt cx="419100" cy="266700"/>
            </a:xfrm>
          </xdr:grpSpPr>
          <xdr:sp>
            <xdr:nvSpPr>
              <xdr:cNvPr id="12697" name="Shape 1269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698" name="Shape 12698"/>
              <xdr:cNvGrpSpPr/>
            </xdr:nvGrpSpPr>
            <xdr:grpSpPr>
              <a:xfrm>
                <a:off x="5136450" y="3646650"/>
                <a:ext cx="419100" cy="266700"/>
                <a:chOff x="5136450" y="3646650"/>
                <a:chExt cx="419100" cy="266700"/>
              </a:xfrm>
            </xdr:grpSpPr>
            <xdr:sp>
              <xdr:nvSpPr>
                <xdr:cNvPr id="12699" name="Shape 1269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00" name="Shape 12700"/>
                <xdr:cNvGrpSpPr/>
              </xdr:nvGrpSpPr>
              <xdr:grpSpPr>
                <a:xfrm>
                  <a:off x="5136450" y="3646650"/>
                  <a:ext cx="419100" cy="266700"/>
                  <a:chOff x="5136450" y="3646650"/>
                  <a:chExt cx="419100" cy="266700"/>
                </a:xfrm>
              </xdr:grpSpPr>
              <xdr:sp>
                <xdr:nvSpPr>
                  <xdr:cNvPr id="12701" name="Shape 1270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02" name="Shape 1270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12</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703" name="Shape 1270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04" name="Shape 12704"/>
            <xdr:cNvGrpSpPr/>
          </xdr:nvGrpSpPr>
          <xdr:grpSpPr>
            <a:xfrm>
              <a:off x="5136450" y="3656175"/>
              <a:ext cx="419100" cy="247650"/>
              <a:chOff x="5136450" y="3656175"/>
              <a:chExt cx="419100" cy="247650"/>
            </a:xfrm>
          </xdr:grpSpPr>
          <xdr:sp>
            <xdr:nvSpPr>
              <xdr:cNvPr id="12705" name="Shape 12705"/>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06" name="Shape 12706"/>
              <xdr:cNvGrpSpPr/>
            </xdr:nvGrpSpPr>
            <xdr:grpSpPr>
              <a:xfrm>
                <a:off x="5136450" y="3656175"/>
                <a:ext cx="419100" cy="247650"/>
                <a:chOff x="5136450" y="3656175"/>
                <a:chExt cx="419100" cy="247650"/>
              </a:xfrm>
            </xdr:grpSpPr>
            <xdr:sp>
              <xdr:nvSpPr>
                <xdr:cNvPr id="12707" name="Shape 12707"/>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08" name="Shape 12708"/>
                <xdr:cNvGrpSpPr/>
              </xdr:nvGrpSpPr>
              <xdr:grpSpPr>
                <a:xfrm>
                  <a:off x="5136450" y="3656175"/>
                  <a:ext cx="419100" cy="247650"/>
                  <a:chOff x="5136450" y="3660938"/>
                  <a:chExt cx="419100" cy="238125"/>
                </a:xfrm>
              </xdr:grpSpPr>
              <xdr:sp>
                <xdr:nvSpPr>
                  <xdr:cNvPr id="12709" name="Shape 1270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10" name="Shape 1271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711" name="Shape 1271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12" name="Shape 12712"/>
            <xdr:cNvGrpSpPr/>
          </xdr:nvGrpSpPr>
          <xdr:grpSpPr>
            <a:xfrm>
              <a:off x="5136450" y="3646650"/>
              <a:ext cx="419100" cy="266700"/>
              <a:chOff x="5136450" y="3646650"/>
              <a:chExt cx="419100" cy="266700"/>
            </a:xfrm>
          </xdr:grpSpPr>
          <xdr:sp>
            <xdr:nvSpPr>
              <xdr:cNvPr id="12713" name="Shape 1271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14" name="Shape 12714"/>
              <xdr:cNvGrpSpPr/>
            </xdr:nvGrpSpPr>
            <xdr:grpSpPr>
              <a:xfrm>
                <a:off x="5136450" y="3646650"/>
                <a:ext cx="419100" cy="266700"/>
                <a:chOff x="5136450" y="3646650"/>
                <a:chExt cx="419100" cy="266700"/>
              </a:xfrm>
            </xdr:grpSpPr>
            <xdr:sp>
              <xdr:nvSpPr>
                <xdr:cNvPr id="12715" name="Shape 1271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16" name="Shape 12716"/>
                <xdr:cNvGrpSpPr/>
              </xdr:nvGrpSpPr>
              <xdr:grpSpPr>
                <a:xfrm>
                  <a:off x="5136450" y="3646650"/>
                  <a:ext cx="419100" cy="266700"/>
                  <a:chOff x="5136450" y="3646650"/>
                  <a:chExt cx="419100" cy="266700"/>
                </a:xfrm>
              </xdr:grpSpPr>
              <xdr:sp>
                <xdr:nvSpPr>
                  <xdr:cNvPr id="12717" name="Shape 1271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18" name="Shape 1271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719" name="Shape 1271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20" name="Shape 12720"/>
            <xdr:cNvGrpSpPr/>
          </xdr:nvGrpSpPr>
          <xdr:grpSpPr>
            <a:xfrm>
              <a:off x="5136450" y="3656175"/>
              <a:ext cx="419100" cy="247650"/>
              <a:chOff x="5136450" y="3656175"/>
              <a:chExt cx="419100" cy="247650"/>
            </a:xfrm>
          </xdr:grpSpPr>
          <xdr:sp>
            <xdr:nvSpPr>
              <xdr:cNvPr id="12721" name="Shape 12721"/>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22" name="Shape 12722"/>
              <xdr:cNvGrpSpPr/>
            </xdr:nvGrpSpPr>
            <xdr:grpSpPr>
              <a:xfrm>
                <a:off x="5136450" y="3656175"/>
                <a:ext cx="419100" cy="247650"/>
                <a:chOff x="5136450" y="3656175"/>
                <a:chExt cx="419100" cy="247650"/>
              </a:xfrm>
            </xdr:grpSpPr>
            <xdr:sp>
              <xdr:nvSpPr>
                <xdr:cNvPr id="12723" name="Shape 12723"/>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24" name="Shape 12724"/>
                <xdr:cNvGrpSpPr/>
              </xdr:nvGrpSpPr>
              <xdr:grpSpPr>
                <a:xfrm>
                  <a:off x="5136450" y="3656175"/>
                  <a:ext cx="419100" cy="247650"/>
                  <a:chOff x="5136450" y="3660938"/>
                  <a:chExt cx="419100" cy="238125"/>
                </a:xfrm>
              </xdr:grpSpPr>
              <xdr:sp>
                <xdr:nvSpPr>
                  <xdr:cNvPr id="12725" name="Shape 1272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26" name="Shape 1272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6</xdr:row>
      <xdr:rowOff>0</xdr:rowOff>
    </xdr:from>
    <xdr:ext cx="428625" cy="381000"/>
    <xdr:grpSp>
      <xdr:nvGrpSpPr>
        <xdr:cNvPr id="2" name="Shape 2"/>
        <xdr:cNvGrpSpPr/>
      </xdr:nvGrpSpPr>
      <xdr:grpSpPr>
        <a:xfrm>
          <a:off x="5131688" y="3589500"/>
          <a:ext cx="428625" cy="381000"/>
          <a:chOff x="5131688" y="3589500"/>
          <a:chExt cx="428625" cy="381000"/>
        </a:xfrm>
      </xdr:grpSpPr>
      <xdr:grpSp>
        <xdr:nvGrpSpPr>
          <xdr:cNvPr id="12727" name="Shape 12727"/>
          <xdr:cNvGrpSpPr/>
        </xdr:nvGrpSpPr>
        <xdr:grpSpPr>
          <a:xfrm>
            <a:off x="5131688" y="3589500"/>
            <a:ext cx="428625" cy="381000"/>
            <a:chOff x="5131688" y="3589500"/>
            <a:chExt cx="428625" cy="381000"/>
          </a:xfrm>
        </xdr:grpSpPr>
        <xdr:sp>
          <xdr:nvSpPr>
            <xdr:cNvPr id="6" name="Shape 6"/>
            <xdr:cNvSpPr/>
          </xdr:nvSpPr>
          <xdr:spPr>
            <a:xfrm>
              <a:off x="5131688" y="3589500"/>
              <a:ext cx="428625" cy="381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28" name="Shape 12728"/>
            <xdr:cNvGrpSpPr/>
          </xdr:nvGrpSpPr>
          <xdr:grpSpPr>
            <a:xfrm>
              <a:off x="5131688" y="3589500"/>
              <a:ext cx="428625" cy="381000"/>
              <a:chOff x="5130100" y="3589500"/>
              <a:chExt cx="431800" cy="381000"/>
            </a:xfrm>
          </xdr:grpSpPr>
          <xdr:sp>
            <xdr:nvSpPr>
              <xdr:cNvPr id="12729" name="Shape 12729"/>
              <xdr:cNvSpPr/>
            </xdr:nvSpPr>
            <xdr:spPr>
              <a:xfrm>
                <a:off x="5130100" y="3589500"/>
                <a:ext cx="431800" cy="381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30" name="Shape 12730"/>
              <xdr:cNvGrpSpPr/>
            </xdr:nvGrpSpPr>
            <xdr:grpSpPr>
              <a:xfrm>
                <a:off x="5130100" y="3589500"/>
                <a:ext cx="431800" cy="381000"/>
                <a:chOff x="5136450" y="3579975"/>
                <a:chExt cx="419100" cy="400050"/>
              </a:xfrm>
            </xdr:grpSpPr>
            <xdr:sp>
              <xdr:nvSpPr>
                <xdr:cNvPr id="12731" name="Shape 12731"/>
                <xdr:cNvSpPr/>
              </xdr:nvSpPr>
              <xdr:spPr>
                <a:xfrm>
                  <a:off x="5136450" y="3579975"/>
                  <a:ext cx="419100" cy="4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32" name="Shape 12732"/>
                <xdr:cNvGrpSpPr/>
              </xdr:nvGrpSpPr>
              <xdr:grpSpPr>
                <a:xfrm>
                  <a:off x="5136450" y="3579975"/>
                  <a:ext cx="419100" cy="400050"/>
                  <a:chOff x="5136450" y="3579975"/>
                  <a:chExt cx="419100" cy="400050"/>
                </a:xfrm>
              </xdr:grpSpPr>
              <xdr:sp>
                <xdr:nvSpPr>
                  <xdr:cNvPr id="12733" name="Shape 12733"/>
                  <xdr:cNvSpPr/>
                </xdr:nvSpPr>
                <xdr:spPr>
                  <a:xfrm>
                    <a:off x="5136450" y="3579975"/>
                    <a:ext cx="419100" cy="4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34" name="Shape 12734"/>
                  <xdr:cNvCxnSpPr/>
                </xdr:nvCxnSpPr>
                <xdr:spPr>
                  <a:xfrm>
                    <a:off x="5136450" y="3579975"/>
                    <a:ext cx="419100" cy="40005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0</xdr:colOff>
      <xdr:row>6</xdr:row>
      <xdr:rowOff>0</xdr:rowOff>
    </xdr:from>
    <xdr:ext cx="419100" cy="371475"/>
    <xdr:grpSp>
      <xdr:nvGrpSpPr>
        <xdr:cNvPr id="2" name="Shape 2"/>
        <xdr:cNvGrpSpPr/>
      </xdr:nvGrpSpPr>
      <xdr:grpSpPr>
        <a:xfrm>
          <a:off x="5136450" y="3594263"/>
          <a:ext cx="419100" cy="371475"/>
          <a:chOff x="5136450" y="3594263"/>
          <a:chExt cx="419100" cy="371475"/>
        </a:xfrm>
      </xdr:grpSpPr>
      <xdr:grpSp>
        <xdr:nvGrpSpPr>
          <xdr:cNvPr id="12735" name="Shape 12735"/>
          <xdr:cNvGrpSpPr/>
        </xdr:nvGrpSpPr>
        <xdr:grpSpPr>
          <a:xfrm>
            <a:off x="5136450" y="3594263"/>
            <a:ext cx="419100" cy="371475"/>
            <a:chOff x="5136450" y="3594263"/>
            <a:chExt cx="419100" cy="371475"/>
          </a:xfrm>
        </xdr:grpSpPr>
        <xdr:sp>
          <xdr:nvSpPr>
            <xdr:cNvPr id="6" name="Shape 6"/>
            <xdr:cNvSpPr/>
          </xdr:nvSpPr>
          <xdr:spPr>
            <a:xfrm>
              <a:off x="5136450" y="3594263"/>
              <a:ext cx="41910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36" name="Shape 12736"/>
            <xdr:cNvGrpSpPr/>
          </xdr:nvGrpSpPr>
          <xdr:grpSpPr>
            <a:xfrm>
              <a:off x="5136450" y="3594263"/>
              <a:ext cx="419100" cy="371475"/>
              <a:chOff x="5136450" y="3594263"/>
              <a:chExt cx="419100" cy="371475"/>
            </a:xfrm>
          </xdr:grpSpPr>
          <xdr:sp>
            <xdr:nvSpPr>
              <xdr:cNvPr id="12737" name="Shape 12737"/>
              <xdr:cNvSpPr/>
            </xdr:nvSpPr>
            <xdr:spPr>
              <a:xfrm>
                <a:off x="5136450" y="3594263"/>
                <a:ext cx="41910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38" name="Shape 12738"/>
              <xdr:cNvGrpSpPr/>
            </xdr:nvGrpSpPr>
            <xdr:grpSpPr>
              <a:xfrm>
                <a:off x="5136450" y="3594263"/>
                <a:ext cx="419100" cy="371475"/>
                <a:chOff x="5136450" y="3594263"/>
                <a:chExt cx="419100" cy="371475"/>
              </a:xfrm>
            </xdr:grpSpPr>
            <xdr:sp>
              <xdr:nvSpPr>
                <xdr:cNvPr id="12739" name="Shape 12739"/>
                <xdr:cNvSpPr/>
              </xdr:nvSpPr>
              <xdr:spPr>
                <a:xfrm>
                  <a:off x="5136450" y="3594263"/>
                  <a:ext cx="41910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40" name="Shape 12740"/>
                <xdr:cNvGrpSpPr/>
              </xdr:nvGrpSpPr>
              <xdr:grpSpPr>
                <a:xfrm>
                  <a:off x="5136450" y="3594263"/>
                  <a:ext cx="419100" cy="371475"/>
                  <a:chOff x="5141213" y="3594263"/>
                  <a:chExt cx="409575" cy="371475"/>
                </a:xfrm>
              </xdr:grpSpPr>
              <xdr:sp>
                <xdr:nvSpPr>
                  <xdr:cNvPr id="12741" name="Shape 12741"/>
                  <xdr:cNvSpPr/>
                </xdr:nvSpPr>
                <xdr:spPr>
                  <a:xfrm>
                    <a:off x="5141213" y="3594263"/>
                    <a:ext cx="409575"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42" name="Shape 12742"/>
                  <xdr:cNvCxnSpPr/>
                </xdr:nvCxnSpPr>
                <xdr:spPr>
                  <a:xfrm flipH="1">
                    <a:off x="5141213" y="3594263"/>
                    <a:ext cx="409575" cy="37147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35</xdr:col>
      <xdr:colOff>0</xdr:colOff>
      <xdr:row>6</xdr:row>
      <xdr:rowOff>9525</xdr:rowOff>
    </xdr:from>
    <xdr:ext cx="485775" cy="361950"/>
    <xdr:grpSp>
      <xdr:nvGrpSpPr>
        <xdr:cNvPr id="2" name="Shape 2"/>
        <xdr:cNvGrpSpPr/>
      </xdr:nvGrpSpPr>
      <xdr:grpSpPr>
        <a:xfrm>
          <a:off x="5103113" y="3599025"/>
          <a:ext cx="485775" cy="361950"/>
          <a:chOff x="5103113" y="3599025"/>
          <a:chExt cx="485775" cy="361950"/>
        </a:xfrm>
      </xdr:grpSpPr>
      <xdr:grpSp>
        <xdr:nvGrpSpPr>
          <xdr:cNvPr id="12743" name="Shape 12743"/>
          <xdr:cNvGrpSpPr/>
        </xdr:nvGrpSpPr>
        <xdr:grpSpPr>
          <a:xfrm>
            <a:off x="5103113" y="3599025"/>
            <a:ext cx="485775" cy="361950"/>
            <a:chOff x="5103113" y="3599025"/>
            <a:chExt cx="485775" cy="361950"/>
          </a:xfrm>
        </xdr:grpSpPr>
        <xdr:sp>
          <xdr:nvSpPr>
            <xdr:cNvPr id="6" name="Shape 6"/>
            <xdr:cNvSpPr/>
          </xdr:nvSpPr>
          <xdr:spPr>
            <a:xfrm>
              <a:off x="5103113" y="3599025"/>
              <a:ext cx="4857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44" name="Shape 12744"/>
            <xdr:cNvGrpSpPr/>
          </xdr:nvGrpSpPr>
          <xdr:grpSpPr>
            <a:xfrm>
              <a:off x="5103113" y="3599025"/>
              <a:ext cx="485775" cy="361950"/>
              <a:chOff x="5103113" y="3599025"/>
              <a:chExt cx="485775" cy="361950"/>
            </a:xfrm>
          </xdr:grpSpPr>
          <xdr:sp>
            <xdr:nvSpPr>
              <xdr:cNvPr id="12745" name="Shape 12745"/>
              <xdr:cNvSpPr/>
            </xdr:nvSpPr>
            <xdr:spPr>
              <a:xfrm>
                <a:off x="5103113" y="3599025"/>
                <a:ext cx="4857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46" name="Shape 12746"/>
              <xdr:cNvGrpSpPr/>
            </xdr:nvGrpSpPr>
            <xdr:grpSpPr>
              <a:xfrm>
                <a:off x="5103113" y="3599025"/>
                <a:ext cx="485775" cy="361950"/>
                <a:chOff x="5103113" y="3599025"/>
                <a:chExt cx="485775" cy="361950"/>
              </a:xfrm>
            </xdr:grpSpPr>
            <xdr:sp>
              <xdr:nvSpPr>
                <xdr:cNvPr id="12747" name="Shape 12747"/>
                <xdr:cNvSpPr/>
              </xdr:nvSpPr>
              <xdr:spPr>
                <a:xfrm>
                  <a:off x="5103113" y="3599025"/>
                  <a:ext cx="4857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48" name="Shape 12748"/>
                <xdr:cNvGrpSpPr/>
              </xdr:nvGrpSpPr>
              <xdr:grpSpPr>
                <a:xfrm>
                  <a:off x="5103113" y="3599025"/>
                  <a:ext cx="485775" cy="361950"/>
                  <a:chOff x="5103113" y="3599025"/>
                  <a:chExt cx="485775" cy="361950"/>
                </a:xfrm>
              </xdr:grpSpPr>
              <xdr:sp>
                <xdr:nvSpPr>
                  <xdr:cNvPr id="12749" name="Shape 12749"/>
                  <xdr:cNvSpPr/>
                </xdr:nvSpPr>
                <xdr:spPr>
                  <a:xfrm>
                    <a:off x="5103113" y="3599025"/>
                    <a:ext cx="4857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50" name="Shape 12750"/>
                  <xdr:cNvCxnSpPr/>
                </xdr:nvCxnSpPr>
                <xdr:spPr>
                  <a:xfrm>
                    <a:off x="5103113" y="3599025"/>
                    <a:ext cx="485775" cy="36195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35</xdr:col>
      <xdr:colOff>0</xdr:colOff>
      <xdr:row>6</xdr:row>
      <xdr:rowOff>0</xdr:rowOff>
    </xdr:from>
    <xdr:ext cx="514350" cy="371475"/>
    <xdr:grpSp>
      <xdr:nvGrpSpPr>
        <xdr:cNvPr id="2" name="Shape 2"/>
        <xdr:cNvGrpSpPr/>
      </xdr:nvGrpSpPr>
      <xdr:grpSpPr>
        <a:xfrm>
          <a:off x="5088825" y="3594263"/>
          <a:ext cx="514350" cy="371475"/>
          <a:chOff x="5088825" y="3594263"/>
          <a:chExt cx="514350" cy="371475"/>
        </a:xfrm>
      </xdr:grpSpPr>
      <xdr:grpSp>
        <xdr:nvGrpSpPr>
          <xdr:cNvPr id="12751" name="Shape 12751"/>
          <xdr:cNvGrpSpPr/>
        </xdr:nvGrpSpPr>
        <xdr:grpSpPr>
          <a:xfrm>
            <a:off x="5088825" y="3594263"/>
            <a:ext cx="514350" cy="371475"/>
            <a:chOff x="5088825" y="3594263"/>
            <a:chExt cx="514350" cy="371475"/>
          </a:xfrm>
        </xdr:grpSpPr>
        <xdr:sp>
          <xdr:nvSpPr>
            <xdr:cNvPr id="6" name="Shape 6"/>
            <xdr:cNvSpPr/>
          </xdr:nvSpPr>
          <xdr:spPr>
            <a:xfrm>
              <a:off x="5088825" y="3594263"/>
              <a:ext cx="51435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52" name="Shape 12752"/>
            <xdr:cNvGrpSpPr/>
          </xdr:nvGrpSpPr>
          <xdr:grpSpPr>
            <a:xfrm>
              <a:off x="5088825" y="3594263"/>
              <a:ext cx="514350" cy="371475"/>
              <a:chOff x="5088825" y="3594263"/>
              <a:chExt cx="514350" cy="371475"/>
            </a:xfrm>
          </xdr:grpSpPr>
          <xdr:sp>
            <xdr:nvSpPr>
              <xdr:cNvPr id="12753" name="Shape 12753"/>
              <xdr:cNvSpPr/>
            </xdr:nvSpPr>
            <xdr:spPr>
              <a:xfrm>
                <a:off x="5088825" y="3594263"/>
                <a:ext cx="51435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54" name="Shape 12754"/>
              <xdr:cNvGrpSpPr/>
            </xdr:nvGrpSpPr>
            <xdr:grpSpPr>
              <a:xfrm>
                <a:off x="5088825" y="3594263"/>
                <a:ext cx="514350" cy="371475"/>
                <a:chOff x="5088825" y="3594263"/>
                <a:chExt cx="514350" cy="371475"/>
              </a:xfrm>
            </xdr:grpSpPr>
            <xdr:sp>
              <xdr:nvSpPr>
                <xdr:cNvPr id="12755" name="Shape 12755"/>
                <xdr:cNvSpPr/>
              </xdr:nvSpPr>
              <xdr:spPr>
                <a:xfrm>
                  <a:off x="5088825" y="3594263"/>
                  <a:ext cx="51435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56" name="Shape 12756"/>
                <xdr:cNvGrpSpPr/>
              </xdr:nvGrpSpPr>
              <xdr:grpSpPr>
                <a:xfrm>
                  <a:off x="5088825" y="3594263"/>
                  <a:ext cx="514350" cy="371475"/>
                  <a:chOff x="5088675" y="3599025"/>
                  <a:chExt cx="514500" cy="362100"/>
                </a:xfrm>
              </xdr:grpSpPr>
              <xdr:sp>
                <xdr:nvSpPr>
                  <xdr:cNvPr id="12757" name="Shape 12757"/>
                  <xdr:cNvSpPr/>
                </xdr:nvSpPr>
                <xdr:spPr>
                  <a:xfrm>
                    <a:off x="5088675" y="3599025"/>
                    <a:ext cx="514500" cy="362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58" name="Shape 12758"/>
                  <xdr:cNvCxnSpPr>
                    <a:stCxn id="16" idx="4"/>
                  </xdr:cNvCxnSpPr>
                </xdr:nvCxnSpPr>
                <xdr:spPr>
                  <a:xfrm flipH="1">
                    <a:off x="5088675" y="3599025"/>
                    <a:ext cx="514500" cy="3621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26</xdr:col>
      <xdr:colOff>180975</xdr:colOff>
      <xdr:row>7</xdr:row>
      <xdr:rowOff>0</xdr:rowOff>
    </xdr:from>
    <xdr:ext cx="866775" cy="114300"/>
    <xdr:grpSp>
      <xdr:nvGrpSpPr>
        <xdr:cNvPr id="2" name="Shape 2"/>
        <xdr:cNvGrpSpPr/>
      </xdr:nvGrpSpPr>
      <xdr:grpSpPr>
        <a:xfrm>
          <a:off x="4912613" y="3722850"/>
          <a:ext cx="866775" cy="114300"/>
          <a:chOff x="4912613" y="3722850"/>
          <a:chExt cx="866775" cy="114300"/>
        </a:xfrm>
      </xdr:grpSpPr>
      <xdr:grpSp>
        <xdr:nvGrpSpPr>
          <xdr:cNvPr id="12759" name="Shape 12759"/>
          <xdr:cNvGrpSpPr/>
        </xdr:nvGrpSpPr>
        <xdr:grpSpPr>
          <a:xfrm>
            <a:off x="4912613" y="3722850"/>
            <a:ext cx="866775" cy="114300"/>
            <a:chOff x="4912613" y="3722850"/>
            <a:chExt cx="866775" cy="114300"/>
          </a:xfrm>
        </xdr:grpSpPr>
        <xdr:sp>
          <xdr:nvSpPr>
            <xdr:cNvPr id="6" name="Shape 6"/>
            <xdr:cNvSpPr/>
          </xdr:nvSpPr>
          <xdr:spPr>
            <a:xfrm>
              <a:off x="4912613" y="3722850"/>
              <a:ext cx="866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60" name="Shape 12760"/>
            <xdr:cNvGrpSpPr/>
          </xdr:nvGrpSpPr>
          <xdr:grpSpPr>
            <a:xfrm>
              <a:off x="4912613" y="3722850"/>
              <a:ext cx="866775" cy="114300"/>
              <a:chOff x="4912613" y="3722850"/>
              <a:chExt cx="866775" cy="114300"/>
            </a:xfrm>
          </xdr:grpSpPr>
          <xdr:sp>
            <xdr:nvSpPr>
              <xdr:cNvPr id="12761" name="Shape 12761"/>
              <xdr:cNvSpPr/>
            </xdr:nvSpPr>
            <xdr:spPr>
              <a:xfrm>
                <a:off x="4912613" y="3722850"/>
                <a:ext cx="866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62" name="Shape 12762"/>
              <xdr:cNvGrpSpPr/>
            </xdr:nvGrpSpPr>
            <xdr:grpSpPr>
              <a:xfrm>
                <a:off x="4912613" y="3722850"/>
                <a:ext cx="866775" cy="114300"/>
                <a:chOff x="4912613" y="3722850"/>
                <a:chExt cx="866775" cy="114300"/>
              </a:xfrm>
            </xdr:grpSpPr>
            <xdr:sp>
              <xdr:nvSpPr>
                <xdr:cNvPr id="12763" name="Shape 12763"/>
                <xdr:cNvSpPr/>
              </xdr:nvSpPr>
              <xdr:spPr>
                <a:xfrm>
                  <a:off x="4912613" y="3722850"/>
                  <a:ext cx="866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64" name="Shape 12764"/>
                <xdr:cNvGrpSpPr/>
              </xdr:nvGrpSpPr>
              <xdr:grpSpPr>
                <a:xfrm>
                  <a:off x="4912613" y="3722850"/>
                  <a:ext cx="866775" cy="114300"/>
                  <a:chOff x="4917375" y="3722850"/>
                  <a:chExt cx="857250" cy="114300"/>
                </a:xfrm>
              </xdr:grpSpPr>
              <xdr:sp>
                <xdr:nvSpPr>
                  <xdr:cNvPr id="12765" name="Shape 12765"/>
                  <xdr:cNvSpPr/>
                </xdr:nvSpPr>
                <xdr:spPr>
                  <a:xfrm>
                    <a:off x="4917375" y="3722850"/>
                    <a:ext cx="857250"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66" name="Shape 12766"/>
                  <xdr:cNvCxnSpPr/>
                </xdr:nvCxnSpPr>
                <xdr:spPr>
                  <a:xfrm>
                    <a:off x="4917375" y="3722850"/>
                    <a:ext cx="857250" cy="114300"/>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35</xdr:col>
      <xdr:colOff>238125</xdr:colOff>
      <xdr:row>7</xdr:row>
      <xdr:rowOff>0</xdr:rowOff>
    </xdr:from>
    <xdr:ext cx="733425" cy="76200"/>
    <xdr:grpSp>
      <xdr:nvGrpSpPr>
        <xdr:cNvPr id="2" name="Shape 2"/>
        <xdr:cNvGrpSpPr/>
      </xdr:nvGrpSpPr>
      <xdr:grpSpPr>
        <a:xfrm>
          <a:off x="4979288" y="3741900"/>
          <a:ext cx="733425" cy="76200"/>
          <a:chOff x="4979288" y="3741900"/>
          <a:chExt cx="733425" cy="76200"/>
        </a:xfrm>
      </xdr:grpSpPr>
      <xdr:grpSp>
        <xdr:nvGrpSpPr>
          <xdr:cNvPr id="12767" name="Shape 12767"/>
          <xdr:cNvGrpSpPr/>
        </xdr:nvGrpSpPr>
        <xdr:grpSpPr>
          <a:xfrm>
            <a:off x="4979288" y="3741900"/>
            <a:ext cx="733425" cy="76200"/>
            <a:chOff x="4979288" y="3741900"/>
            <a:chExt cx="733425" cy="76200"/>
          </a:xfrm>
        </xdr:grpSpPr>
        <xdr:sp>
          <xdr:nvSpPr>
            <xdr:cNvPr id="6" name="Shape 6"/>
            <xdr:cNvSpPr/>
          </xdr:nvSpPr>
          <xdr:spPr>
            <a:xfrm>
              <a:off x="4979288" y="3741900"/>
              <a:ext cx="7334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68" name="Shape 12768"/>
            <xdr:cNvGrpSpPr/>
          </xdr:nvGrpSpPr>
          <xdr:grpSpPr>
            <a:xfrm>
              <a:off x="4979288" y="3741900"/>
              <a:ext cx="733425" cy="76200"/>
              <a:chOff x="4979288" y="3741900"/>
              <a:chExt cx="733425" cy="76200"/>
            </a:xfrm>
          </xdr:grpSpPr>
          <xdr:sp>
            <xdr:nvSpPr>
              <xdr:cNvPr id="12769" name="Shape 12769"/>
              <xdr:cNvSpPr/>
            </xdr:nvSpPr>
            <xdr:spPr>
              <a:xfrm>
                <a:off x="4979288" y="3741900"/>
                <a:ext cx="7334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70" name="Shape 12770"/>
              <xdr:cNvGrpSpPr/>
            </xdr:nvGrpSpPr>
            <xdr:grpSpPr>
              <a:xfrm>
                <a:off x="4979288" y="3741900"/>
                <a:ext cx="733425" cy="76200"/>
                <a:chOff x="4979288" y="3741900"/>
                <a:chExt cx="733425" cy="76200"/>
              </a:xfrm>
            </xdr:grpSpPr>
            <xdr:sp>
              <xdr:nvSpPr>
                <xdr:cNvPr id="12771" name="Shape 12771"/>
                <xdr:cNvSpPr/>
              </xdr:nvSpPr>
              <xdr:spPr>
                <a:xfrm>
                  <a:off x="4979288" y="3741900"/>
                  <a:ext cx="7334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72" name="Shape 12772"/>
                <xdr:cNvGrpSpPr/>
              </xdr:nvGrpSpPr>
              <xdr:grpSpPr>
                <a:xfrm>
                  <a:off x="4979288" y="3741900"/>
                  <a:ext cx="733425" cy="76200"/>
                  <a:chOff x="4984050" y="3741900"/>
                  <a:chExt cx="723900" cy="76200"/>
                </a:xfrm>
              </xdr:grpSpPr>
              <xdr:sp>
                <xdr:nvSpPr>
                  <xdr:cNvPr id="12773" name="Shape 12773"/>
                  <xdr:cNvSpPr/>
                </xdr:nvSpPr>
                <xdr:spPr>
                  <a:xfrm>
                    <a:off x="4984050" y="3741900"/>
                    <a:ext cx="723900"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74" name="Shape 12774"/>
                  <xdr:cNvCxnSpPr/>
                </xdr:nvCxnSpPr>
                <xdr:spPr>
                  <a:xfrm>
                    <a:off x="4984050" y="3741900"/>
                    <a:ext cx="723900" cy="76200"/>
                  </a:xfrm>
                  <a:prstGeom prst="straightConnector1">
                    <a:avLst/>
                  </a:prstGeom>
                  <a:noFill/>
                  <a:ln cap="flat" cmpd="sng" w="9525">
                    <a:solidFill>
                      <a:srgbClr val="000000"/>
                    </a:solidFill>
                    <a:prstDash val="solid"/>
                    <a:round/>
                    <a:headEnd len="sm" w="sm" type="none"/>
                    <a:tailEnd len="med" w="med" type="triangle"/>
                  </a:ln>
                </xdr:spPr>
              </xdr:cxnSp>
            </xdr:grpSp>
          </xdr:grpSp>
        </xdr:grpSp>
      </xdr:grpSp>
    </xdr:grpSp>
    <xdr:clientData fLocksWithSheet="0"/>
  </xdr:oneCellAnchor>
  <xdr:oneCellAnchor>
    <xdr:from>
      <xdr:col>40</xdr:col>
      <xdr:colOff>0</xdr:colOff>
      <xdr:row>133</xdr:row>
      <xdr:rowOff>19050</xdr:rowOff>
    </xdr:from>
    <xdr:ext cx="457200" cy="361950"/>
    <xdr:sp>
      <xdr:nvSpPr>
        <xdr:cNvPr id="12775" name="Shape 12775"/>
        <xdr:cNvSpPr/>
      </xdr:nvSpPr>
      <xdr:spPr>
        <a:xfrm>
          <a:off x="5122163" y="3603788"/>
          <a:ext cx="447675" cy="352425"/>
        </a:xfrm>
        <a:prstGeom prst="triangle">
          <a:avLst>
            <a:gd fmla="val 50000" name="adj"/>
          </a:avLst>
        </a:prstGeom>
        <a:solidFill>
          <a:schemeClr val="dk1"/>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776" name="Shape 1277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77" name="Shape 12777"/>
            <xdr:cNvGrpSpPr/>
          </xdr:nvGrpSpPr>
          <xdr:grpSpPr>
            <a:xfrm>
              <a:off x="5136450" y="3646650"/>
              <a:ext cx="419100" cy="266700"/>
              <a:chOff x="5136450" y="3646650"/>
              <a:chExt cx="419100" cy="266700"/>
            </a:xfrm>
          </xdr:grpSpPr>
          <xdr:sp>
            <xdr:nvSpPr>
              <xdr:cNvPr id="12778" name="Shape 1277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79" name="Shape 12779"/>
              <xdr:cNvGrpSpPr/>
            </xdr:nvGrpSpPr>
            <xdr:grpSpPr>
              <a:xfrm>
                <a:off x="5136450" y="3646650"/>
                <a:ext cx="419100" cy="266700"/>
                <a:chOff x="5136450" y="3646650"/>
                <a:chExt cx="419100" cy="266700"/>
              </a:xfrm>
            </xdr:grpSpPr>
            <xdr:sp>
              <xdr:nvSpPr>
                <xdr:cNvPr id="12780" name="Shape 1278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81" name="Shape 12781"/>
                <xdr:cNvGrpSpPr/>
              </xdr:nvGrpSpPr>
              <xdr:grpSpPr>
                <a:xfrm>
                  <a:off x="5136450" y="3646650"/>
                  <a:ext cx="419100" cy="266700"/>
                  <a:chOff x="5136450" y="3646650"/>
                  <a:chExt cx="419100" cy="266700"/>
                </a:xfrm>
              </xdr:grpSpPr>
              <xdr:sp>
                <xdr:nvSpPr>
                  <xdr:cNvPr id="12782" name="Shape 1278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83" name="Shape 12783"/>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34</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784" name="Shape 12784"/>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85" name="Shape 12785"/>
            <xdr:cNvGrpSpPr/>
          </xdr:nvGrpSpPr>
          <xdr:grpSpPr>
            <a:xfrm>
              <a:off x="5136450" y="3656175"/>
              <a:ext cx="419100" cy="247650"/>
              <a:chOff x="5136450" y="3656175"/>
              <a:chExt cx="419100" cy="247650"/>
            </a:xfrm>
          </xdr:grpSpPr>
          <xdr:sp>
            <xdr:nvSpPr>
              <xdr:cNvPr id="12786" name="Shape 1278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87" name="Shape 12787"/>
              <xdr:cNvGrpSpPr/>
            </xdr:nvGrpSpPr>
            <xdr:grpSpPr>
              <a:xfrm>
                <a:off x="5136450" y="3656175"/>
                <a:ext cx="419100" cy="247650"/>
                <a:chOff x="5136450" y="3656175"/>
                <a:chExt cx="419100" cy="247650"/>
              </a:xfrm>
            </xdr:grpSpPr>
            <xdr:sp>
              <xdr:nvSpPr>
                <xdr:cNvPr id="12788" name="Shape 12788"/>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89" name="Shape 12789"/>
                <xdr:cNvGrpSpPr/>
              </xdr:nvGrpSpPr>
              <xdr:grpSpPr>
                <a:xfrm>
                  <a:off x="5136450" y="3656175"/>
                  <a:ext cx="419100" cy="247650"/>
                  <a:chOff x="5136450" y="3660938"/>
                  <a:chExt cx="419100" cy="238125"/>
                </a:xfrm>
              </xdr:grpSpPr>
              <xdr:sp>
                <xdr:nvSpPr>
                  <xdr:cNvPr id="12790" name="Shape 1279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91" name="Shape 1279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36</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792" name="Shape 1279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93" name="Shape 12793"/>
            <xdr:cNvGrpSpPr/>
          </xdr:nvGrpSpPr>
          <xdr:grpSpPr>
            <a:xfrm>
              <a:off x="5136450" y="3646650"/>
              <a:ext cx="419100" cy="266700"/>
              <a:chOff x="5136450" y="3646650"/>
              <a:chExt cx="419100" cy="266700"/>
            </a:xfrm>
          </xdr:grpSpPr>
          <xdr:sp>
            <xdr:nvSpPr>
              <xdr:cNvPr id="12794" name="Shape 1279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95" name="Shape 12795"/>
              <xdr:cNvGrpSpPr/>
            </xdr:nvGrpSpPr>
            <xdr:grpSpPr>
              <a:xfrm>
                <a:off x="5136450" y="3646650"/>
                <a:ext cx="419100" cy="266700"/>
                <a:chOff x="5136450" y="3646650"/>
                <a:chExt cx="419100" cy="266700"/>
              </a:xfrm>
            </xdr:grpSpPr>
            <xdr:sp>
              <xdr:nvSpPr>
                <xdr:cNvPr id="12796" name="Shape 1279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97" name="Shape 12797"/>
                <xdr:cNvGrpSpPr/>
              </xdr:nvGrpSpPr>
              <xdr:grpSpPr>
                <a:xfrm>
                  <a:off x="5136450" y="3646650"/>
                  <a:ext cx="419100" cy="266700"/>
                  <a:chOff x="5136450" y="3646650"/>
                  <a:chExt cx="419100" cy="266700"/>
                </a:xfrm>
              </xdr:grpSpPr>
              <xdr:sp>
                <xdr:nvSpPr>
                  <xdr:cNvPr id="12798" name="Shape 1279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99" name="Shape 1279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36</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800" name="Shape 1280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01" name="Shape 12801"/>
            <xdr:cNvGrpSpPr/>
          </xdr:nvGrpSpPr>
          <xdr:grpSpPr>
            <a:xfrm>
              <a:off x="5136450" y="3656175"/>
              <a:ext cx="419100" cy="247650"/>
              <a:chOff x="5136450" y="3656175"/>
              <a:chExt cx="419100" cy="247650"/>
            </a:xfrm>
          </xdr:grpSpPr>
          <xdr:sp>
            <xdr:nvSpPr>
              <xdr:cNvPr id="12802" name="Shape 12802"/>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03" name="Shape 12803"/>
              <xdr:cNvGrpSpPr/>
            </xdr:nvGrpSpPr>
            <xdr:grpSpPr>
              <a:xfrm>
                <a:off x="5136450" y="3656175"/>
                <a:ext cx="419100" cy="247650"/>
                <a:chOff x="5136450" y="3656175"/>
                <a:chExt cx="419100" cy="247650"/>
              </a:xfrm>
            </xdr:grpSpPr>
            <xdr:sp>
              <xdr:nvSpPr>
                <xdr:cNvPr id="12804" name="Shape 12804"/>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05" name="Shape 12805"/>
                <xdr:cNvGrpSpPr/>
              </xdr:nvGrpSpPr>
              <xdr:grpSpPr>
                <a:xfrm>
                  <a:off x="5136450" y="3656175"/>
                  <a:ext cx="419100" cy="247650"/>
                  <a:chOff x="5136450" y="3660938"/>
                  <a:chExt cx="419100" cy="238125"/>
                </a:xfrm>
              </xdr:grpSpPr>
              <xdr:sp>
                <xdr:nvSpPr>
                  <xdr:cNvPr id="12806" name="Shape 1280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07" name="Shape 12807"/>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133</xdr:row>
      <xdr:rowOff>9525</xdr:rowOff>
    </xdr:from>
    <xdr:ext cx="457200" cy="371475"/>
    <xdr:sp>
      <xdr:nvSpPr>
        <xdr:cNvPr id="2728" name="Shape 2728"/>
        <xdr:cNvSpPr/>
      </xdr:nvSpPr>
      <xdr:spPr>
        <a:xfrm>
          <a:off x="5122163" y="3599025"/>
          <a:ext cx="44767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12808" name="Shape 12808"/>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09" name="Shape 12809"/>
            <xdr:cNvGrpSpPr/>
          </xdr:nvGrpSpPr>
          <xdr:grpSpPr>
            <a:xfrm>
              <a:off x="5136450" y="3646650"/>
              <a:ext cx="419100" cy="266700"/>
              <a:chOff x="5136450" y="3646650"/>
              <a:chExt cx="419100" cy="266700"/>
            </a:xfrm>
          </xdr:grpSpPr>
          <xdr:sp>
            <xdr:nvSpPr>
              <xdr:cNvPr id="12810" name="Shape 12810"/>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11" name="Shape 12811"/>
              <xdr:cNvGrpSpPr/>
            </xdr:nvGrpSpPr>
            <xdr:grpSpPr>
              <a:xfrm>
                <a:off x="5136450" y="3646650"/>
                <a:ext cx="419100" cy="266700"/>
                <a:chOff x="5136450" y="3646650"/>
                <a:chExt cx="419100" cy="266700"/>
              </a:xfrm>
            </xdr:grpSpPr>
            <xdr:sp>
              <xdr:nvSpPr>
                <xdr:cNvPr id="12812" name="Shape 12812"/>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13" name="Shape 12813"/>
                <xdr:cNvGrpSpPr/>
              </xdr:nvGrpSpPr>
              <xdr:grpSpPr>
                <a:xfrm>
                  <a:off x="5136450" y="3646650"/>
                  <a:ext cx="419100" cy="266700"/>
                  <a:chOff x="5136450" y="3646650"/>
                  <a:chExt cx="419100" cy="266700"/>
                </a:xfrm>
              </xdr:grpSpPr>
              <xdr:sp>
                <xdr:nvSpPr>
                  <xdr:cNvPr id="12814" name="Shape 1281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15" name="Shape 1281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38</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12816" name="Shape 1281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17" name="Shape 12817"/>
            <xdr:cNvGrpSpPr/>
          </xdr:nvGrpSpPr>
          <xdr:grpSpPr>
            <a:xfrm>
              <a:off x="5136450" y="3656175"/>
              <a:ext cx="419100" cy="247650"/>
              <a:chOff x="5136450" y="3656175"/>
              <a:chExt cx="419100" cy="247650"/>
            </a:xfrm>
          </xdr:grpSpPr>
          <xdr:sp>
            <xdr:nvSpPr>
              <xdr:cNvPr id="12818" name="Shape 12818"/>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19" name="Shape 12819"/>
              <xdr:cNvGrpSpPr/>
            </xdr:nvGrpSpPr>
            <xdr:grpSpPr>
              <a:xfrm>
                <a:off x="5136450" y="3656175"/>
                <a:ext cx="419100" cy="247650"/>
                <a:chOff x="5136450" y="3656175"/>
                <a:chExt cx="419100" cy="247650"/>
              </a:xfrm>
            </xdr:grpSpPr>
            <xdr:sp>
              <xdr:nvSpPr>
                <xdr:cNvPr id="12820" name="Shape 12820"/>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21" name="Shape 12821"/>
                <xdr:cNvGrpSpPr/>
              </xdr:nvGrpSpPr>
              <xdr:grpSpPr>
                <a:xfrm>
                  <a:off x="5136450" y="3656175"/>
                  <a:ext cx="419100" cy="247650"/>
                  <a:chOff x="5136450" y="3660938"/>
                  <a:chExt cx="419100" cy="238125"/>
                </a:xfrm>
              </xdr:grpSpPr>
              <xdr:sp>
                <xdr:nvSpPr>
                  <xdr:cNvPr id="12822" name="Shape 1282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23" name="Shape 1282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grpSp>
    </xdr:grpSp>
    <xdr:clientData fLocksWithSheet="0"/>
  </xdr:oneCellAnchor>
  <xdr:oneCellAnchor>
    <xdr:from>
      <xdr:col>35</xdr:col>
      <xdr:colOff>-76200</xdr:colOff>
      <xdr:row>130</xdr:row>
      <xdr:rowOff>-38100</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-76200</xdr:colOff>
      <xdr:row>130</xdr:row>
      <xdr:rowOff>-38100</xdr:rowOff>
    </xdr:from>
    <xdr:ext cx="542925" cy="552450"/>
    <xdr:sp>
      <xdr:nvSpPr>
        <xdr:cNvPr id="11729" name="Shape 11729"/>
        <xdr:cNvSpPr/>
      </xdr:nvSpPr>
      <xdr:spPr>
        <a:xfrm flipH="1" rot="-4768921">
          <a:off x="5112638" y="3551400"/>
          <a:ext cx="466725" cy="457200"/>
        </a:xfrm>
        <a:prstGeom prst="lightningBolt">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43</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24" name="Shape 128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25" name="Shape 12825"/>
            <xdr:cNvGrpSpPr/>
          </xdr:nvGrpSpPr>
          <xdr:grpSpPr>
            <a:xfrm>
              <a:off x="5150738" y="3679988"/>
              <a:ext cx="390525" cy="200025"/>
              <a:chOff x="5150738" y="3679988"/>
              <a:chExt cx="390525" cy="200025"/>
            </a:xfrm>
          </xdr:grpSpPr>
          <xdr:sp>
            <xdr:nvSpPr>
              <xdr:cNvPr id="12826" name="Shape 128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27" name="Shape 12827"/>
              <xdr:cNvGrpSpPr/>
            </xdr:nvGrpSpPr>
            <xdr:grpSpPr>
              <a:xfrm>
                <a:off x="5150738" y="3679988"/>
                <a:ext cx="390525" cy="200025"/>
                <a:chOff x="4921017" y="3679988"/>
                <a:chExt cx="849966" cy="200025"/>
              </a:xfrm>
            </xdr:grpSpPr>
            <xdr:sp>
              <xdr:nvSpPr>
                <xdr:cNvPr id="12828" name="Shape 128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29" name="Shape 12829"/>
                <xdr:cNvGrpSpPr/>
              </xdr:nvGrpSpPr>
              <xdr:grpSpPr>
                <a:xfrm>
                  <a:off x="4921017" y="3679988"/>
                  <a:ext cx="849966" cy="200025"/>
                  <a:chOff x="5169788" y="3603788"/>
                  <a:chExt cx="352425" cy="352425"/>
                </a:xfrm>
              </xdr:grpSpPr>
              <xdr:sp>
                <xdr:nvSpPr>
                  <xdr:cNvPr id="12830" name="Shape 128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31" name="Shape 128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32" name="Shape 128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33" name="Shape 12833"/>
            <xdr:cNvGrpSpPr/>
          </xdr:nvGrpSpPr>
          <xdr:grpSpPr>
            <a:xfrm>
              <a:off x="5150738" y="3679988"/>
              <a:ext cx="390525" cy="200025"/>
              <a:chOff x="5150738" y="3679988"/>
              <a:chExt cx="390525" cy="200025"/>
            </a:xfrm>
          </xdr:grpSpPr>
          <xdr:sp>
            <xdr:nvSpPr>
              <xdr:cNvPr id="12834" name="Shape 128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35" name="Shape 12835"/>
              <xdr:cNvGrpSpPr/>
            </xdr:nvGrpSpPr>
            <xdr:grpSpPr>
              <a:xfrm>
                <a:off x="5150738" y="3679988"/>
                <a:ext cx="390525" cy="200025"/>
                <a:chOff x="4921017" y="3679988"/>
                <a:chExt cx="849966" cy="200025"/>
              </a:xfrm>
            </xdr:grpSpPr>
            <xdr:sp>
              <xdr:nvSpPr>
                <xdr:cNvPr id="12836" name="Shape 128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37" name="Shape 12837"/>
                <xdr:cNvGrpSpPr/>
              </xdr:nvGrpSpPr>
              <xdr:grpSpPr>
                <a:xfrm>
                  <a:off x="4921017" y="3679988"/>
                  <a:ext cx="849966" cy="200025"/>
                  <a:chOff x="5169788" y="3603788"/>
                  <a:chExt cx="352425" cy="352425"/>
                </a:xfrm>
              </xdr:grpSpPr>
              <xdr:sp>
                <xdr:nvSpPr>
                  <xdr:cNvPr id="12838" name="Shape 128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39" name="Shape 128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40" name="Shape 128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41" name="Shape 12841"/>
            <xdr:cNvGrpSpPr/>
          </xdr:nvGrpSpPr>
          <xdr:grpSpPr>
            <a:xfrm>
              <a:off x="5150738" y="3679988"/>
              <a:ext cx="390525" cy="200025"/>
              <a:chOff x="5150738" y="3679988"/>
              <a:chExt cx="390525" cy="200025"/>
            </a:xfrm>
          </xdr:grpSpPr>
          <xdr:sp>
            <xdr:nvSpPr>
              <xdr:cNvPr id="12842" name="Shape 128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43" name="Shape 12843"/>
              <xdr:cNvGrpSpPr/>
            </xdr:nvGrpSpPr>
            <xdr:grpSpPr>
              <a:xfrm>
                <a:off x="5150738" y="3679988"/>
                <a:ext cx="390525" cy="200025"/>
                <a:chOff x="4921017" y="3679988"/>
                <a:chExt cx="849966" cy="200025"/>
              </a:xfrm>
            </xdr:grpSpPr>
            <xdr:sp>
              <xdr:nvSpPr>
                <xdr:cNvPr id="12844" name="Shape 128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45" name="Shape 12845"/>
                <xdr:cNvGrpSpPr/>
              </xdr:nvGrpSpPr>
              <xdr:grpSpPr>
                <a:xfrm>
                  <a:off x="4921017" y="3679988"/>
                  <a:ext cx="849966" cy="200025"/>
                  <a:chOff x="5169788" y="3603788"/>
                  <a:chExt cx="352425" cy="352425"/>
                </a:xfrm>
              </xdr:grpSpPr>
              <xdr:sp>
                <xdr:nvSpPr>
                  <xdr:cNvPr id="12846" name="Shape 128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47" name="Shape 128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48" name="Shape 128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49" name="Shape 12849"/>
            <xdr:cNvGrpSpPr/>
          </xdr:nvGrpSpPr>
          <xdr:grpSpPr>
            <a:xfrm>
              <a:off x="5150738" y="3679988"/>
              <a:ext cx="390525" cy="200025"/>
              <a:chOff x="5150738" y="3679988"/>
              <a:chExt cx="390525" cy="200025"/>
            </a:xfrm>
          </xdr:grpSpPr>
          <xdr:sp>
            <xdr:nvSpPr>
              <xdr:cNvPr id="12850" name="Shape 128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51" name="Shape 12851"/>
              <xdr:cNvGrpSpPr/>
            </xdr:nvGrpSpPr>
            <xdr:grpSpPr>
              <a:xfrm>
                <a:off x="5150738" y="3679988"/>
                <a:ext cx="390525" cy="200025"/>
                <a:chOff x="4921017" y="3679988"/>
                <a:chExt cx="849966" cy="200025"/>
              </a:xfrm>
            </xdr:grpSpPr>
            <xdr:sp>
              <xdr:nvSpPr>
                <xdr:cNvPr id="12852" name="Shape 128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53" name="Shape 12853"/>
                <xdr:cNvGrpSpPr/>
              </xdr:nvGrpSpPr>
              <xdr:grpSpPr>
                <a:xfrm>
                  <a:off x="4921017" y="3679988"/>
                  <a:ext cx="849966" cy="200025"/>
                  <a:chOff x="5169788" y="3603788"/>
                  <a:chExt cx="352425" cy="352425"/>
                </a:xfrm>
              </xdr:grpSpPr>
              <xdr:sp>
                <xdr:nvSpPr>
                  <xdr:cNvPr id="12854" name="Shape 128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55" name="Shape 128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56" name="Shape 128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57" name="Shape 12857"/>
            <xdr:cNvGrpSpPr/>
          </xdr:nvGrpSpPr>
          <xdr:grpSpPr>
            <a:xfrm>
              <a:off x="5150738" y="3679988"/>
              <a:ext cx="390525" cy="200025"/>
              <a:chOff x="5150738" y="3679988"/>
              <a:chExt cx="390525" cy="200025"/>
            </a:xfrm>
          </xdr:grpSpPr>
          <xdr:sp>
            <xdr:nvSpPr>
              <xdr:cNvPr id="12858" name="Shape 128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59" name="Shape 12859"/>
              <xdr:cNvGrpSpPr/>
            </xdr:nvGrpSpPr>
            <xdr:grpSpPr>
              <a:xfrm>
                <a:off x="5150738" y="3679988"/>
                <a:ext cx="390525" cy="200025"/>
                <a:chOff x="4921017" y="3679988"/>
                <a:chExt cx="849966" cy="200025"/>
              </a:xfrm>
            </xdr:grpSpPr>
            <xdr:sp>
              <xdr:nvSpPr>
                <xdr:cNvPr id="12860" name="Shape 128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61" name="Shape 12861"/>
                <xdr:cNvGrpSpPr/>
              </xdr:nvGrpSpPr>
              <xdr:grpSpPr>
                <a:xfrm>
                  <a:off x="4921017" y="3679988"/>
                  <a:ext cx="849966" cy="200025"/>
                  <a:chOff x="5169788" y="3603788"/>
                  <a:chExt cx="352425" cy="352425"/>
                </a:xfrm>
              </xdr:grpSpPr>
              <xdr:sp>
                <xdr:nvSpPr>
                  <xdr:cNvPr id="12862" name="Shape 128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63" name="Shape 128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64" name="Shape 128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65" name="Shape 12865"/>
            <xdr:cNvGrpSpPr/>
          </xdr:nvGrpSpPr>
          <xdr:grpSpPr>
            <a:xfrm>
              <a:off x="5150738" y="3679988"/>
              <a:ext cx="390525" cy="200025"/>
              <a:chOff x="5150738" y="3679988"/>
              <a:chExt cx="390525" cy="200025"/>
            </a:xfrm>
          </xdr:grpSpPr>
          <xdr:sp>
            <xdr:nvSpPr>
              <xdr:cNvPr id="12866" name="Shape 128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67" name="Shape 12867"/>
              <xdr:cNvGrpSpPr/>
            </xdr:nvGrpSpPr>
            <xdr:grpSpPr>
              <a:xfrm>
                <a:off x="5150738" y="3679988"/>
                <a:ext cx="390525" cy="200025"/>
                <a:chOff x="4921017" y="3679988"/>
                <a:chExt cx="849966" cy="200025"/>
              </a:xfrm>
            </xdr:grpSpPr>
            <xdr:sp>
              <xdr:nvSpPr>
                <xdr:cNvPr id="12868" name="Shape 128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69" name="Shape 12869"/>
                <xdr:cNvGrpSpPr/>
              </xdr:nvGrpSpPr>
              <xdr:grpSpPr>
                <a:xfrm>
                  <a:off x="4921017" y="3679988"/>
                  <a:ext cx="849966" cy="200025"/>
                  <a:chOff x="5169788" y="3603788"/>
                  <a:chExt cx="352425" cy="352425"/>
                </a:xfrm>
              </xdr:grpSpPr>
              <xdr:sp>
                <xdr:nvSpPr>
                  <xdr:cNvPr id="12870" name="Shape 128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71" name="Shape 128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72" name="Shape 128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73" name="Shape 12873"/>
            <xdr:cNvGrpSpPr/>
          </xdr:nvGrpSpPr>
          <xdr:grpSpPr>
            <a:xfrm>
              <a:off x="5150738" y="3679988"/>
              <a:ext cx="390525" cy="200025"/>
              <a:chOff x="5150738" y="3679988"/>
              <a:chExt cx="390525" cy="200025"/>
            </a:xfrm>
          </xdr:grpSpPr>
          <xdr:sp>
            <xdr:nvSpPr>
              <xdr:cNvPr id="12874" name="Shape 128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75" name="Shape 12875"/>
              <xdr:cNvGrpSpPr/>
            </xdr:nvGrpSpPr>
            <xdr:grpSpPr>
              <a:xfrm>
                <a:off x="5150738" y="3679988"/>
                <a:ext cx="390525" cy="200025"/>
                <a:chOff x="4921017" y="3679988"/>
                <a:chExt cx="849966" cy="200025"/>
              </a:xfrm>
            </xdr:grpSpPr>
            <xdr:sp>
              <xdr:nvSpPr>
                <xdr:cNvPr id="12876" name="Shape 128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77" name="Shape 12877"/>
                <xdr:cNvGrpSpPr/>
              </xdr:nvGrpSpPr>
              <xdr:grpSpPr>
                <a:xfrm>
                  <a:off x="4921017" y="3679988"/>
                  <a:ext cx="849966" cy="200025"/>
                  <a:chOff x="5169788" y="3603788"/>
                  <a:chExt cx="352425" cy="352425"/>
                </a:xfrm>
              </xdr:grpSpPr>
              <xdr:sp>
                <xdr:nvSpPr>
                  <xdr:cNvPr id="12878" name="Shape 128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79" name="Shape 128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80" name="Shape 128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81" name="Shape 12881"/>
            <xdr:cNvGrpSpPr/>
          </xdr:nvGrpSpPr>
          <xdr:grpSpPr>
            <a:xfrm>
              <a:off x="5150738" y="3679988"/>
              <a:ext cx="390525" cy="200025"/>
              <a:chOff x="5150738" y="3679988"/>
              <a:chExt cx="390525" cy="200025"/>
            </a:xfrm>
          </xdr:grpSpPr>
          <xdr:sp>
            <xdr:nvSpPr>
              <xdr:cNvPr id="12882" name="Shape 128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83" name="Shape 12883"/>
              <xdr:cNvGrpSpPr/>
            </xdr:nvGrpSpPr>
            <xdr:grpSpPr>
              <a:xfrm>
                <a:off x="5150738" y="3679988"/>
                <a:ext cx="390525" cy="200025"/>
                <a:chOff x="4921017" y="3679988"/>
                <a:chExt cx="849966" cy="200025"/>
              </a:xfrm>
            </xdr:grpSpPr>
            <xdr:sp>
              <xdr:nvSpPr>
                <xdr:cNvPr id="12884" name="Shape 128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85" name="Shape 12885"/>
                <xdr:cNvGrpSpPr/>
              </xdr:nvGrpSpPr>
              <xdr:grpSpPr>
                <a:xfrm>
                  <a:off x="4921017" y="3679988"/>
                  <a:ext cx="849966" cy="200025"/>
                  <a:chOff x="5169788" y="3603788"/>
                  <a:chExt cx="352425" cy="352425"/>
                </a:xfrm>
              </xdr:grpSpPr>
              <xdr:sp>
                <xdr:nvSpPr>
                  <xdr:cNvPr id="12886" name="Shape 128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87" name="Shape 128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88" name="Shape 128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89" name="Shape 12889"/>
            <xdr:cNvGrpSpPr/>
          </xdr:nvGrpSpPr>
          <xdr:grpSpPr>
            <a:xfrm>
              <a:off x="5150738" y="3679988"/>
              <a:ext cx="390525" cy="200025"/>
              <a:chOff x="5150738" y="3679988"/>
              <a:chExt cx="390525" cy="200025"/>
            </a:xfrm>
          </xdr:grpSpPr>
          <xdr:sp>
            <xdr:nvSpPr>
              <xdr:cNvPr id="12890" name="Shape 128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91" name="Shape 12891"/>
              <xdr:cNvGrpSpPr/>
            </xdr:nvGrpSpPr>
            <xdr:grpSpPr>
              <a:xfrm>
                <a:off x="5150738" y="3679988"/>
                <a:ext cx="390525" cy="200025"/>
                <a:chOff x="4921017" y="3679988"/>
                <a:chExt cx="849966" cy="200025"/>
              </a:xfrm>
            </xdr:grpSpPr>
            <xdr:sp>
              <xdr:nvSpPr>
                <xdr:cNvPr id="12892" name="Shape 128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93" name="Shape 12893"/>
                <xdr:cNvGrpSpPr/>
              </xdr:nvGrpSpPr>
              <xdr:grpSpPr>
                <a:xfrm>
                  <a:off x="4921017" y="3679988"/>
                  <a:ext cx="849966" cy="200025"/>
                  <a:chOff x="5169788" y="3603788"/>
                  <a:chExt cx="352425" cy="352425"/>
                </a:xfrm>
              </xdr:grpSpPr>
              <xdr:sp>
                <xdr:nvSpPr>
                  <xdr:cNvPr id="12894" name="Shape 128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95" name="Shape 128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896" name="Shape 128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897" name="Shape 12897"/>
            <xdr:cNvGrpSpPr/>
          </xdr:nvGrpSpPr>
          <xdr:grpSpPr>
            <a:xfrm>
              <a:off x="5150738" y="3679988"/>
              <a:ext cx="390525" cy="200025"/>
              <a:chOff x="5150738" y="3679988"/>
              <a:chExt cx="390525" cy="200025"/>
            </a:xfrm>
          </xdr:grpSpPr>
          <xdr:sp>
            <xdr:nvSpPr>
              <xdr:cNvPr id="12898" name="Shape 128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99" name="Shape 12899"/>
              <xdr:cNvGrpSpPr/>
            </xdr:nvGrpSpPr>
            <xdr:grpSpPr>
              <a:xfrm>
                <a:off x="5150738" y="3679988"/>
                <a:ext cx="390525" cy="200025"/>
                <a:chOff x="4921017" y="3679988"/>
                <a:chExt cx="849966" cy="200025"/>
              </a:xfrm>
            </xdr:grpSpPr>
            <xdr:sp>
              <xdr:nvSpPr>
                <xdr:cNvPr id="12900" name="Shape 129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01" name="Shape 12901"/>
                <xdr:cNvGrpSpPr/>
              </xdr:nvGrpSpPr>
              <xdr:grpSpPr>
                <a:xfrm>
                  <a:off x="4921017" y="3679988"/>
                  <a:ext cx="849966" cy="200025"/>
                  <a:chOff x="5169788" y="3603788"/>
                  <a:chExt cx="352425" cy="352425"/>
                </a:xfrm>
              </xdr:grpSpPr>
              <xdr:sp>
                <xdr:nvSpPr>
                  <xdr:cNvPr id="12902" name="Shape 129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03" name="Shape 129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04" name="Shape 129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05" name="Shape 12905"/>
            <xdr:cNvGrpSpPr/>
          </xdr:nvGrpSpPr>
          <xdr:grpSpPr>
            <a:xfrm>
              <a:off x="5150738" y="3679988"/>
              <a:ext cx="390525" cy="200025"/>
              <a:chOff x="5150738" y="3679988"/>
              <a:chExt cx="390525" cy="200025"/>
            </a:xfrm>
          </xdr:grpSpPr>
          <xdr:sp>
            <xdr:nvSpPr>
              <xdr:cNvPr id="12906" name="Shape 129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07" name="Shape 12907"/>
              <xdr:cNvGrpSpPr/>
            </xdr:nvGrpSpPr>
            <xdr:grpSpPr>
              <a:xfrm>
                <a:off x="5150738" y="3679988"/>
                <a:ext cx="390525" cy="200025"/>
                <a:chOff x="4921017" y="3679988"/>
                <a:chExt cx="849966" cy="200025"/>
              </a:xfrm>
            </xdr:grpSpPr>
            <xdr:sp>
              <xdr:nvSpPr>
                <xdr:cNvPr id="12908" name="Shape 129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09" name="Shape 12909"/>
                <xdr:cNvGrpSpPr/>
              </xdr:nvGrpSpPr>
              <xdr:grpSpPr>
                <a:xfrm>
                  <a:off x="4921017" y="3679988"/>
                  <a:ext cx="849966" cy="200025"/>
                  <a:chOff x="5169788" y="3603788"/>
                  <a:chExt cx="352425" cy="352425"/>
                </a:xfrm>
              </xdr:grpSpPr>
              <xdr:sp>
                <xdr:nvSpPr>
                  <xdr:cNvPr id="12910" name="Shape 129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11" name="Shape 129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12" name="Shape 129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13" name="Shape 12913"/>
            <xdr:cNvGrpSpPr/>
          </xdr:nvGrpSpPr>
          <xdr:grpSpPr>
            <a:xfrm>
              <a:off x="5150738" y="3679988"/>
              <a:ext cx="390525" cy="200025"/>
              <a:chOff x="5150738" y="3679988"/>
              <a:chExt cx="390525" cy="200025"/>
            </a:xfrm>
          </xdr:grpSpPr>
          <xdr:sp>
            <xdr:nvSpPr>
              <xdr:cNvPr id="12914" name="Shape 129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15" name="Shape 12915"/>
              <xdr:cNvGrpSpPr/>
            </xdr:nvGrpSpPr>
            <xdr:grpSpPr>
              <a:xfrm>
                <a:off x="5150738" y="3679988"/>
                <a:ext cx="390525" cy="200025"/>
                <a:chOff x="4921017" y="3679988"/>
                <a:chExt cx="849966" cy="200025"/>
              </a:xfrm>
            </xdr:grpSpPr>
            <xdr:sp>
              <xdr:nvSpPr>
                <xdr:cNvPr id="12916" name="Shape 129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17" name="Shape 12917"/>
                <xdr:cNvGrpSpPr/>
              </xdr:nvGrpSpPr>
              <xdr:grpSpPr>
                <a:xfrm>
                  <a:off x="4921017" y="3679988"/>
                  <a:ext cx="849966" cy="200025"/>
                  <a:chOff x="5169788" y="3603788"/>
                  <a:chExt cx="352425" cy="352425"/>
                </a:xfrm>
              </xdr:grpSpPr>
              <xdr:sp>
                <xdr:nvSpPr>
                  <xdr:cNvPr id="12918" name="Shape 129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19" name="Shape 129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20" name="Shape 129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21" name="Shape 12921"/>
            <xdr:cNvGrpSpPr/>
          </xdr:nvGrpSpPr>
          <xdr:grpSpPr>
            <a:xfrm>
              <a:off x="5150738" y="3679988"/>
              <a:ext cx="390525" cy="200025"/>
              <a:chOff x="5150738" y="3679988"/>
              <a:chExt cx="390525" cy="200025"/>
            </a:xfrm>
          </xdr:grpSpPr>
          <xdr:sp>
            <xdr:nvSpPr>
              <xdr:cNvPr id="12922" name="Shape 129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23" name="Shape 12923"/>
              <xdr:cNvGrpSpPr/>
            </xdr:nvGrpSpPr>
            <xdr:grpSpPr>
              <a:xfrm>
                <a:off x="5150738" y="3679988"/>
                <a:ext cx="390525" cy="200025"/>
                <a:chOff x="4921017" y="3679988"/>
                <a:chExt cx="849966" cy="200025"/>
              </a:xfrm>
            </xdr:grpSpPr>
            <xdr:sp>
              <xdr:nvSpPr>
                <xdr:cNvPr id="12924" name="Shape 129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25" name="Shape 12925"/>
                <xdr:cNvGrpSpPr/>
              </xdr:nvGrpSpPr>
              <xdr:grpSpPr>
                <a:xfrm>
                  <a:off x="4921017" y="3679988"/>
                  <a:ext cx="849966" cy="200025"/>
                  <a:chOff x="5169788" y="3603788"/>
                  <a:chExt cx="352425" cy="352425"/>
                </a:xfrm>
              </xdr:grpSpPr>
              <xdr:sp>
                <xdr:nvSpPr>
                  <xdr:cNvPr id="12926" name="Shape 129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27" name="Shape 129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28" name="Shape 129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29" name="Shape 12929"/>
            <xdr:cNvGrpSpPr/>
          </xdr:nvGrpSpPr>
          <xdr:grpSpPr>
            <a:xfrm>
              <a:off x="5150738" y="3679988"/>
              <a:ext cx="390525" cy="200025"/>
              <a:chOff x="5150738" y="3679988"/>
              <a:chExt cx="390525" cy="200025"/>
            </a:xfrm>
          </xdr:grpSpPr>
          <xdr:sp>
            <xdr:nvSpPr>
              <xdr:cNvPr id="12930" name="Shape 129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31" name="Shape 12931"/>
              <xdr:cNvGrpSpPr/>
            </xdr:nvGrpSpPr>
            <xdr:grpSpPr>
              <a:xfrm>
                <a:off x="5150738" y="3679988"/>
                <a:ext cx="390525" cy="200025"/>
                <a:chOff x="4921017" y="3679988"/>
                <a:chExt cx="849966" cy="200025"/>
              </a:xfrm>
            </xdr:grpSpPr>
            <xdr:sp>
              <xdr:nvSpPr>
                <xdr:cNvPr id="12932" name="Shape 129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33" name="Shape 12933"/>
                <xdr:cNvGrpSpPr/>
              </xdr:nvGrpSpPr>
              <xdr:grpSpPr>
                <a:xfrm>
                  <a:off x="4921017" y="3679988"/>
                  <a:ext cx="849966" cy="200025"/>
                  <a:chOff x="5169788" y="3603788"/>
                  <a:chExt cx="352425" cy="352425"/>
                </a:xfrm>
              </xdr:grpSpPr>
              <xdr:sp>
                <xdr:nvSpPr>
                  <xdr:cNvPr id="12934" name="Shape 129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35" name="Shape 129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36" name="Shape 129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37" name="Shape 12937"/>
            <xdr:cNvGrpSpPr/>
          </xdr:nvGrpSpPr>
          <xdr:grpSpPr>
            <a:xfrm>
              <a:off x="5150738" y="3679988"/>
              <a:ext cx="390525" cy="200025"/>
              <a:chOff x="5150738" y="3679988"/>
              <a:chExt cx="390525" cy="200025"/>
            </a:xfrm>
          </xdr:grpSpPr>
          <xdr:sp>
            <xdr:nvSpPr>
              <xdr:cNvPr id="12938" name="Shape 129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39" name="Shape 12939"/>
              <xdr:cNvGrpSpPr/>
            </xdr:nvGrpSpPr>
            <xdr:grpSpPr>
              <a:xfrm>
                <a:off x="5150738" y="3679988"/>
                <a:ext cx="390525" cy="200025"/>
                <a:chOff x="4921017" y="3679988"/>
                <a:chExt cx="849966" cy="200025"/>
              </a:xfrm>
            </xdr:grpSpPr>
            <xdr:sp>
              <xdr:nvSpPr>
                <xdr:cNvPr id="12940" name="Shape 129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41" name="Shape 12941"/>
                <xdr:cNvGrpSpPr/>
              </xdr:nvGrpSpPr>
              <xdr:grpSpPr>
                <a:xfrm>
                  <a:off x="4921017" y="3679988"/>
                  <a:ext cx="849966" cy="200025"/>
                  <a:chOff x="5169788" y="3603788"/>
                  <a:chExt cx="352425" cy="352425"/>
                </a:xfrm>
              </xdr:grpSpPr>
              <xdr:sp>
                <xdr:nvSpPr>
                  <xdr:cNvPr id="12942" name="Shape 129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43" name="Shape 129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44" name="Shape 129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45" name="Shape 12945"/>
            <xdr:cNvGrpSpPr/>
          </xdr:nvGrpSpPr>
          <xdr:grpSpPr>
            <a:xfrm>
              <a:off x="5150738" y="3679988"/>
              <a:ext cx="390525" cy="200025"/>
              <a:chOff x="5150738" y="3679988"/>
              <a:chExt cx="390525" cy="200025"/>
            </a:xfrm>
          </xdr:grpSpPr>
          <xdr:sp>
            <xdr:nvSpPr>
              <xdr:cNvPr id="12946" name="Shape 129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47" name="Shape 12947"/>
              <xdr:cNvGrpSpPr/>
            </xdr:nvGrpSpPr>
            <xdr:grpSpPr>
              <a:xfrm>
                <a:off x="5150738" y="3679988"/>
                <a:ext cx="390525" cy="200025"/>
                <a:chOff x="4921017" y="3679988"/>
                <a:chExt cx="849966" cy="200025"/>
              </a:xfrm>
            </xdr:grpSpPr>
            <xdr:sp>
              <xdr:nvSpPr>
                <xdr:cNvPr id="12948" name="Shape 129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49" name="Shape 12949"/>
                <xdr:cNvGrpSpPr/>
              </xdr:nvGrpSpPr>
              <xdr:grpSpPr>
                <a:xfrm>
                  <a:off x="4921017" y="3679988"/>
                  <a:ext cx="849966" cy="200025"/>
                  <a:chOff x="5169788" y="3603788"/>
                  <a:chExt cx="352425" cy="352425"/>
                </a:xfrm>
              </xdr:grpSpPr>
              <xdr:sp>
                <xdr:nvSpPr>
                  <xdr:cNvPr id="12950" name="Shape 129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51" name="Shape 129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52" name="Shape 129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53" name="Shape 12953"/>
            <xdr:cNvGrpSpPr/>
          </xdr:nvGrpSpPr>
          <xdr:grpSpPr>
            <a:xfrm>
              <a:off x="5150738" y="3679988"/>
              <a:ext cx="390525" cy="200025"/>
              <a:chOff x="5150738" y="3679988"/>
              <a:chExt cx="390525" cy="200025"/>
            </a:xfrm>
          </xdr:grpSpPr>
          <xdr:sp>
            <xdr:nvSpPr>
              <xdr:cNvPr id="12954" name="Shape 129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55" name="Shape 12955"/>
              <xdr:cNvGrpSpPr/>
            </xdr:nvGrpSpPr>
            <xdr:grpSpPr>
              <a:xfrm>
                <a:off x="5150738" y="3679988"/>
                <a:ext cx="390525" cy="200025"/>
                <a:chOff x="4921017" y="3679988"/>
                <a:chExt cx="849966" cy="200025"/>
              </a:xfrm>
            </xdr:grpSpPr>
            <xdr:sp>
              <xdr:nvSpPr>
                <xdr:cNvPr id="12956" name="Shape 129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57" name="Shape 12957"/>
                <xdr:cNvGrpSpPr/>
              </xdr:nvGrpSpPr>
              <xdr:grpSpPr>
                <a:xfrm>
                  <a:off x="4921017" y="3679988"/>
                  <a:ext cx="849966" cy="200025"/>
                  <a:chOff x="5169788" y="3603788"/>
                  <a:chExt cx="352425" cy="352425"/>
                </a:xfrm>
              </xdr:grpSpPr>
              <xdr:sp>
                <xdr:nvSpPr>
                  <xdr:cNvPr id="12958" name="Shape 129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59" name="Shape 129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60" name="Shape 129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61" name="Shape 12961"/>
            <xdr:cNvGrpSpPr/>
          </xdr:nvGrpSpPr>
          <xdr:grpSpPr>
            <a:xfrm>
              <a:off x="5150738" y="3679988"/>
              <a:ext cx="390525" cy="200025"/>
              <a:chOff x="5150738" y="3679988"/>
              <a:chExt cx="390525" cy="200025"/>
            </a:xfrm>
          </xdr:grpSpPr>
          <xdr:sp>
            <xdr:nvSpPr>
              <xdr:cNvPr id="12962" name="Shape 129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63" name="Shape 12963"/>
              <xdr:cNvGrpSpPr/>
            </xdr:nvGrpSpPr>
            <xdr:grpSpPr>
              <a:xfrm>
                <a:off x="5150738" y="3679988"/>
                <a:ext cx="390525" cy="200025"/>
                <a:chOff x="4921017" y="3679988"/>
                <a:chExt cx="849966" cy="200025"/>
              </a:xfrm>
            </xdr:grpSpPr>
            <xdr:sp>
              <xdr:nvSpPr>
                <xdr:cNvPr id="12964" name="Shape 129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65" name="Shape 12965"/>
                <xdr:cNvGrpSpPr/>
              </xdr:nvGrpSpPr>
              <xdr:grpSpPr>
                <a:xfrm>
                  <a:off x="4921017" y="3679988"/>
                  <a:ext cx="849966" cy="200025"/>
                  <a:chOff x="5169788" y="3603788"/>
                  <a:chExt cx="352425" cy="352425"/>
                </a:xfrm>
              </xdr:grpSpPr>
              <xdr:sp>
                <xdr:nvSpPr>
                  <xdr:cNvPr id="12966" name="Shape 129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67" name="Shape 129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68" name="Shape 129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69" name="Shape 12969"/>
            <xdr:cNvGrpSpPr/>
          </xdr:nvGrpSpPr>
          <xdr:grpSpPr>
            <a:xfrm>
              <a:off x="5150738" y="3679988"/>
              <a:ext cx="390525" cy="200025"/>
              <a:chOff x="5150738" y="3679988"/>
              <a:chExt cx="390525" cy="200025"/>
            </a:xfrm>
          </xdr:grpSpPr>
          <xdr:sp>
            <xdr:nvSpPr>
              <xdr:cNvPr id="12970" name="Shape 129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71" name="Shape 12971"/>
              <xdr:cNvGrpSpPr/>
            </xdr:nvGrpSpPr>
            <xdr:grpSpPr>
              <a:xfrm>
                <a:off x="5150738" y="3679988"/>
                <a:ext cx="390525" cy="200025"/>
                <a:chOff x="4921017" y="3679988"/>
                <a:chExt cx="849966" cy="200025"/>
              </a:xfrm>
            </xdr:grpSpPr>
            <xdr:sp>
              <xdr:nvSpPr>
                <xdr:cNvPr id="12972" name="Shape 129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73" name="Shape 12973"/>
                <xdr:cNvGrpSpPr/>
              </xdr:nvGrpSpPr>
              <xdr:grpSpPr>
                <a:xfrm>
                  <a:off x="4921017" y="3679988"/>
                  <a:ext cx="849966" cy="200025"/>
                  <a:chOff x="5169788" y="3603788"/>
                  <a:chExt cx="352425" cy="352425"/>
                </a:xfrm>
              </xdr:grpSpPr>
              <xdr:sp>
                <xdr:nvSpPr>
                  <xdr:cNvPr id="12974" name="Shape 129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75" name="Shape 129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76" name="Shape 129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77" name="Shape 12977"/>
            <xdr:cNvGrpSpPr/>
          </xdr:nvGrpSpPr>
          <xdr:grpSpPr>
            <a:xfrm>
              <a:off x="5150738" y="3679988"/>
              <a:ext cx="390525" cy="200025"/>
              <a:chOff x="5150738" y="3679988"/>
              <a:chExt cx="390525" cy="200025"/>
            </a:xfrm>
          </xdr:grpSpPr>
          <xdr:sp>
            <xdr:nvSpPr>
              <xdr:cNvPr id="12978" name="Shape 129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79" name="Shape 12979"/>
              <xdr:cNvGrpSpPr/>
            </xdr:nvGrpSpPr>
            <xdr:grpSpPr>
              <a:xfrm>
                <a:off x="5150738" y="3679988"/>
                <a:ext cx="390525" cy="200025"/>
                <a:chOff x="4921017" y="3679988"/>
                <a:chExt cx="849966" cy="200025"/>
              </a:xfrm>
            </xdr:grpSpPr>
            <xdr:sp>
              <xdr:nvSpPr>
                <xdr:cNvPr id="12980" name="Shape 129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81" name="Shape 12981"/>
                <xdr:cNvGrpSpPr/>
              </xdr:nvGrpSpPr>
              <xdr:grpSpPr>
                <a:xfrm>
                  <a:off x="4921017" y="3679988"/>
                  <a:ext cx="849966" cy="200025"/>
                  <a:chOff x="5169788" y="3603788"/>
                  <a:chExt cx="352425" cy="352425"/>
                </a:xfrm>
              </xdr:grpSpPr>
              <xdr:sp>
                <xdr:nvSpPr>
                  <xdr:cNvPr id="12982" name="Shape 129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83" name="Shape 129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84" name="Shape 129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85" name="Shape 12985"/>
            <xdr:cNvGrpSpPr/>
          </xdr:nvGrpSpPr>
          <xdr:grpSpPr>
            <a:xfrm>
              <a:off x="5150738" y="3679988"/>
              <a:ext cx="390525" cy="200025"/>
              <a:chOff x="5150738" y="3679988"/>
              <a:chExt cx="390525" cy="200025"/>
            </a:xfrm>
          </xdr:grpSpPr>
          <xdr:sp>
            <xdr:nvSpPr>
              <xdr:cNvPr id="12986" name="Shape 129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87" name="Shape 12987"/>
              <xdr:cNvGrpSpPr/>
            </xdr:nvGrpSpPr>
            <xdr:grpSpPr>
              <a:xfrm>
                <a:off x="5150738" y="3679988"/>
                <a:ext cx="390525" cy="200025"/>
                <a:chOff x="4921017" y="3679988"/>
                <a:chExt cx="849966" cy="200025"/>
              </a:xfrm>
            </xdr:grpSpPr>
            <xdr:sp>
              <xdr:nvSpPr>
                <xdr:cNvPr id="12988" name="Shape 129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89" name="Shape 12989"/>
                <xdr:cNvGrpSpPr/>
              </xdr:nvGrpSpPr>
              <xdr:grpSpPr>
                <a:xfrm>
                  <a:off x="4921017" y="3679988"/>
                  <a:ext cx="849966" cy="200025"/>
                  <a:chOff x="5169788" y="3603788"/>
                  <a:chExt cx="352425" cy="352425"/>
                </a:xfrm>
              </xdr:grpSpPr>
              <xdr:sp>
                <xdr:nvSpPr>
                  <xdr:cNvPr id="12990" name="Shape 129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91" name="Shape 129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2992" name="Shape 129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93" name="Shape 12993"/>
            <xdr:cNvGrpSpPr/>
          </xdr:nvGrpSpPr>
          <xdr:grpSpPr>
            <a:xfrm>
              <a:off x="5150738" y="3679988"/>
              <a:ext cx="390525" cy="200025"/>
              <a:chOff x="5150738" y="3679988"/>
              <a:chExt cx="390525" cy="200025"/>
            </a:xfrm>
          </xdr:grpSpPr>
          <xdr:sp>
            <xdr:nvSpPr>
              <xdr:cNvPr id="12994" name="Shape 129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95" name="Shape 12995"/>
              <xdr:cNvGrpSpPr/>
            </xdr:nvGrpSpPr>
            <xdr:grpSpPr>
              <a:xfrm>
                <a:off x="5150738" y="3679988"/>
                <a:ext cx="390525" cy="200025"/>
                <a:chOff x="4921017" y="3679988"/>
                <a:chExt cx="849966" cy="200025"/>
              </a:xfrm>
            </xdr:grpSpPr>
            <xdr:sp>
              <xdr:nvSpPr>
                <xdr:cNvPr id="12996" name="Shape 129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97" name="Shape 12997"/>
                <xdr:cNvGrpSpPr/>
              </xdr:nvGrpSpPr>
              <xdr:grpSpPr>
                <a:xfrm>
                  <a:off x="4921017" y="3679988"/>
                  <a:ext cx="849966" cy="200025"/>
                  <a:chOff x="5169788" y="3603788"/>
                  <a:chExt cx="352425" cy="352425"/>
                </a:xfrm>
              </xdr:grpSpPr>
              <xdr:sp>
                <xdr:nvSpPr>
                  <xdr:cNvPr id="12998" name="Shape 129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99" name="Shape 129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00" name="Shape 130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01" name="Shape 13001"/>
            <xdr:cNvGrpSpPr/>
          </xdr:nvGrpSpPr>
          <xdr:grpSpPr>
            <a:xfrm>
              <a:off x="5150738" y="3679988"/>
              <a:ext cx="390525" cy="200025"/>
              <a:chOff x="5150738" y="3679988"/>
              <a:chExt cx="390525" cy="200025"/>
            </a:xfrm>
          </xdr:grpSpPr>
          <xdr:sp>
            <xdr:nvSpPr>
              <xdr:cNvPr id="13002" name="Shape 130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03" name="Shape 13003"/>
              <xdr:cNvGrpSpPr/>
            </xdr:nvGrpSpPr>
            <xdr:grpSpPr>
              <a:xfrm>
                <a:off x="5150738" y="3679988"/>
                <a:ext cx="390525" cy="200025"/>
                <a:chOff x="4921017" y="3679988"/>
                <a:chExt cx="849966" cy="200025"/>
              </a:xfrm>
            </xdr:grpSpPr>
            <xdr:sp>
              <xdr:nvSpPr>
                <xdr:cNvPr id="13004" name="Shape 130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05" name="Shape 13005"/>
                <xdr:cNvGrpSpPr/>
              </xdr:nvGrpSpPr>
              <xdr:grpSpPr>
                <a:xfrm>
                  <a:off x="4921017" y="3679988"/>
                  <a:ext cx="849966" cy="200025"/>
                  <a:chOff x="5169788" y="3603788"/>
                  <a:chExt cx="352425" cy="352425"/>
                </a:xfrm>
              </xdr:grpSpPr>
              <xdr:sp>
                <xdr:nvSpPr>
                  <xdr:cNvPr id="13006" name="Shape 130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07" name="Shape 130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08" name="Shape 130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09" name="Shape 13009"/>
            <xdr:cNvGrpSpPr/>
          </xdr:nvGrpSpPr>
          <xdr:grpSpPr>
            <a:xfrm>
              <a:off x="5150738" y="3679988"/>
              <a:ext cx="390525" cy="200025"/>
              <a:chOff x="5150738" y="3679988"/>
              <a:chExt cx="390525" cy="200025"/>
            </a:xfrm>
          </xdr:grpSpPr>
          <xdr:sp>
            <xdr:nvSpPr>
              <xdr:cNvPr id="13010" name="Shape 130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11" name="Shape 13011"/>
              <xdr:cNvGrpSpPr/>
            </xdr:nvGrpSpPr>
            <xdr:grpSpPr>
              <a:xfrm>
                <a:off x="5150738" y="3679988"/>
                <a:ext cx="390525" cy="200025"/>
                <a:chOff x="4921017" y="3679988"/>
                <a:chExt cx="849966" cy="200025"/>
              </a:xfrm>
            </xdr:grpSpPr>
            <xdr:sp>
              <xdr:nvSpPr>
                <xdr:cNvPr id="13012" name="Shape 130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13" name="Shape 13013"/>
                <xdr:cNvGrpSpPr/>
              </xdr:nvGrpSpPr>
              <xdr:grpSpPr>
                <a:xfrm>
                  <a:off x="4921017" y="3679988"/>
                  <a:ext cx="849966" cy="200025"/>
                  <a:chOff x="5169788" y="3603788"/>
                  <a:chExt cx="352425" cy="352425"/>
                </a:xfrm>
              </xdr:grpSpPr>
              <xdr:sp>
                <xdr:nvSpPr>
                  <xdr:cNvPr id="13014" name="Shape 130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15" name="Shape 130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16" name="Shape 130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17" name="Shape 13017"/>
            <xdr:cNvGrpSpPr/>
          </xdr:nvGrpSpPr>
          <xdr:grpSpPr>
            <a:xfrm>
              <a:off x="5150738" y="3679988"/>
              <a:ext cx="390525" cy="200025"/>
              <a:chOff x="5150738" y="3679988"/>
              <a:chExt cx="390525" cy="200025"/>
            </a:xfrm>
          </xdr:grpSpPr>
          <xdr:sp>
            <xdr:nvSpPr>
              <xdr:cNvPr id="13018" name="Shape 130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19" name="Shape 13019"/>
              <xdr:cNvGrpSpPr/>
            </xdr:nvGrpSpPr>
            <xdr:grpSpPr>
              <a:xfrm>
                <a:off x="5150738" y="3679988"/>
                <a:ext cx="390525" cy="200025"/>
                <a:chOff x="4921017" y="3679988"/>
                <a:chExt cx="849966" cy="200025"/>
              </a:xfrm>
            </xdr:grpSpPr>
            <xdr:sp>
              <xdr:nvSpPr>
                <xdr:cNvPr id="13020" name="Shape 130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21" name="Shape 13021"/>
                <xdr:cNvGrpSpPr/>
              </xdr:nvGrpSpPr>
              <xdr:grpSpPr>
                <a:xfrm>
                  <a:off x="4921017" y="3679988"/>
                  <a:ext cx="849966" cy="200025"/>
                  <a:chOff x="5169788" y="3603788"/>
                  <a:chExt cx="352425" cy="352425"/>
                </a:xfrm>
              </xdr:grpSpPr>
              <xdr:sp>
                <xdr:nvSpPr>
                  <xdr:cNvPr id="13022" name="Shape 130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23" name="Shape 130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24" name="Shape 130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25" name="Shape 13025"/>
            <xdr:cNvGrpSpPr/>
          </xdr:nvGrpSpPr>
          <xdr:grpSpPr>
            <a:xfrm>
              <a:off x="5150738" y="3679988"/>
              <a:ext cx="390525" cy="200025"/>
              <a:chOff x="5150738" y="3679988"/>
              <a:chExt cx="390525" cy="200025"/>
            </a:xfrm>
          </xdr:grpSpPr>
          <xdr:sp>
            <xdr:nvSpPr>
              <xdr:cNvPr id="13026" name="Shape 130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27" name="Shape 13027"/>
              <xdr:cNvGrpSpPr/>
            </xdr:nvGrpSpPr>
            <xdr:grpSpPr>
              <a:xfrm>
                <a:off x="5150738" y="3679988"/>
                <a:ext cx="390525" cy="200025"/>
                <a:chOff x="4921017" y="3679988"/>
                <a:chExt cx="849966" cy="200025"/>
              </a:xfrm>
            </xdr:grpSpPr>
            <xdr:sp>
              <xdr:nvSpPr>
                <xdr:cNvPr id="13028" name="Shape 130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29" name="Shape 13029"/>
                <xdr:cNvGrpSpPr/>
              </xdr:nvGrpSpPr>
              <xdr:grpSpPr>
                <a:xfrm>
                  <a:off x="4921017" y="3679988"/>
                  <a:ext cx="849966" cy="200025"/>
                  <a:chOff x="5169788" y="3603788"/>
                  <a:chExt cx="352425" cy="352425"/>
                </a:xfrm>
              </xdr:grpSpPr>
              <xdr:sp>
                <xdr:nvSpPr>
                  <xdr:cNvPr id="13030" name="Shape 130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31" name="Shape 130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32" name="Shape 130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33" name="Shape 13033"/>
            <xdr:cNvGrpSpPr/>
          </xdr:nvGrpSpPr>
          <xdr:grpSpPr>
            <a:xfrm>
              <a:off x="5150738" y="3679988"/>
              <a:ext cx="390525" cy="200025"/>
              <a:chOff x="5150738" y="3679988"/>
              <a:chExt cx="390525" cy="200025"/>
            </a:xfrm>
          </xdr:grpSpPr>
          <xdr:sp>
            <xdr:nvSpPr>
              <xdr:cNvPr id="13034" name="Shape 130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35" name="Shape 13035"/>
              <xdr:cNvGrpSpPr/>
            </xdr:nvGrpSpPr>
            <xdr:grpSpPr>
              <a:xfrm>
                <a:off x="5150738" y="3679988"/>
                <a:ext cx="390525" cy="200025"/>
                <a:chOff x="4921017" y="3679988"/>
                <a:chExt cx="849966" cy="200025"/>
              </a:xfrm>
            </xdr:grpSpPr>
            <xdr:sp>
              <xdr:nvSpPr>
                <xdr:cNvPr id="13036" name="Shape 130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37" name="Shape 13037"/>
                <xdr:cNvGrpSpPr/>
              </xdr:nvGrpSpPr>
              <xdr:grpSpPr>
                <a:xfrm>
                  <a:off x="4921017" y="3679988"/>
                  <a:ext cx="849966" cy="200025"/>
                  <a:chOff x="5169788" y="3603788"/>
                  <a:chExt cx="352425" cy="352425"/>
                </a:xfrm>
              </xdr:grpSpPr>
              <xdr:sp>
                <xdr:nvSpPr>
                  <xdr:cNvPr id="13038" name="Shape 130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39" name="Shape 130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40" name="Shape 130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41" name="Shape 13041"/>
            <xdr:cNvGrpSpPr/>
          </xdr:nvGrpSpPr>
          <xdr:grpSpPr>
            <a:xfrm>
              <a:off x="5150738" y="3679988"/>
              <a:ext cx="390525" cy="200025"/>
              <a:chOff x="5150738" y="3679988"/>
              <a:chExt cx="390525" cy="200025"/>
            </a:xfrm>
          </xdr:grpSpPr>
          <xdr:sp>
            <xdr:nvSpPr>
              <xdr:cNvPr id="13042" name="Shape 130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43" name="Shape 13043"/>
              <xdr:cNvGrpSpPr/>
            </xdr:nvGrpSpPr>
            <xdr:grpSpPr>
              <a:xfrm>
                <a:off x="5150738" y="3679988"/>
                <a:ext cx="390525" cy="200025"/>
                <a:chOff x="4921017" y="3679988"/>
                <a:chExt cx="849966" cy="200025"/>
              </a:xfrm>
            </xdr:grpSpPr>
            <xdr:sp>
              <xdr:nvSpPr>
                <xdr:cNvPr id="13044" name="Shape 130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45" name="Shape 13045"/>
                <xdr:cNvGrpSpPr/>
              </xdr:nvGrpSpPr>
              <xdr:grpSpPr>
                <a:xfrm>
                  <a:off x="4921017" y="3679988"/>
                  <a:ext cx="849966" cy="200025"/>
                  <a:chOff x="5169788" y="3603788"/>
                  <a:chExt cx="352425" cy="352425"/>
                </a:xfrm>
              </xdr:grpSpPr>
              <xdr:sp>
                <xdr:nvSpPr>
                  <xdr:cNvPr id="13046" name="Shape 130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47" name="Shape 130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48" name="Shape 130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49" name="Shape 13049"/>
            <xdr:cNvGrpSpPr/>
          </xdr:nvGrpSpPr>
          <xdr:grpSpPr>
            <a:xfrm>
              <a:off x="5150738" y="3679988"/>
              <a:ext cx="390525" cy="200025"/>
              <a:chOff x="5150738" y="3679988"/>
              <a:chExt cx="390525" cy="200025"/>
            </a:xfrm>
          </xdr:grpSpPr>
          <xdr:sp>
            <xdr:nvSpPr>
              <xdr:cNvPr id="13050" name="Shape 130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51" name="Shape 13051"/>
              <xdr:cNvGrpSpPr/>
            </xdr:nvGrpSpPr>
            <xdr:grpSpPr>
              <a:xfrm>
                <a:off x="5150738" y="3679988"/>
                <a:ext cx="390525" cy="200025"/>
                <a:chOff x="4921017" y="3679988"/>
                <a:chExt cx="849966" cy="200025"/>
              </a:xfrm>
            </xdr:grpSpPr>
            <xdr:sp>
              <xdr:nvSpPr>
                <xdr:cNvPr id="13052" name="Shape 130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53" name="Shape 13053"/>
                <xdr:cNvGrpSpPr/>
              </xdr:nvGrpSpPr>
              <xdr:grpSpPr>
                <a:xfrm>
                  <a:off x="4921017" y="3679988"/>
                  <a:ext cx="849966" cy="200025"/>
                  <a:chOff x="5169788" y="3603788"/>
                  <a:chExt cx="352425" cy="352425"/>
                </a:xfrm>
              </xdr:grpSpPr>
              <xdr:sp>
                <xdr:nvSpPr>
                  <xdr:cNvPr id="13054" name="Shape 130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55" name="Shape 130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56" name="Shape 130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57" name="Shape 13057"/>
            <xdr:cNvGrpSpPr/>
          </xdr:nvGrpSpPr>
          <xdr:grpSpPr>
            <a:xfrm>
              <a:off x="5150738" y="3679988"/>
              <a:ext cx="390525" cy="200025"/>
              <a:chOff x="5150738" y="3679988"/>
              <a:chExt cx="390525" cy="200025"/>
            </a:xfrm>
          </xdr:grpSpPr>
          <xdr:sp>
            <xdr:nvSpPr>
              <xdr:cNvPr id="13058" name="Shape 130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59" name="Shape 13059"/>
              <xdr:cNvGrpSpPr/>
            </xdr:nvGrpSpPr>
            <xdr:grpSpPr>
              <a:xfrm>
                <a:off x="5150738" y="3679988"/>
                <a:ext cx="390525" cy="200025"/>
                <a:chOff x="4921017" y="3679988"/>
                <a:chExt cx="849966" cy="200025"/>
              </a:xfrm>
            </xdr:grpSpPr>
            <xdr:sp>
              <xdr:nvSpPr>
                <xdr:cNvPr id="13060" name="Shape 130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61" name="Shape 13061"/>
                <xdr:cNvGrpSpPr/>
              </xdr:nvGrpSpPr>
              <xdr:grpSpPr>
                <a:xfrm>
                  <a:off x="4921017" y="3679988"/>
                  <a:ext cx="849966" cy="200025"/>
                  <a:chOff x="5169788" y="3603788"/>
                  <a:chExt cx="352425" cy="352425"/>
                </a:xfrm>
              </xdr:grpSpPr>
              <xdr:sp>
                <xdr:nvSpPr>
                  <xdr:cNvPr id="13062" name="Shape 130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63" name="Shape 130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64" name="Shape 130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65" name="Shape 13065"/>
            <xdr:cNvGrpSpPr/>
          </xdr:nvGrpSpPr>
          <xdr:grpSpPr>
            <a:xfrm>
              <a:off x="5150738" y="3679988"/>
              <a:ext cx="390525" cy="200025"/>
              <a:chOff x="5150738" y="3679988"/>
              <a:chExt cx="390525" cy="200025"/>
            </a:xfrm>
          </xdr:grpSpPr>
          <xdr:sp>
            <xdr:nvSpPr>
              <xdr:cNvPr id="13066" name="Shape 130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67" name="Shape 13067"/>
              <xdr:cNvGrpSpPr/>
            </xdr:nvGrpSpPr>
            <xdr:grpSpPr>
              <a:xfrm>
                <a:off x="5150738" y="3679988"/>
                <a:ext cx="390525" cy="200025"/>
                <a:chOff x="4921017" y="3679988"/>
                <a:chExt cx="849966" cy="200025"/>
              </a:xfrm>
            </xdr:grpSpPr>
            <xdr:sp>
              <xdr:nvSpPr>
                <xdr:cNvPr id="13068" name="Shape 130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69" name="Shape 13069"/>
                <xdr:cNvGrpSpPr/>
              </xdr:nvGrpSpPr>
              <xdr:grpSpPr>
                <a:xfrm>
                  <a:off x="4921017" y="3679988"/>
                  <a:ext cx="849966" cy="200025"/>
                  <a:chOff x="5169788" y="3603788"/>
                  <a:chExt cx="352425" cy="352425"/>
                </a:xfrm>
              </xdr:grpSpPr>
              <xdr:sp>
                <xdr:nvSpPr>
                  <xdr:cNvPr id="13070" name="Shape 130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71" name="Shape 130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72" name="Shape 130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73" name="Shape 13073"/>
            <xdr:cNvGrpSpPr/>
          </xdr:nvGrpSpPr>
          <xdr:grpSpPr>
            <a:xfrm>
              <a:off x="5150738" y="3679988"/>
              <a:ext cx="390525" cy="200025"/>
              <a:chOff x="5150738" y="3679988"/>
              <a:chExt cx="390525" cy="200025"/>
            </a:xfrm>
          </xdr:grpSpPr>
          <xdr:sp>
            <xdr:nvSpPr>
              <xdr:cNvPr id="13074" name="Shape 130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75" name="Shape 13075"/>
              <xdr:cNvGrpSpPr/>
            </xdr:nvGrpSpPr>
            <xdr:grpSpPr>
              <a:xfrm>
                <a:off x="5150738" y="3679988"/>
                <a:ext cx="390525" cy="200025"/>
                <a:chOff x="4921017" y="3679988"/>
                <a:chExt cx="849966" cy="200025"/>
              </a:xfrm>
            </xdr:grpSpPr>
            <xdr:sp>
              <xdr:nvSpPr>
                <xdr:cNvPr id="13076" name="Shape 130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77" name="Shape 13077"/>
                <xdr:cNvGrpSpPr/>
              </xdr:nvGrpSpPr>
              <xdr:grpSpPr>
                <a:xfrm>
                  <a:off x="4921017" y="3679988"/>
                  <a:ext cx="849966" cy="200025"/>
                  <a:chOff x="5169788" y="3603788"/>
                  <a:chExt cx="352425" cy="352425"/>
                </a:xfrm>
              </xdr:grpSpPr>
              <xdr:sp>
                <xdr:nvSpPr>
                  <xdr:cNvPr id="13078" name="Shape 130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79" name="Shape 130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80" name="Shape 130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81" name="Shape 13081"/>
            <xdr:cNvGrpSpPr/>
          </xdr:nvGrpSpPr>
          <xdr:grpSpPr>
            <a:xfrm>
              <a:off x="5150738" y="3679988"/>
              <a:ext cx="390525" cy="200025"/>
              <a:chOff x="5150738" y="3679988"/>
              <a:chExt cx="390525" cy="200025"/>
            </a:xfrm>
          </xdr:grpSpPr>
          <xdr:sp>
            <xdr:nvSpPr>
              <xdr:cNvPr id="13082" name="Shape 130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83" name="Shape 13083"/>
              <xdr:cNvGrpSpPr/>
            </xdr:nvGrpSpPr>
            <xdr:grpSpPr>
              <a:xfrm>
                <a:off x="5150738" y="3679988"/>
                <a:ext cx="390525" cy="200025"/>
                <a:chOff x="4921017" y="3679988"/>
                <a:chExt cx="849966" cy="200025"/>
              </a:xfrm>
            </xdr:grpSpPr>
            <xdr:sp>
              <xdr:nvSpPr>
                <xdr:cNvPr id="13084" name="Shape 130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85" name="Shape 13085"/>
                <xdr:cNvGrpSpPr/>
              </xdr:nvGrpSpPr>
              <xdr:grpSpPr>
                <a:xfrm>
                  <a:off x="4921017" y="3679988"/>
                  <a:ext cx="849966" cy="200025"/>
                  <a:chOff x="5169788" y="3603788"/>
                  <a:chExt cx="352425" cy="352425"/>
                </a:xfrm>
              </xdr:grpSpPr>
              <xdr:sp>
                <xdr:nvSpPr>
                  <xdr:cNvPr id="13086" name="Shape 130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87" name="Shape 130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88" name="Shape 130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89" name="Shape 13089"/>
            <xdr:cNvGrpSpPr/>
          </xdr:nvGrpSpPr>
          <xdr:grpSpPr>
            <a:xfrm>
              <a:off x="5150738" y="3679988"/>
              <a:ext cx="390525" cy="200025"/>
              <a:chOff x="5150738" y="3679988"/>
              <a:chExt cx="390525" cy="200025"/>
            </a:xfrm>
          </xdr:grpSpPr>
          <xdr:sp>
            <xdr:nvSpPr>
              <xdr:cNvPr id="13090" name="Shape 130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91" name="Shape 13091"/>
              <xdr:cNvGrpSpPr/>
            </xdr:nvGrpSpPr>
            <xdr:grpSpPr>
              <a:xfrm>
                <a:off x="5150738" y="3679988"/>
                <a:ext cx="390525" cy="200025"/>
                <a:chOff x="4921017" y="3679988"/>
                <a:chExt cx="849966" cy="200025"/>
              </a:xfrm>
            </xdr:grpSpPr>
            <xdr:sp>
              <xdr:nvSpPr>
                <xdr:cNvPr id="13092" name="Shape 130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93" name="Shape 13093"/>
                <xdr:cNvGrpSpPr/>
              </xdr:nvGrpSpPr>
              <xdr:grpSpPr>
                <a:xfrm>
                  <a:off x="4921017" y="3679988"/>
                  <a:ext cx="849966" cy="200025"/>
                  <a:chOff x="5169788" y="3603788"/>
                  <a:chExt cx="352425" cy="352425"/>
                </a:xfrm>
              </xdr:grpSpPr>
              <xdr:sp>
                <xdr:nvSpPr>
                  <xdr:cNvPr id="13094" name="Shape 130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95" name="Shape 130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096" name="Shape 130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97" name="Shape 13097"/>
            <xdr:cNvGrpSpPr/>
          </xdr:nvGrpSpPr>
          <xdr:grpSpPr>
            <a:xfrm>
              <a:off x="5150738" y="3679988"/>
              <a:ext cx="390525" cy="200025"/>
              <a:chOff x="5150738" y="3679988"/>
              <a:chExt cx="390525" cy="200025"/>
            </a:xfrm>
          </xdr:grpSpPr>
          <xdr:sp>
            <xdr:nvSpPr>
              <xdr:cNvPr id="13098" name="Shape 130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99" name="Shape 13099"/>
              <xdr:cNvGrpSpPr/>
            </xdr:nvGrpSpPr>
            <xdr:grpSpPr>
              <a:xfrm>
                <a:off x="5150738" y="3679988"/>
                <a:ext cx="390525" cy="200025"/>
                <a:chOff x="4921017" y="3679988"/>
                <a:chExt cx="849966" cy="200025"/>
              </a:xfrm>
            </xdr:grpSpPr>
            <xdr:sp>
              <xdr:nvSpPr>
                <xdr:cNvPr id="13100" name="Shape 131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01" name="Shape 13101"/>
                <xdr:cNvGrpSpPr/>
              </xdr:nvGrpSpPr>
              <xdr:grpSpPr>
                <a:xfrm>
                  <a:off x="4921017" y="3679988"/>
                  <a:ext cx="849966" cy="200025"/>
                  <a:chOff x="5169788" y="3603788"/>
                  <a:chExt cx="352425" cy="352425"/>
                </a:xfrm>
              </xdr:grpSpPr>
              <xdr:sp>
                <xdr:nvSpPr>
                  <xdr:cNvPr id="13102" name="Shape 131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03" name="Shape 131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04" name="Shape 131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05" name="Shape 13105"/>
            <xdr:cNvGrpSpPr/>
          </xdr:nvGrpSpPr>
          <xdr:grpSpPr>
            <a:xfrm>
              <a:off x="5150738" y="3679988"/>
              <a:ext cx="390525" cy="200025"/>
              <a:chOff x="5150738" y="3679988"/>
              <a:chExt cx="390525" cy="200025"/>
            </a:xfrm>
          </xdr:grpSpPr>
          <xdr:sp>
            <xdr:nvSpPr>
              <xdr:cNvPr id="13106" name="Shape 131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07" name="Shape 13107"/>
              <xdr:cNvGrpSpPr/>
            </xdr:nvGrpSpPr>
            <xdr:grpSpPr>
              <a:xfrm>
                <a:off x="5150738" y="3679988"/>
                <a:ext cx="390525" cy="200025"/>
                <a:chOff x="4921017" y="3679988"/>
                <a:chExt cx="849966" cy="200025"/>
              </a:xfrm>
            </xdr:grpSpPr>
            <xdr:sp>
              <xdr:nvSpPr>
                <xdr:cNvPr id="13108" name="Shape 131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09" name="Shape 13109"/>
                <xdr:cNvGrpSpPr/>
              </xdr:nvGrpSpPr>
              <xdr:grpSpPr>
                <a:xfrm>
                  <a:off x="4921017" y="3679988"/>
                  <a:ext cx="849966" cy="200025"/>
                  <a:chOff x="5169788" y="3603788"/>
                  <a:chExt cx="352425" cy="352425"/>
                </a:xfrm>
              </xdr:grpSpPr>
              <xdr:sp>
                <xdr:nvSpPr>
                  <xdr:cNvPr id="13110" name="Shape 131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11" name="Shape 131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12" name="Shape 131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13" name="Shape 13113"/>
            <xdr:cNvGrpSpPr/>
          </xdr:nvGrpSpPr>
          <xdr:grpSpPr>
            <a:xfrm>
              <a:off x="5150738" y="3679988"/>
              <a:ext cx="390525" cy="200025"/>
              <a:chOff x="5150738" y="3679988"/>
              <a:chExt cx="390525" cy="200025"/>
            </a:xfrm>
          </xdr:grpSpPr>
          <xdr:sp>
            <xdr:nvSpPr>
              <xdr:cNvPr id="13114" name="Shape 131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15" name="Shape 13115"/>
              <xdr:cNvGrpSpPr/>
            </xdr:nvGrpSpPr>
            <xdr:grpSpPr>
              <a:xfrm>
                <a:off x="5150738" y="3679988"/>
                <a:ext cx="390525" cy="200025"/>
                <a:chOff x="4921017" y="3679988"/>
                <a:chExt cx="849966" cy="200025"/>
              </a:xfrm>
            </xdr:grpSpPr>
            <xdr:sp>
              <xdr:nvSpPr>
                <xdr:cNvPr id="13116" name="Shape 131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17" name="Shape 13117"/>
                <xdr:cNvGrpSpPr/>
              </xdr:nvGrpSpPr>
              <xdr:grpSpPr>
                <a:xfrm>
                  <a:off x="4921017" y="3679988"/>
                  <a:ext cx="849966" cy="200025"/>
                  <a:chOff x="5169788" y="3603788"/>
                  <a:chExt cx="352425" cy="352425"/>
                </a:xfrm>
              </xdr:grpSpPr>
              <xdr:sp>
                <xdr:nvSpPr>
                  <xdr:cNvPr id="13118" name="Shape 131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19" name="Shape 131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20" name="Shape 131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21" name="Shape 13121"/>
            <xdr:cNvGrpSpPr/>
          </xdr:nvGrpSpPr>
          <xdr:grpSpPr>
            <a:xfrm>
              <a:off x="5150738" y="3679988"/>
              <a:ext cx="390525" cy="200025"/>
              <a:chOff x="5150738" y="3679988"/>
              <a:chExt cx="390525" cy="200025"/>
            </a:xfrm>
          </xdr:grpSpPr>
          <xdr:sp>
            <xdr:nvSpPr>
              <xdr:cNvPr id="13122" name="Shape 131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23" name="Shape 13123"/>
              <xdr:cNvGrpSpPr/>
            </xdr:nvGrpSpPr>
            <xdr:grpSpPr>
              <a:xfrm>
                <a:off x="5150738" y="3679988"/>
                <a:ext cx="390525" cy="200025"/>
                <a:chOff x="4921017" y="3679988"/>
                <a:chExt cx="849966" cy="200025"/>
              </a:xfrm>
            </xdr:grpSpPr>
            <xdr:sp>
              <xdr:nvSpPr>
                <xdr:cNvPr id="13124" name="Shape 131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25" name="Shape 13125"/>
                <xdr:cNvGrpSpPr/>
              </xdr:nvGrpSpPr>
              <xdr:grpSpPr>
                <a:xfrm>
                  <a:off x="4921017" y="3679988"/>
                  <a:ext cx="849966" cy="200025"/>
                  <a:chOff x="5169788" y="3603788"/>
                  <a:chExt cx="352425" cy="352425"/>
                </a:xfrm>
              </xdr:grpSpPr>
              <xdr:sp>
                <xdr:nvSpPr>
                  <xdr:cNvPr id="13126" name="Shape 131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27" name="Shape 131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28" name="Shape 131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29" name="Shape 13129"/>
            <xdr:cNvGrpSpPr/>
          </xdr:nvGrpSpPr>
          <xdr:grpSpPr>
            <a:xfrm>
              <a:off x="5150738" y="3679988"/>
              <a:ext cx="390525" cy="200025"/>
              <a:chOff x="5150738" y="3679988"/>
              <a:chExt cx="390525" cy="200025"/>
            </a:xfrm>
          </xdr:grpSpPr>
          <xdr:sp>
            <xdr:nvSpPr>
              <xdr:cNvPr id="13130" name="Shape 131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31" name="Shape 13131"/>
              <xdr:cNvGrpSpPr/>
            </xdr:nvGrpSpPr>
            <xdr:grpSpPr>
              <a:xfrm>
                <a:off x="5150738" y="3679988"/>
                <a:ext cx="390525" cy="200025"/>
                <a:chOff x="4921017" y="3679988"/>
                <a:chExt cx="849966" cy="200025"/>
              </a:xfrm>
            </xdr:grpSpPr>
            <xdr:sp>
              <xdr:nvSpPr>
                <xdr:cNvPr id="13132" name="Shape 131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33" name="Shape 13133"/>
                <xdr:cNvGrpSpPr/>
              </xdr:nvGrpSpPr>
              <xdr:grpSpPr>
                <a:xfrm>
                  <a:off x="4921017" y="3679988"/>
                  <a:ext cx="849966" cy="200025"/>
                  <a:chOff x="5169788" y="3603788"/>
                  <a:chExt cx="352425" cy="352425"/>
                </a:xfrm>
              </xdr:grpSpPr>
              <xdr:sp>
                <xdr:nvSpPr>
                  <xdr:cNvPr id="13134" name="Shape 131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35" name="Shape 131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36" name="Shape 131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37" name="Shape 13137"/>
            <xdr:cNvGrpSpPr/>
          </xdr:nvGrpSpPr>
          <xdr:grpSpPr>
            <a:xfrm>
              <a:off x="5150738" y="3679988"/>
              <a:ext cx="390525" cy="200025"/>
              <a:chOff x="5150738" y="3679988"/>
              <a:chExt cx="390525" cy="200025"/>
            </a:xfrm>
          </xdr:grpSpPr>
          <xdr:sp>
            <xdr:nvSpPr>
              <xdr:cNvPr id="13138" name="Shape 131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39" name="Shape 13139"/>
              <xdr:cNvGrpSpPr/>
            </xdr:nvGrpSpPr>
            <xdr:grpSpPr>
              <a:xfrm>
                <a:off x="5150738" y="3679988"/>
                <a:ext cx="390525" cy="200025"/>
                <a:chOff x="4921017" y="3679988"/>
                <a:chExt cx="849966" cy="200025"/>
              </a:xfrm>
            </xdr:grpSpPr>
            <xdr:sp>
              <xdr:nvSpPr>
                <xdr:cNvPr id="13140" name="Shape 131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41" name="Shape 13141"/>
                <xdr:cNvGrpSpPr/>
              </xdr:nvGrpSpPr>
              <xdr:grpSpPr>
                <a:xfrm>
                  <a:off x="4921017" y="3679988"/>
                  <a:ext cx="849966" cy="200025"/>
                  <a:chOff x="5169788" y="3603788"/>
                  <a:chExt cx="352425" cy="352425"/>
                </a:xfrm>
              </xdr:grpSpPr>
              <xdr:sp>
                <xdr:nvSpPr>
                  <xdr:cNvPr id="13142" name="Shape 131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43" name="Shape 131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44" name="Shape 131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45" name="Shape 13145"/>
            <xdr:cNvGrpSpPr/>
          </xdr:nvGrpSpPr>
          <xdr:grpSpPr>
            <a:xfrm>
              <a:off x="5150738" y="3679988"/>
              <a:ext cx="390525" cy="200025"/>
              <a:chOff x="5150738" y="3679988"/>
              <a:chExt cx="390525" cy="200025"/>
            </a:xfrm>
          </xdr:grpSpPr>
          <xdr:sp>
            <xdr:nvSpPr>
              <xdr:cNvPr id="13146" name="Shape 131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47" name="Shape 13147"/>
              <xdr:cNvGrpSpPr/>
            </xdr:nvGrpSpPr>
            <xdr:grpSpPr>
              <a:xfrm>
                <a:off x="5150738" y="3679988"/>
                <a:ext cx="390525" cy="200025"/>
                <a:chOff x="4921017" y="3679988"/>
                <a:chExt cx="849966" cy="200025"/>
              </a:xfrm>
            </xdr:grpSpPr>
            <xdr:sp>
              <xdr:nvSpPr>
                <xdr:cNvPr id="13148" name="Shape 131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49" name="Shape 13149"/>
                <xdr:cNvGrpSpPr/>
              </xdr:nvGrpSpPr>
              <xdr:grpSpPr>
                <a:xfrm>
                  <a:off x="4921017" y="3679988"/>
                  <a:ext cx="849966" cy="200025"/>
                  <a:chOff x="5169788" y="3603788"/>
                  <a:chExt cx="352425" cy="352425"/>
                </a:xfrm>
              </xdr:grpSpPr>
              <xdr:sp>
                <xdr:nvSpPr>
                  <xdr:cNvPr id="13150" name="Shape 131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51" name="Shape 131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52" name="Shape 131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53" name="Shape 13153"/>
            <xdr:cNvGrpSpPr/>
          </xdr:nvGrpSpPr>
          <xdr:grpSpPr>
            <a:xfrm>
              <a:off x="5150738" y="3679988"/>
              <a:ext cx="390525" cy="200025"/>
              <a:chOff x="5150738" y="3679988"/>
              <a:chExt cx="390525" cy="200025"/>
            </a:xfrm>
          </xdr:grpSpPr>
          <xdr:sp>
            <xdr:nvSpPr>
              <xdr:cNvPr id="13154" name="Shape 131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55" name="Shape 13155"/>
              <xdr:cNvGrpSpPr/>
            </xdr:nvGrpSpPr>
            <xdr:grpSpPr>
              <a:xfrm>
                <a:off x="5150738" y="3679988"/>
                <a:ext cx="390525" cy="200025"/>
                <a:chOff x="4921017" y="3679988"/>
                <a:chExt cx="849966" cy="200025"/>
              </a:xfrm>
            </xdr:grpSpPr>
            <xdr:sp>
              <xdr:nvSpPr>
                <xdr:cNvPr id="13156" name="Shape 131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57" name="Shape 13157"/>
                <xdr:cNvGrpSpPr/>
              </xdr:nvGrpSpPr>
              <xdr:grpSpPr>
                <a:xfrm>
                  <a:off x="4921017" y="3679988"/>
                  <a:ext cx="849966" cy="200025"/>
                  <a:chOff x="5169788" y="3603788"/>
                  <a:chExt cx="352425" cy="352425"/>
                </a:xfrm>
              </xdr:grpSpPr>
              <xdr:sp>
                <xdr:nvSpPr>
                  <xdr:cNvPr id="13158" name="Shape 131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59" name="Shape 131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60" name="Shape 131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61" name="Shape 13161"/>
            <xdr:cNvGrpSpPr/>
          </xdr:nvGrpSpPr>
          <xdr:grpSpPr>
            <a:xfrm>
              <a:off x="5150738" y="3679988"/>
              <a:ext cx="390525" cy="200025"/>
              <a:chOff x="5150738" y="3679988"/>
              <a:chExt cx="390525" cy="200025"/>
            </a:xfrm>
          </xdr:grpSpPr>
          <xdr:sp>
            <xdr:nvSpPr>
              <xdr:cNvPr id="13162" name="Shape 131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63" name="Shape 13163"/>
              <xdr:cNvGrpSpPr/>
            </xdr:nvGrpSpPr>
            <xdr:grpSpPr>
              <a:xfrm>
                <a:off x="5150738" y="3679988"/>
                <a:ext cx="390525" cy="200025"/>
                <a:chOff x="4921017" y="3679988"/>
                <a:chExt cx="849966" cy="200025"/>
              </a:xfrm>
            </xdr:grpSpPr>
            <xdr:sp>
              <xdr:nvSpPr>
                <xdr:cNvPr id="13164" name="Shape 131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65" name="Shape 13165"/>
                <xdr:cNvGrpSpPr/>
              </xdr:nvGrpSpPr>
              <xdr:grpSpPr>
                <a:xfrm>
                  <a:off x="4921017" y="3679988"/>
                  <a:ext cx="849966" cy="200025"/>
                  <a:chOff x="5169788" y="3603788"/>
                  <a:chExt cx="352425" cy="352425"/>
                </a:xfrm>
              </xdr:grpSpPr>
              <xdr:sp>
                <xdr:nvSpPr>
                  <xdr:cNvPr id="13166" name="Shape 131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67" name="Shape 131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68" name="Shape 131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69" name="Shape 13169"/>
            <xdr:cNvGrpSpPr/>
          </xdr:nvGrpSpPr>
          <xdr:grpSpPr>
            <a:xfrm>
              <a:off x="5150738" y="3679988"/>
              <a:ext cx="390525" cy="200025"/>
              <a:chOff x="5150738" y="3679988"/>
              <a:chExt cx="390525" cy="200025"/>
            </a:xfrm>
          </xdr:grpSpPr>
          <xdr:sp>
            <xdr:nvSpPr>
              <xdr:cNvPr id="13170" name="Shape 131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71" name="Shape 13171"/>
              <xdr:cNvGrpSpPr/>
            </xdr:nvGrpSpPr>
            <xdr:grpSpPr>
              <a:xfrm>
                <a:off x="5150738" y="3679988"/>
                <a:ext cx="390525" cy="200025"/>
                <a:chOff x="4921017" y="3679988"/>
                <a:chExt cx="849966" cy="200025"/>
              </a:xfrm>
            </xdr:grpSpPr>
            <xdr:sp>
              <xdr:nvSpPr>
                <xdr:cNvPr id="13172" name="Shape 131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73" name="Shape 13173"/>
                <xdr:cNvGrpSpPr/>
              </xdr:nvGrpSpPr>
              <xdr:grpSpPr>
                <a:xfrm>
                  <a:off x="4921017" y="3679988"/>
                  <a:ext cx="849966" cy="200025"/>
                  <a:chOff x="5169788" y="3603788"/>
                  <a:chExt cx="352425" cy="352425"/>
                </a:xfrm>
              </xdr:grpSpPr>
              <xdr:sp>
                <xdr:nvSpPr>
                  <xdr:cNvPr id="13174" name="Shape 131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75" name="Shape 131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76" name="Shape 131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77" name="Shape 13177"/>
            <xdr:cNvGrpSpPr/>
          </xdr:nvGrpSpPr>
          <xdr:grpSpPr>
            <a:xfrm>
              <a:off x="5150738" y="3679988"/>
              <a:ext cx="390525" cy="200025"/>
              <a:chOff x="5150738" y="3679988"/>
              <a:chExt cx="390525" cy="200025"/>
            </a:xfrm>
          </xdr:grpSpPr>
          <xdr:sp>
            <xdr:nvSpPr>
              <xdr:cNvPr id="13178" name="Shape 131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79" name="Shape 13179"/>
              <xdr:cNvGrpSpPr/>
            </xdr:nvGrpSpPr>
            <xdr:grpSpPr>
              <a:xfrm>
                <a:off x="5150738" y="3679988"/>
                <a:ext cx="390525" cy="200025"/>
                <a:chOff x="4921017" y="3679988"/>
                <a:chExt cx="849966" cy="200025"/>
              </a:xfrm>
            </xdr:grpSpPr>
            <xdr:sp>
              <xdr:nvSpPr>
                <xdr:cNvPr id="13180" name="Shape 131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81" name="Shape 13181"/>
                <xdr:cNvGrpSpPr/>
              </xdr:nvGrpSpPr>
              <xdr:grpSpPr>
                <a:xfrm>
                  <a:off x="4921017" y="3679988"/>
                  <a:ext cx="849966" cy="200025"/>
                  <a:chOff x="5169788" y="3603788"/>
                  <a:chExt cx="352425" cy="352425"/>
                </a:xfrm>
              </xdr:grpSpPr>
              <xdr:sp>
                <xdr:nvSpPr>
                  <xdr:cNvPr id="13182" name="Shape 131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83" name="Shape 131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84" name="Shape 131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85" name="Shape 13185"/>
            <xdr:cNvGrpSpPr/>
          </xdr:nvGrpSpPr>
          <xdr:grpSpPr>
            <a:xfrm>
              <a:off x="5150738" y="3679988"/>
              <a:ext cx="390525" cy="200025"/>
              <a:chOff x="5150738" y="3679988"/>
              <a:chExt cx="390525" cy="200025"/>
            </a:xfrm>
          </xdr:grpSpPr>
          <xdr:sp>
            <xdr:nvSpPr>
              <xdr:cNvPr id="13186" name="Shape 131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87" name="Shape 13187"/>
              <xdr:cNvGrpSpPr/>
            </xdr:nvGrpSpPr>
            <xdr:grpSpPr>
              <a:xfrm>
                <a:off x="5150738" y="3679988"/>
                <a:ext cx="390525" cy="200025"/>
                <a:chOff x="4921017" y="3679988"/>
                <a:chExt cx="849966" cy="200025"/>
              </a:xfrm>
            </xdr:grpSpPr>
            <xdr:sp>
              <xdr:nvSpPr>
                <xdr:cNvPr id="13188" name="Shape 131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89" name="Shape 13189"/>
                <xdr:cNvGrpSpPr/>
              </xdr:nvGrpSpPr>
              <xdr:grpSpPr>
                <a:xfrm>
                  <a:off x="4921017" y="3679988"/>
                  <a:ext cx="849966" cy="200025"/>
                  <a:chOff x="5169788" y="3603788"/>
                  <a:chExt cx="352425" cy="352425"/>
                </a:xfrm>
              </xdr:grpSpPr>
              <xdr:sp>
                <xdr:nvSpPr>
                  <xdr:cNvPr id="13190" name="Shape 131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91" name="Shape 131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192" name="Shape 131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93" name="Shape 13193"/>
            <xdr:cNvGrpSpPr/>
          </xdr:nvGrpSpPr>
          <xdr:grpSpPr>
            <a:xfrm>
              <a:off x="5150738" y="3679988"/>
              <a:ext cx="390525" cy="200025"/>
              <a:chOff x="5150738" y="3679988"/>
              <a:chExt cx="390525" cy="200025"/>
            </a:xfrm>
          </xdr:grpSpPr>
          <xdr:sp>
            <xdr:nvSpPr>
              <xdr:cNvPr id="13194" name="Shape 131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95" name="Shape 13195"/>
              <xdr:cNvGrpSpPr/>
            </xdr:nvGrpSpPr>
            <xdr:grpSpPr>
              <a:xfrm>
                <a:off x="5150738" y="3679988"/>
                <a:ext cx="390525" cy="200025"/>
                <a:chOff x="4921017" y="3679988"/>
                <a:chExt cx="849966" cy="200025"/>
              </a:xfrm>
            </xdr:grpSpPr>
            <xdr:sp>
              <xdr:nvSpPr>
                <xdr:cNvPr id="13196" name="Shape 131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97" name="Shape 13197"/>
                <xdr:cNvGrpSpPr/>
              </xdr:nvGrpSpPr>
              <xdr:grpSpPr>
                <a:xfrm>
                  <a:off x="4921017" y="3679988"/>
                  <a:ext cx="849966" cy="200025"/>
                  <a:chOff x="5169788" y="3603788"/>
                  <a:chExt cx="352425" cy="352425"/>
                </a:xfrm>
              </xdr:grpSpPr>
              <xdr:sp>
                <xdr:nvSpPr>
                  <xdr:cNvPr id="13198" name="Shape 131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99" name="Shape 131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00" name="Shape 132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01" name="Shape 13201"/>
            <xdr:cNvGrpSpPr/>
          </xdr:nvGrpSpPr>
          <xdr:grpSpPr>
            <a:xfrm>
              <a:off x="5150738" y="3679988"/>
              <a:ext cx="390525" cy="200025"/>
              <a:chOff x="5150738" y="3679988"/>
              <a:chExt cx="390525" cy="200025"/>
            </a:xfrm>
          </xdr:grpSpPr>
          <xdr:sp>
            <xdr:nvSpPr>
              <xdr:cNvPr id="13202" name="Shape 132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03" name="Shape 13203"/>
              <xdr:cNvGrpSpPr/>
            </xdr:nvGrpSpPr>
            <xdr:grpSpPr>
              <a:xfrm>
                <a:off x="5150738" y="3679988"/>
                <a:ext cx="390525" cy="200025"/>
                <a:chOff x="4921017" y="3679988"/>
                <a:chExt cx="849966" cy="200025"/>
              </a:xfrm>
            </xdr:grpSpPr>
            <xdr:sp>
              <xdr:nvSpPr>
                <xdr:cNvPr id="13204" name="Shape 132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05" name="Shape 13205"/>
                <xdr:cNvGrpSpPr/>
              </xdr:nvGrpSpPr>
              <xdr:grpSpPr>
                <a:xfrm>
                  <a:off x="4921017" y="3679988"/>
                  <a:ext cx="849966" cy="200025"/>
                  <a:chOff x="5169788" y="3603788"/>
                  <a:chExt cx="352425" cy="352425"/>
                </a:xfrm>
              </xdr:grpSpPr>
              <xdr:sp>
                <xdr:nvSpPr>
                  <xdr:cNvPr id="13206" name="Shape 132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07" name="Shape 132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08" name="Shape 132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09" name="Shape 13209"/>
            <xdr:cNvGrpSpPr/>
          </xdr:nvGrpSpPr>
          <xdr:grpSpPr>
            <a:xfrm>
              <a:off x="5150738" y="3679988"/>
              <a:ext cx="390525" cy="200025"/>
              <a:chOff x="5150738" y="3679988"/>
              <a:chExt cx="390525" cy="200025"/>
            </a:xfrm>
          </xdr:grpSpPr>
          <xdr:sp>
            <xdr:nvSpPr>
              <xdr:cNvPr id="13210" name="Shape 132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11" name="Shape 13211"/>
              <xdr:cNvGrpSpPr/>
            </xdr:nvGrpSpPr>
            <xdr:grpSpPr>
              <a:xfrm>
                <a:off x="5150738" y="3679988"/>
                <a:ext cx="390525" cy="200025"/>
                <a:chOff x="4921017" y="3679988"/>
                <a:chExt cx="849966" cy="200025"/>
              </a:xfrm>
            </xdr:grpSpPr>
            <xdr:sp>
              <xdr:nvSpPr>
                <xdr:cNvPr id="13212" name="Shape 132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13" name="Shape 13213"/>
                <xdr:cNvGrpSpPr/>
              </xdr:nvGrpSpPr>
              <xdr:grpSpPr>
                <a:xfrm>
                  <a:off x="4921017" y="3679988"/>
                  <a:ext cx="849966" cy="200025"/>
                  <a:chOff x="5169788" y="3603788"/>
                  <a:chExt cx="352425" cy="352425"/>
                </a:xfrm>
              </xdr:grpSpPr>
              <xdr:sp>
                <xdr:nvSpPr>
                  <xdr:cNvPr id="13214" name="Shape 132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15" name="Shape 132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16" name="Shape 132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17" name="Shape 13217"/>
            <xdr:cNvGrpSpPr/>
          </xdr:nvGrpSpPr>
          <xdr:grpSpPr>
            <a:xfrm>
              <a:off x="5150738" y="3679988"/>
              <a:ext cx="390525" cy="200025"/>
              <a:chOff x="5150738" y="3679988"/>
              <a:chExt cx="390525" cy="200025"/>
            </a:xfrm>
          </xdr:grpSpPr>
          <xdr:sp>
            <xdr:nvSpPr>
              <xdr:cNvPr id="13218" name="Shape 132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19" name="Shape 13219"/>
              <xdr:cNvGrpSpPr/>
            </xdr:nvGrpSpPr>
            <xdr:grpSpPr>
              <a:xfrm>
                <a:off x="5150738" y="3679988"/>
                <a:ext cx="390525" cy="200025"/>
                <a:chOff x="4921017" y="3679988"/>
                <a:chExt cx="849966" cy="200025"/>
              </a:xfrm>
            </xdr:grpSpPr>
            <xdr:sp>
              <xdr:nvSpPr>
                <xdr:cNvPr id="13220" name="Shape 132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21" name="Shape 13221"/>
                <xdr:cNvGrpSpPr/>
              </xdr:nvGrpSpPr>
              <xdr:grpSpPr>
                <a:xfrm>
                  <a:off x="4921017" y="3679988"/>
                  <a:ext cx="849966" cy="200025"/>
                  <a:chOff x="5169788" y="3603788"/>
                  <a:chExt cx="352425" cy="352425"/>
                </a:xfrm>
              </xdr:grpSpPr>
              <xdr:sp>
                <xdr:nvSpPr>
                  <xdr:cNvPr id="13222" name="Shape 132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23" name="Shape 132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24" name="Shape 132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25" name="Shape 13225"/>
            <xdr:cNvGrpSpPr/>
          </xdr:nvGrpSpPr>
          <xdr:grpSpPr>
            <a:xfrm>
              <a:off x="5150738" y="3679988"/>
              <a:ext cx="390525" cy="200025"/>
              <a:chOff x="5150738" y="3679988"/>
              <a:chExt cx="390525" cy="200025"/>
            </a:xfrm>
          </xdr:grpSpPr>
          <xdr:sp>
            <xdr:nvSpPr>
              <xdr:cNvPr id="13226" name="Shape 132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27" name="Shape 13227"/>
              <xdr:cNvGrpSpPr/>
            </xdr:nvGrpSpPr>
            <xdr:grpSpPr>
              <a:xfrm>
                <a:off x="5150738" y="3679988"/>
                <a:ext cx="390525" cy="200025"/>
                <a:chOff x="4921017" y="3679988"/>
                <a:chExt cx="849966" cy="200025"/>
              </a:xfrm>
            </xdr:grpSpPr>
            <xdr:sp>
              <xdr:nvSpPr>
                <xdr:cNvPr id="13228" name="Shape 132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29" name="Shape 13229"/>
                <xdr:cNvGrpSpPr/>
              </xdr:nvGrpSpPr>
              <xdr:grpSpPr>
                <a:xfrm>
                  <a:off x="4921017" y="3679988"/>
                  <a:ext cx="849966" cy="200025"/>
                  <a:chOff x="5169788" y="3603788"/>
                  <a:chExt cx="352425" cy="352425"/>
                </a:xfrm>
              </xdr:grpSpPr>
              <xdr:sp>
                <xdr:nvSpPr>
                  <xdr:cNvPr id="13230" name="Shape 132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31" name="Shape 132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32" name="Shape 132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33" name="Shape 13233"/>
            <xdr:cNvGrpSpPr/>
          </xdr:nvGrpSpPr>
          <xdr:grpSpPr>
            <a:xfrm>
              <a:off x="5150738" y="3679988"/>
              <a:ext cx="390525" cy="200025"/>
              <a:chOff x="5150738" y="3679988"/>
              <a:chExt cx="390525" cy="200025"/>
            </a:xfrm>
          </xdr:grpSpPr>
          <xdr:sp>
            <xdr:nvSpPr>
              <xdr:cNvPr id="13234" name="Shape 132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35" name="Shape 13235"/>
              <xdr:cNvGrpSpPr/>
            </xdr:nvGrpSpPr>
            <xdr:grpSpPr>
              <a:xfrm>
                <a:off x="5150738" y="3679988"/>
                <a:ext cx="390525" cy="200025"/>
                <a:chOff x="4921017" y="3679988"/>
                <a:chExt cx="849966" cy="200025"/>
              </a:xfrm>
            </xdr:grpSpPr>
            <xdr:sp>
              <xdr:nvSpPr>
                <xdr:cNvPr id="13236" name="Shape 132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37" name="Shape 13237"/>
                <xdr:cNvGrpSpPr/>
              </xdr:nvGrpSpPr>
              <xdr:grpSpPr>
                <a:xfrm>
                  <a:off x="4921017" y="3679988"/>
                  <a:ext cx="849966" cy="200025"/>
                  <a:chOff x="5169788" y="3603788"/>
                  <a:chExt cx="352425" cy="352425"/>
                </a:xfrm>
              </xdr:grpSpPr>
              <xdr:sp>
                <xdr:nvSpPr>
                  <xdr:cNvPr id="13238" name="Shape 132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39" name="Shape 132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40" name="Shape 132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41" name="Shape 13241"/>
            <xdr:cNvGrpSpPr/>
          </xdr:nvGrpSpPr>
          <xdr:grpSpPr>
            <a:xfrm>
              <a:off x="5150738" y="3679988"/>
              <a:ext cx="390525" cy="200025"/>
              <a:chOff x="5150738" y="3679988"/>
              <a:chExt cx="390525" cy="200025"/>
            </a:xfrm>
          </xdr:grpSpPr>
          <xdr:sp>
            <xdr:nvSpPr>
              <xdr:cNvPr id="13242" name="Shape 132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43" name="Shape 13243"/>
              <xdr:cNvGrpSpPr/>
            </xdr:nvGrpSpPr>
            <xdr:grpSpPr>
              <a:xfrm>
                <a:off x="5150738" y="3679988"/>
                <a:ext cx="390525" cy="200025"/>
                <a:chOff x="4921017" y="3679988"/>
                <a:chExt cx="849966" cy="200025"/>
              </a:xfrm>
            </xdr:grpSpPr>
            <xdr:sp>
              <xdr:nvSpPr>
                <xdr:cNvPr id="13244" name="Shape 132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45" name="Shape 13245"/>
                <xdr:cNvGrpSpPr/>
              </xdr:nvGrpSpPr>
              <xdr:grpSpPr>
                <a:xfrm>
                  <a:off x="4921017" y="3679988"/>
                  <a:ext cx="849966" cy="200025"/>
                  <a:chOff x="5169788" y="3603788"/>
                  <a:chExt cx="352425" cy="352425"/>
                </a:xfrm>
              </xdr:grpSpPr>
              <xdr:sp>
                <xdr:nvSpPr>
                  <xdr:cNvPr id="13246" name="Shape 132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47" name="Shape 132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48" name="Shape 132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49" name="Shape 13249"/>
            <xdr:cNvGrpSpPr/>
          </xdr:nvGrpSpPr>
          <xdr:grpSpPr>
            <a:xfrm>
              <a:off x="5150738" y="3679988"/>
              <a:ext cx="390525" cy="200025"/>
              <a:chOff x="5150738" y="3679988"/>
              <a:chExt cx="390525" cy="200025"/>
            </a:xfrm>
          </xdr:grpSpPr>
          <xdr:sp>
            <xdr:nvSpPr>
              <xdr:cNvPr id="13250" name="Shape 132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51" name="Shape 13251"/>
              <xdr:cNvGrpSpPr/>
            </xdr:nvGrpSpPr>
            <xdr:grpSpPr>
              <a:xfrm>
                <a:off x="5150738" y="3679988"/>
                <a:ext cx="390525" cy="200025"/>
                <a:chOff x="4921017" y="3679988"/>
                <a:chExt cx="849966" cy="200025"/>
              </a:xfrm>
            </xdr:grpSpPr>
            <xdr:sp>
              <xdr:nvSpPr>
                <xdr:cNvPr id="13252" name="Shape 132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53" name="Shape 13253"/>
                <xdr:cNvGrpSpPr/>
              </xdr:nvGrpSpPr>
              <xdr:grpSpPr>
                <a:xfrm>
                  <a:off x="4921017" y="3679988"/>
                  <a:ext cx="849966" cy="200025"/>
                  <a:chOff x="5169788" y="3603788"/>
                  <a:chExt cx="352425" cy="352425"/>
                </a:xfrm>
              </xdr:grpSpPr>
              <xdr:sp>
                <xdr:nvSpPr>
                  <xdr:cNvPr id="13254" name="Shape 132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55" name="Shape 132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56" name="Shape 132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57" name="Shape 13257"/>
            <xdr:cNvGrpSpPr/>
          </xdr:nvGrpSpPr>
          <xdr:grpSpPr>
            <a:xfrm>
              <a:off x="5150738" y="3679988"/>
              <a:ext cx="390525" cy="200025"/>
              <a:chOff x="5150738" y="3679988"/>
              <a:chExt cx="390525" cy="200025"/>
            </a:xfrm>
          </xdr:grpSpPr>
          <xdr:sp>
            <xdr:nvSpPr>
              <xdr:cNvPr id="13258" name="Shape 132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59" name="Shape 13259"/>
              <xdr:cNvGrpSpPr/>
            </xdr:nvGrpSpPr>
            <xdr:grpSpPr>
              <a:xfrm>
                <a:off x="5150738" y="3679988"/>
                <a:ext cx="390525" cy="200025"/>
                <a:chOff x="4921017" y="3679988"/>
                <a:chExt cx="849966" cy="200025"/>
              </a:xfrm>
            </xdr:grpSpPr>
            <xdr:sp>
              <xdr:nvSpPr>
                <xdr:cNvPr id="13260" name="Shape 132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61" name="Shape 13261"/>
                <xdr:cNvGrpSpPr/>
              </xdr:nvGrpSpPr>
              <xdr:grpSpPr>
                <a:xfrm>
                  <a:off x="4921017" y="3679988"/>
                  <a:ext cx="849966" cy="200025"/>
                  <a:chOff x="5169788" y="3603788"/>
                  <a:chExt cx="352425" cy="352425"/>
                </a:xfrm>
              </xdr:grpSpPr>
              <xdr:sp>
                <xdr:nvSpPr>
                  <xdr:cNvPr id="13262" name="Shape 132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63" name="Shape 132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64" name="Shape 132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65" name="Shape 13265"/>
            <xdr:cNvGrpSpPr/>
          </xdr:nvGrpSpPr>
          <xdr:grpSpPr>
            <a:xfrm>
              <a:off x="5150738" y="3679988"/>
              <a:ext cx="390525" cy="200025"/>
              <a:chOff x="5150738" y="3679988"/>
              <a:chExt cx="390525" cy="200025"/>
            </a:xfrm>
          </xdr:grpSpPr>
          <xdr:sp>
            <xdr:nvSpPr>
              <xdr:cNvPr id="13266" name="Shape 132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67" name="Shape 13267"/>
              <xdr:cNvGrpSpPr/>
            </xdr:nvGrpSpPr>
            <xdr:grpSpPr>
              <a:xfrm>
                <a:off x="5150738" y="3679988"/>
                <a:ext cx="390525" cy="200025"/>
                <a:chOff x="4921017" y="3679988"/>
                <a:chExt cx="849966" cy="200025"/>
              </a:xfrm>
            </xdr:grpSpPr>
            <xdr:sp>
              <xdr:nvSpPr>
                <xdr:cNvPr id="13268" name="Shape 132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69" name="Shape 13269"/>
                <xdr:cNvGrpSpPr/>
              </xdr:nvGrpSpPr>
              <xdr:grpSpPr>
                <a:xfrm>
                  <a:off x="4921017" y="3679988"/>
                  <a:ext cx="849966" cy="200025"/>
                  <a:chOff x="5169788" y="3603788"/>
                  <a:chExt cx="352425" cy="352425"/>
                </a:xfrm>
              </xdr:grpSpPr>
              <xdr:sp>
                <xdr:nvSpPr>
                  <xdr:cNvPr id="13270" name="Shape 132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71" name="Shape 132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72" name="Shape 132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73" name="Shape 13273"/>
            <xdr:cNvGrpSpPr/>
          </xdr:nvGrpSpPr>
          <xdr:grpSpPr>
            <a:xfrm>
              <a:off x="5150738" y="3679988"/>
              <a:ext cx="390525" cy="200025"/>
              <a:chOff x="5150738" y="3679988"/>
              <a:chExt cx="390525" cy="200025"/>
            </a:xfrm>
          </xdr:grpSpPr>
          <xdr:sp>
            <xdr:nvSpPr>
              <xdr:cNvPr id="13274" name="Shape 132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75" name="Shape 13275"/>
              <xdr:cNvGrpSpPr/>
            </xdr:nvGrpSpPr>
            <xdr:grpSpPr>
              <a:xfrm>
                <a:off x="5150738" y="3679988"/>
                <a:ext cx="390525" cy="200025"/>
                <a:chOff x="4921017" y="3679988"/>
                <a:chExt cx="849966" cy="200025"/>
              </a:xfrm>
            </xdr:grpSpPr>
            <xdr:sp>
              <xdr:nvSpPr>
                <xdr:cNvPr id="13276" name="Shape 132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77" name="Shape 13277"/>
                <xdr:cNvGrpSpPr/>
              </xdr:nvGrpSpPr>
              <xdr:grpSpPr>
                <a:xfrm>
                  <a:off x="4921017" y="3679988"/>
                  <a:ext cx="849966" cy="200025"/>
                  <a:chOff x="5169788" y="3603788"/>
                  <a:chExt cx="352425" cy="352425"/>
                </a:xfrm>
              </xdr:grpSpPr>
              <xdr:sp>
                <xdr:nvSpPr>
                  <xdr:cNvPr id="13278" name="Shape 132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79" name="Shape 132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80" name="Shape 132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81" name="Shape 13281"/>
            <xdr:cNvGrpSpPr/>
          </xdr:nvGrpSpPr>
          <xdr:grpSpPr>
            <a:xfrm>
              <a:off x="5150738" y="3679988"/>
              <a:ext cx="390525" cy="200025"/>
              <a:chOff x="5150738" y="3679988"/>
              <a:chExt cx="390525" cy="200025"/>
            </a:xfrm>
          </xdr:grpSpPr>
          <xdr:sp>
            <xdr:nvSpPr>
              <xdr:cNvPr id="13282" name="Shape 132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83" name="Shape 13283"/>
              <xdr:cNvGrpSpPr/>
            </xdr:nvGrpSpPr>
            <xdr:grpSpPr>
              <a:xfrm>
                <a:off x="5150738" y="3679988"/>
                <a:ext cx="390525" cy="200025"/>
                <a:chOff x="4921017" y="3679988"/>
                <a:chExt cx="849966" cy="200025"/>
              </a:xfrm>
            </xdr:grpSpPr>
            <xdr:sp>
              <xdr:nvSpPr>
                <xdr:cNvPr id="13284" name="Shape 132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85" name="Shape 13285"/>
                <xdr:cNvGrpSpPr/>
              </xdr:nvGrpSpPr>
              <xdr:grpSpPr>
                <a:xfrm>
                  <a:off x="4921017" y="3679988"/>
                  <a:ext cx="849966" cy="200025"/>
                  <a:chOff x="5169788" y="3603788"/>
                  <a:chExt cx="352425" cy="352425"/>
                </a:xfrm>
              </xdr:grpSpPr>
              <xdr:sp>
                <xdr:nvSpPr>
                  <xdr:cNvPr id="13286" name="Shape 132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87" name="Shape 132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88" name="Shape 132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89" name="Shape 13289"/>
            <xdr:cNvGrpSpPr/>
          </xdr:nvGrpSpPr>
          <xdr:grpSpPr>
            <a:xfrm>
              <a:off x="5150738" y="3679988"/>
              <a:ext cx="390525" cy="200025"/>
              <a:chOff x="5150738" y="3679988"/>
              <a:chExt cx="390525" cy="200025"/>
            </a:xfrm>
          </xdr:grpSpPr>
          <xdr:sp>
            <xdr:nvSpPr>
              <xdr:cNvPr id="13290" name="Shape 132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91" name="Shape 13291"/>
              <xdr:cNvGrpSpPr/>
            </xdr:nvGrpSpPr>
            <xdr:grpSpPr>
              <a:xfrm>
                <a:off x="5150738" y="3679988"/>
                <a:ext cx="390525" cy="200025"/>
                <a:chOff x="4921017" y="3679988"/>
                <a:chExt cx="849966" cy="200025"/>
              </a:xfrm>
            </xdr:grpSpPr>
            <xdr:sp>
              <xdr:nvSpPr>
                <xdr:cNvPr id="13292" name="Shape 132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93" name="Shape 13293"/>
                <xdr:cNvGrpSpPr/>
              </xdr:nvGrpSpPr>
              <xdr:grpSpPr>
                <a:xfrm>
                  <a:off x="4921017" y="3679988"/>
                  <a:ext cx="849966" cy="200025"/>
                  <a:chOff x="5169788" y="3603788"/>
                  <a:chExt cx="352425" cy="352425"/>
                </a:xfrm>
              </xdr:grpSpPr>
              <xdr:sp>
                <xdr:nvSpPr>
                  <xdr:cNvPr id="13294" name="Shape 132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95" name="Shape 132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296" name="Shape 132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97" name="Shape 13297"/>
            <xdr:cNvGrpSpPr/>
          </xdr:nvGrpSpPr>
          <xdr:grpSpPr>
            <a:xfrm>
              <a:off x="5150738" y="3679988"/>
              <a:ext cx="390525" cy="200025"/>
              <a:chOff x="5150738" y="3679988"/>
              <a:chExt cx="390525" cy="200025"/>
            </a:xfrm>
          </xdr:grpSpPr>
          <xdr:sp>
            <xdr:nvSpPr>
              <xdr:cNvPr id="13298" name="Shape 132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99" name="Shape 13299"/>
              <xdr:cNvGrpSpPr/>
            </xdr:nvGrpSpPr>
            <xdr:grpSpPr>
              <a:xfrm>
                <a:off x="5150738" y="3679988"/>
                <a:ext cx="390525" cy="200025"/>
                <a:chOff x="4921017" y="3679988"/>
                <a:chExt cx="849966" cy="200025"/>
              </a:xfrm>
            </xdr:grpSpPr>
            <xdr:sp>
              <xdr:nvSpPr>
                <xdr:cNvPr id="13300" name="Shape 133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01" name="Shape 13301"/>
                <xdr:cNvGrpSpPr/>
              </xdr:nvGrpSpPr>
              <xdr:grpSpPr>
                <a:xfrm>
                  <a:off x="4921017" y="3679988"/>
                  <a:ext cx="849966" cy="200025"/>
                  <a:chOff x="5169788" y="3603788"/>
                  <a:chExt cx="352425" cy="352425"/>
                </a:xfrm>
              </xdr:grpSpPr>
              <xdr:sp>
                <xdr:nvSpPr>
                  <xdr:cNvPr id="13302" name="Shape 133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03" name="Shape 133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04" name="Shape 133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05" name="Shape 13305"/>
            <xdr:cNvGrpSpPr/>
          </xdr:nvGrpSpPr>
          <xdr:grpSpPr>
            <a:xfrm>
              <a:off x="5150738" y="3679988"/>
              <a:ext cx="390525" cy="200025"/>
              <a:chOff x="5150738" y="3679988"/>
              <a:chExt cx="390525" cy="200025"/>
            </a:xfrm>
          </xdr:grpSpPr>
          <xdr:sp>
            <xdr:nvSpPr>
              <xdr:cNvPr id="13306" name="Shape 133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07" name="Shape 13307"/>
              <xdr:cNvGrpSpPr/>
            </xdr:nvGrpSpPr>
            <xdr:grpSpPr>
              <a:xfrm>
                <a:off x="5150738" y="3679988"/>
                <a:ext cx="390525" cy="200025"/>
                <a:chOff x="4921017" y="3679988"/>
                <a:chExt cx="849966" cy="200025"/>
              </a:xfrm>
            </xdr:grpSpPr>
            <xdr:sp>
              <xdr:nvSpPr>
                <xdr:cNvPr id="13308" name="Shape 133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09" name="Shape 13309"/>
                <xdr:cNvGrpSpPr/>
              </xdr:nvGrpSpPr>
              <xdr:grpSpPr>
                <a:xfrm>
                  <a:off x="4921017" y="3679988"/>
                  <a:ext cx="849966" cy="200025"/>
                  <a:chOff x="5169788" y="3603788"/>
                  <a:chExt cx="352425" cy="352425"/>
                </a:xfrm>
              </xdr:grpSpPr>
              <xdr:sp>
                <xdr:nvSpPr>
                  <xdr:cNvPr id="13310" name="Shape 133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11" name="Shape 133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12" name="Shape 133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13" name="Shape 13313"/>
            <xdr:cNvGrpSpPr/>
          </xdr:nvGrpSpPr>
          <xdr:grpSpPr>
            <a:xfrm>
              <a:off x="5150738" y="3679988"/>
              <a:ext cx="390525" cy="200025"/>
              <a:chOff x="5150738" y="3679988"/>
              <a:chExt cx="390525" cy="200025"/>
            </a:xfrm>
          </xdr:grpSpPr>
          <xdr:sp>
            <xdr:nvSpPr>
              <xdr:cNvPr id="13314" name="Shape 133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15" name="Shape 13315"/>
              <xdr:cNvGrpSpPr/>
            </xdr:nvGrpSpPr>
            <xdr:grpSpPr>
              <a:xfrm>
                <a:off x="5150738" y="3679988"/>
                <a:ext cx="390525" cy="200025"/>
                <a:chOff x="4921017" y="3679988"/>
                <a:chExt cx="849966" cy="200025"/>
              </a:xfrm>
            </xdr:grpSpPr>
            <xdr:sp>
              <xdr:nvSpPr>
                <xdr:cNvPr id="13316" name="Shape 133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17" name="Shape 13317"/>
                <xdr:cNvGrpSpPr/>
              </xdr:nvGrpSpPr>
              <xdr:grpSpPr>
                <a:xfrm>
                  <a:off x="4921017" y="3679988"/>
                  <a:ext cx="849966" cy="200025"/>
                  <a:chOff x="5169788" y="3603788"/>
                  <a:chExt cx="352425" cy="352425"/>
                </a:xfrm>
              </xdr:grpSpPr>
              <xdr:sp>
                <xdr:nvSpPr>
                  <xdr:cNvPr id="13318" name="Shape 133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19" name="Shape 133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20" name="Shape 133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21" name="Shape 13321"/>
            <xdr:cNvGrpSpPr/>
          </xdr:nvGrpSpPr>
          <xdr:grpSpPr>
            <a:xfrm>
              <a:off x="5150738" y="3679988"/>
              <a:ext cx="390525" cy="200025"/>
              <a:chOff x="5150738" y="3679988"/>
              <a:chExt cx="390525" cy="200025"/>
            </a:xfrm>
          </xdr:grpSpPr>
          <xdr:sp>
            <xdr:nvSpPr>
              <xdr:cNvPr id="13322" name="Shape 133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23" name="Shape 13323"/>
              <xdr:cNvGrpSpPr/>
            </xdr:nvGrpSpPr>
            <xdr:grpSpPr>
              <a:xfrm>
                <a:off x="5150738" y="3679988"/>
                <a:ext cx="390525" cy="200025"/>
                <a:chOff x="4921017" y="3679988"/>
                <a:chExt cx="849966" cy="200025"/>
              </a:xfrm>
            </xdr:grpSpPr>
            <xdr:sp>
              <xdr:nvSpPr>
                <xdr:cNvPr id="13324" name="Shape 133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25" name="Shape 13325"/>
                <xdr:cNvGrpSpPr/>
              </xdr:nvGrpSpPr>
              <xdr:grpSpPr>
                <a:xfrm>
                  <a:off x="4921017" y="3679988"/>
                  <a:ext cx="849966" cy="200025"/>
                  <a:chOff x="5169788" y="3603788"/>
                  <a:chExt cx="352425" cy="352425"/>
                </a:xfrm>
              </xdr:grpSpPr>
              <xdr:sp>
                <xdr:nvSpPr>
                  <xdr:cNvPr id="13326" name="Shape 133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27" name="Shape 133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28" name="Shape 133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29" name="Shape 13329"/>
            <xdr:cNvGrpSpPr/>
          </xdr:nvGrpSpPr>
          <xdr:grpSpPr>
            <a:xfrm>
              <a:off x="5150738" y="3679988"/>
              <a:ext cx="390525" cy="200025"/>
              <a:chOff x="5150738" y="3679988"/>
              <a:chExt cx="390525" cy="200025"/>
            </a:xfrm>
          </xdr:grpSpPr>
          <xdr:sp>
            <xdr:nvSpPr>
              <xdr:cNvPr id="13330" name="Shape 133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31" name="Shape 13331"/>
              <xdr:cNvGrpSpPr/>
            </xdr:nvGrpSpPr>
            <xdr:grpSpPr>
              <a:xfrm>
                <a:off x="5150738" y="3679988"/>
                <a:ext cx="390525" cy="200025"/>
                <a:chOff x="4921017" y="3679988"/>
                <a:chExt cx="849966" cy="200025"/>
              </a:xfrm>
            </xdr:grpSpPr>
            <xdr:sp>
              <xdr:nvSpPr>
                <xdr:cNvPr id="13332" name="Shape 133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33" name="Shape 13333"/>
                <xdr:cNvGrpSpPr/>
              </xdr:nvGrpSpPr>
              <xdr:grpSpPr>
                <a:xfrm>
                  <a:off x="4921017" y="3679988"/>
                  <a:ext cx="849966" cy="200025"/>
                  <a:chOff x="5169788" y="3603788"/>
                  <a:chExt cx="352425" cy="352425"/>
                </a:xfrm>
              </xdr:grpSpPr>
              <xdr:sp>
                <xdr:nvSpPr>
                  <xdr:cNvPr id="13334" name="Shape 133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35" name="Shape 133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36" name="Shape 133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37" name="Shape 13337"/>
            <xdr:cNvGrpSpPr/>
          </xdr:nvGrpSpPr>
          <xdr:grpSpPr>
            <a:xfrm>
              <a:off x="5150738" y="3679988"/>
              <a:ext cx="390525" cy="200025"/>
              <a:chOff x="5150738" y="3679988"/>
              <a:chExt cx="390525" cy="200025"/>
            </a:xfrm>
          </xdr:grpSpPr>
          <xdr:sp>
            <xdr:nvSpPr>
              <xdr:cNvPr id="13338" name="Shape 133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39" name="Shape 13339"/>
              <xdr:cNvGrpSpPr/>
            </xdr:nvGrpSpPr>
            <xdr:grpSpPr>
              <a:xfrm>
                <a:off x="5150738" y="3679988"/>
                <a:ext cx="390525" cy="200025"/>
                <a:chOff x="4921017" y="3679988"/>
                <a:chExt cx="849966" cy="200025"/>
              </a:xfrm>
            </xdr:grpSpPr>
            <xdr:sp>
              <xdr:nvSpPr>
                <xdr:cNvPr id="13340" name="Shape 133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41" name="Shape 13341"/>
                <xdr:cNvGrpSpPr/>
              </xdr:nvGrpSpPr>
              <xdr:grpSpPr>
                <a:xfrm>
                  <a:off x="4921017" y="3679988"/>
                  <a:ext cx="849966" cy="200025"/>
                  <a:chOff x="5169788" y="3603788"/>
                  <a:chExt cx="352425" cy="352425"/>
                </a:xfrm>
              </xdr:grpSpPr>
              <xdr:sp>
                <xdr:nvSpPr>
                  <xdr:cNvPr id="13342" name="Shape 133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43" name="Shape 133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44" name="Shape 133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45" name="Shape 13345"/>
            <xdr:cNvGrpSpPr/>
          </xdr:nvGrpSpPr>
          <xdr:grpSpPr>
            <a:xfrm>
              <a:off x="5150738" y="3679988"/>
              <a:ext cx="390525" cy="200025"/>
              <a:chOff x="5150738" y="3679988"/>
              <a:chExt cx="390525" cy="200025"/>
            </a:xfrm>
          </xdr:grpSpPr>
          <xdr:sp>
            <xdr:nvSpPr>
              <xdr:cNvPr id="13346" name="Shape 133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47" name="Shape 13347"/>
              <xdr:cNvGrpSpPr/>
            </xdr:nvGrpSpPr>
            <xdr:grpSpPr>
              <a:xfrm>
                <a:off x="5150738" y="3679988"/>
                <a:ext cx="390525" cy="200025"/>
                <a:chOff x="4921017" y="3679988"/>
                <a:chExt cx="849966" cy="200025"/>
              </a:xfrm>
            </xdr:grpSpPr>
            <xdr:sp>
              <xdr:nvSpPr>
                <xdr:cNvPr id="13348" name="Shape 133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49" name="Shape 13349"/>
                <xdr:cNvGrpSpPr/>
              </xdr:nvGrpSpPr>
              <xdr:grpSpPr>
                <a:xfrm>
                  <a:off x="4921017" y="3679988"/>
                  <a:ext cx="849966" cy="200025"/>
                  <a:chOff x="5169788" y="3603788"/>
                  <a:chExt cx="352425" cy="352425"/>
                </a:xfrm>
              </xdr:grpSpPr>
              <xdr:sp>
                <xdr:nvSpPr>
                  <xdr:cNvPr id="13350" name="Shape 133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51" name="Shape 133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52" name="Shape 133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53" name="Shape 13353"/>
            <xdr:cNvGrpSpPr/>
          </xdr:nvGrpSpPr>
          <xdr:grpSpPr>
            <a:xfrm>
              <a:off x="5150738" y="3679988"/>
              <a:ext cx="390525" cy="200025"/>
              <a:chOff x="5150738" y="3679988"/>
              <a:chExt cx="390525" cy="200025"/>
            </a:xfrm>
          </xdr:grpSpPr>
          <xdr:sp>
            <xdr:nvSpPr>
              <xdr:cNvPr id="13354" name="Shape 133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55" name="Shape 13355"/>
              <xdr:cNvGrpSpPr/>
            </xdr:nvGrpSpPr>
            <xdr:grpSpPr>
              <a:xfrm>
                <a:off x="5150738" y="3679988"/>
                <a:ext cx="390525" cy="200025"/>
                <a:chOff x="4921017" y="3679988"/>
                <a:chExt cx="849966" cy="200025"/>
              </a:xfrm>
            </xdr:grpSpPr>
            <xdr:sp>
              <xdr:nvSpPr>
                <xdr:cNvPr id="13356" name="Shape 133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57" name="Shape 13357"/>
                <xdr:cNvGrpSpPr/>
              </xdr:nvGrpSpPr>
              <xdr:grpSpPr>
                <a:xfrm>
                  <a:off x="4921017" y="3679988"/>
                  <a:ext cx="849966" cy="200025"/>
                  <a:chOff x="5169788" y="3603788"/>
                  <a:chExt cx="352425" cy="352425"/>
                </a:xfrm>
              </xdr:grpSpPr>
              <xdr:sp>
                <xdr:nvSpPr>
                  <xdr:cNvPr id="13358" name="Shape 133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59" name="Shape 133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60" name="Shape 133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61" name="Shape 13361"/>
            <xdr:cNvGrpSpPr/>
          </xdr:nvGrpSpPr>
          <xdr:grpSpPr>
            <a:xfrm>
              <a:off x="5150738" y="3679988"/>
              <a:ext cx="390525" cy="200025"/>
              <a:chOff x="5150738" y="3679988"/>
              <a:chExt cx="390525" cy="200025"/>
            </a:xfrm>
          </xdr:grpSpPr>
          <xdr:sp>
            <xdr:nvSpPr>
              <xdr:cNvPr id="13362" name="Shape 133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63" name="Shape 13363"/>
              <xdr:cNvGrpSpPr/>
            </xdr:nvGrpSpPr>
            <xdr:grpSpPr>
              <a:xfrm>
                <a:off x="5150738" y="3679988"/>
                <a:ext cx="390525" cy="200025"/>
                <a:chOff x="4921017" y="3679988"/>
                <a:chExt cx="849966" cy="200025"/>
              </a:xfrm>
            </xdr:grpSpPr>
            <xdr:sp>
              <xdr:nvSpPr>
                <xdr:cNvPr id="13364" name="Shape 133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65" name="Shape 13365"/>
                <xdr:cNvGrpSpPr/>
              </xdr:nvGrpSpPr>
              <xdr:grpSpPr>
                <a:xfrm>
                  <a:off x="4921017" y="3679988"/>
                  <a:ext cx="849966" cy="200025"/>
                  <a:chOff x="5169788" y="3603788"/>
                  <a:chExt cx="352425" cy="352425"/>
                </a:xfrm>
              </xdr:grpSpPr>
              <xdr:sp>
                <xdr:nvSpPr>
                  <xdr:cNvPr id="13366" name="Shape 133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67" name="Shape 133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68" name="Shape 133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69" name="Shape 13369"/>
            <xdr:cNvGrpSpPr/>
          </xdr:nvGrpSpPr>
          <xdr:grpSpPr>
            <a:xfrm>
              <a:off x="5150738" y="3679988"/>
              <a:ext cx="390525" cy="200025"/>
              <a:chOff x="5150738" y="3679988"/>
              <a:chExt cx="390525" cy="200025"/>
            </a:xfrm>
          </xdr:grpSpPr>
          <xdr:sp>
            <xdr:nvSpPr>
              <xdr:cNvPr id="13370" name="Shape 133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71" name="Shape 13371"/>
              <xdr:cNvGrpSpPr/>
            </xdr:nvGrpSpPr>
            <xdr:grpSpPr>
              <a:xfrm>
                <a:off x="5150738" y="3679988"/>
                <a:ext cx="390525" cy="200025"/>
                <a:chOff x="4921017" y="3679988"/>
                <a:chExt cx="849966" cy="200025"/>
              </a:xfrm>
            </xdr:grpSpPr>
            <xdr:sp>
              <xdr:nvSpPr>
                <xdr:cNvPr id="13372" name="Shape 133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73" name="Shape 13373"/>
                <xdr:cNvGrpSpPr/>
              </xdr:nvGrpSpPr>
              <xdr:grpSpPr>
                <a:xfrm>
                  <a:off x="4921017" y="3679988"/>
                  <a:ext cx="849966" cy="200025"/>
                  <a:chOff x="5169788" y="3603788"/>
                  <a:chExt cx="352425" cy="352425"/>
                </a:xfrm>
              </xdr:grpSpPr>
              <xdr:sp>
                <xdr:nvSpPr>
                  <xdr:cNvPr id="13374" name="Shape 133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75" name="Shape 133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76" name="Shape 133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77" name="Shape 13377"/>
            <xdr:cNvGrpSpPr/>
          </xdr:nvGrpSpPr>
          <xdr:grpSpPr>
            <a:xfrm>
              <a:off x="5150738" y="3679988"/>
              <a:ext cx="390525" cy="200025"/>
              <a:chOff x="5150738" y="3679988"/>
              <a:chExt cx="390525" cy="200025"/>
            </a:xfrm>
          </xdr:grpSpPr>
          <xdr:sp>
            <xdr:nvSpPr>
              <xdr:cNvPr id="13378" name="Shape 133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79" name="Shape 13379"/>
              <xdr:cNvGrpSpPr/>
            </xdr:nvGrpSpPr>
            <xdr:grpSpPr>
              <a:xfrm>
                <a:off x="5150738" y="3679988"/>
                <a:ext cx="390525" cy="200025"/>
                <a:chOff x="4921017" y="3679988"/>
                <a:chExt cx="849966" cy="200025"/>
              </a:xfrm>
            </xdr:grpSpPr>
            <xdr:sp>
              <xdr:nvSpPr>
                <xdr:cNvPr id="13380" name="Shape 133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81" name="Shape 13381"/>
                <xdr:cNvGrpSpPr/>
              </xdr:nvGrpSpPr>
              <xdr:grpSpPr>
                <a:xfrm>
                  <a:off x="4921017" y="3679988"/>
                  <a:ext cx="849966" cy="200025"/>
                  <a:chOff x="5169788" y="3603788"/>
                  <a:chExt cx="352425" cy="352425"/>
                </a:xfrm>
              </xdr:grpSpPr>
              <xdr:sp>
                <xdr:nvSpPr>
                  <xdr:cNvPr id="13382" name="Shape 133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83" name="Shape 133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84" name="Shape 133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85" name="Shape 13385"/>
            <xdr:cNvGrpSpPr/>
          </xdr:nvGrpSpPr>
          <xdr:grpSpPr>
            <a:xfrm>
              <a:off x="5150738" y="3679988"/>
              <a:ext cx="390525" cy="200025"/>
              <a:chOff x="5150738" y="3679988"/>
              <a:chExt cx="390525" cy="200025"/>
            </a:xfrm>
          </xdr:grpSpPr>
          <xdr:sp>
            <xdr:nvSpPr>
              <xdr:cNvPr id="13386" name="Shape 133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87" name="Shape 13387"/>
              <xdr:cNvGrpSpPr/>
            </xdr:nvGrpSpPr>
            <xdr:grpSpPr>
              <a:xfrm>
                <a:off x="5150738" y="3679988"/>
                <a:ext cx="390525" cy="200025"/>
                <a:chOff x="4921017" y="3679988"/>
                <a:chExt cx="849966" cy="200025"/>
              </a:xfrm>
            </xdr:grpSpPr>
            <xdr:sp>
              <xdr:nvSpPr>
                <xdr:cNvPr id="13388" name="Shape 133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89" name="Shape 13389"/>
                <xdr:cNvGrpSpPr/>
              </xdr:nvGrpSpPr>
              <xdr:grpSpPr>
                <a:xfrm>
                  <a:off x="4921017" y="3679988"/>
                  <a:ext cx="849966" cy="200025"/>
                  <a:chOff x="5169788" y="3603788"/>
                  <a:chExt cx="352425" cy="352425"/>
                </a:xfrm>
              </xdr:grpSpPr>
              <xdr:sp>
                <xdr:nvSpPr>
                  <xdr:cNvPr id="13390" name="Shape 133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91" name="Shape 133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392" name="Shape 133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93" name="Shape 13393"/>
            <xdr:cNvGrpSpPr/>
          </xdr:nvGrpSpPr>
          <xdr:grpSpPr>
            <a:xfrm>
              <a:off x="5150738" y="3679988"/>
              <a:ext cx="390525" cy="200025"/>
              <a:chOff x="5150738" y="3679988"/>
              <a:chExt cx="390525" cy="200025"/>
            </a:xfrm>
          </xdr:grpSpPr>
          <xdr:sp>
            <xdr:nvSpPr>
              <xdr:cNvPr id="13394" name="Shape 133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95" name="Shape 13395"/>
              <xdr:cNvGrpSpPr/>
            </xdr:nvGrpSpPr>
            <xdr:grpSpPr>
              <a:xfrm>
                <a:off x="5150738" y="3679988"/>
                <a:ext cx="390525" cy="200025"/>
                <a:chOff x="4921017" y="3679988"/>
                <a:chExt cx="849966" cy="200025"/>
              </a:xfrm>
            </xdr:grpSpPr>
            <xdr:sp>
              <xdr:nvSpPr>
                <xdr:cNvPr id="13396" name="Shape 133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97" name="Shape 13397"/>
                <xdr:cNvGrpSpPr/>
              </xdr:nvGrpSpPr>
              <xdr:grpSpPr>
                <a:xfrm>
                  <a:off x="4921017" y="3679988"/>
                  <a:ext cx="849966" cy="200025"/>
                  <a:chOff x="5169788" y="3603788"/>
                  <a:chExt cx="352425" cy="352425"/>
                </a:xfrm>
              </xdr:grpSpPr>
              <xdr:sp>
                <xdr:nvSpPr>
                  <xdr:cNvPr id="13398" name="Shape 133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99" name="Shape 133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00" name="Shape 134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01" name="Shape 13401"/>
            <xdr:cNvGrpSpPr/>
          </xdr:nvGrpSpPr>
          <xdr:grpSpPr>
            <a:xfrm>
              <a:off x="5150738" y="3679988"/>
              <a:ext cx="390525" cy="200025"/>
              <a:chOff x="5150738" y="3679988"/>
              <a:chExt cx="390525" cy="200025"/>
            </a:xfrm>
          </xdr:grpSpPr>
          <xdr:sp>
            <xdr:nvSpPr>
              <xdr:cNvPr id="13402" name="Shape 134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03" name="Shape 13403"/>
              <xdr:cNvGrpSpPr/>
            </xdr:nvGrpSpPr>
            <xdr:grpSpPr>
              <a:xfrm>
                <a:off x="5150738" y="3679988"/>
                <a:ext cx="390525" cy="200025"/>
                <a:chOff x="4921017" y="3679988"/>
                <a:chExt cx="849966" cy="200025"/>
              </a:xfrm>
            </xdr:grpSpPr>
            <xdr:sp>
              <xdr:nvSpPr>
                <xdr:cNvPr id="13404" name="Shape 134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05" name="Shape 13405"/>
                <xdr:cNvGrpSpPr/>
              </xdr:nvGrpSpPr>
              <xdr:grpSpPr>
                <a:xfrm>
                  <a:off x="4921017" y="3679988"/>
                  <a:ext cx="849966" cy="200025"/>
                  <a:chOff x="5169788" y="3603788"/>
                  <a:chExt cx="352425" cy="352425"/>
                </a:xfrm>
              </xdr:grpSpPr>
              <xdr:sp>
                <xdr:nvSpPr>
                  <xdr:cNvPr id="13406" name="Shape 134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07" name="Shape 134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08" name="Shape 134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09" name="Shape 13409"/>
            <xdr:cNvGrpSpPr/>
          </xdr:nvGrpSpPr>
          <xdr:grpSpPr>
            <a:xfrm>
              <a:off x="5150738" y="3679988"/>
              <a:ext cx="390525" cy="200025"/>
              <a:chOff x="5150738" y="3679988"/>
              <a:chExt cx="390525" cy="200025"/>
            </a:xfrm>
          </xdr:grpSpPr>
          <xdr:sp>
            <xdr:nvSpPr>
              <xdr:cNvPr id="13410" name="Shape 134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11" name="Shape 13411"/>
              <xdr:cNvGrpSpPr/>
            </xdr:nvGrpSpPr>
            <xdr:grpSpPr>
              <a:xfrm>
                <a:off x="5150738" y="3679988"/>
                <a:ext cx="390525" cy="200025"/>
                <a:chOff x="4921017" y="3679988"/>
                <a:chExt cx="849966" cy="200025"/>
              </a:xfrm>
            </xdr:grpSpPr>
            <xdr:sp>
              <xdr:nvSpPr>
                <xdr:cNvPr id="13412" name="Shape 134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13" name="Shape 13413"/>
                <xdr:cNvGrpSpPr/>
              </xdr:nvGrpSpPr>
              <xdr:grpSpPr>
                <a:xfrm>
                  <a:off x="4921017" y="3679988"/>
                  <a:ext cx="849966" cy="200025"/>
                  <a:chOff x="5169788" y="3603788"/>
                  <a:chExt cx="352425" cy="352425"/>
                </a:xfrm>
              </xdr:grpSpPr>
              <xdr:sp>
                <xdr:nvSpPr>
                  <xdr:cNvPr id="13414" name="Shape 134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15" name="Shape 134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16" name="Shape 134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17" name="Shape 13417"/>
            <xdr:cNvGrpSpPr/>
          </xdr:nvGrpSpPr>
          <xdr:grpSpPr>
            <a:xfrm>
              <a:off x="5150738" y="3679988"/>
              <a:ext cx="390525" cy="200025"/>
              <a:chOff x="5150738" y="3679988"/>
              <a:chExt cx="390525" cy="200025"/>
            </a:xfrm>
          </xdr:grpSpPr>
          <xdr:sp>
            <xdr:nvSpPr>
              <xdr:cNvPr id="13418" name="Shape 134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19" name="Shape 13419"/>
              <xdr:cNvGrpSpPr/>
            </xdr:nvGrpSpPr>
            <xdr:grpSpPr>
              <a:xfrm>
                <a:off x="5150738" y="3679988"/>
                <a:ext cx="390525" cy="200025"/>
                <a:chOff x="4921017" y="3679988"/>
                <a:chExt cx="849966" cy="200025"/>
              </a:xfrm>
            </xdr:grpSpPr>
            <xdr:sp>
              <xdr:nvSpPr>
                <xdr:cNvPr id="13420" name="Shape 134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21" name="Shape 13421"/>
                <xdr:cNvGrpSpPr/>
              </xdr:nvGrpSpPr>
              <xdr:grpSpPr>
                <a:xfrm>
                  <a:off x="4921017" y="3679988"/>
                  <a:ext cx="849966" cy="200025"/>
                  <a:chOff x="5169788" y="3603788"/>
                  <a:chExt cx="352425" cy="352425"/>
                </a:xfrm>
              </xdr:grpSpPr>
              <xdr:sp>
                <xdr:nvSpPr>
                  <xdr:cNvPr id="13422" name="Shape 134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23" name="Shape 134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24" name="Shape 134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25" name="Shape 13425"/>
            <xdr:cNvGrpSpPr/>
          </xdr:nvGrpSpPr>
          <xdr:grpSpPr>
            <a:xfrm>
              <a:off x="5150738" y="3679988"/>
              <a:ext cx="390525" cy="200025"/>
              <a:chOff x="5150738" y="3679988"/>
              <a:chExt cx="390525" cy="200025"/>
            </a:xfrm>
          </xdr:grpSpPr>
          <xdr:sp>
            <xdr:nvSpPr>
              <xdr:cNvPr id="13426" name="Shape 134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27" name="Shape 13427"/>
              <xdr:cNvGrpSpPr/>
            </xdr:nvGrpSpPr>
            <xdr:grpSpPr>
              <a:xfrm>
                <a:off x="5150738" y="3679988"/>
                <a:ext cx="390525" cy="200025"/>
                <a:chOff x="4921017" y="3679988"/>
                <a:chExt cx="849966" cy="200025"/>
              </a:xfrm>
            </xdr:grpSpPr>
            <xdr:sp>
              <xdr:nvSpPr>
                <xdr:cNvPr id="13428" name="Shape 134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29" name="Shape 13429"/>
                <xdr:cNvGrpSpPr/>
              </xdr:nvGrpSpPr>
              <xdr:grpSpPr>
                <a:xfrm>
                  <a:off x="4921017" y="3679988"/>
                  <a:ext cx="849966" cy="200025"/>
                  <a:chOff x="5169788" y="3603788"/>
                  <a:chExt cx="352425" cy="352425"/>
                </a:xfrm>
              </xdr:grpSpPr>
              <xdr:sp>
                <xdr:nvSpPr>
                  <xdr:cNvPr id="13430" name="Shape 134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31" name="Shape 134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32" name="Shape 134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33" name="Shape 13433"/>
            <xdr:cNvGrpSpPr/>
          </xdr:nvGrpSpPr>
          <xdr:grpSpPr>
            <a:xfrm>
              <a:off x="5150738" y="3679988"/>
              <a:ext cx="390525" cy="200025"/>
              <a:chOff x="5150738" y="3679988"/>
              <a:chExt cx="390525" cy="200025"/>
            </a:xfrm>
          </xdr:grpSpPr>
          <xdr:sp>
            <xdr:nvSpPr>
              <xdr:cNvPr id="13434" name="Shape 134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35" name="Shape 13435"/>
              <xdr:cNvGrpSpPr/>
            </xdr:nvGrpSpPr>
            <xdr:grpSpPr>
              <a:xfrm>
                <a:off x="5150738" y="3679988"/>
                <a:ext cx="390525" cy="200025"/>
                <a:chOff x="4921017" y="3679988"/>
                <a:chExt cx="849966" cy="200025"/>
              </a:xfrm>
            </xdr:grpSpPr>
            <xdr:sp>
              <xdr:nvSpPr>
                <xdr:cNvPr id="13436" name="Shape 134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37" name="Shape 13437"/>
                <xdr:cNvGrpSpPr/>
              </xdr:nvGrpSpPr>
              <xdr:grpSpPr>
                <a:xfrm>
                  <a:off x="4921017" y="3679988"/>
                  <a:ext cx="849966" cy="200025"/>
                  <a:chOff x="5169788" y="3603788"/>
                  <a:chExt cx="352425" cy="352425"/>
                </a:xfrm>
              </xdr:grpSpPr>
              <xdr:sp>
                <xdr:nvSpPr>
                  <xdr:cNvPr id="13438" name="Shape 134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39" name="Shape 134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40" name="Shape 134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41" name="Shape 13441"/>
            <xdr:cNvGrpSpPr/>
          </xdr:nvGrpSpPr>
          <xdr:grpSpPr>
            <a:xfrm>
              <a:off x="5150738" y="3679988"/>
              <a:ext cx="390525" cy="200025"/>
              <a:chOff x="5150738" y="3679988"/>
              <a:chExt cx="390525" cy="200025"/>
            </a:xfrm>
          </xdr:grpSpPr>
          <xdr:sp>
            <xdr:nvSpPr>
              <xdr:cNvPr id="13442" name="Shape 134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43" name="Shape 13443"/>
              <xdr:cNvGrpSpPr/>
            </xdr:nvGrpSpPr>
            <xdr:grpSpPr>
              <a:xfrm>
                <a:off x="5150738" y="3679988"/>
                <a:ext cx="390525" cy="200025"/>
                <a:chOff x="4921017" y="3679988"/>
                <a:chExt cx="849966" cy="200025"/>
              </a:xfrm>
            </xdr:grpSpPr>
            <xdr:sp>
              <xdr:nvSpPr>
                <xdr:cNvPr id="13444" name="Shape 134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45" name="Shape 13445"/>
                <xdr:cNvGrpSpPr/>
              </xdr:nvGrpSpPr>
              <xdr:grpSpPr>
                <a:xfrm>
                  <a:off x="4921017" y="3679988"/>
                  <a:ext cx="849966" cy="200025"/>
                  <a:chOff x="5169788" y="3603788"/>
                  <a:chExt cx="352425" cy="352425"/>
                </a:xfrm>
              </xdr:grpSpPr>
              <xdr:sp>
                <xdr:nvSpPr>
                  <xdr:cNvPr id="13446" name="Shape 134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47" name="Shape 134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48" name="Shape 134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49" name="Shape 13449"/>
            <xdr:cNvGrpSpPr/>
          </xdr:nvGrpSpPr>
          <xdr:grpSpPr>
            <a:xfrm>
              <a:off x="5150738" y="3679988"/>
              <a:ext cx="390525" cy="200025"/>
              <a:chOff x="5150738" y="3679988"/>
              <a:chExt cx="390525" cy="200025"/>
            </a:xfrm>
          </xdr:grpSpPr>
          <xdr:sp>
            <xdr:nvSpPr>
              <xdr:cNvPr id="13450" name="Shape 134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51" name="Shape 13451"/>
              <xdr:cNvGrpSpPr/>
            </xdr:nvGrpSpPr>
            <xdr:grpSpPr>
              <a:xfrm>
                <a:off x="5150738" y="3679988"/>
                <a:ext cx="390525" cy="200025"/>
                <a:chOff x="4921017" y="3679988"/>
                <a:chExt cx="849966" cy="200025"/>
              </a:xfrm>
            </xdr:grpSpPr>
            <xdr:sp>
              <xdr:nvSpPr>
                <xdr:cNvPr id="13452" name="Shape 134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53" name="Shape 13453"/>
                <xdr:cNvGrpSpPr/>
              </xdr:nvGrpSpPr>
              <xdr:grpSpPr>
                <a:xfrm>
                  <a:off x="4921017" y="3679988"/>
                  <a:ext cx="849966" cy="200025"/>
                  <a:chOff x="5169788" y="3603788"/>
                  <a:chExt cx="352425" cy="352425"/>
                </a:xfrm>
              </xdr:grpSpPr>
              <xdr:sp>
                <xdr:nvSpPr>
                  <xdr:cNvPr id="13454" name="Shape 134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55" name="Shape 134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56" name="Shape 134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57" name="Shape 13457"/>
            <xdr:cNvGrpSpPr/>
          </xdr:nvGrpSpPr>
          <xdr:grpSpPr>
            <a:xfrm>
              <a:off x="5150738" y="3679988"/>
              <a:ext cx="390525" cy="200025"/>
              <a:chOff x="5150738" y="3679988"/>
              <a:chExt cx="390525" cy="200025"/>
            </a:xfrm>
          </xdr:grpSpPr>
          <xdr:sp>
            <xdr:nvSpPr>
              <xdr:cNvPr id="13458" name="Shape 134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59" name="Shape 13459"/>
              <xdr:cNvGrpSpPr/>
            </xdr:nvGrpSpPr>
            <xdr:grpSpPr>
              <a:xfrm>
                <a:off x="5150738" y="3679988"/>
                <a:ext cx="390525" cy="200025"/>
                <a:chOff x="4921017" y="3679988"/>
                <a:chExt cx="849966" cy="200025"/>
              </a:xfrm>
            </xdr:grpSpPr>
            <xdr:sp>
              <xdr:nvSpPr>
                <xdr:cNvPr id="13460" name="Shape 134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61" name="Shape 13461"/>
                <xdr:cNvGrpSpPr/>
              </xdr:nvGrpSpPr>
              <xdr:grpSpPr>
                <a:xfrm>
                  <a:off x="4921017" y="3679988"/>
                  <a:ext cx="849966" cy="200025"/>
                  <a:chOff x="5169788" y="3603788"/>
                  <a:chExt cx="352425" cy="352425"/>
                </a:xfrm>
              </xdr:grpSpPr>
              <xdr:sp>
                <xdr:nvSpPr>
                  <xdr:cNvPr id="13462" name="Shape 134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63" name="Shape 134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64" name="Shape 134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65" name="Shape 13465"/>
            <xdr:cNvGrpSpPr/>
          </xdr:nvGrpSpPr>
          <xdr:grpSpPr>
            <a:xfrm>
              <a:off x="5150738" y="3679988"/>
              <a:ext cx="390525" cy="200025"/>
              <a:chOff x="5150738" y="3679988"/>
              <a:chExt cx="390525" cy="200025"/>
            </a:xfrm>
          </xdr:grpSpPr>
          <xdr:sp>
            <xdr:nvSpPr>
              <xdr:cNvPr id="13466" name="Shape 134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67" name="Shape 13467"/>
              <xdr:cNvGrpSpPr/>
            </xdr:nvGrpSpPr>
            <xdr:grpSpPr>
              <a:xfrm>
                <a:off x="5150738" y="3679988"/>
                <a:ext cx="390525" cy="200025"/>
                <a:chOff x="4921017" y="3679988"/>
                <a:chExt cx="849966" cy="200025"/>
              </a:xfrm>
            </xdr:grpSpPr>
            <xdr:sp>
              <xdr:nvSpPr>
                <xdr:cNvPr id="13468" name="Shape 134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69" name="Shape 13469"/>
                <xdr:cNvGrpSpPr/>
              </xdr:nvGrpSpPr>
              <xdr:grpSpPr>
                <a:xfrm>
                  <a:off x="4921017" y="3679988"/>
                  <a:ext cx="849966" cy="200025"/>
                  <a:chOff x="5169788" y="3603788"/>
                  <a:chExt cx="352425" cy="352425"/>
                </a:xfrm>
              </xdr:grpSpPr>
              <xdr:sp>
                <xdr:nvSpPr>
                  <xdr:cNvPr id="13470" name="Shape 134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71" name="Shape 134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72" name="Shape 134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73" name="Shape 13473"/>
            <xdr:cNvGrpSpPr/>
          </xdr:nvGrpSpPr>
          <xdr:grpSpPr>
            <a:xfrm>
              <a:off x="5150738" y="3679988"/>
              <a:ext cx="390525" cy="200025"/>
              <a:chOff x="5150738" y="3679988"/>
              <a:chExt cx="390525" cy="200025"/>
            </a:xfrm>
          </xdr:grpSpPr>
          <xdr:sp>
            <xdr:nvSpPr>
              <xdr:cNvPr id="13474" name="Shape 134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75" name="Shape 13475"/>
              <xdr:cNvGrpSpPr/>
            </xdr:nvGrpSpPr>
            <xdr:grpSpPr>
              <a:xfrm>
                <a:off x="5150738" y="3679988"/>
                <a:ext cx="390525" cy="200025"/>
                <a:chOff x="4921017" y="3679988"/>
                <a:chExt cx="849966" cy="200025"/>
              </a:xfrm>
            </xdr:grpSpPr>
            <xdr:sp>
              <xdr:nvSpPr>
                <xdr:cNvPr id="13476" name="Shape 134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77" name="Shape 13477"/>
                <xdr:cNvGrpSpPr/>
              </xdr:nvGrpSpPr>
              <xdr:grpSpPr>
                <a:xfrm>
                  <a:off x="4921017" y="3679988"/>
                  <a:ext cx="849966" cy="200025"/>
                  <a:chOff x="5169788" y="3603788"/>
                  <a:chExt cx="352425" cy="352425"/>
                </a:xfrm>
              </xdr:grpSpPr>
              <xdr:sp>
                <xdr:nvSpPr>
                  <xdr:cNvPr id="13478" name="Shape 134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79" name="Shape 134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80" name="Shape 134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81" name="Shape 13481"/>
            <xdr:cNvGrpSpPr/>
          </xdr:nvGrpSpPr>
          <xdr:grpSpPr>
            <a:xfrm>
              <a:off x="5150738" y="3679988"/>
              <a:ext cx="390525" cy="200025"/>
              <a:chOff x="5150738" y="3679988"/>
              <a:chExt cx="390525" cy="200025"/>
            </a:xfrm>
          </xdr:grpSpPr>
          <xdr:sp>
            <xdr:nvSpPr>
              <xdr:cNvPr id="13482" name="Shape 134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83" name="Shape 13483"/>
              <xdr:cNvGrpSpPr/>
            </xdr:nvGrpSpPr>
            <xdr:grpSpPr>
              <a:xfrm>
                <a:off x="5150738" y="3679988"/>
                <a:ext cx="390525" cy="200025"/>
                <a:chOff x="4921017" y="3679988"/>
                <a:chExt cx="849966" cy="200025"/>
              </a:xfrm>
            </xdr:grpSpPr>
            <xdr:sp>
              <xdr:nvSpPr>
                <xdr:cNvPr id="13484" name="Shape 134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85" name="Shape 13485"/>
                <xdr:cNvGrpSpPr/>
              </xdr:nvGrpSpPr>
              <xdr:grpSpPr>
                <a:xfrm>
                  <a:off x="4921017" y="3679988"/>
                  <a:ext cx="849966" cy="200025"/>
                  <a:chOff x="5169788" y="3603788"/>
                  <a:chExt cx="352425" cy="352425"/>
                </a:xfrm>
              </xdr:grpSpPr>
              <xdr:sp>
                <xdr:nvSpPr>
                  <xdr:cNvPr id="13486" name="Shape 134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87" name="Shape 134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88" name="Shape 134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89" name="Shape 13489"/>
            <xdr:cNvGrpSpPr/>
          </xdr:nvGrpSpPr>
          <xdr:grpSpPr>
            <a:xfrm>
              <a:off x="5150738" y="3679988"/>
              <a:ext cx="390525" cy="200025"/>
              <a:chOff x="5150738" y="3679988"/>
              <a:chExt cx="390525" cy="200025"/>
            </a:xfrm>
          </xdr:grpSpPr>
          <xdr:sp>
            <xdr:nvSpPr>
              <xdr:cNvPr id="13490" name="Shape 134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91" name="Shape 13491"/>
              <xdr:cNvGrpSpPr/>
            </xdr:nvGrpSpPr>
            <xdr:grpSpPr>
              <a:xfrm>
                <a:off x="5150738" y="3679988"/>
                <a:ext cx="390525" cy="200025"/>
                <a:chOff x="4921017" y="3679988"/>
                <a:chExt cx="849966" cy="200025"/>
              </a:xfrm>
            </xdr:grpSpPr>
            <xdr:sp>
              <xdr:nvSpPr>
                <xdr:cNvPr id="13492" name="Shape 134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93" name="Shape 13493"/>
                <xdr:cNvGrpSpPr/>
              </xdr:nvGrpSpPr>
              <xdr:grpSpPr>
                <a:xfrm>
                  <a:off x="4921017" y="3679988"/>
                  <a:ext cx="849966" cy="200025"/>
                  <a:chOff x="5169788" y="3603788"/>
                  <a:chExt cx="352425" cy="352425"/>
                </a:xfrm>
              </xdr:grpSpPr>
              <xdr:sp>
                <xdr:nvSpPr>
                  <xdr:cNvPr id="13494" name="Shape 134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95" name="Shape 134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496" name="Shape 134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97" name="Shape 13497"/>
            <xdr:cNvGrpSpPr/>
          </xdr:nvGrpSpPr>
          <xdr:grpSpPr>
            <a:xfrm>
              <a:off x="5150738" y="3679988"/>
              <a:ext cx="390525" cy="200025"/>
              <a:chOff x="5150738" y="3679988"/>
              <a:chExt cx="390525" cy="200025"/>
            </a:xfrm>
          </xdr:grpSpPr>
          <xdr:sp>
            <xdr:nvSpPr>
              <xdr:cNvPr id="13498" name="Shape 134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99" name="Shape 13499"/>
              <xdr:cNvGrpSpPr/>
            </xdr:nvGrpSpPr>
            <xdr:grpSpPr>
              <a:xfrm>
                <a:off x="5150738" y="3679988"/>
                <a:ext cx="390525" cy="200025"/>
                <a:chOff x="4921017" y="3679988"/>
                <a:chExt cx="849966" cy="200025"/>
              </a:xfrm>
            </xdr:grpSpPr>
            <xdr:sp>
              <xdr:nvSpPr>
                <xdr:cNvPr id="13500" name="Shape 135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01" name="Shape 13501"/>
                <xdr:cNvGrpSpPr/>
              </xdr:nvGrpSpPr>
              <xdr:grpSpPr>
                <a:xfrm>
                  <a:off x="4921017" y="3679988"/>
                  <a:ext cx="849966" cy="200025"/>
                  <a:chOff x="5169788" y="3603788"/>
                  <a:chExt cx="352425" cy="352425"/>
                </a:xfrm>
              </xdr:grpSpPr>
              <xdr:sp>
                <xdr:nvSpPr>
                  <xdr:cNvPr id="13502" name="Shape 135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03" name="Shape 135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04" name="Shape 135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05" name="Shape 13505"/>
            <xdr:cNvGrpSpPr/>
          </xdr:nvGrpSpPr>
          <xdr:grpSpPr>
            <a:xfrm>
              <a:off x="5150738" y="3679988"/>
              <a:ext cx="390525" cy="200025"/>
              <a:chOff x="5150738" y="3679988"/>
              <a:chExt cx="390525" cy="200025"/>
            </a:xfrm>
          </xdr:grpSpPr>
          <xdr:sp>
            <xdr:nvSpPr>
              <xdr:cNvPr id="13506" name="Shape 135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07" name="Shape 13507"/>
              <xdr:cNvGrpSpPr/>
            </xdr:nvGrpSpPr>
            <xdr:grpSpPr>
              <a:xfrm>
                <a:off x="5150738" y="3679988"/>
                <a:ext cx="390525" cy="200025"/>
                <a:chOff x="4921017" y="3679988"/>
                <a:chExt cx="849966" cy="200025"/>
              </a:xfrm>
            </xdr:grpSpPr>
            <xdr:sp>
              <xdr:nvSpPr>
                <xdr:cNvPr id="13508" name="Shape 135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09" name="Shape 13509"/>
                <xdr:cNvGrpSpPr/>
              </xdr:nvGrpSpPr>
              <xdr:grpSpPr>
                <a:xfrm>
                  <a:off x="4921017" y="3679988"/>
                  <a:ext cx="849966" cy="200025"/>
                  <a:chOff x="5169788" y="3603788"/>
                  <a:chExt cx="352425" cy="352425"/>
                </a:xfrm>
              </xdr:grpSpPr>
              <xdr:sp>
                <xdr:nvSpPr>
                  <xdr:cNvPr id="13510" name="Shape 135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11" name="Shape 135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12" name="Shape 135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13" name="Shape 13513"/>
            <xdr:cNvGrpSpPr/>
          </xdr:nvGrpSpPr>
          <xdr:grpSpPr>
            <a:xfrm>
              <a:off x="5150738" y="3679988"/>
              <a:ext cx="390525" cy="200025"/>
              <a:chOff x="5150738" y="3679988"/>
              <a:chExt cx="390525" cy="200025"/>
            </a:xfrm>
          </xdr:grpSpPr>
          <xdr:sp>
            <xdr:nvSpPr>
              <xdr:cNvPr id="13514" name="Shape 135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15" name="Shape 13515"/>
              <xdr:cNvGrpSpPr/>
            </xdr:nvGrpSpPr>
            <xdr:grpSpPr>
              <a:xfrm>
                <a:off x="5150738" y="3679988"/>
                <a:ext cx="390525" cy="200025"/>
                <a:chOff x="4921017" y="3679988"/>
                <a:chExt cx="849966" cy="200025"/>
              </a:xfrm>
            </xdr:grpSpPr>
            <xdr:sp>
              <xdr:nvSpPr>
                <xdr:cNvPr id="13516" name="Shape 135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17" name="Shape 13517"/>
                <xdr:cNvGrpSpPr/>
              </xdr:nvGrpSpPr>
              <xdr:grpSpPr>
                <a:xfrm>
                  <a:off x="4921017" y="3679988"/>
                  <a:ext cx="849966" cy="200025"/>
                  <a:chOff x="5169788" y="3603788"/>
                  <a:chExt cx="352425" cy="352425"/>
                </a:xfrm>
              </xdr:grpSpPr>
              <xdr:sp>
                <xdr:nvSpPr>
                  <xdr:cNvPr id="13518" name="Shape 135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19" name="Shape 135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20" name="Shape 135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21" name="Shape 13521"/>
            <xdr:cNvGrpSpPr/>
          </xdr:nvGrpSpPr>
          <xdr:grpSpPr>
            <a:xfrm>
              <a:off x="5150738" y="3679988"/>
              <a:ext cx="390525" cy="200025"/>
              <a:chOff x="5150738" y="3679988"/>
              <a:chExt cx="390525" cy="200025"/>
            </a:xfrm>
          </xdr:grpSpPr>
          <xdr:sp>
            <xdr:nvSpPr>
              <xdr:cNvPr id="13522" name="Shape 135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23" name="Shape 13523"/>
              <xdr:cNvGrpSpPr/>
            </xdr:nvGrpSpPr>
            <xdr:grpSpPr>
              <a:xfrm>
                <a:off x="5150738" y="3679988"/>
                <a:ext cx="390525" cy="200025"/>
                <a:chOff x="4921017" y="3679988"/>
                <a:chExt cx="849966" cy="200025"/>
              </a:xfrm>
            </xdr:grpSpPr>
            <xdr:sp>
              <xdr:nvSpPr>
                <xdr:cNvPr id="13524" name="Shape 135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25" name="Shape 13525"/>
                <xdr:cNvGrpSpPr/>
              </xdr:nvGrpSpPr>
              <xdr:grpSpPr>
                <a:xfrm>
                  <a:off x="4921017" y="3679988"/>
                  <a:ext cx="849966" cy="200025"/>
                  <a:chOff x="5169788" y="3603788"/>
                  <a:chExt cx="352425" cy="352425"/>
                </a:xfrm>
              </xdr:grpSpPr>
              <xdr:sp>
                <xdr:nvSpPr>
                  <xdr:cNvPr id="13526" name="Shape 135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27" name="Shape 135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28" name="Shape 135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29" name="Shape 13529"/>
            <xdr:cNvGrpSpPr/>
          </xdr:nvGrpSpPr>
          <xdr:grpSpPr>
            <a:xfrm>
              <a:off x="5150738" y="3679988"/>
              <a:ext cx="390525" cy="200025"/>
              <a:chOff x="5150738" y="3679988"/>
              <a:chExt cx="390525" cy="200025"/>
            </a:xfrm>
          </xdr:grpSpPr>
          <xdr:sp>
            <xdr:nvSpPr>
              <xdr:cNvPr id="13530" name="Shape 135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31" name="Shape 13531"/>
              <xdr:cNvGrpSpPr/>
            </xdr:nvGrpSpPr>
            <xdr:grpSpPr>
              <a:xfrm>
                <a:off x="5150738" y="3679988"/>
                <a:ext cx="390525" cy="200025"/>
                <a:chOff x="4921017" y="3679988"/>
                <a:chExt cx="849966" cy="200025"/>
              </a:xfrm>
            </xdr:grpSpPr>
            <xdr:sp>
              <xdr:nvSpPr>
                <xdr:cNvPr id="13532" name="Shape 135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33" name="Shape 13533"/>
                <xdr:cNvGrpSpPr/>
              </xdr:nvGrpSpPr>
              <xdr:grpSpPr>
                <a:xfrm>
                  <a:off x="4921017" y="3679988"/>
                  <a:ext cx="849966" cy="200025"/>
                  <a:chOff x="5169788" y="3603788"/>
                  <a:chExt cx="352425" cy="352425"/>
                </a:xfrm>
              </xdr:grpSpPr>
              <xdr:sp>
                <xdr:nvSpPr>
                  <xdr:cNvPr id="13534" name="Shape 135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35" name="Shape 135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36" name="Shape 135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37" name="Shape 13537"/>
            <xdr:cNvGrpSpPr/>
          </xdr:nvGrpSpPr>
          <xdr:grpSpPr>
            <a:xfrm>
              <a:off x="5150738" y="3679988"/>
              <a:ext cx="390525" cy="200025"/>
              <a:chOff x="5150738" y="3679988"/>
              <a:chExt cx="390525" cy="200025"/>
            </a:xfrm>
          </xdr:grpSpPr>
          <xdr:sp>
            <xdr:nvSpPr>
              <xdr:cNvPr id="13538" name="Shape 135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39" name="Shape 13539"/>
              <xdr:cNvGrpSpPr/>
            </xdr:nvGrpSpPr>
            <xdr:grpSpPr>
              <a:xfrm>
                <a:off x="5150738" y="3679988"/>
                <a:ext cx="390525" cy="200025"/>
                <a:chOff x="4921017" y="3679988"/>
                <a:chExt cx="849966" cy="200025"/>
              </a:xfrm>
            </xdr:grpSpPr>
            <xdr:sp>
              <xdr:nvSpPr>
                <xdr:cNvPr id="13540" name="Shape 135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41" name="Shape 13541"/>
                <xdr:cNvGrpSpPr/>
              </xdr:nvGrpSpPr>
              <xdr:grpSpPr>
                <a:xfrm>
                  <a:off x="4921017" y="3679988"/>
                  <a:ext cx="849966" cy="200025"/>
                  <a:chOff x="5169788" y="3603788"/>
                  <a:chExt cx="352425" cy="352425"/>
                </a:xfrm>
              </xdr:grpSpPr>
              <xdr:sp>
                <xdr:nvSpPr>
                  <xdr:cNvPr id="13542" name="Shape 135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43" name="Shape 135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44" name="Shape 135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45" name="Shape 13545"/>
            <xdr:cNvGrpSpPr/>
          </xdr:nvGrpSpPr>
          <xdr:grpSpPr>
            <a:xfrm>
              <a:off x="5150738" y="3679988"/>
              <a:ext cx="390525" cy="200025"/>
              <a:chOff x="5150738" y="3679988"/>
              <a:chExt cx="390525" cy="200025"/>
            </a:xfrm>
          </xdr:grpSpPr>
          <xdr:sp>
            <xdr:nvSpPr>
              <xdr:cNvPr id="13546" name="Shape 135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47" name="Shape 13547"/>
              <xdr:cNvGrpSpPr/>
            </xdr:nvGrpSpPr>
            <xdr:grpSpPr>
              <a:xfrm>
                <a:off x="5150738" y="3679988"/>
                <a:ext cx="390525" cy="200025"/>
                <a:chOff x="4921017" y="3679988"/>
                <a:chExt cx="849966" cy="200025"/>
              </a:xfrm>
            </xdr:grpSpPr>
            <xdr:sp>
              <xdr:nvSpPr>
                <xdr:cNvPr id="13548" name="Shape 135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49" name="Shape 13549"/>
                <xdr:cNvGrpSpPr/>
              </xdr:nvGrpSpPr>
              <xdr:grpSpPr>
                <a:xfrm>
                  <a:off x="4921017" y="3679988"/>
                  <a:ext cx="849966" cy="200025"/>
                  <a:chOff x="5169788" y="3603788"/>
                  <a:chExt cx="352425" cy="352425"/>
                </a:xfrm>
              </xdr:grpSpPr>
              <xdr:sp>
                <xdr:nvSpPr>
                  <xdr:cNvPr id="13550" name="Shape 135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51" name="Shape 135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52" name="Shape 135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53" name="Shape 13553"/>
            <xdr:cNvGrpSpPr/>
          </xdr:nvGrpSpPr>
          <xdr:grpSpPr>
            <a:xfrm>
              <a:off x="5150738" y="3679988"/>
              <a:ext cx="390525" cy="200025"/>
              <a:chOff x="5150738" y="3679988"/>
              <a:chExt cx="390525" cy="200025"/>
            </a:xfrm>
          </xdr:grpSpPr>
          <xdr:sp>
            <xdr:nvSpPr>
              <xdr:cNvPr id="13554" name="Shape 135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55" name="Shape 13555"/>
              <xdr:cNvGrpSpPr/>
            </xdr:nvGrpSpPr>
            <xdr:grpSpPr>
              <a:xfrm>
                <a:off x="5150738" y="3679988"/>
                <a:ext cx="390525" cy="200025"/>
                <a:chOff x="4921017" y="3679988"/>
                <a:chExt cx="849966" cy="200025"/>
              </a:xfrm>
            </xdr:grpSpPr>
            <xdr:sp>
              <xdr:nvSpPr>
                <xdr:cNvPr id="13556" name="Shape 135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57" name="Shape 13557"/>
                <xdr:cNvGrpSpPr/>
              </xdr:nvGrpSpPr>
              <xdr:grpSpPr>
                <a:xfrm>
                  <a:off x="4921017" y="3679988"/>
                  <a:ext cx="849966" cy="200025"/>
                  <a:chOff x="5169788" y="3603788"/>
                  <a:chExt cx="352425" cy="352425"/>
                </a:xfrm>
              </xdr:grpSpPr>
              <xdr:sp>
                <xdr:nvSpPr>
                  <xdr:cNvPr id="13558" name="Shape 135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59" name="Shape 135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60" name="Shape 135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61" name="Shape 13561"/>
            <xdr:cNvGrpSpPr/>
          </xdr:nvGrpSpPr>
          <xdr:grpSpPr>
            <a:xfrm>
              <a:off x="5150738" y="3679988"/>
              <a:ext cx="390525" cy="200025"/>
              <a:chOff x="5150738" y="3679988"/>
              <a:chExt cx="390525" cy="200025"/>
            </a:xfrm>
          </xdr:grpSpPr>
          <xdr:sp>
            <xdr:nvSpPr>
              <xdr:cNvPr id="13562" name="Shape 135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63" name="Shape 13563"/>
              <xdr:cNvGrpSpPr/>
            </xdr:nvGrpSpPr>
            <xdr:grpSpPr>
              <a:xfrm>
                <a:off x="5150738" y="3679988"/>
                <a:ext cx="390525" cy="200025"/>
                <a:chOff x="4921017" y="3679988"/>
                <a:chExt cx="849966" cy="200025"/>
              </a:xfrm>
            </xdr:grpSpPr>
            <xdr:sp>
              <xdr:nvSpPr>
                <xdr:cNvPr id="13564" name="Shape 135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65" name="Shape 13565"/>
                <xdr:cNvGrpSpPr/>
              </xdr:nvGrpSpPr>
              <xdr:grpSpPr>
                <a:xfrm>
                  <a:off x="4921017" y="3679988"/>
                  <a:ext cx="849966" cy="200025"/>
                  <a:chOff x="5169788" y="3603788"/>
                  <a:chExt cx="352425" cy="352425"/>
                </a:xfrm>
              </xdr:grpSpPr>
              <xdr:sp>
                <xdr:nvSpPr>
                  <xdr:cNvPr id="13566" name="Shape 135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67" name="Shape 135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68" name="Shape 135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69" name="Shape 13569"/>
            <xdr:cNvGrpSpPr/>
          </xdr:nvGrpSpPr>
          <xdr:grpSpPr>
            <a:xfrm>
              <a:off x="5150738" y="3679988"/>
              <a:ext cx="390525" cy="200025"/>
              <a:chOff x="5150738" y="3679988"/>
              <a:chExt cx="390525" cy="200025"/>
            </a:xfrm>
          </xdr:grpSpPr>
          <xdr:sp>
            <xdr:nvSpPr>
              <xdr:cNvPr id="13570" name="Shape 135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71" name="Shape 13571"/>
              <xdr:cNvGrpSpPr/>
            </xdr:nvGrpSpPr>
            <xdr:grpSpPr>
              <a:xfrm>
                <a:off x="5150738" y="3679988"/>
                <a:ext cx="390525" cy="200025"/>
                <a:chOff x="4921017" y="3679988"/>
                <a:chExt cx="849966" cy="200025"/>
              </a:xfrm>
            </xdr:grpSpPr>
            <xdr:sp>
              <xdr:nvSpPr>
                <xdr:cNvPr id="13572" name="Shape 135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73" name="Shape 13573"/>
                <xdr:cNvGrpSpPr/>
              </xdr:nvGrpSpPr>
              <xdr:grpSpPr>
                <a:xfrm>
                  <a:off x="4921017" y="3679988"/>
                  <a:ext cx="849966" cy="200025"/>
                  <a:chOff x="5169788" y="3603788"/>
                  <a:chExt cx="352425" cy="352425"/>
                </a:xfrm>
              </xdr:grpSpPr>
              <xdr:sp>
                <xdr:nvSpPr>
                  <xdr:cNvPr id="13574" name="Shape 135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75" name="Shape 135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76" name="Shape 135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77" name="Shape 13577"/>
            <xdr:cNvGrpSpPr/>
          </xdr:nvGrpSpPr>
          <xdr:grpSpPr>
            <a:xfrm>
              <a:off x="5150738" y="3679988"/>
              <a:ext cx="390525" cy="200025"/>
              <a:chOff x="5150738" y="3679988"/>
              <a:chExt cx="390525" cy="200025"/>
            </a:xfrm>
          </xdr:grpSpPr>
          <xdr:sp>
            <xdr:nvSpPr>
              <xdr:cNvPr id="13578" name="Shape 135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79" name="Shape 13579"/>
              <xdr:cNvGrpSpPr/>
            </xdr:nvGrpSpPr>
            <xdr:grpSpPr>
              <a:xfrm>
                <a:off x="5150738" y="3679988"/>
                <a:ext cx="390525" cy="200025"/>
                <a:chOff x="4921017" y="3679988"/>
                <a:chExt cx="849966" cy="200025"/>
              </a:xfrm>
            </xdr:grpSpPr>
            <xdr:sp>
              <xdr:nvSpPr>
                <xdr:cNvPr id="13580" name="Shape 135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81" name="Shape 13581"/>
                <xdr:cNvGrpSpPr/>
              </xdr:nvGrpSpPr>
              <xdr:grpSpPr>
                <a:xfrm>
                  <a:off x="4921017" y="3679988"/>
                  <a:ext cx="849966" cy="200025"/>
                  <a:chOff x="5169788" y="3603788"/>
                  <a:chExt cx="352425" cy="352425"/>
                </a:xfrm>
              </xdr:grpSpPr>
              <xdr:sp>
                <xdr:nvSpPr>
                  <xdr:cNvPr id="13582" name="Shape 135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83" name="Shape 135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84" name="Shape 135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85" name="Shape 13585"/>
            <xdr:cNvGrpSpPr/>
          </xdr:nvGrpSpPr>
          <xdr:grpSpPr>
            <a:xfrm>
              <a:off x="5150738" y="3679988"/>
              <a:ext cx="390525" cy="200025"/>
              <a:chOff x="5150738" y="3679988"/>
              <a:chExt cx="390525" cy="200025"/>
            </a:xfrm>
          </xdr:grpSpPr>
          <xdr:sp>
            <xdr:nvSpPr>
              <xdr:cNvPr id="13586" name="Shape 135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87" name="Shape 13587"/>
              <xdr:cNvGrpSpPr/>
            </xdr:nvGrpSpPr>
            <xdr:grpSpPr>
              <a:xfrm>
                <a:off x="5150738" y="3679988"/>
                <a:ext cx="390525" cy="200025"/>
                <a:chOff x="4921017" y="3679988"/>
                <a:chExt cx="849966" cy="200025"/>
              </a:xfrm>
            </xdr:grpSpPr>
            <xdr:sp>
              <xdr:nvSpPr>
                <xdr:cNvPr id="13588" name="Shape 135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89" name="Shape 13589"/>
                <xdr:cNvGrpSpPr/>
              </xdr:nvGrpSpPr>
              <xdr:grpSpPr>
                <a:xfrm>
                  <a:off x="4921017" y="3679988"/>
                  <a:ext cx="849966" cy="200025"/>
                  <a:chOff x="5169788" y="3603788"/>
                  <a:chExt cx="352425" cy="352425"/>
                </a:xfrm>
              </xdr:grpSpPr>
              <xdr:sp>
                <xdr:nvSpPr>
                  <xdr:cNvPr id="13590" name="Shape 135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91" name="Shape 135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592" name="Shape 135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93" name="Shape 13593"/>
            <xdr:cNvGrpSpPr/>
          </xdr:nvGrpSpPr>
          <xdr:grpSpPr>
            <a:xfrm>
              <a:off x="5150738" y="3679988"/>
              <a:ext cx="390525" cy="200025"/>
              <a:chOff x="5150738" y="3679988"/>
              <a:chExt cx="390525" cy="200025"/>
            </a:xfrm>
          </xdr:grpSpPr>
          <xdr:sp>
            <xdr:nvSpPr>
              <xdr:cNvPr id="13594" name="Shape 135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95" name="Shape 13595"/>
              <xdr:cNvGrpSpPr/>
            </xdr:nvGrpSpPr>
            <xdr:grpSpPr>
              <a:xfrm>
                <a:off x="5150738" y="3679988"/>
                <a:ext cx="390525" cy="200025"/>
                <a:chOff x="4921017" y="3679988"/>
                <a:chExt cx="849966" cy="200025"/>
              </a:xfrm>
            </xdr:grpSpPr>
            <xdr:sp>
              <xdr:nvSpPr>
                <xdr:cNvPr id="13596" name="Shape 135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97" name="Shape 13597"/>
                <xdr:cNvGrpSpPr/>
              </xdr:nvGrpSpPr>
              <xdr:grpSpPr>
                <a:xfrm>
                  <a:off x="4921017" y="3679988"/>
                  <a:ext cx="849966" cy="200025"/>
                  <a:chOff x="5169788" y="3603788"/>
                  <a:chExt cx="352425" cy="352425"/>
                </a:xfrm>
              </xdr:grpSpPr>
              <xdr:sp>
                <xdr:nvSpPr>
                  <xdr:cNvPr id="13598" name="Shape 135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599" name="Shape 135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00" name="Shape 136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01" name="Shape 13601"/>
            <xdr:cNvGrpSpPr/>
          </xdr:nvGrpSpPr>
          <xdr:grpSpPr>
            <a:xfrm>
              <a:off x="5150738" y="3679988"/>
              <a:ext cx="390525" cy="200025"/>
              <a:chOff x="5150738" y="3679988"/>
              <a:chExt cx="390525" cy="200025"/>
            </a:xfrm>
          </xdr:grpSpPr>
          <xdr:sp>
            <xdr:nvSpPr>
              <xdr:cNvPr id="13602" name="Shape 136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03" name="Shape 13603"/>
              <xdr:cNvGrpSpPr/>
            </xdr:nvGrpSpPr>
            <xdr:grpSpPr>
              <a:xfrm>
                <a:off x="5150738" y="3679988"/>
                <a:ext cx="390525" cy="200025"/>
                <a:chOff x="4921017" y="3679988"/>
                <a:chExt cx="849966" cy="200025"/>
              </a:xfrm>
            </xdr:grpSpPr>
            <xdr:sp>
              <xdr:nvSpPr>
                <xdr:cNvPr id="13604" name="Shape 136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05" name="Shape 13605"/>
                <xdr:cNvGrpSpPr/>
              </xdr:nvGrpSpPr>
              <xdr:grpSpPr>
                <a:xfrm>
                  <a:off x="4921017" y="3679988"/>
                  <a:ext cx="849966" cy="200025"/>
                  <a:chOff x="5169788" y="3603788"/>
                  <a:chExt cx="352425" cy="352425"/>
                </a:xfrm>
              </xdr:grpSpPr>
              <xdr:sp>
                <xdr:nvSpPr>
                  <xdr:cNvPr id="13606" name="Shape 136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07" name="Shape 136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08" name="Shape 136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09" name="Shape 13609"/>
            <xdr:cNvGrpSpPr/>
          </xdr:nvGrpSpPr>
          <xdr:grpSpPr>
            <a:xfrm>
              <a:off x="5150738" y="3679988"/>
              <a:ext cx="390525" cy="200025"/>
              <a:chOff x="5150738" y="3679988"/>
              <a:chExt cx="390525" cy="200025"/>
            </a:xfrm>
          </xdr:grpSpPr>
          <xdr:sp>
            <xdr:nvSpPr>
              <xdr:cNvPr id="13610" name="Shape 136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11" name="Shape 13611"/>
              <xdr:cNvGrpSpPr/>
            </xdr:nvGrpSpPr>
            <xdr:grpSpPr>
              <a:xfrm>
                <a:off x="5150738" y="3679988"/>
                <a:ext cx="390525" cy="200025"/>
                <a:chOff x="4921017" y="3679988"/>
                <a:chExt cx="849966" cy="200025"/>
              </a:xfrm>
            </xdr:grpSpPr>
            <xdr:sp>
              <xdr:nvSpPr>
                <xdr:cNvPr id="13612" name="Shape 136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13" name="Shape 13613"/>
                <xdr:cNvGrpSpPr/>
              </xdr:nvGrpSpPr>
              <xdr:grpSpPr>
                <a:xfrm>
                  <a:off x="4921017" y="3679988"/>
                  <a:ext cx="849966" cy="200025"/>
                  <a:chOff x="5169788" y="3603788"/>
                  <a:chExt cx="352425" cy="352425"/>
                </a:xfrm>
              </xdr:grpSpPr>
              <xdr:sp>
                <xdr:nvSpPr>
                  <xdr:cNvPr id="13614" name="Shape 136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15" name="Shape 136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16" name="Shape 136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17" name="Shape 13617"/>
            <xdr:cNvGrpSpPr/>
          </xdr:nvGrpSpPr>
          <xdr:grpSpPr>
            <a:xfrm>
              <a:off x="5150738" y="3679988"/>
              <a:ext cx="390525" cy="200025"/>
              <a:chOff x="5150738" y="3679988"/>
              <a:chExt cx="390525" cy="200025"/>
            </a:xfrm>
          </xdr:grpSpPr>
          <xdr:sp>
            <xdr:nvSpPr>
              <xdr:cNvPr id="13618" name="Shape 136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19" name="Shape 13619"/>
              <xdr:cNvGrpSpPr/>
            </xdr:nvGrpSpPr>
            <xdr:grpSpPr>
              <a:xfrm>
                <a:off x="5150738" y="3679988"/>
                <a:ext cx="390525" cy="200025"/>
                <a:chOff x="4921017" y="3679988"/>
                <a:chExt cx="849966" cy="200025"/>
              </a:xfrm>
            </xdr:grpSpPr>
            <xdr:sp>
              <xdr:nvSpPr>
                <xdr:cNvPr id="13620" name="Shape 136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21" name="Shape 13621"/>
                <xdr:cNvGrpSpPr/>
              </xdr:nvGrpSpPr>
              <xdr:grpSpPr>
                <a:xfrm>
                  <a:off x="4921017" y="3679988"/>
                  <a:ext cx="849966" cy="200025"/>
                  <a:chOff x="5169788" y="3603788"/>
                  <a:chExt cx="352425" cy="352425"/>
                </a:xfrm>
              </xdr:grpSpPr>
              <xdr:sp>
                <xdr:nvSpPr>
                  <xdr:cNvPr id="13622" name="Shape 136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23" name="Shape 136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24" name="Shape 136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25" name="Shape 13625"/>
            <xdr:cNvGrpSpPr/>
          </xdr:nvGrpSpPr>
          <xdr:grpSpPr>
            <a:xfrm>
              <a:off x="5150738" y="3679988"/>
              <a:ext cx="390525" cy="200025"/>
              <a:chOff x="5150738" y="3679988"/>
              <a:chExt cx="390525" cy="200025"/>
            </a:xfrm>
          </xdr:grpSpPr>
          <xdr:sp>
            <xdr:nvSpPr>
              <xdr:cNvPr id="13626" name="Shape 136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27" name="Shape 13627"/>
              <xdr:cNvGrpSpPr/>
            </xdr:nvGrpSpPr>
            <xdr:grpSpPr>
              <a:xfrm>
                <a:off x="5150738" y="3679988"/>
                <a:ext cx="390525" cy="200025"/>
                <a:chOff x="4921017" y="3679988"/>
                <a:chExt cx="849966" cy="200025"/>
              </a:xfrm>
            </xdr:grpSpPr>
            <xdr:sp>
              <xdr:nvSpPr>
                <xdr:cNvPr id="13628" name="Shape 136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29" name="Shape 13629"/>
                <xdr:cNvGrpSpPr/>
              </xdr:nvGrpSpPr>
              <xdr:grpSpPr>
                <a:xfrm>
                  <a:off x="4921017" y="3679988"/>
                  <a:ext cx="849966" cy="200025"/>
                  <a:chOff x="5169788" y="3603788"/>
                  <a:chExt cx="352425" cy="352425"/>
                </a:xfrm>
              </xdr:grpSpPr>
              <xdr:sp>
                <xdr:nvSpPr>
                  <xdr:cNvPr id="13630" name="Shape 136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31" name="Shape 136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32" name="Shape 136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33" name="Shape 13633"/>
            <xdr:cNvGrpSpPr/>
          </xdr:nvGrpSpPr>
          <xdr:grpSpPr>
            <a:xfrm>
              <a:off x="5150738" y="3679988"/>
              <a:ext cx="390525" cy="200025"/>
              <a:chOff x="5150738" y="3679988"/>
              <a:chExt cx="390525" cy="200025"/>
            </a:xfrm>
          </xdr:grpSpPr>
          <xdr:sp>
            <xdr:nvSpPr>
              <xdr:cNvPr id="13634" name="Shape 136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35" name="Shape 13635"/>
              <xdr:cNvGrpSpPr/>
            </xdr:nvGrpSpPr>
            <xdr:grpSpPr>
              <a:xfrm>
                <a:off x="5150738" y="3679988"/>
                <a:ext cx="390525" cy="200025"/>
                <a:chOff x="4921017" y="3679988"/>
                <a:chExt cx="849966" cy="200025"/>
              </a:xfrm>
            </xdr:grpSpPr>
            <xdr:sp>
              <xdr:nvSpPr>
                <xdr:cNvPr id="13636" name="Shape 136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37" name="Shape 13637"/>
                <xdr:cNvGrpSpPr/>
              </xdr:nvGrpSpPr>
              <xdr:grpSpPr>
                <a:xfrm>
                  <a:off x="4921017" y="3679988"/>
                  <a:ext cx="849966" cy="200025"/>
                  <a:chOff x="5169788" y="3603788"/>
                  <a:chExt cx="352425" cy="352425"/>
                </a:xfrm>
              </xdr:grpSpPr>
              <xdr:sp>
                <xdr:nvSpPr>
                  <xdr:cNvPr id="13638" name="Shape 136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39" name="Shape 136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40" name="Shape 136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41" name="Shape 13641"/>
            <xdr:cNvGrpSpPr/>
          </xdr:nvGrpSpPr>
          <xdr:grpSpPr>
            <a:xfrm>
              <a:off x="5150738" y="3679988"/>
              <a:ext cx="390525" cy="200025"/>
              <a:chOff x="5150738" y="3679988"/>
              <a:chExt cx="390525" cy="200025"/>
            </a:xfrm>
          </xdr:grpSpPr>
          <xdr:sp>
            <xdr:nvSpPr>
              <xdr:cNvPr id="13642" name="Shape 136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43" name="Shape 13643"/>
              <xdr:cNvGrpSpPr/>
            </xdr:nvGrpSpPr>
            <xdr:grpSpPr>
              <a:xfrm>
                <a:off x="5150738" y="3679988"/>
                <a:ext cx="390525" cy="200025"/>
                <a:chOff x="4921017" y="3679988"/>
                <a:chExt cx="849966" cy="200025"/>
              </a:xfrm>
            </xdr:grpSpPr>
            <xdr:sp>
              <xdr:nvSpPr>
                <xdr:cNvPr id="13644" name="Shape 136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45" name="Shape 13645"/>
                <xdr:cNvGrpSpPr/>
              </xdr:nvGrpSpPr>
              <xdr:grpSpPr>
                <a:xfrm>
                  <a:off x="4921017" y="3679988"/>
                  <a:ext cx="849966" cy="200025"/>
                  <a:chOff x="5169788" y="3603788"/>
                  <a:chExt cx="352425" cy="352425"/>
                </a:xfrm>
              </xdr:grpSpPr>
              <xdr:sp>
                <xdr:nvSpPr>
                  <xdr:cNvPr id="13646" name="Shape 136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47" name="Shape 136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48" name="Shape 136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49" name="Shape 13649"/>
            <xdr:cNvGrpSpPr/>
          </xdr:nvGrpSpPr>
          <xdr:grpSpPr>
            <a:xfrm>
              <a:off x="5150738" y="3679988"/>
              <a:ext cx="390525" cy="200025"/>
              <a:chOff x="5150738" y="3679988"/>
              <a:chExt cx="390525" cy="200025"/>
            </a:xfrm>
          </xdr:grpSpPr>
          <xdr:sp>
            <xdr:nvSpPr>
              <xdr:cNvPr id="13650" name="Shape 136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51" name="Shape 13651"/>
              <xdr:cNvGrpSpPr/>
            </xdr:nvGrpSpPr>
            <xdr:grpSpPr>
              <a:xfrm>
                <a:off x="5150738" y="3679988"/>
                <a:ext cx="390525" cy="200025"/>
                <a:chOff x="4921017" y="3679988"/>
                <a:chExt cx="849966" cy="200025"/>
              </a:xfrm>
            </xdr:grpSpPr>
            <xdr:sp>
              <xdr:nvSpPr>
                <xdr:cNvPr id="13652" name="Shape 136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53" name="Shape 13653"/>
                <xdr:cNvGrpSpPr/>
              </xdr:nvGrpSpPr>
              <xdr:grpSpPr>
                <a:xfrm>
                  <a:off x="4921017" y="3679988"/>
                  <a:ext cx="849966" cy="200025"/>
                  <a:chOff x="5169788" y="3603788"/>
                  <a:chExt cx="352425" cy="352425"/>
                </a:xfrm>
              </xdr:grpSpPr>
              <xdr:sp>
                <xdr:nvSpPr>
                  <xdr:cNvPr id="13654" name="Shape 136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55" name="Shape 136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19050</xdr:colOff>
      <xdr:row>86</xdr:row>
      <xdr:rowOff>228600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56" name="Shape 136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57" name="Shape 13657"/>
            <xdr:cNvGrpSpPr/>
          </xdr:nvGrpSpPr>
          <xdr:grpSpPr>
            <a:xfrm>
              <a:off x="5150738" y="3679988"/>
              <a:ext cx="390525" cy="200025"/>
              <a:chOff x="5150738" y="3679988"/>
              <a:chExt cx="390525" cy="200025"/>
            </a:xfrm>
          </xdr:grpSpPr>
          <xdr:sp>
            <xdr:nvSpPr>
              <xdr:cNvPr id="13658" name="Shape 136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59" name="Shape 13659"/>
              <xdr:cNvGrpSpPr/>
            </xdr:nvGrpSpPr>
            <xdr:grpSpPr>
              <a:xfrm>
                <a:off x="5150738" y="3679988"/>
                <a:ext cx="390525" cy="200025"/>
                <a:chOff x="4921017" y="3679988"/>
                <a:chExt cx="849966" cy="200025"/>
              </a:xfrm>
            </xdr:grpSpPr>
            <xdr:sp>
              <xdr:nvSpPr>
                <xdr:cNvPr id="13660" name="Shape 136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61" name="Shape 13661"/>
                <xdr:cNvGrpSpPr/>
              </xdr:nvGrpSpPr>
              <xdr:grpSpPr>
                <a:xfrm>
                  <a:off x="4921017" y="3679988"/>
                  <a:ext cx="849966" cy="200025"/>
                  <a:chOff x="5169788" y="3603788"/>
                  <a:chExt cx="352425" cy="352425"/>
                </a:xfrm>
              </xdr:grpSpPr>
              <xdr:sp>
                <xdr:nvSpPr>
                  <xdr:cNvPr id="13662" name="Shape 136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63" name="Shape 136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64" name="Shape 136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65" name="Shape 13665"/>
            <xdr:cNvGrpSpPr/>
          </xdr:nvGrpSpPr>
          <xdr:grpSpPr>
            <a:xfrm>
              <a:off x="5150738" y="3679988"/>
              <a:ext cx="390525" cy="200025"/>
              <a:chOff x="5150738" y="3679988"/>
              <a:chExt cx="390525" cy="200025"/>
            </a:xfrm>
          </xdr:grpSpPr>
          <xdr:sp>
            <xdr:nvSpPr>
              <xdr:cNvPr id="13666" name="Shape 136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67" name="Shape 13667"/>
              <xdr:cNvGrpSpPr/>
            </xdr:nvGrpSpPr>
            <xdr:grpSpPr>
              <a:xfrm>
                <a:off x="5150738" y="3679988"/>
                <a:ext cx="390525" cy="200025"/>
                <a:chOff x="4921017" y="3679988"/>
                <a:chExt cx="849966" cy="200025"/>
              </a:xfrm>
            </xdr:grpSpPr>
            <xdr:sp>
              <xdr:nvSpPr>
                <xdr:cNvPr id="13668" name="Shape 136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69" name="Shape 13669"/>
                <xdr:cNvGrpSpPr/>
              </xdr:nvGrpSpPr>
              <xdr:grpSpPr>
                <a:xfrm>
                  <a:off x="4921017" y="3679988"/>
                  <a:ext cx="849966" cy="200025"/>
                  <a:chOff x="5169788" y="3603788"/>
                  <a:chExt cx="352425" cy="352425"/>
                </a:xfrm>
              </xdr:grpSpPr>
              <xdr:sp>
                <xdr:nvSpPr>
                  <xdr:cNvPr id="13670" name="Shape 136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71" name="Shape 136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72" name="Shape 136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73" name="Shape 13673"/>
            <xdr:cNvGrpSpPr/>
          </xdr:nvGrpSpPr>
          <xdr:grpSpPr>
            <a:xfrm>
              <a:off x="5150738" y="3679988"/>
              <a:ext cx="390525" cy="200025"/>
              <a:chOff x="5150738" y="3679988"/>
              <a:chExt cx="390525" cy="200025"/>
            </a:xfrm>
          </xdr:grpSpPr>
          <xdr:sp>
            <xdr:nvSpPr>
              <xdr:cNvPr id="13674" name="Shape 136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75" name="Shape 13675"/>
              <xdr:cNvGrpSpPr/>
            </xdr:nvGrpSpPr>
            <xdr:grpSpPr>
              <a:xfrm>
                <a:off x="5150738" y="3679988"/>
                <a:ext cx="390525" cy="200025"/>
                <a:chOff x="4921017" y="3679988"/>
                <a:chExt cx="849966" cy="200025"/>
              </a:xfrm>
            </xdr:grpSpPr>
            <xdr:sp>
              <xdr:nvSpPr>
                <xdr:cNvPr id="13676" name="Shape 136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77" name="Shape 13677"/>
                <xdr:cNvGrpSpPr/>
              </xdr:nvGrpSpPr>
              <xdr:grpSpPr>
                <a:xfrm>
                  <a:off x="4921017" y="3679988"/>
                  <a:ext cx="849966" cy="200025"/>
                  <a:chOff x="5169788" y="3603788"/>
                  <a:chExt cx="352425" cy="352425"/>
                </a:xfrm>
              </xdr:grpSpPr>
              <xdr:sp>
                <xdr:nvSpPr>
                  <xdr:cNvPr id="13678" name="Shape 136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79" name="Shape 136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80" name="Shape 136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81" name="Shape 13681"/>
            <xdr:cNvGrpSpPr/>
          </xdr:nvGrpSpPr>
          <xdr:grpSpPr>
            <a:xfrm>
              <a:off x="5150738" y="3679988"/>
              <a:ext cx="390525" cy="200025"/>
              <a:chOff x="5150738" y="3679988"/>
              <a:chExt cx="390525" cy="200025"/>
            </a:xfrm>
          </xdr:grpSpPr>
          <xdr:sp>
            <xdr:nvSpPr>
              <xdr:cNvPr id="13682" name="Shape 136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83" name="Shape 13683"/>
              <xdr:cNvGrpSpPr/>
            </xdr:nvGrpSpPr>
            <xdr:grpSpPr>
              <a:xfrm>
                <a:off x="5150738" y="3679988"/>
                <a:ext cx="390525" cy="200025"/>
                <a:chOff x="4921017" y="3679988"/>
                <a:chExt cx="849966" cy="200025"/>
              </a:xfrm>
            </xdr:grpSpPr>
            <xdr:sp>
              <xdr:nvSpPr>
                <xdr:cNvPr id="13684" name="Shape 136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85" name="Shape 13685"/>
                <xdr:cNvGrpSpPr/>
              </xdr:nvGrpSpPr>
              <xdr:grpSpPr>
                <a:xfrm>
                  <a:off x="4921017" y="3679988"/>
                  <a:ext cx="849966" cy="200025"/>
                  <a:chOff x="5169788" y="3603788"/>
                  <a:chExt cx="352425" cy="352425"/>
                </a:xfrm>
              </xdr:grpSpPr>
              <xdr:sp>
                <xdr:nvSpPr>
                  <xdr:cNvPr id="13686" name="Shape 136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87" name="Shape 136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88" name="Shape 136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89" name="Shape 13689"/>
            <xdr:cNvGrpSpPr/>
          </xdr:nvGrpSpPr>
          <xdr:grpSpPr>
            <a:xfrm>
              <a:off x="5150738" y="3679988"/>
              <a:ext cx="390525" cy="200025"/>
              <a:chOff x="5150738" y="3679988"/>
              <a:chExt cx="390525" cy="200025"/>
            </a:xfrm>
          </xdr:grpSpPr>
          <xdr:sp>
            <xdr:nvSpPr>
              <xdr:cNvPr id="13690" name="Shape 136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91" name="Shape 13691"/>
              <xdr:cNvGrpSpPr/>
            </xdr:nvGrpSpPr>
            <xdr:grpSpPr>
              <a:xfrm>
                <a:off x="5150738" y="3679988"/>
                <a:ext cx="390525" cy="200025"/>
                <a:chOff x="4921017" y="3679988"/>
                <a:chExt cx="849966" cy="200025"/>
              </a:xfrm>
            </xdr:grpSpPr>
            <xdr:sp>
              <xdr:nvSpPr>
                <xdr:cNvPr id="13692" name="Shape 136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93" name="Shape 13693"/>
                <xdr:cNvGrpSpPr/>
              </xdr:nvGrpSpPr>
              <xdr:grpSpPr>
                <a:xfrm>
                  <a:off x="4921017" y="3679988"/>
                  <a:ext cx="849966" cy="200025"/>
                  <a:chOff x="5169788" y="3603788"/>
                  <a:chExt cx="352425" cy="352425"/>
                </a:xfrm>
              </xdr:grpSpPr>
              <xdr:sp>
                <xdr:nvSpPr>
                  <xdr:cNvPr id="13694" name="Shape 136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95" name="Shape 136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696" name="Shape 136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97" name="Shape 13697"/>
            <xdr:cNvGrpSpPr/>
          </xdr:nvGrpSpPr>
          <xdr:grpSpPr>
            <a:xfrm>
              <a:off x="5150738" y="3679988"/>
              <a:ext cx="390525" cy="200025"/>
              <a:chOff x="5150738" y="3679988"/>
              <a:chExt cx="390525" cy="200025"/>
            </a:xfrm>
          </xdr:grpSpPr>
          <xdr:sp>
            <xdr:nvSpPr>
              <xdr:cNvPr id="13698" name="Shape 136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99" name="Shape 13699"/>
              <xdr:cNvGrpSpPr/>
            </xdr:nvGrpSpPr>
            <xdr:grpSpPr>
              <a:xfrm>
                <a:off x="5150738" y="3679988"/>
                <a:ext cx="390525" cy="200025"/>
                <a:chOff x="4921017" y="3679988"/>
                <a:chExt cx="849966" cy="200025"/>
              </a:xfrm>
            </xdr:grpSpPr>
            <xdr:sp>
              <xdr:nvSpPr>
                <xdr:cNvPr id="13700" name="Shape 137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01" name="Shape 13701"/>
                <xdr:cNvGrpSpPr/>
              </xdr:nvGrpSpPr>
              <xdr:grpSpPr>
                <a:xfrm>
                  <a:off x="4921017" y="3679988"/>
                  <a:ext cx="849966" cy="200025"/>
                  <a:chOff x="5169788" y="3603788"/>
                  <a:chExt cx="352425" cy="352425"/>
                </a:xfrm>
              </xdr:grpSpPr>
              <xdr:sp>
                <xdr:nvSpPr>
                  <xdr:cNvPr id="13702" name="Shape 137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03" name="Shape 137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04" name="Shape 137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05" name="Shape 13705"/>
            <xdr:cNvGrpSpPr/>
          </xdr:nvGrpSpPr>
          <xdr:grpSpPr>
            <a:xfrm>
              <a:off x="5150738" y="3679988"/>
              <a:ext cx="390525" cy="200025"/>
              <a:chOff x="5150738" y="3679988"/>
              <a:chExt cx="390525" cy="200025"/>
            </a:xfrm>
          </xdr:grpSpPr>
          <xdr:sp>
            <xdr:nvSpPr>
              <xdr:cNvPr id="13706" name="Shape 137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07" name="Shape 13707"/>
              <xdr:cNvGrpSpPr/>
            </xdr:nvGrpSpPr>
            <xdr:grpSpPr>
              <a:xfrm>
                <a:off x="5150738" y="3679988"/>
                <a:ext cx="390525" cy="200025"/>
                <a:chOff x="4921017" y="3679988"/>
                <a:chExt cx="849966" cy="200025"/>
              </a:xfrm>
            </xdr:grpSpPr>
            <xdr:sp>
              <xdr:nvSpPr>
                <xdr:cNvPr id="13708" name="Shape 137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09" name="Shape 13709"/>
                <xdr:cNvGrpSpPr/>
              </xdr:nvGrpSpPr>
              <xdr:grpSpPr>
                <a:xfrm>
                  <a:off x="4921017" y="3679988"/>
                  <a:ext cx="849966" cy="200025"/>
                  <a:chOff x="5169788" y="3603788"/>
                  <a:chExt cx="352425" cy="352425"/>
                </a:xfrm>
              </xdr:grpSpPr>
              <xdr:sp>
                <xdr:nvSpPr>
                  <xdr:cNvPr id="13710" name="Shape 137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11" name="Shape 137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12" name="Shape 137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13" name="Shape 13713"/>
            <xdr:cNvGrpSpPr/>
          </xdr:nvGrpSpPr>
          <xdr:grpSpPr>
            <a:xfrm>
              <a:off x="5150738" y="3679988"/>
              <a:ext cx="390525" cy="200025"/>
              <a:chOff x="5150738" y="3679988"/>
              <a:chExt cx="390525" cy="200025"/>
            </a:xfrm>
          </xdr:grpSpPr>
          <xdr:sp>
            <xdr:nvSpPr>
              <xdr:cNvPr id="13714" name="Shape 137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15" name="Shape 13715"/>
              <xdr:cNvGrpSpPr/>
            </xdr:nvGrpSpPr>
            <xdr:grpSpPr>
              <a:xfrm>
                <a:off x="5150738" y="3679988"/>
                <a:ext cx="390525" cy="200025"/>
                <a:chOff x="4921017" y="3679988"/>
                <a:chExt cx="849966" cy="200025"/>
              </a:xfrm>
            </xdr:grpSpPr>
            <xdr:sp>
              <xdr:nvSpPr>
                <xdr:cNvPr id="13716" name="Shape 137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17" name="Shape 13717"/>
                <xdr:cNvGrpSpPr/>
              </xdr:nvGrpSpPr>
              <xdr:grpSpPr>
                <a:xfrm>
                  <a:off x="4921017" y="3679988"/>
                  <a:ext cx="849966" cy="200025"/>
                  <a:chOff x="5169788" y="3603788"/>
                  <a:chExt cx="352425" cy="352425"/>
                </a:xfrm>
              </xdr:grpSpPr>
              <xdr:sp>
                <xdr:nvSpPr>
                  <xdr:cNvPr id="13718" name="Shape 137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19" name="Shape 137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20" name="Shape 137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21" name="Shape 13721"/>
            <xdr:cNvGrpSpPr/>
          </xdr:nvGrpSpPr>
          <xdr:grpSpPr>
            <a:xfrm>
              <a:off x="5150738" y="3679988"/>
              <a:ext cx="390525" cy="200025"/>
              <a:chOff x="5150738" y="3679988"/>
              <a:chExt cx="390525" cy="200025"/>
            </a:xfrm>
          </xdr:grpSpPr>
          <xdr:sp>
            <xdr:nvSpPr>
              <xdr:cNvPr id="13722" name="Shape 137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23" name="Shape 13723"/>
              <xdr:cNvGrpSpPr/>
            </xdr:nvGrpSpPr>
            <xdr:grpSpPr>
              <a:xfrm>
                <a:off x="5150738" y="3679988"/>
                <a:ext cx="390525" cy="200025"/>
                <a:chOff x="4921017" y="3679988"/>
                <a:chExt cx="849966" cy="200025"/>
              </a:xfrm>
            </xdr:grpSpPr>
            <xdr:sp>
              <xdr:nvSpPr>
                <xdr:cNvPr id="13724" name="Shape 137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25" name="Shape 13725"/>
                <xdr:cNvGrpSpPr/>
              </xdr:nvGrpSpPr>
              <xdr:grpSpPr>
                <a:xfrm>
                  <a:off x="4921017" y="3679988"/>
                  <a:ext cx="849966" cy="200025"/>
                  <a:chOff x="5169788" y="3603788"/>
                  <a:chExt cx="352425" cy="352425"/>
                </a:xfrm>
              </xdr:grpSpPr>
              <xdr:sp>
                <xdr:nvSpPr>
                  <xdr:cNvPr id="13726" name="Shape 137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27" name="Shape 137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28" name="Shape 137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29" name="Shape 13729"/>
            <xdr:cNvGrpSpPr/>
          </xdr:nvGrpSpPr>
          <xdr:grpSpPr>
            <a:xfrm>
              <a:off x="5150738" y="3679988"/>
              <a:ext cx="390525" cy="200025"/>
              <a:chOff x="5150738" y="3679988"/>
              <a:chExt cx="390525" cy="200025"/>
            </a:xfrm>
          </xdr:grpSpPr>
          <xdr:sp>
            <xdr:nvSpPr>
              <xdr:cNvPr id="13730" name="Shape 137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31" name="Shape 13731"/>
              <xdr:cNvGrpSpPr/>
            </xdr:nvGrpSpPr>
            <xdr:grpSpPr>
              <a:xfrm>
                <a:off x="5150738" y="3679988"/>
                <a:ext cx="390525" cy="200025"/>
                <a:chOff x="4921017" y="3679988"/>
                <a:chExt cx="849966" cy="200025"/>
              </a:xfrm>
            </xdr:grpSpPr>
            <xdr:sp>
              <xdr:nvSpPr>
                <xdr:cNvPr id="13732" name="Shape 137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33" name="Shape 13733"/>
                <xdr:cNvGrpSpPr/>
              </xdr:nvGrpSpPr>
              <xdr:grpSpPr>
                <a:xfrm>
                  <a:off x="4921017" y="3679988"/>
                  <a:ext cx="849966" cy="200025"/>
                  <a:chOff x="5169788" y="3603788"/>
                  <a:chExt cx="352425" cy="352425"/>
                </a:xfrm>
              </xdr:grpSpPr>
              <xdr:sp>
                <xdr:nvSpPr>
                  <xdr:cNvPr id="13734" name="Shape 137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35" name="Shape 137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36" name="Shape 137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37" name="Shape 13737"/>
            <xdr:cNvGrpSpPr/>
          </xdr:nvGrpSpPr>
          <xdr:grpSpPr>
            <a:xfrm>
              <a:off x="5150738" y="3679988"/>
              <a:ext cx="390525" cy="200025"/>
              <a:chOff x="5150738" y="3679988"/>
              <a:chExt cx="390525" cy="200025"/>
            </a:xfrm>
          </xdr:grpSpPr>
          <xdr:sp>
            <xdr:nvSpPr>
              <xdr:cNvPr id="13738" name="Shape 137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39" name="Shape 13739"/>
              <xdr:cNvGrpSpPr/>
            </xdr:nvGrpSpPr>
            <xdr:grpSpPr>
              <a:xfrm>
                <a:off x="5150738" y="3679988"/>
                <a:ext cx="390525" cy="200025"/>
                <a:chOff x="4921017" y="3679988"/>
                <a:chExt cx="849966" cy="200025"/>
              </a:xfrm>
            </xdr:grpSpPr>
            <xdr:sp>
              <xdr:nvSpPr>
                <xdr:cNvPr id="13740" name="Shape 137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41" name="Shape 13741"/>
                <xdr:cNvGrpSpPr/>
              </xdr:nvGrpSpPr>
              <xdr:grpSpPr>
                <a:xfrm>
                  <a:off x="4921017" y="3679988"/>
                  <a:ext cx="849966" cy="200025"/>
                  <a:chOff x="5169788" y="3603788"/>
                  <a:chExt cx="352425" cy="352425"/>
                </a:xfrm>
              </xdr:grpSpPr>
              <xdr:sp>
                <xdr:nvSpPr>
                  <xdr:cNvPr id="13742" name="Shape 137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43" name="Shape 137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44" name="Shape 137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45" name="Shape 13745"/>
            <xdr:cNvGrpSpPr/>
          </xdr:nvGrpSpPr>
          <xdr:grpSpPr>
            <a:xfrm>
              <a:off x="5150738" y="3679988"/>
              <a:ext cx="390525" cy="200025"/>
              <a:chOff x="5150738" y="3679988"/>
              <a:chExt cx="390525" cy="200025"/>
            </a:xfrm>
          </xdr:grpSpPr>
          <xdr:sp>
            <xdr:nvSpPr>
              <xdr:cNvPr id="13746" name="Shape 137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47" name="Shape 13747"/>
              <xdr:cNvGrpSpPr/>
            </xdr:nvGrpSpPr>
            <xdr:grpSpPr>
              <a:xfrm>
                <a:off x="5150738" y="3679988"/>
                <a:ext cx="390525" cy="200025"/>
                <a:chOff x="4921017" y="3679988"/>
                <a:chExt cx="849966" cy="200025"/>
              </a:xfrm>
            </xdr:grpSpPr>
            <xdr:sp>
              <xdr:nvSpPr>
                <xdr:cNvPr id="13748" name="Shape 137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49" name="Shape 13749"/>
                <xdr:cNvGrpSpPr/>
              </xdr:nvGrpSpPr>
              <xdr:grpSpPr>
                <a:xfrm>
                  <a:off x="4921017" y="3679988"/>
                  <a:ext cx="849966" cy="200025"/>
                  <a:chOff x="5169788" y="3603788"/>
                  <a:chExt cx="352425" cy="352425"/>
                </a:xfrm>
              </xdr:grpSpPr>
              <xdr:sp>
                <xdr:nvSpPr>
                  <xdr:cNvPr id="13750" name="Shape 137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51" name="Shape 137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52" name="Shape 137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53" name="Shape 13753"/>
            <xdr:cNvGrpSpPr/>
          </xdr:nvGrpSpPr>
          <xdr:grpSpPr>
            <a:xfrm>
              <a:off x="5150738" y="3679988"/>
              <a:ext cx="390525" cy="200025"/>
              <a:chOff x="5150738" y="3679988"/>
              <a:chExt cx="390525" cy="200025"/>
            </a:xfrm>
          </xdr:grpSpPr>
          <xdr:sp>
            <xdr:nvSpPr>
              <xdr:cNvPr id="13754" name="Shape 137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55" name="Shape 13755"/>
              <xdr:cNvGrpSpPr/>
            </xdr:nvGrpSpPr>
            <xdr:grpSpPr>
              <a:xfrm>
                <a:off x="5150738" y="3679988"/>
                <a:ext cx="390525" cy="200025"/>
                <a:chOff x="4921017" y="3679988"/>
                <a:chExt cx="849966" cy="200025"/>
              </a:xfrm>
            </xdr:grpSpPr>
            <xdr:sp>
              <xdr:nvSpPr>
                <xdr:cNvPr id="13756" name="Shape 137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57" name="Shape 13757"/>
                <xdr:cNvGrpSpPr/>
              </xdr:nvGrpSpPr>
              <xdr:grpSpPr>
                <a:xfrm>
                  <a:off x="4921017" y="3679988"/>
                  <a:ext cx="849966" cy="200025"/>
                  <a:chOff x="5169788" y="3603788"/>
                  <a:chExt cx="352425" cy="352425"/>
                </a:xfrm>
              </xdr:grpSpPr>
              <xdr:sp>
                <xdr:nvSpPr>
                  <xdr:cNvPr id="13758" name="Shape 137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59" name="Shape 137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60" name="Shape 137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61" name="Shape 13761"/>
            <xdr:cNvGrpSpPr/>
          </xdr:nvGrpSpPr>
          <xdr:grpSpPr>
            <a:xfrm>
              <a:off x="5150738" y="3679988"/>
              <a:ext cx="390525" cy="200025"/>
              <a:chOff x="5150738" y="3679988"/>
              <a:chExt cx="390525" cy="200025"/>
            </a:xfrm>
          </xdr:grpSpPr>
          <xdr:sp>
            <xdr:nvSpPr>
              <xdr:cNvPr id="13762" name="Shape 137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63" name="Shape 13763"/>
              <xdr:cNvGrpSpPr/>
            </xdr:nvGrpSpPr>
            <xdr:grpSpPr>
              <a:xfrm>
                <a:off x="5150738" y="3679988"/>
                <a:ext cx="390525" cy="200025"/>
                <a:chOff x="4921017" y="3679988"/>
                <a:chExt cx="849966" cy="200025"/>
              </a:xfrm>
            </xdr:grpSpPr>
            <xdr:sp>
              <xdr:nvSpPr>
                <xdr:cNvPr id="13764" name="Shape 137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65" name="Shape 13765"/>
                <xdr:cNvGrpSpPr/>
              </xdr:nvGrpSpPr>
              <xdr:grpSpPr>
                <a:xfrm>
                  <a:off x="4921017" y="3679988"/>
                  <a:ext cx="849966" cy="200025"/>
                  <a:chOff x="5169788" y="3603788"/>
                  <a:chExt cx="352425" cy="352425"/>
                </a:xfrm>
              </xdr:grpSpPr>
              <xdr:sp>
                <xdr:nvSpPr>
                  <xdr:cNvPr id="13766" name="Shape 137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67" name="Shape 137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68" name="Shape 137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69" name="Shape 13769"/>
            <xdr:cNvGrpSpPr/>
          </xdr:nvGrpSpPr>
          <xdr:grpSpPr>
            <a:xfrm>
              <a:off x="5150738" y="3679988"/>
              <a:ext cx="390525" cy="200025"/>
              <a:chOff x="5150738" y="3679988"/>
              <a:chExt cx="390525" cy="200025"/>
            </a:xfrm>
          </xdr:grpSpPr>
          <xdr:sp>
            <xdr:nvSpPr>
              <xdr:cNvPr id="13770" name="Shape 137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71" name="Shape 13771"/>
              <xdr:cNvGrpSpPr/>
            </xdr:nvGrpSpPr>
            <xdr:grpSpPr>
              <a:xfrm>
                <a:off x="5150738" y="3679988"/>
                <a:ext cx="390525" cy="200025"/>
                <a:chOff x="4921017" y="3679988"/>
                <a:chExt cx="849966" cy="200025"/>
              </a:xfrm>
            </xdr:grpSpPr>
            <xdr:sp>
              <xdr:nvSpPr>
                <xdr:cNvPr id="13772" name="Shape 137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73" name="Shape 13773"/>
                <xdr:cNvGrpSpPr/>
              </xdr:nvGrpSpPr>
              <xdr:grpSpPr>
                <a:xfrm>
                  <a:off x="4921017" y="3679988"/>
                  <a:ext cx="849966" cy="200025"/>
                  <a:chOff x="5169788" y="3603788"/>
                  <a:chExt cx="352425" cy="352425"/>
                </a:xfrm>
              </xdr:grpSpPr>
              <xdr:sp>
                <xdr:nvSpPr>
                  <xdr:cNvPr id="13774" name="Shape 137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75" name="Shape 137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76" name="Shape 137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77" name="Shape 13777"/>
            <xdr:cNvGrpSpPr/>
          </xdr:nvGrpSpPr>
          <xdr:grpSpPr>
            <a:xfrm>
              <a:off x="5150738" y="3679988"/>
              <a:ext cx="390525" cy="200025"/>
              <a:chOff x="5150738" y="3679988"/>
              <a:chExt cx="390525" cy="200025"/>
            </a:xfrm>
          </xdr:grpSpPr>
          <xdr:sp>
            <xdr:nvSpPr>
              <xdr:cNvPr id="13778" name="Shape 137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79" name="Shape 13779"/>
              <xdr:cNvGrpSpPr/>
            </xdr:nvGrpSpPr>
            <xdr:grpSpPr>
              <a:xfrm>
                <a:off x="5150738" y="3679988"/>
                <a:ext cx="390525" cy="200025"/>
                <a:chOff x="4921017" y="3679988"/>
                <a:chExt cx="849966" cy="200025"/>
              </a:xfrm>
            </xdr:grpSpPr>
            <xdr:sp>
              <xdr:nvSpPr>
                <xdr:cNvPr id="13780" name="Shape 137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81" name="Shape 13781"/>
                <xdr:cNvGrpSpPr/>
              </xdr:nvGrpSpPr>
              <xdr:grpSpPr>
                <a:xfrm>
                  <a:off x="4921017" y="3679988"/>
                  <a:ext cx="849966" cy="200025"/>
                  <a:chOff x="5169788" y="3603788"/>
                  <a:chExt cx="352425" cy="352425"/>
                </a:xfrm>
              </xdr:grpSpPr>
              <xdr:sp>
                <xdr:nvSpPr>
                  <xdr:cNvPr id="13782" name="Shape 137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83" name="Shape 137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84" name="Shape 137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85" name="Shape 13785"/>
            <xdr:cNvGrpSpPr/>
          </xdr:nvGrpSpPr>
          <xdr:grpSpPr>
            <a:xfrm>
              <a:off x="5150738" y="3679988"/>
              <a:ext cx="390525" cy="200025"/>
              <a:chOff x="5150738" y="3679988"/>
              <a:chExt cx="390525" cy="200025"/>
            </a:xfrm>
          </xdr:grpSpPr>
          <xdr:sp>
            <xdr:nvSpPr>
              <xdr:cNvPr id="13786" name="Shape 137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87" name="Shape 13787"/>
              <xdr:cNvGrpSpPr/>
            </xdr:nvGrpSpPr>
            <xdr:grpSpPr>
              <a:xfrm>
                <a:off x="5150738" y="3679988"/>
                <a:ext cx="390525" cy="200025"/>
                <a:chOff x="4921017" y="3679988"/>
                <a:chExt cx="849966" cy="200025"/>
              </a:xfrm>
            </xdr:grpSpPr>
            <xdr:sp>
              <xdr:nvSpPr>
                <xdr:cNvPr id="13788" name="Shape 137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89" name="Shape 13789"/>
                <xdr:cNvGrpSpPr/>
              </xdr:nvGrpSpPr>
              <xdr:grpSpPr>
                <a:xfrm>
                  <a:off x="4921017" y="3679988"/>
                  <a:ext cx="849966" cy="200025"/>
                  <a:chOff x="5169788" y="3603788"/>
                  <a:chExt cx="352425" cy="352425"/>
                </a:xfrm>
              </xdr:grpSpPr>
              <xdr:sp>
                <xdr:nvSpPr>
                  <xdr:cNvPr id="13790" name="Shape 137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91" name="Shape 137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792" name="Shape 137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93" name="Shape 13793"/>
            <xdr:cNvGrpSpPr/>
          </xdr:nvGrpSpPr>
          <xdr:grpSpPr>
            <a:xfrm>
              <a:off x="5150738" y="3679988"/>
              <a:ext cx="390525" cy="200025"/>
              <a:chOff x="5150738" y="3679988"/>
              <a:chExt cx="390525" cy="200025"/>
            </a:xfrm>
          </xdr:grpSpPr>
          <xdr:sp>
            <xdr:nvSpPr>
              <xdr:cNvPr id="13794" name="Shape 137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95" name="Shape 13795"/>
              <xdr:cNvGrpSpPr/>
            </xdr:nvGrpSpPr>
            <xdr:grpSpPr>
              <a:xfrm>
                <a:off x="5150738" y="3679988"/>
                <a:ext cx="390525" cy="200025"/>
                <a:chOff x="4921017" y="3679988"/>
                <a:chExt cx="849966" cy="200025"/>
              </a:xfrm>
            </xdr:grpSpPr>
            <xdr:sp>
              <xdr:nvSpPr>
                <xdr:cNvPr id="13796" name="Shape 137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97" name="Shape 13797"/>
                <xdr:cNvGrpSpPr/>
              </xdr:nvGrpSpPr>
              <xdr:grpSpPr>
                <a:xfrm>
                  <a:off x="4921017" y="3679988"/>
                  <a:ext cx="849966" cy="200025"/>
                  <a:chOff x="5169788" y="3603788"/>
                  <a:chExt cx="352425" cy="352425"/>
                </a:xfrm>
              </xdr:grpSpPr>
              <xdr:sp>
                <xdr:nvSpPr>
                  <xdr:cNvPr id="13798" name="Shape 137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99" name="Shape 137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00" name="Shape 138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01" name="Shape 13801"/>
            <xdr:cNvGrpSpPr/>
          </xdr:nvGrpSpPr>
          <xdr:grpSpPr>
            <a:xfrm>
              <a:off x="5150738" y="3679988"/>
              <a:ext cx="390525" cy="200025"/>
              <a:chOff x="5150738" y="3679988"/>
              <a:chExt cx="390525" cy="200025"/>
            </a:xfrm>
          </xdr:grpSpPr>
          <xdr:sp>
            <xdr:nvSpPr>
              <xdr:cNvPr id="13802" name="Shape 138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03" name="Shape 13803"/>
              <xdr:cNvGrpSpPr/>
            </xdr:nvGrpSpPr>
            <xdr:grpSpPr>
              <a:xfrm>
                <a:off x="5150738" y="3679988"/>
                <a:ext cx="390525" cy="200025"/>
                <a:chOff x="4921017" y="3679988"/>
                <a:chExt cx="849966" cy="200025"/>
              </a:xfrm>
            </xdr:grpSpPr>
            <xdr:sp>
              <xdr:nvSpPr>
                <xdr:cNvPr id="13804" name="Shape 138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05" name="Shape 13805"/>
                <xdr:cNvGrpSpPr/>
              </xdr:nvGrpSpPr>
              <xdr:grpSpPr>
                <a:xfrm>
                  <a:off x="4921017" y="3679988"/>
                  <a:ext cx="849966" cy="200025"/>
                  <a:chOff x="5169788" y="3603788"/>
                  <a:chExt cx="352425" cy="352425"/>
                </a:xfrm>
              </xdr:grpSpPr>
              <xdr:sp>
                <xdr:nvSpPr>
                  <xdr:cNvPr id="13806" name="Shape 138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07" name="Shape 138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08" name="Shape 138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09" name="Shape 13809"/>
            <xdr:cNvGrpSpPr/>
          </xdr:nvGrpSpPr>
          <xdr:grpSpPr>
            <a:xfrm>
              <a:off x="5150738" y="3679988"/>
              <a:ext cx="390525" cy="200025"/>
              <a:chOff x="5150738" y="3679988"/>
              <a:chExt cx="390525" cy="200025"/>
            </a:xfrm>
          </xdr:grpSpPr>
          <xdr:sp>
            <xdr:nvSpPr>
              <xdr:cNvPr id="13810" name="Shape 138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11" name="Shape 13811"/>
              <xdr:cNvGrpSpPr/>
            </xdr:nvGrpSpPr>
            <xdr:grpSpPr>
              <a:xfrm>
                <a:off x="5150738" y="3679988"/>
                <a:ext cx="390525" cy="200025"/>
                <a:chOff x="4921017" y="3679988"/>
                <a:chExt cx="849966" cy="200025"/>
              </a:xfrm>
            </xdr:grpSpPr>
            <xdr:sp>
              <xdr:nvSpPr>
                <xdr:cNvPr id="13812" name="Shape 138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13" name="Shape 13813"/>
                <xdr:cNvGrpSpPr/>
              </xdr:nvGrpSpPr>
              <xdr:grpSpPr>
                <a:xfrm>
                  <a:off x="4921017" y="3679988"/>
                  <a:ext cx="849966" cy="200025"/>
                  <a:chOff x="5169788" y="3603788"/>
                  <a:chExt cx="352425" cy="352425"/>
                </a:xfrm>
              </xdr:grpSpPr>
              <xdr:sp>
                <xdr:nvSpPr>
                  <xdr:cNvPr id="13814" name="Shape 138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15" name="Shape 138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16" name="Shape 138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17" name="Shape 13817"/>
            <xdr:cNvGrpSpPr/>
          </xdr:nvGrpSpPr>
          <xdr:grpSpPr>
            <a:xfrm>
              <a:off x="5150738" y="3679988"/>
              <a:ext cx="390525" cy="200025"/>
              <a:chOff x="5150738" y="3679988"/>
              <a:chExt cx="390525" cy="200025"/>
            </a:xfrm>
          </xdr:grpSpPr>
          <xdr:sp>
            <xdr:nvSpPr>
              <xdr:cNvPr id="13818" name="Shape 138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19" name="Shape 13819"/>
              <xdr:cNvGrpSpPr/>
            </xdr:nvGrpSpPr>
            <xdr:grpSpPr>
              <a:xfrm>
                <a:off x="5150738" y="3679988"/>
                <a:ext cx="390525" cy="200025"/>
                <a:chOff x="4921017" y="3679988"/>
                <a:chExt cx="849966" cy="200025"/>
              </a:xfrm>
            </xdr:grpSpPr>
            <xdr:sp>
              <xdr:nvSpPr>
                <xdr:cNvPr id="13820" name="Shape 138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21" name="Shape 13821"/>
                <xdr:cNvGrpSpPr/>
              </xdr:nvGrpSpPr>
              <xdr:grpSpPr>
                <a:xfrm>
                  <a:off x="4921017" y="3679988"/>
                  <a:ext cx="849966" cy="200025"/>
                  <a:chOff x="5169788" y="3603788"/>
                  <a:chExt cx="352425" cy="352425"/>
                </a:xfrm>
              </xdr:grpSpPr>
              <xdr:sp>
                <xdr:nvSpPr>
                  <xdr:cNvPr id="13822" name="Shape 138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23" name="Shape 138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24" name="Shape 138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25" name="Shape 13825"/>
            <xdr:cNvGrpSpPr/>
          </xdr:nvGrpSpPr>
          <xdr:grpSpPr>
            <a:xfrm>
              <a:off x="5150738" y="3679988"/>
              <a:ext cx="390525" cy="200025"/>
              <a:chOff x="5150738" y="3679988"/>
              <a:chExt cx="390525" cy="200025"/>
            </a:xfrm>
          </xdr:grpSpPr>
          <xdr:sp>
            <xdr:nvSpPr>
              <xdr:cNvPr id="13826" name="Shape 138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27" name="Shape 13827"/>
              <xdr:cNvGrpSpPr/>
            </xdr:nvGrpSpPr>
            <xdr:grpSpPr>
              <a:xfrm>
                <a:off x="5150738" y="3679988"/>
                <a:ext cx="390525" cy="200025"/>
                <a:chOff x="4921017" y="3679988"/>
                <a:chExt cx="849966" cy="200025"/>
              </a:xfrm>
            </xdr:grpSpPr>
            <xdr:sp>
              <xdr:nvSpPr>
                <xdr:cNvPr id="13828" name="Shape 138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29" name="Shape 13829"/>
                <xdr:cNvGrpSpPr/>
              </xdr:nvGrpSpPr>
              <xdr:grpSpPr>
                <a:xfrm>
                  <a:off x="4921017" y="3679988"/>
                  <a:ext cx="849966" cy="200025"/>
                  <a:chOff x="5169788" y="3603788"/>
                  <a:chExt cx="352425" cy="352425"/>
                </a:xfrm>
              </xdr:grpSpPr>
              <xdr:sp>
                <xdr:nvSpPr>
                  <xdr:cNvPr id="13830" name="Shape 138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31" name="Shape 138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32" name="Shape 138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33" name="Shape 13833"/>
            <xdr:cNvGrpSpPr/>
          </xdr:nvGrpSpPr>
          <xdr:grpSpPr>
            <a:xfrm>
              <a:off x="5150738" y="3679988"/>
              <a:ext cx="390525" cy="200025"/>
              <a:chOff x="5150738" y="3679988"/>
              <a:chExt cx="390525" cy="200025"/>
            </a:xfrm>
          </xdr:grpSpPr>
          <xdr:sp>
            <xdr:nvSpPr>
              <xdr:cNvPr id="13834" name="Shape 138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35" name="Shape 13835"/>
              <xdr:cNvGrpSpPr/>
            </xdr:nvGrpSpPr>
            <xdr:grpSpPr>
              <a:xfrm>
                <a:off x="5150738" y="3679988"/>
                <a:ext cx="390525" cy="200025"/>
                <a:chOff x="4921017" y="3679988"/>
                <a:chExt cx="849966" cy="200025"/>
              </a:xfrm>
            </xdr:grpSpPr>
            <xdr:sp>
              <xdr:nvSpPr>
                <xdr:cNvPr id="13836" name="Shape 138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37" name="Shape 13837"/>
                <xdr:cNvGrpSpPr/>
              </xdr:nvGrpSpPr>
              <xdr:grpSpPr>
                <a:xfrm>
                  <a:off x="4921017" y="3679988"/>
                  <a:ext cx="849966" cy="200025"/>
                  <a:chOff x="5169788" y="3603788"/>
                  <a:chExt cx="352425" cy="352425"/>
                </a:xfrm>
              </xdr:grpSpPr>
              <xdr:sp>
                <xdr:nvSpPr>
                  <xdr:cNvPr id="13838" name="Shape 138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39" name="Shape 138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94</xdr:row>
      <xdr:rowOff>238125</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40" name="Shape 138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41" name="Shape 13841"/>
            <xdr:cNvGrpSpPr/>
          </xdr:nvGrpSpPr>
          <xdr:grpSpPr>
            <a:xfrm>
              <a:off x="5150738" y="3679988"/>
              <a:ext cx="390525" cy="200025"/>
              <a:chOff x="5150738" y="3679988"/>
              <a:chExt cx="390525" cy="200025"/>
            </a:xfrm>
          </xdr:grpSpPr>
          <xdr:sp>
            <xdr:nvSpPr>
              <xdr:cNvPr id="13842" name="Shape 138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43" name="Shape 13843"/>
              <xdr:cNvGrpSpPr/>
            </xdr:nvGrpSpPr>
            <xdr:grpSpPr>
              <a:xfrm>
                <a:off x="5150738" y="3679988"/>
                <a:ext cx="390525" cy="200025"/>
                <a:chOff x="4921017" y="3679988"/>
                <a:chExt cx="849966" cy="200025"/>
              </a:xfrm>
            </xdr:grpSpPr>
            <xdr:sp>
              <xdr:nvSpPr>
                <xdr:cNvPr id="13844" name="Shape 138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45" name="Shape 13845"/>
                <xdr:cNvGrpSpPr/>
              </xdr:nvGrpSpPr>
              <xdr:grpSpPr>
                <a:xfrm>
                  <a:off x="4921017" y="3679988"/>
                  <a:ext cx="849966" cy="200025"/>
                  <a:chOff x="5169788" y="3603788"/>
                  <a:chExt cx="352425" cy="352425"/>
                </a:xfrm>
              </xdr:grpSpPr>
              <xdr:sp>
                <xdr:nvSpPr>
                  <xdr:cNvPr id="13846" name="Shape 138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47" name="Shape 138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48" name="Shape 138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49" name="Shape 13849"/>
            <xdr:cNvGrpSpPr/>
          </xdr:nvGrpSpPr>
          <xdr:grpSpPr>
            <a:xfrm>
              <a:off x="5150738" y="3679988"/>
              <a:ext cx="390525" cy="200025"/>
              <a:chOff x="5150738" y="3679988"/>
              <a:chExt cx="390525" cy="200025"/>
            </a:xfrm>
          </xdr:grpSpPr>
          <xdr:sp>
            <xdr:nvSpPr>
              <xdr:cNvPr id="13850" name="Shape 138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51" name="Shape 13851"/>
              <xdr:cNvGrpSpPr/>
            </xdr:nvGrpSpPr>
            <xdr:grpSpPr>
              <a:xfrm>
                <a:off x="5150738" y="3679988"/>
                <a:ext cx="390525" cy="200025"/>
                <a:chOff x="4921017" y="3679988"/>
                <a:chExt cx="849966" cy="200025"/>
              </a:xfrm>
            </xdr:grpSpPr>
            <xdr:sp>
              <xdr:nvSpPr>
                <xdr:cNvPr id="13852" name="Shape 138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53" name="Shape 13853"/>
                <xdr:cNvGrpSpPr/>
              </xdr:nvGrpSpPr>
              <xdr:grpSpPr>
                <a:xfrm>
                  <a:off x="4921017" y="3679988"/>
                  <a:ext cx="849966" cy="200025"/>
                  <a:chOff x="5169788" y="3603788"/>
                  <a:chExt cx="352425" cy="352425"/>
                </a:xfrm>
              </xdr:grpSpPr>
              <xdr:sp>
                <xdr:nvSpPr>
                  <xdr:cNvPr id="13854" name="Shape 138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55" name="Shape 138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56" name="Shape 138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57" name="Shape 13857"/>
            <xdr:cNvGrpSpPr/>
          </xdr:nvGrpSpPr>
          <xdr:grpSpPr>
            <a:xfrm>
              <a:off x="5150738" y="3679988"/>
              <a:ext cx="390525" cy="200025"/>
              <a:chOff x="5150738" y="3679988"/>
              <a:chExt cx="390525" cy="200025"/>
            </a:xfrm>
          </xdr:grpSpPr>
          <xdr:sp>
            <xdr:nvSpPr>
              <xdr:cNvPr id="13858" name="Shape 138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59" name="Shape 13859"/>
              <xdr:cNvGrpSpPr/>
            </xdr:nvGrpSpPr>
            <xdr:grpSpPr>
              <a:xfrm>
                <a:off x="5150738" y="3679988"/>
                <a:ext cx="390525" cy="200025"/>
                <a:chOff x="4921017" y="3679988"/>
                <a:chExt cx="849966" cy="200025"/>
              </a:xfrm>
            </xdr:grpSpPr>
            <xdr:sp>
              <xdr:nvSpPr>
                <xdr:cNvPr id="13860" name="Shape 138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61" name="Shape 13861"/>
                <xdr:cNvGrpSpPr/>
              </xdr:nvGrpSpPr>
              <xdr:grpSpPr>
                <a:xfrm>
                  <a:off x="4921017" y="3679988"/>
                  <a:ext cx="849966" cy="200025"/>
                  <a:chOff x="5169788" y="3603788"/>
                  <a:chExt cx="352425" cy="352425"/>
                </a:xfrm>
              </xdr:grpSpPr>
              <xdr:sp>
                <xdr:nvSpPr>
                  <xdr:cNvPr id="13862" name="Shape 138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63" name="Shape 138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64" name="Shape 138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65" name="Shape 13865"/>
            <xdr:cNvGrpSpPr/>
          </xdr:nvGrpSpPr>
          <xdr:grpSpPr>
            <a:xfrm>
              <a:off x="5150738" y="3679988"/>
              <a:ext cx="390525" cy="200025"/>
              <a:chOff x="5150738" y="3679988"/>
              <a:chExt cx="390525" cy="200025"/>
            </a:xfrm>
          </xdr:grpSpPr>
          <xdr:sp>
            <xdr:nvSpPr>
              <xdr:cNvPr id="13866" name="Shape 138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67" name="Shape 13867"/>
              <xdr:cNvGrpSpPr/>
            </xdr:nvGrpSpPr>
            <xdr:grpSpPr>
              <a:xfrm>
                <a:off x="5150738" y="3679988"/>
                <a:ext cx="390525" cy="200025"/>
                <a:chOff x="4921017" y="3679988"/>
                <a:chExt cx="849966" cy="200025"/>
              </a:xfrm>
            </xdr:grpSpPr>
            <xdr:sp>
              <xdr:nvSpPr>
                <xdr:cNvPr id="13868" name="Shape 138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69" name="Shape 13869"/>
                <xdr:cNvGrpSpPr/>
              </xdr:nvGrpSpPr>
              <xdr:grpSpPr>
                <a:xfrm>
                  <a:off x="4921017" y="3679988"/>
                  <a:ext cx="849966" cy="200025"/>
                  <a:chOff x="5169788" y="3603788"/>
                  <a:chExt cx="352425" cy="352425"/>
                </a:xfrm>
              </xdr:grpSpPr>
              <xdr:sp>
                <xdr:nvSpPr>
                  <xdr:cNvPr id="13870" name="Shape 138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71" name="Shape 138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72" name="Shape 138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73" name="Shape 13873"/>
            <xdr:cNvGrpSpPr/>
          </xdr:nvGrpSpPr>
          <xdr:grpSpPr>
            <a:xfrm>
              <a:off x="5150738" y="3679988"/>
              <a:ext cx="390525" cy="200025"/>
              <a:chOff x="5150738" y="3679988"/>
              <a:chExt cx="390525" cy="200025"/>
            </a:xfrm>
          </xdr:grpSpPr>
          <xdr:sp>
            <xdr:nvSpPr>
              <xdr:cNvPr id="13874" name="Shape 138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75" name="Shape 13875"/>
              <xdr:cNvGrpSpPr/>
            </xdr:nvGrpSpPr>
            <xdr:grpSpPr>
              <a:xfrm>
                <a:off x="5150738" y="3679988"/>
                <a:ext cx="390525" cy="200025"/>
                <a:chOff x="4921017" y="3679988"/>
                <a:chExt cx="849966" cy="200025"/>
              </a:xfrm>
            </xdr:grpSpPr>
            <xdr:sp>
              <xdr:nvSpPr>
                <xdr:cNvPr id="13876" name="Shape 138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77" name="Shape 13877"/>
                <xdr:cNvGrpSpPr/>
              </xdr:nvGrpSpPr>
              <xdr:grpSpPr>
                <a:xfrm>
                  <a:off x="4921017" y="3679988"/>
                  <a:ext cx="849966" cy="200025"/>
                  <a:chOff x="5169788" y="3603788"/>
                  <a:chExt cx="352425" cy="352425"/>
                </a:xfrm>
              </xdr:grpSpPr>
              <xdr:sp>
                <xdr:nvSpPr>
                  <xdr:cNvPr id="13878" name="Shape 138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79" name="Shape 138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80" name="Shape 138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81" name="Shape 13881"/>
            <xdr:cNvGrpSpPr/>
          </xdr:nvGrpSpPr>
          <xdr:grpSpPr>
            <a:xfrm>
              <a:off x="5150738" y="3679988"/>
              <a:ext cx="390525" cy="200025"/>
              <a:chOff x="5150738" y="3679988"/>
              <a:chExt cx="390525" cy="200025"/>
            </a:xfrm>
          </xdr:grpSpPr>
          <xdr:sp>
            <xdr:nvSpPr>
              <xdr:cNvPr id="13882" name="Shape 138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83" name="Shape 13883"/>
              <xdr:cNvGrpSpPr/>
            </xdr:nvGrpSpPr>
            <xdr:grpSpPr>
              <a:xfrm>
                <a:off x="5150738" y="3679988"/>
                <a:ext cx="390525" cy="200025"/>
                <a:chOff x="4921017" y="3679988"/>
                <a:chExt cx="849966" cy="200025"/>
              </a:xfrm>
            </xdr:grpSpPr>
            <xdr:sp>
              <xdr:nvSpPr>
                <xdr:cNvPr id="13884" name="Shape 138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85" name="Shape 13885"/>
                <xdr:cNvGrpSpPr/>
              </xdr:nvGrpSpPr>
              <xdr:grpSpPr>
                <a:xfrm>
                  <a:off x="4921017" y="3679988"/>
                  <a:ext cx="849966" cy="200025"/>
                  <a:chOff x="5169788" y="3603788"/>
                  <a:chExt cx="352425" cy="352425"/>
                </a:xfrm>
              </xdr:grpSpPr>
              <xdr:sp>
                <xdr:nvSpPr>
                  <xdr:cNvPr id="13886" name="Shape 138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87" name="Shape 138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88" name="Shape 138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89" name="Shape 13889"/>
            <xdr:cNvGrpSpPr/>
          </xdr:nvGrpSpPr>
          <xdr:grpSpPr>
            <a:xfrm>
              <a:off x="5150738" y="3679988"/>
              <a:ext cx="390525" cy="200025"/>
              <a:chOff x="5150738" y="3679988"/>
              <a:chExt cx="390525" cy="200025"/>
            </a:xfrm>
          </xdr:grpSpPr>
          <xdr:sp>
            <xdr:nvSpPr>
              <xdr:cNvPr id="13890" name="Shape 138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91" name="Shape 13891"/>
              <xdr:cNvGrpSpPr/>
            </xdr:nvGrpSpPr>
            <xdr:grpSpPr>
              <a:xfrm>
                <a:off x="5150738" y="3679988"/>
                <a:ext cx="390525" cy="200025"/>
                <a:chOff x="4921017" y="3679988"/>
                <a:chExt cx="849966" cy="200025"/>
              </a:xfrm>
            </xdr:grpSpPr>
            <xdr:sp>
              <xdr:nvSpPr>
                <xdr:cNvPr id="13892" name="Shape 138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93" name="Shape 13893"/>
                <xdr:cNvGrpSpPr/>
              </xdr:nvGrpSpPr>
              <xdr:grpSpPr>
                <a:xfrm>
                  <a:off x="4921017" y="3679988"/>
                  <a:ext cx="849966" cy="200025"/>
                  <a:chOff x="5169788" y="3603788"/>
                  <a:chExt cx="352425" cy="352425"/>
                </a:xfrm>
              </xdr:grpSpPr>
              <xdr:sp>
                <xdr:nvSpPr>
                  <xdr:cNvPr id="13894" name="Shape 138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95" name="Shape 138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896" name="Shape 138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97" name="Shape 13897"/>
            <xdr:cNvGrpSpPr/>
          </xdr:nvGrpSpPr>
          <xdr:grpSpPr>
            <a:xfrm>
              <a:off x="5150738" y="3679988"/>
              <a:ext cx="390525" cy="200025"/>
              <a:chOff x="5150738" y="3679988"/>
              <a:chExt cx="390525" cy="200025"/>
            </a:xfrm>
          </xdr:grpSpPr>
          <xdr:sp>
            <xdr:nvSpPr>
              <xdr:cNvPr id="13898" name="Shape 138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99" name="Shape 13899"/>
              <xdr:cNvGrpSpPr/>
            </xdr:nvGrpSpPr>
            <xdr:grpSpPr>
              <a:xfrm>
                <a:off x="5150738" y="3679988"/>
                <a:ext cx="390525" cy="200025"/>
                <a:chOff x="4921017" y="3679988"/>
                <a:chExt cx="849966" cy="200025"/>
              </a:xfrm>
            </xdr:grpSpPr>
            <xdr:sp>
              <xdr:nvSpPr>
                <xdr:cNvPr id="13900" name="Shape 139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01" name="Shape 13901"/>
                <xdr:cNvGrpSpPr/>
              </xdr:nvGrpSpPr>
              <xdr:grpSpPr>
                <a:xfrm>
                  <a:off x="4921017" y="3679988"/>
                  <a:ext cx="849966" cy="200025"/>
                  <a:chOff x="5169788" y="3603788"/>
                  <a:chExt cx="352425" cy="352425"/>
                </a:xfrm>
              </xdr:grpSpPr>
              <xdr:sp>
                <xdr:nvSpPr>
                  <xdr:cNvPr id="13902" name="Shape 139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03" name="Shape 139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04" name="Shape 139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05" name="Shape 13905"/>
            <xdr:cNvGrpSpPr/>
          </xdr:nvGrpSpPr>
          <xdr:grpSpPr>
            <a:xfrm>
              <a:off x="5150738" y="3679988"/>
              <a:ext cx="390525" cy="200025"/>
              <a:chOff x="5150738" y="3679988"/>
              <a:chExt cx="390525" cy="200025"/>
            </a:xfrm>
          </xdr:grpSpPr>
          <xdr:sp>
            <xdr:nvSpPr>
              <xdr:cNvPr id="13906" name="Shape 139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07" name="Shape 13907"/>
              <xdr:cNvGrpSpPr/>
            </xdr:nvGrpSpPr>
            <xdr:grpSpPr>
              <a:xfrm>
                <a:off x="5150738" y="3679988"/>
                <a:ext cx="390525" cy="200025"/>
                <a:chOff x="4921017" y="3679988"/>
                <a:chExt cx="849966" cy="200025"/>
              </a:xfrm>
            </xdr:grpSpPr>
            <xdr:sp>
              <xdr:nvSpPr>
                <xdr:cNvPr id="13908" name="Shape 139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09" name="Shape 13909"/>
                <xdr:cNvGrpSpPr/>
              </xdr:nvGrpSpPr>
              <xdr:grpSpPr>
                <a:xfrm>
                  <a:off x="4921017" y="3679988"/>
                  <a:ext cx="849966" cy="200025"/>
                  <a:chOff x="5169788" y="3603788"/>
                  <a:chExt cx="352425" cy="352425"/>
                </a:xfrm>
              </xdr:grpSpPr>
              <xdr:sp>
                <xdr:nvSpPr>
                  <xdr:cNvPr id="13910" name="Shape 139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11" name="Shape 139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12" name="Shape 139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13" name="Shape 13913"/>
            <xdr:cNvGrpSpPr/>
          </xdr:nvGrpSpPr>
          <xdr:grpSpPr>
            <a:xfrm>
              <a:off x="5150738" y="3679988"/>
              <a:ext cx="390525" cy="200025"/>
              <a:chOff x="5150738" y="3679988"/>
              <a:chExt cx="390525" cy="200025"/>
            </a:xfrm>
          </xdr:grpSpPr>
          <xdr:sp>
            <xdr:nvSpPr>
              <xdr:cNvPr id="13914" name="Shape 139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15" name="Shape 13915"/>
              <xdr:cNvGrpSpPr/>
            </xdr:nvGrpSpPr>
            <xdr:grpSpPr>
              <a:xfrm>
                <a:off x="5150738" y="3679988"/>
                <a:ext cx="390525" cy="200025"/>
                <a:chOff x="4921017" y="3679988"/>
                <a:chExt cx="849966" cy="200025"/>
              </a:xfrm>
            </xdr:grpSpPr>
            <xdr:sp>
              <xdr:nvSpPr>
                <xdr:cNvPr id="13916" name="Shape 139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17" name="Shape 13917"/>
                <xdr:cNvGrpSpPr/>
              </xdr:nvGrpSpPr>
              <xdr:grpSpPr>
                <a:xfrm>
                  <a:off x="4921017" y="3679988"/>
                  <a:ext cx="849966" cy="200025"/>
                  <a:chOff x="5169788" y="3603788"/>
                  <a:chExt cx="352425" cy="352425"/>
                </a:xfrm>
              </xdr:grpSpPr>
              <xdr:sp>
                <xdr:nvSpPr>
                  <xdr:cNvPr id="13918" name="Shape 139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19" name="Shape 139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20" name="Shape 139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21" name="Shape 13921"/>
            <xdr:cNvGrpSpPr/>
          </xdr:nvGrpSpPr>
          <xdr:grpSpPr>
            <a:xfrm>
              <a:off x="5150738" y="3679988"/>
              <a:ext cx="390525" cy="200025"/>
              <a:chOff x="5150738" y="3679988"/>
              <a:chExt cx="390525" cy="200025"/>
            </a:xfrm>
          </xdr:grpSpPr>
          <xdr:sp>
            <xdr:nvSpPr>
              <xdr:cNvPr id="13922" name="Shape 139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23" name="Shape 13923"/>
              <xdr:cNvGrpSpPr/>
            </xdr:nvGrpSpPr>
            <xdr:grpSpPr>
              <a:xfrm>
                <a:off x="5150738" y="3679988"/>
                <a:ext cx="390525" cy="200025"/>
                <a:chOff x="4921017" y="3679988"/>
                <a:chExt cx="849966" cy="200025"/>
              </a:xfrm>
            </xdr:grpSpPr>
            <xdr:sp>
              <xdr:nvSpPr>
                <xdr:cNvPr id="13924" name="Shape 139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25" name="Shape 13925"/>
                <xdr:cNvGrpSpPr/>
              </xdr:nvGrpSpPr>
              <xdr:grpSpPr>
                <a:xfrm>
                  <a:off x="4921017" y="3679988"/>
                  <a:ext cx="849966" cy="200025"/>
                  <a:chOff x="5169788" y="3603788"/>
                  <a:chExt cx="352425" cy="352425"/>
                </a:xfrm>
              </xdr:grpSpPr>
              <xdr:sp>
                <xdr:nvSpPr>
                  <xdr:cNvPr id="13926" name="Shape 139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27" name="Shape 139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28" name="Shape 139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29" name="Shape 13929"/>
            <xdr:cNvGrpSpPr/>
          </xdr:nvGrpSpPr>
          <xdr:grpSpPr>
            <a:xfrm>
              <a:off x="5150738" y="3679988"/>
              <a:ext cx="390525" cy="200025"/>
              <a:chOff x="5150738" y="3679988"/>
              <a:chExt cx="390525" cy="200025"/>
            </a:xfrm>
          </xdr:grpSpPr>
          <xdr:sp>
            <xdr:nvSpPr>
              <xdr:cNvPr id="13930" name="Shape 139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31" name="Shape 13931"/>
              <xdr:cNvGrpSpPr/>
            </xdr:nvGrpSpPr>
            <xdr:grpSpPr>
              <a:xfrm>
                <a:off x="5150738" y="3679988"/>
                <a:ext cx="390525" cy="200025"/>
                <a:chOff x="4921017" y="3679988"/>
                <a:chExt cx="849966" cy="200025"/>
              </a:xfrm>
            </xdr:grpSpPr>
            <xdr:sp>
              <xdr:nvSpPr>
                <xdr:cNvPr id="13932" name="Shape 139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33" name="Shape 13933"/>
                <xdr:cNvGrpSpPr/>
              </xdr:nvGrpSpPr>
              <xdr:grpSpPr>
                <a:xfrm>
                  <a:off x="4921017" y="3679988"/>
                  <a:ext cx="849966" cy="200025"/>
                  <a:chOff x="5169788" y="3603788"/>
                  <a:chExt cx="352425" cy="352425"/>
                </a:xfrm>
              </xdr:grpSpPr>
              <xdr:sp>
                <xdr:nvSpPr>
                  <xdr:cNvPr id="13934" name="Shape 139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35" name="Shape 139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36" name="Shape 139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37" name="Shape 13937"/>
            <xdr:cNvGrpSpPr/>
          </xdr:nvGrpSpPr>
          <xdr:grpSpPr>
            <a:xfrm>
              <a:off x="5150738" y="3679988"/>
              <a:ext cx="390525" cy="200025"/>
              <a:chOff x="5150738" y="3679988"/>
              <a:chExt cx="390525" cy="200025"/>
            </a:xfrm>
          </xdr:grpSpPr>
          <xdr:sp>
            <xdr:nvSpPr>
              <xdr:cNvPr id="13938" name="Shape 139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39" name="Shape 13939"/>
              <xdr:cNvGrpSpPr/>
            </xdr:nvGrpSpPr>
            <xdr:grpSpPr>
              <a:xfrm>
                <a:off x="5150738" y="3679988"/>
                <a:ext cx="390525" cy="200025"/>
                <a:chOff x="4921017" y="3679988"/>
                <a:chExt cx="849966" cy="200025"/>
              </a:xfrm>
            </xdr:grpSpPr>
            <xdr:sp>
              <xdr:nvSpPr>
                <xdr:cNvPr id="13940" name="Shape 139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41" name="Shape 13941"/>
                <xdr:cNvGrpSpPr/>
              </xdr:nvGrpSpPr>
              <xdr:grpSpPr>
                <a:xfrm>
                  <a:off x="4921017" y="3679988"/>
                  <a:ext cx="849966" cy="200025"/>
                  <a:chOff x="5169788" y="3603788"/>
                  <a:chExt cx="352425" cy="352425"/>
                </a:xfrm>
              </xdr:grpSpPr>
              <xdr:sp>
                <xdr:nvSpPr>
                  <xdr:cNvPr id="13942" name="Shape 139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43" name="Shape 139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44" name="Shape 139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45" name="Shape 13945"/>
            <xdr:cNvGrpSpPr/>
          </xdr:nvGrpSpPr>
          <xdr:grpSpPr>
            <a:xfrm>
              <a:off x="5150738" y="3679988"/>
              <a:ext cx="390525" cy="200025"/>
              <a:chOff x="5150738" y="3679988"/>
              <a:chExt cx="390525" cy="200025"/>
            </a:xfrm>
          </xdr:grpSpPr>
          <xdr:sp>
            <xdr:nvSpPr>
              <xdr:cNvPr id="13946" name="Shape 139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47" name="Shape 13947"/>
              <xdr:cNvGrpSpPr/>
            </xdr:nvGrpSpPr>
            <xdr:grpSpPr>
              <a:xfrm>
                <a:off x="5150738" y="3679988"/>
                <a:ext cx="390525" cy="200025"/>
                <a:chOff x="4921017" y="3679988"/>
                <a:chExt cx="849966" cy="200025"/>
              </a:xfrm>
            </xdr:grpSpPr>
            <xdr:sp>
              <xdr:nvSpPr>
                <xdr:cNvPr id="13948" name="Shape 139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49" name="Shape 13949"/>
                <xdr:cNvGrpSpPr/>
              </xdr:nvGrpSpPr>
              <xdr:grpSpPr>
                <a:xfrm>
                  <a:off x="4921017" y="3679988"/>
                  <a:ext cx="849966" cy="200025"/>
                  <a:chOff x="5169788" y="3603788"/>
                  <a:chExt cx="352425" cy="352425"/>
                </a:xfrm>
              </xdr:grpSpPr>
              <xdr:sp>
                <xdr:nvSpPr>
                  <xdr:cNvPr id="13950" name="Shape 139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51" name="Shape 139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52" name="Shape 139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53" name="Shape 13953"/>
            <xdr:cNvGrpSpPr/>
          </xdr:nvGrpSpPr>
          <xdr:grpSpPr>
            <a:xfrm>
              <a:off x="5150738" y="3679988"/>
              <a:ext cx="390525" cy="200025"/>
              <a:chOff x="5150738" y="3679988"/>
              <a:chExt cx="390525" cy="200025"/>
            </a:xfrm>
          </xdr:grpSpPr>
          <xdr:sp>
            <xdr:nvSpPr>
              <xdr:cNvPr id="13954" name="Shape 139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55" name="Shape 13955"/>
              <xdr:cNvGrpSpPr/>
            </xdr:nvGrpSpPr>
            <xdr:grpSpPr>
              <a:xfrm>
                <a:off x="5150738" y="3679988"/>
                <a:ext cx="390525" cy="200025"/>
                <a:chOff x="4921017" y="3679988"/>
                <a:chExt cx="849966" cy="200025"/>
              </a:xfrm>
            </xdr:grpSpPr>
            <xdr:sp>
              <xdr:nvSpPr>
                <xdr:cNvPr id="13956" name="Shape 139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57" name="Shape 13957"/>
                <xdr:cNvGrpSpPr/>
              </xdr:nvGrpSpPr>
              <xdr:grpSpPr>
                <a:xfrm>
                  <a:off x="4921017" y="3679988"/>
                  <a:ext cx="849966" cy="200025"/>
                  <a:chOff x="5169788" y="3603788"/>
                  <a:chExt cx="352425" cy="352425"/>
                </a:xfrm>
              </xdr:grpSpPr>
              <xdr:sp>
                <xdr:nvSpPr>
                  <xdr:cNvPr id="13958" name="Shape 139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59" name="Shape 139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60" name="Shape 139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61" name="Shape 13961"/>
            <xdr:cNvGrpSpPr/>
          </xdr:nvGrpSpPr>
          <xdr:grpSpPr>
            <a:xfrm>
              <a:off x="5150738" y="3679988"/>
              <a:ext cx="390525" cy="200025"/>
              <a:chOff x="5150738" y="3679988"/>
              <a:chExt cx="390525" cy="200025"/>
            </a:xfrm>
          </xdr:grpSpPr>
          <xdr:sp>
            <xdr:nvSpPr>
              <xdr:cNvPr id="13962" name="Shape 139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63" name="Shape 13963"/>
              <xdr:cNvGrpSpPr/>
            </xdr:nvGrpSpPr>
            <xdr:grpSpPr>
              <a:xfrm>
                <a:off x="5150738" y="3679988"/>
                <a:ext cx="390525" cy="200025"/>
                <a:chOff x="4921017" y="3679988"/>
                <a:chExt cx="849966" cy="200025"/>
              </a:xfrm>
            </xdr:grpSpPr>
            <xdr:sp>
              <xdr:nvSpPr>
                <xdr:cNvPr id="13964" name="Shape 139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65" name="Shape 13965"/>
                <xdr:cNvGrpSpPr/>
              </xdr:nvGrpSpPr>
              <xdr:grpSpPr>
                <a:xfrm>
                  <a:off x="4921017" y="3679988"/>
                  <a:ext cx="849966" cy="200025"/>
                  <a:chOff x="5169788" y="3603788"/>
                  <a:chExt cx="352425" cy="352425"/>
                </a:xfrm>
              </xdr:grpSpPr>
              <xdr:sp>
                <xdr:nvSpPr>
                  <xdr:cNvPr id="13966" name="Shape 139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67" name="Shape 139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68" name="Shape 139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69" name="Shape 13969"/>
            <xdr:cNvGrpSpPr/>
          </xdr:nvGrpSpPr>
          <xdr:grpSpPr>
            <a:xfrm>
              <a:off x="5150738" y="3679988"/>
              <a:ext cx="390525" cy="200025"/>
              <a:chOff x="5150738" y="3679988"/>
              <a:chExt cx="390525" cy="200025"/>
            </a:xfrm>
          </xdr:grpSpPr>
          <xdr:sp>
            <xdr:nvSpPr>
              <xdr:cNvPr id="13970" name="Shape 139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71" name="Shape 13971"/>
              <xdr:cNvGrpSpPr/>
            </xdr:nvGrpSpPr>
            <xdr:grpSpPr>
              <a:xfrm>
                <a:off x="5150738" y="3679988"/>
                <a:ext cx="390525" cy="200025"/>
                <a:chOff x="4921017" y="3679988"/>
                <a:chExt cx="849966" cy="200025"/>
              </a:xfrm>
            </xdr:grpSpPr>
            <xdr:sp>
              <xdr:nvSpPr>
                <xdr:cNvPr id="13972" name="Shape 139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73" name="Shape 13973"/>
                <xdr:cNvGrpSpPr/>
              </xdr:nvGrpSpPr>
              <xdr:grpSpPr>
                <a:xfrm>
                  <a:off x="4921017" y="3679988"/>
                  <a:ext cx="849966" cy="200025"/>
                  <a:chOff x="5169788" y="3603788"/>
                  <a:chExt cx="352425" cy="352425"/>
                </a:xfrm>
              </xdr:grpSpPr>
              <xdr:sp>
                <xdr:nvSpPr>
                  <xdr:cNvPr id="13974" name="Shape 139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75" name="Shape 139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76" name="Shape 139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77" name="Shape 13977"/>
            <xdr:cNvGrpSpPr/>
          </xdr:nvGrpSpPr>
          <xdr:grpSpPr>
            <a:xfrm>
              <a:off x="5150738" y="3679988"/>
              <a:ext cx="390525" cy="200025"/>
              <a:chOff x="5150738" y="3679988"/>
              <a:chExt cx="390525" cy="200025"/>
            </a:xfrm>
          </xdr:grpSpPr>
          <xdr:sp>
            <xdr:nvSpPr>
              <xdr:cNvPr id="13978" name="Shape 139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79" name="Shape 13979"/>
              <xdr:cNvGrpSpPr/>
            </xdr:nvGrpSpPr>
            <xdr:grpSpPr>
              <a:xfrm>
                <a:off x="5150738" y="3679988"/>
                <a:ext cx="390525" cy="200025"/>
                <a:chOff x="4921017" y="3679988"/>
                <a:chExt cx="849966" cy="200025"/>
              </a:xfrm>
            </xdr:grpSpPr>
            <xdr:sp>
              <xdr:nvSpPr>
                <xdr:cNvPr id="13980" name="Shape 139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81" name="Shape 13981"/>
                <xdr:cNvGrpSpPr/>
              </xdr:nvGrpSpPr>
              <xdr:grpSpPr>
                <a:xfrm>
                  <a:off x="4921017" y="3679988"/>
                  <a:ext cx="849966" cy="200025"/>
                  <a:chOff x="5169788" y="3603788"/>
                  <a:chExt cx="352425" cy="352425"/>
                </a:xfrm>
              </xdr:grpSpPr>
              <xdr:sp>
                <xdr:nvSpPr>
                  <xdr:cNvPr id="13982" name="Shape 139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83" name="Shape 139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84" name="Shape 139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85" name="Shape 13985"/>
            <xdr:cNvGrpSpPr/>
          </xdr:nvGrpSpPr>
          <xdr:grpSpPr>
            <a:xfrm>
              <a:off x="5150738" y="3679988"/>
              <a:ext cx="390525" cy="200025"/>
              <a:chOff x="5150738" y="3679988"/>
              <a:chExt cx="390525" cy="200025"/>
            </a:xfrm>
          </xdr:grpSpPr>
          <xdr:sp>
            <xdr:nvSpPr>
              <xdr:cNvPr id="13986" name="Shape 139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87" name="Shape 13987"/>
              <xdr:cNvGrpSpPr/>
            </xdr:nvGrpSpPr>
            <xdr:grpSpPr>
              <a:xfrm>
                <a:off x="5150738" y="3679988"/>
                <a:ext cx="390525" cy="200025"/>
                <a:chOff x="4921017" y="3679988"/>
                <a:chExt cx="849966" cy="200025"/>
              </a:xfrm>
            </xdr:grpSpPr>
            <xdr:sp>
              <xdr:nvSpPr>
                <xdr:cNvPr id="13988" name="Shape 139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89" name="Shape 13989"/>
                <xdr:cNvGrpSpPr/>
              </xdr:nvGrpSpPr>
              <xdr:grpSpPr>
                <a:xfrm>
                  <a:off x="4921017" y="3679988"/>
                  <a:ext cx="849966" cy="200025"/>
                  <a:chOff x="5169788" y="3603788"/>
                  <a:chExt cx="352425" cy="352425"/>
                </a:xfrm>
              </xdr:grpSpPr>
              <xdr:sp>
                <xdr:nvSpPr>
                  <xdr:cNvPr id="13990" name="Shape 139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91" name="Shape 139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3992" name="Shape 139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993" name="Shape 13993"/>
            <xdr:cNvGrpSpPr/>
          </xdr:nvGrpSpPr>
          <xdr:grpSpPr>
            <a:xfrm>
              <a:off x="5150738" y="3679988"/>
              <a:ext cx="390525" cy="200025"/>
              <a:chOff x="5150738" y="3679988"/>
              <a:chExt cx="390525" cy="200025"/>
            </a:xfrm>
          </xdr:grpSpPr>
          <xdr:sp>
            <xdr:nvSpPr>
              <xdr:cNvPr id="13994" name="Shape 139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95" name="Shape 13995"/>
              <xdr:cNvGrpSpPr/>
            </xdr:nvGrpSpPr>
            <xdr:grpSpPr>
              <a:xfrm>
                <a:off x="5150738" y="3679988"/>
                <a:ext cx="390525" cy="200025"/>
                <a:chOff x="4921017" y="3679988"/>
                <a:chExt cx="849966" cy="200025"/>
              </a:xfrm>
            </xdr:grpSpPr>
            <xdr:sp>
              <xdr:nvSpPr>
                <xdr:cNvPr id="13996" name="Shape 139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97" name="Shape 13997"/>
                <xdr:cNvGrpSpPr/>
              </xdr:nvGrpSpPr>
              <xdr:grpSpPr>
                <a:xfrm>
                  <a:off x="4921017" y="3679988"/>
                  <a:ext cx="849966" cy="200025"/>
                  <a:chOff x="5169788" y="3603788"/>
                  <a:chExt cx="352425" cy="352425"/>
                </a:xfrm>
              </xdr:grpSpPr>
              <xdr:sp>
                <xdr:nvSpPr>
                  <xdr:cNvPr id="13998" name="Shape 139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99" name="Shape 139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00" name="Shape 140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01" name="Shape 14001"/>
            <xdr:cNvGrpSpPr/>
          </xdr:nvGrpSpPr>
          <xdr:grpSpPr>
            <a:xfrm>
              <a:off x="5150738" y="3679988"/>
              <a:ext cx="390525" cy="200025"/>
              <a:chOff x="5150738" y="3679988"/>
              <a:chExt cx="390525" cy="200025"/>
            </a:xfrm>
          </xdr:grpSpPr>
          <xdr:sp>
            <xdr:nvSpPr>
              <xdr:cNvPr id="14002" name="Shape 140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03" name="Shape 14003"/>
              <xdr:cNvGrpSpPr/>
            </xdr:nvGrpSpPr>
            <xdr:grpSpPr>
              <a:xfrm>
                <a:off x="5150738" y="3679988"/>
                <a:ext cx="390525" cy="200025"/>
                <a:chOff x="4921017" y="3679988"/>
                <a:chExt cx="849966" cy="200025"/>
              </a:xfrm>
            </xdr:grpSpPr>
            <xdr:sp>
              <xdr:nvSpPr>
                <xdr:cNvPr id="14004" name="Shape 140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05" name="Shape 14005"/>
                <xdr:cNvGrpSpPr/>
              </xdr:nvGrpSpPr>
              <xdr:grpSpPr>
                <a:xfrm>
                  <a:off x="4921017" y="3679988"/>
                  <a:ext cx="849966" cy="200025"/>
                  <a:chOff x="5169788" y="3603788"/>
                  <a:chExt cx="352425" cy="352425"/>
                </a:xfrm>
              </xdr:grpSpPr>
              <xdr:sp>
                <xdr:nvSpPr>
                  <xdr:cNvPr id="14006" name="Shape 140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07" name="Shape 140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08" name="Shape 140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09" name="Shape 14009"/>
            <xdr:cNvGrpSpPr/>
          </xdr:nvGrpSpPr>
          <xdr:grpSpPr>
            <a:xfrm>
              <a:off x="5150738" y="3679988"/>
              <a:ext cx="390525" cy="200025"/>
              <a:chOff x="5150738" y="3679988"/>
              <a:chExt cx="390525" cy="200025"/>
            </a:xfrm>
          </xdr:grpSpPr>
          <xdr:sp>
            <xdr:nvSpPr>
              <xdr:cNvPr id="14010" name="Shape 140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11" name="Shape 14011"/>
              <xdr:cNvGrpSpPr/>
            </xdr:nvGrpSpPr>
            <xdr:grpSpPr>
              <a:xfrm>
                <a:off x="5150738" y="3679988"/>
                <a:ext cx="390525" cy="200025"/>
                <a:chOff x="4921017" y="3679988"/>
                <a:chExt cx="849966" cy="200025"/>
              </a:xfrm>
            </xdr:grpSpPr>
            <xdr:sp>
              <xdr:nvSpPr>
                <xdr:cNvPr id="14012" name="Shape 140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13" name="Shape 14013"/>
                <xdr:cNvGrpSpPr/>
              </xdr:nvGrpSpPr>
              <xdr:grpSpPr>
                <a:xfrm>
                  <a:off x="4921017" y="3679988"/>
                  <a:ext cx="849966" cy="200025"/>
                  <a:chOff x="5169788" y="3603788"/>
                  <a:chExt cx="352425" cy="352425"/>
                </a:xfrm>
              </xdr:grpSpPr>
              <xdr:sp>
                <xdr:nvSpPr>
                  <xdr:cNvPr id="14014" name="Shape 140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15" name="Shape 140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16" name="Shape 140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17" name="Shape 14017"/>
            <xdr:cNvGrpSpPr/>
          </xdr:nvGrpSpPr>
          <xdr:grpSpPr>
            <a:xfrm>
              <a:off x="5150738" y="3679988"/>
              <a:ext cx="390525" cy="200025"/>
              <a:chOff x="5150738" y="3679988"/>
              <a:chExt cx="390525" cy="200025"/>
            </a:xfrm>
          </xdr:grpSpPr>
          <xdr:sp>
            <xdr:nvSpPr>
              <xdr:cNvPr id="14018" name="Shape 140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19" name="Shape 14019"/>
              <xdr:cNvGrpSpPr/>
            </xdr:nvGrpSpPr>
            <xdr:grpSpPr>
              <a:xfrm>
                <a:off x="5150738" y="3679988"/>
                <a:ext cx="390525" cy="200025"/>
                <a:chOff x="4921017" y="3679988"/>
                <a:chExt cx="849966" cy="200025"/>
              </a:xfrm>
            </xdr:grpSpPr>
            <xdr:sp>
              <xdr:nvSpPr>
                <xdr:cNvPr id="14020" name="Shape 140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21" name="Shape 14021"/>
                <xdr:cNvGrpSpPr/>
              </xdr:nvGrpSpPr>
              <xdr:grpSpPr>
                <a:xfrm>
                  <a:off x="4921017" y="3679988"/>
                  <a:ext cx="849966" cy="200025"/>
                  <a:chOff x="5169788" y="3603788"/>
                  <a:chExt cx="352425" cy="352425"/>
                </a:xfrm>
              </xdr:grpSpPr>
              <xdr:sp>
                <xdr:nvSpPr>
                  <xdr:cNvPr id="14022" name="Shape 140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23" name="Shape 140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24" name="Shape 140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25" name="Shape 14025"/>
            <xdr:cNvGrpSpPr/>
          </xdr:nvGrpSpPr>
          <xdr:grpSpPr>
            <a:xfrm>
              <a:off x="5150738" y="3679988"/>
              <a:ext cx="390525" cy="200025"/>
              <a:chOff x="5150738" y="3679988"/>
              <a:chExt cx="390525" cy="200025"/>
            </a:xfrm>
          </xdr:grpSpPr>
          <xdr:sp>
            <xdr:nvSpPr>
              <xdr:cNvPr id="14026" name="Shape 140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27" name="Shape 14027"/>
              <xdr:cNvGrpSpPr/>
            </xdr:nvGrpSpPr>
            <xdr:grpSpPr>
              <a:xfrm>
                <a:off x="5150738" y="3679988"/>
                <a:ext cx="390525" cy="200025"/>
                <a:chOff x="4921017" y="3679988"/>
                <a:chExt cx="849966" cy="200025"/>
              </a:xfrm>
            </xdr:grpSpPr>
            <xdr:sp>
              <xdr:nvSpPr>
                <xdr:cNvPr id="14028" name="Shape 140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29" name="Shape 14029"/>
                <xdr:cNvGrpSpPr/>
              </xdr:nvGrpSpPr>
              <xdr:grpSpPr>
                <a:xfrm>
                  <a:off x="4921017" y="3679988"/>
                  <a:ext cx="849966" cy="200025"/>
                  <a:chOff x="5169788" y="3603788"/>
                  <a:chExt cx="352425" cy="352425"/>
                </a:xfrm>
              </xdr:grpSpPr>
              <xdr:sp>
                <xdr:nvSpPr>
                  <xdr:cNvPr id="14030" name="Shape 140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31" name="Shape 140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32" name="Shape 140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33" name="Shape 14033"/>
            <xdr:cNvGrpSpPr/>
          </xdr:nvGrpSpPr>
          <xdr:grpSpPr>
            <a:xfrm>
              <a:off x="5150738" y="3679988"/>
              <a:ext cx="390525" cy="200025"/>
              <a:chOff x="5150738" y="3679988"/>
              <a:chExt cx="390525" cy="200025"/>
            </a:xfrm>
          </xdr:grpSpPr>
          <xdr:sp>
            <xdr:nvSpPr>
              <xdr:cNvPr id="14034" name="Shape 140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35" name="Shape 14035"/>
              <xdr:cNvGrpSpPr/>
            </xdr:nvGrpSpPr>
            <xdr:grpSpPr>
              <a:xfrm>
                <a:off x="5150738" y="3679988"/>
                <a:ext cx="390525" cy="200025"/>
                <a:chOff x="4921017" y="3679988"/>
                <a:chExt cx="849966" cy="200025"/>
              </a:xfrm>
            </xdr:grpSpPr>
            <xdr:sp>
              <xdr:nvSpPr>
                <xdr:cNvPr id="14036" name="Shape 140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37" name="Shape 14037"/>
                <xdr:cNvGrpSpPr/>
              </xdr:nvGrpSpPr>
              <xdr:grpSpPr>
                <a:xfrm>
                  <a:off x="4921017" y="3679988"/>
                  <a:ext cx="849966" cy="200025"/>
                  <a:chOff x="5169788" y="3603788"/>
                  <a:chExt cx="352425" cy="352425"/>
                </a:xfrm>
              </xdr:grpSpPr>
              <xdr:sp>
                <xdr:nvSpPr>
                  <xdr:cNvPr id="14038" name="Shape 140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39" name="Shape 140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40" name="Shape 140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41" name="Shape 14041"/>
            <xdr:cNvGrpSpPr/>
          </xdr:nvGrpSpPr>
          <xdr:grpSpPr>
            <a:xfrm>
              <a:off x="5150738" y="3679988"/>
              <a:ext cx="390525" cy="200025"/>
              <a:chOff x="5150738" y="3679988"/>
              <a:chExt cx="390525" cy="200025"/>
            </a:xfrm>
          </xdr:grpSpPr>
          <xdr:sp>
            <xdr:nvSpPr>
              <xdr:cNvPr id="14042" name="Shape 140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43" name="Shape 14043"/>
              <xdr:cNvGrpSpPr/>
            </xdr:nvGrpSpPr>
            <xdr:grpSpPr>
              <a:xfrm>
                <a:off x="5150738" y="3679988"/>
                <a:ext cx="390525" cy="200025"/>
                <a:chOff x="4921017" y="3679988"/>
                <a:chExt cx="849966" cy="200025"/>
              </a:xfrm>
            </xdr:grpSpPr>
            <xdr:sp>
              <xdr:nvSpPr>
                <xdr:cNvPr id="14044" name="Shape 140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45" name="Shape 14045"/>
                <xdr:cNvGrpSpPr/>
              </xdr:nvGrpSpPr>
              <xdr:grpSpPr>
                <a:xfrm>
                  <a:off x="4921017" y="3679988"/>
                  <a:ext cx="849966" cy="200025"/>
                  <a:chOff x="5169788" y="3603788"/>
                  <a:chExt cx="352425" cy="352425"/>
                </a:xfrm>
              </xdr:grpSpPr>
              <xdr:sp>
                <xdr:nvSpPr>
                  <xdr:cNvPr id="14046" name="Shape 140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47" name="Shape 140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48" name="Shape 140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49" name="Shape 14049"/>
            <xdr:cNvGrpSpPr/>
          </xdr:nvGrpSpPr>
          <xdr:grpSpPr>
            <a:xfrm>
              <a:off x="5150738" y="3679988"/>
              <a:ext cx="390525" cy="200025"/>
              <a:chOff x="5150738" y="3679988"/>
              <a:chExt cx="390525" cy="200025"/>
            </a:xfrm>
          </xdr:grpSpPr>
          <xdr:sp>
            <xdr:nvSpPr>
              <xdr:cNvPr id="14050" name="Shape 140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51" name="Shape 14051"/>
              <xdr:cNvGrpSpPr/>
            </xdr:nvGrpSpPr>
            <xdr:grpSpPr>
              <a:xfrm>
                <a:off x="5150738" y="3679988"/>
                <a:ext cx="390525" cy="200025"/>
                <a:chOff x="4921017" y="3679988"/>
                <a:chExt cx="849966" cy="200025"/>
              </a:xfrm>
            </xdr:grpSpPr>
            <xdr:sp>
              <xdr:nvSpPr>
                <xdr:cNvPr id="14052" name="Shape 140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53" name="Shape 14053"/>
                <xdr:cNvGrpSpPr/>
              </xdr:nvGrpSpPr>
              <xdr:grpSpPr>
                <a:xfrm>
                  <a:off x="4921017" y="3679988"/>
                  <a:ext cx="849966" cy="200025"/>
                  <a:chOff x="5169788" y="3603788"/>
                  <a:chExt cx="352425" cy="352425"/>
                </a:xfrm>
              </xdr:grpSpPr>
              <xdr:sp>
                <xdr:nvSpPr>
                  <xdr:cNvPr id="14054" name="Shape 140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55" name="Shape 140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56" name="Shape 140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57" name="Shape 14057"/>
            <xdr:cNvGrpSpPr/>
          </xdr:nvGrpSpPr>
          <xdr:grpSpPr>
            <a:xfrm>
              <a:off x="5150738" y="3679988"/>
              <a:ext cx="390525" cy="200025"/>
              <a:chOff x="5150738" y="3679988"/>
              <a:chExt cx="390525" cy="200025"/>
            </a:xfrm>
          </xdr:grpSpPr>
          <xdr:sp>
            <xdr:nvSpPr>
              <xdr:cNvPr id="14058" name="Shape 140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59" name="Shape 14059"/>
              <xdr:cNvGrpSpPr/>
            </xdr:nvGrpSpPr>
            <xdr:grpSpPr>
              <a:xfrm>
                <a:off x="5150738" y="3679988"/>
                <a:ext cx="390525" cy="200025"/>
                <a:chOff x="4921017" y="3679988"/>
                <a:chExt cx="849966" cy="200025"/>
              </a:xfrm>
            </xdr:grpSpPr>
            <xdr:sp>
              <xdr:nvSpPr>
                <xdr:cNvPr id="14060" name="Shape 140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61" name="Shape 14061"/>
                <xdr:cNvGrpSpPr/>
              </xdr:nvGrpSpPr>
              <xdr:grpSpPr>
                <a:xfrm>
                  <a:off x="4921017" y="3679988"/>
                  <a:ext cx="849966" cy="200025"/>
                  <a:chOff x="5169788" y="3603788"/>
                  <a:chExt cx="352425" cy="352425"/>
                </a:xfrm>
              </xdr:grpSpPr>
              <xdr:sp>
                <xdr:nvSpPr>
                  <xdr:cNvPr id="14062" name="Shape 140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63" name="Shape 140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64" name="Shape 140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65" name="Shape 14065"/>
            <xdr:cNvGrpSpPr/>
          </xdr:nvGrpSpPr>
          <xdr:grpSpPr>
            <a:xfrm>
              <a:off x="5150738" y="3679988"/>
              <a:ext cx="390525" cy="200025"/>
              <a:chOff x="5150738" y="3679988"/>
              <a:chExt cx="390525" cy="200025"/>
            </a:xfrm>
          </xdr:grpSpPr>
          <xdr:sp>
            <xdr:nvSpPr>
              <xdr:cNvPr id="14066" name="Shape 140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67" name="Shape 14067"/>
              <xdr:cNvGrpSpPr/>
            </xdr:nvGrpSpPr>
            <xdr:grpSpPr>
              <a:xfrm>
                <a:off x="5150738" y="3679988"/>
                <a:ext cx="390525" cy="200025"/>
                <a:chOff x="4921017" y="3679988"/>
                <a:chExt cx="849966" cy="200025"/>
              </a:xfrm>
            </xdr:grpSpPr>
            <xdr:sp>
              <xdr:nvSpPr>
                <xdr:cNvPr id="14068" name="Shape 140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69" name="Shape 14069"/>
                <xdr:cNvGrpSpPr/>
              </xdr:nvGrpSpPr>
              <xdr:grpSpPr>
                <a:xfrm>
                  <a:off x="4921017" y="3679988"/>
                  <a:ext cx="849966" cy="200025"/>
                  <a:chOff x="5169788" y="3603788"/>
                  <a:chExt cx="352425" cy="352425"/>
                </a:xfrm>
              </xdr:grpSpPr>
              <xdr:sp>
                <xdr:nvSpPr>
                  <xdr:cNvPr id="14070" name="Shape 140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71" name="Shape 140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72" name="Shape 140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73" name="Shape 14073"/>
            <xdr:cNvGrpSpPr/>
          </xdr:nvGrpSpPr>
          <xdr:grpSpPr>
            <a:xfrm>
              <a:off x="5150738" y="3679988"/>
              <a:ext cx="390525" cy="200025"/>
              <a:chOff x="5150738" y="3679988"/>
              <a:chExt cx="390525" cy="200025"/>
            </a:xfrm>
          </xdr:grpSpPr>
          <xdr:sp>
            <xdr:nvSpPr>
              <xdr:cNvPr id="14074" name="Shape 140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75" name="Shape 14075"/>
              <xdr:cNvGrpSpPr/>
            </xdr:nvGrpSpPr>
            <xdr:grpSpPr>
              <a:xfrm>
                <a:off x="5150738" y="3679988"/>
                <a:ext cx="390525" cy="200025"/>
                <a:chOff x="4921017" y="3679988"/>
                <a:chExt cx="849966" cy="200025"/>
              </a:xfrm>
            </xdr:grpSpPr>
            <xdr:sp>
              <xdr:nvSpPr>
                <xdr:cNvPr id="14076" name="Shape 140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77" name="Shape 14077"/>
                <xdr:cNvGrpSpPr/>
              </xdr:nvGrpSpPr>
              <xdr:grpSpPr>
                <a:xfrm>
                  <a:off x="4921017" y="3679988"/>
                  <a:ext cx="849966" cy="200025"/>
                  <a:chOff x="5169788" y="3603788"/>
                  <a:chExt cx="352425" cy="352425"/>
                </a:xfrm>
              </xdr:grpSpPr>
              <xdr:sp>
                <xdr:nvSpPr>
                  <xdr:cNvPr id="14078" name="Shape 140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79" name="Shape 140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80" name="Shape 140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81" name="Shape 14081"/>
            <xdr:cNvGrpSpPr/>
          </xdr:nvGrpSpPr>
          <xdr:grpSpPr>
            <a:xfrm>
              <a:off x="5150738" y="3679988"/>
              <a:ext cx="390525" cy="200025"/>
              <a:chOff x="5150738" y="3679988"/>
              <a:chExt cx="390525" cy="200025"/>
            </a:xfrm>
          </xdr:grpSpPr>
          <xdr:sp>
            <xdr:nvSpPr>
              <xdr:cNvPr id="14082" name="Shape 140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83" name="Shape 14083"/>
              <xdr:cNvGrpSpPr/>
            </xdr:nvGrpSpPr>
            <xdr:grpSpPr>
              <a:xfrm>
                <a:off x="5150738" y="3679988"/>
                <a:ext cx="390525" cy="200025"/>
                <a:chOff x="4921017" y="3679988"/>
                <a:chExt cx="849966" cy="200025"/>
              </a:xfrm>
            </xdr:grpSpPr>
            <xdr:sp>
              <xdr:nvSpPr>
                <xdr:cNvPr id="14084" name="Shape 140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85" name="Shape 14085"/>
                <xdr:cNvGrpSpPr/>
              </xdr:nvGrpSpPr>
              <xdr:grpSpPr>
                <a:xfrm>
                  <a:off x="4921017" y="3679988"/>
                  <a:ext cx="849966" cy="200025"/>
                  <a:chOff x="5169788" y="3603788"/>
                  <a:chExt cx="352425" cy="352425"/>
                </a:xfrm>
              </xdr:grpSpPr>
              <xdr:sp>
                <xdr:nvSpPr>
                  <xdr:cNvPr id="14086" name="Shape 140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87" name="Shape 140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88" name="Shape 140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89" name="Shape 14089"/>
            <xdr:cNvGrpSpPr/>
          </xdr:nvGrpSpPr>
          <xdr:grpSpPr>
            <a:xfrm>
              <a:off x="5150738" y="3679988"/>
              <a:ext cx="390525" cy="200025"/>
              <a:chOff x="5150738" y="3679988"/>
              <a:chExt cx="390525" cy="200025"/>
            </a:xfrm>
          </xdr:grpSpPr>
          <xdr:sp>
            <xdr:nvSpPr>
              <xdr:cNvPr id="14090" name="Shape 140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91" name="Shape 14091"/>
              <xdr:cNvGrpSpPr/>
            </xdr:nvGrpSpPr>
            <xdr:grpSpPr>
              <a:xfrm>
                <a:off x="5150738" y="3679988"/>
                <a:ext cx="390525" cy="200025"/>
                <a:chOff x="4921017" y="3679988"/>
                <a:chExt cx="849966" cy="200025"/>
              </a:xfrm>
            </xdr:grpSpPr>
            <xdr:sp>
              <xdr:nvSpPr>
                <xdr:cNvPr id="14092" name="Shape 140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93" name="Shape 14093"/>
                <xdr:cNvGrpSpPr/>
              </xdr:nvGrpSpPr>
              <xdr:grpSpPr>
                <a:xfrm>
                  <a:off x="4921017" y="3679988"/>
                  <a:ext cx="849966" cy="200025"/>
                  <a:chOff x="5169788" y="3603788"/>
                  <a:chExt cx="352425" cy="352425"/>
                </a:xfrm>
              </xdr:grpSpPr>
              <xdr:sp>
                <xdr:nvSpPr>
                  <xdr:cNvPr id="14094" name="Shape 140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95" name="Shape 140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096" name="Shape 140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97" name="Shape 14097"/>
            <xdr:cNvGrpSpPr/>
          </xdr:nvGrpSpPr>
          <xdr:grpSpPr>
            <a:xfrm>
              <a:off x="5150738" y="3679988"/>
              <a:ext cx="390525" cy="200025"/>
              <a:chOff x="5150738" y="3679988"/>
              <a:chExt cx="390525" cy="200025"/>
            </a:xfrm>
          </xdr:grpSpPr>
          <xdr:sp>
            <xdr:nvSpPr>
              <xdr:cNvPr id="14098" name="Shape 140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99" name="Shape 14099"/>
              <xdr:cNvGrpSpPr/>
            </xdr:nvGrpSpPr>
            <xdr:grpSpPr>
              <a:xfrm>
                <a:off x="5150738" y="3679988"/>
                <a:ext cx="390525" cy="200025"/>
                <a:chOff x="4921017" y="3679988"/>
                <a:chExt cx="849966" cy="200025"/>
              </a:xfrm>
            </xdr:grpSpPr>
            <xdr:sp>
              <xdr:nvSpPr>
                <xdr:cNvPr id="14100" name="Shape 141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01" name="Shape 14101"/>
                <xdr:cNvGrpSpPr/>
              </xdr:nvGrpSpPr>
              <xdr:grpSpPr>
                <a:xfrm>
                  <a:off x="4921017" y="3679988"/>
                  <a:ext cx="849966" cy="200025"/>
                  <a:chOff x="5169788" y="3603788"/>
                  <a:chExt cx="352425" cy="352425"/>
                </a:xfrm>
              </xdr:grpSpPr>
              <xdr:sp>
                <xdr:nvSpPr>
                  <xdr:cNvPr id="14102" name="Shape 141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03" name="Shape 141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04" name="Shape 141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05" name="Shape 14105"/>
            <xdr:cNvGrpSpPr/>
          </xdr:nvGrpSpPr>
          <xdr:grpSpPr>
            <a:xfrm>
              <a:off x="5150738" y="3679988"/>
              <a:ext cx="390525" cy="200025"/>
              <a:chOff x="5150738" y="3679988"/>
              <a:chExt cx="390525" cy="200025"/>
            </a:xfrm>
          </xdr:grpSpPr>
          <xdr:sp>
            <xdr:nvSpPr>
              <xdr:cNvPr id="14106" name="Shape 141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07" name="Shape 14107"/>
              <xdr:cNvGrpSpPr/>
            </xdr:nvGrpSpPr>
            <xdr:grpSpPr>
              <a:xfrm>
                <a:off x="5150738" y="3679988"/>
                <a:ext cx="390525" cy="200025"/>
                <a:chOff x="4921017" y="3679988"/>
                <a:chExt cx="849966" cy="200025"/>
              </a:xfrm>
            </xdr:grpSpPr>
            <xdr:sp>
              <xdr:nvSpPr>
                <xdr:cNvPr id="14108" name="Shape 141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09" name="Shape 14109"/>
                <xdr:cNvGrpSpPr/>
              </xdr:nvGrpSpPr>
              <xdr:grpSpPr>
                <a:xfrm>
                  <a:off x="4921017" y="3679988"/>
                  <a:ext cx="849966" cy="200025"/>
                  <a:chOff x="5169788" y="3603788"/>
                  <a:chExt cx="352425" cy="352425"/>
                </a:xfrm>
              </xdr:grpSpPr>
              <xdr:sp>
                <xdr:nvSpPr>
                  <xdr:cNvPr id="14110" name="Shape 141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11" name="Shape 141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12" name="Shape 141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13" name="Shape 14113"/>
            <xdr:cNvGrpSpPr/>
          </xdr:nvGrpSpPr>
          <xdr:grpSpPr>
            <a:xfrm>
              <a:off x="5150738" y="3679988"/>
              <a:ext cx="390525" cy="200025"/>
              <a:chOff x="5150738" y="3679988"/>
              <a:chExt cx="390525" cy="200025"/>
            </a:xfrm>
          </xdr:grpSpPr>
          <xdr:sp>
            <xdr:nvSpPr>
              <xdr:cNvPr id="14114" name="Shape 141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15" name="Shape 14115"/>
              <xdr:cNvGrpSpPr/>
            </xdr:nvGrpSpPr>
            <xdr:grpSpPr>
              <a:xfrm>
                <a:off x="5150738" y="3679988"/>
                <a:ext cx="390525" cy="200025"/>
                <a:chOff x="4921017" y="3679988"/>
                <a:chExt cx="849966" cy="200025"/>
              </a:xfrm>
            </xdr:grpSpPr>
            <xdr:sp>
              <xdr:nvSpPr>
                <xdr:cNvPr id="14116" name="Shape 141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17" name="Shape 14117"/>
                <xdr:cNvGrpSpPr/>
              </xdr:nvGrpSpPr>
              <xdr:grpSpPr>
                <a:xfrm>
                  <a:off x="4921017" y="3679988"/>
                  <a:ext cx="849966" cy="200025"/>
                  <a:chOff x="5169788" y="3603788"/>
                  <a:chExt cx="352425" cy="352425"/>
                </a:xfrm>
              </xdr:grpSpPr>
              <xdr:sp>
                <xdr:nvSpPr>
                  <xdr:cNvPr id="14118" name="Shape 141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19" name="Shape 141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20" name="Shape 141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21" name="Shape 14121"/>
            <xdr:cNvGrpSpPr/>
          </xdr:nvGrpSpPr>
          <xdr:grpSpPr>
            <a:xfrm>
              <a:off x="5150738" y="3679988"/>
              <a:ext cx="390525" cy="200025"/>
              <a:chOff x="5150738" y="3679988"/>
              <a:chExt cx="390525" cy="200025"/>
            </a:xfrm>
          </xdr:grpSpPr>
          <xdr:sp>
            <xdr:nvSpPr>
              <xdr:cNvPr id="14122" name="Shape 141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23" name="Shape 14123"/>
              <xdr:cNvGrpSpPr/>
            </xdr:nvGrpSpPr>
            <xdr:grpSpPr>
              <a:xfrm>
                <a:off x="5150738" y="3679988"/>
                <a:ext cx="390525" cy="200025"/>
                <a:chOff x="4921017" y="3679988"/>
                <a:chExt cx="849966" cy="200025"/>
              </a:xfrm>
            </xdr:grpSpPr>
            <xdr:sp>
              <xdr:nvSpPr>
                <xdr:cNvPr id="14124" name="Shape 141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25" name="Shape 14125"/>
                <xdr:cNvGrpSpPr/>
              </xdr:nvGrpSpPr>
              <xdr:grpSpPr>
                <a:xfrm>
                  <a:off x="4921017" y="3679988"/>
                  <a:ext cx="849966" cy="200025"/>
                  <a:chOff x="5169788" y="3603788"/>
                  <a:chExt cx="352425" cy="352425"/>
                </a:xfrm>
              </xdr:grpSpPr>
              <xdr:sp>
                <xdr:nvSpPr>
                  <xdr:cNvPr id="14126" name="Shape 141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27" name="Shape 141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28" name="Shape 141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29" name="Shape 14129"/>
            <xdr:cNvGrpSpPr/>
          </xdr:nvGrpSpPr>
          <xdr:grpSpPr>
            <a:xfrm>
              <a:off x="5150738" y="3679988"/>
              <a:ext cx="390525" cy="200025"/>
              <a:chOff x="5150738" y="3679988"/>
              <a:chExt cx="390525" cy="200025"/>
            </a:xfrm>
          </xdr:grpSpPr>
          <xdr:sp>
            <xdr:nvSpPr>
              <xdr:cNvPr id="14130" name="Shape 141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31" name="Shape 14131"/>
              <xdr:cNvGrpSpPr/>
            </xdr:nvGrpSpPr>
            <xdr:grpSpPr>
              <a:xfrm>
                <a:off x="5150738" y="3679988"/>
                <a:ext cx="390525" cy="200025"/>
                <a:chOff x="4921017" y="3679988"/>
                <a:chExt cx="849966" cy="200025"/>
              </a:xfrm>
            </xdr:grpSpPr>
            <xdr:sp>
              <xdr:nvSpPr>
                <xdr:cNvPr id="14132" name="Shape 141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33" name="Shape 14133"/>
                <xdr:cNvGrpSpPr/>
              </xdr:nvGrpSpPr>
              <xdr:grpSpPr>
                <a:xfrm>
                  <a:off x="4921017" y="3679988"/>
                  <a:ext cx="849966" cy="200025"/>
                  <a:chOff x="5169788" y="3603788"/>
                  <a:chExt cx="352425" cy="352425"/>
                </a:xfrm>
              </xdr:grpSpPr>
              <xdr:sp>
                <xdr:nvSpPr>
                  <xdr:cNvPr id="14134" name="Shape 141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35" name="Shape 141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36" name="Shape 141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37" name="Shape 14137"/>
            <xdr:cNvGrpSpPr/>
          </xdr:nvGrpSpPr>
          <xdr:grpSpPr>
            <a:xfrm>
              <a:off x="5150738" y="3679988"/>
              <a:ext cx="390525" cy="200025"/>
              <a:chOff x="5150738" y="3679988"/>
              <a:chExt cx="390525" cy="200025"/>
            </a:xfrm>
          </xdr:grpSpPr>
          <xdr:sp>
            <xdr:nvSpPr>
              <xdr:cNvPr id="14138" name="Shape 141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39" name="Shape 14139"/>
              <xdr:cNvGrpSpPr/>
            </xdr:nvGrpSpPr>
            <xdr:grpSpPr>
              <a:xfrm>
                <a:off x="5150738" y="3679988"/>
                <a:ext cx="390525" cy="200025"/>
                <a:chOff x="4921017" y="3679988"/>
                <a:chExt cx="849966" cy="200025"/>
              </a:xfrm>
            </xdr:grpSpPr>
            <xdr:sp>
              <xdr:nvSpPr>
                <xdr:cNvPr id="14140" name="Shape 141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41" name="Shape 14141"/>
                <xdr:cNvGrpSpPr/>
              </xdr:nvGrpSpPr>
              <xdr:grpSpPr>
                <a:xfrm>
                  <a:off x="4921017" y="3679988"/>
                  <a:ext cx="849966" cy="200025"/>
                  <a:chOff x="5169788" y="3603788"/>
                  <a:chExt cx="352425" cy="352425"/>
                </a:xfrm>
              </xdr:grpSpPr>
              <xdr:sp>
                <xdr:nvSpPr>
                  <xdr:cNvPr id="14142" name="Shape 141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43" name="Shape 141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44" name="Shape 141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45" name="Shape 14145"/>
            <xdr:cNvGrpSpPr/>
          </xdr:nvGrpSpPr>
          <xdr:grpSpPr>
            <a:xfrm>
              <a:off x="5150738" y="3679988"/>
              <a:ext cx="390525" cy="200025"/>
              <a:chOff x="5150738" y="3679988"/>
              <a:chExt cx="390525" cy="200025"/>
            </a:xfrm>
          </xdr:grpSpPr>
          <xdr:sp>
            <xdr:nvSpPr>
              <xdr:cNvPr id="14146" name="Shape 141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47" name="Shape 14147"/>
              <xdr:cNvGrpSpPr/>
            </xdr:nvGrpSpPr>
            <xdr:grpSpPr>
              <a:xfrm>
                <a:off x="5150738" y="3679988"/>
                <a:ext cx="390525" cy="200025"/>
                <a:chOff x="4921017" y="3679988"/>
                <a:chExt cx="849966" cy="200025"/>
              </a:xfrm>
            </xdr:grpSpPr>
            <xdr:sp>
              <xdr:nvSpPr>
                <xdr:cNvPr id="14148" name="Shape 141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49" name="Shape 14149"/>
                <xdr:cNvGrpSpPr/>
              </xdr:nvGrpSpPr>
              <xdr:grpSpPr>
                <a:xfrm>
                  <a:off x="4921017" y="3679988"/>
                  <a:ext cx="849966" cy="200025"/>
                  <a:chOff x="5169788" y="3603788"/>
                  <a:chExt cx="352425" cy="352425"/>
                </a:xfrm>
              </xdr:grpSpPr>
              <xdr:sp>
                <xdr:nvSpPr>
                  <xdr:cNvPr id="14150" name="Shape 141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51" name="Shape 141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52" name="Shape 141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53" name="Shape 14153"/>
            <xdr:cNvGrpSpPr/>
          </xdr:nvGrpSpPr>
          <xdr:grpSpPr>
            <a:xfrm>
              <a:off x="5150738" y="3679988"/>
              <a:ext cx="390525" cy="200025"/>
              <a:chOff x="5150738" y="3679988"/>
              <a:chExt cx="390525" cy="200025"/>
            </a:xfrm>
          </xdr:grpSpPr>
          <xdr:sp>
            <xdr:nvSpPr>
              <xdr:cNvPr id="14154" name="Shape 141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55" name="Shape 14155"/>
              <xdr:cNvGrpSpPr/>
            </xdr:nvGrpSpPr>
            <xdr:grpSpPr>
              <a:xfrm>
                <a:off x="5150738" y="3679988"/>
                <a:ext cx="390525" cy="200025"/>
                <a:chOff x="4921017" y="3679988"/>
                <a:chExt cx="849966" cy="200025"/>
              </a:xfrm>
            </xdr:grpSpPr>
            <xdr:sp>
              <xdr:nvSpPr>
                <xdr:cNvPr id="14156" name="Shape 141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57" name="Shape 14157"/>
                <xdr:cNvGrpSpPr/>
              </xdr:nvGrpSpPr>
              <xdr:grpSpPr>
                <a:xfrm>
                  <a:off x="4921017" y="3679988"/>
                  <a:ext cx="849966" cy="200025"/>
                  <a:chOff x="5169788" y="3603788"/>
                  <a:chExt cx="352425" cy="352425"/>
                </a:xfrm>
              </xdr:grpSpPr>
              <xdr:sp>
                <xdr:nvSpPr>
                  <xdr:cNvPr id="14158" name="Shape 141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59" name="Shape 141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60" name="Shape 141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61" name="Shape 14161"/>
            <xdr:cNvGrpSpPr/>
          </xdr:nvGrpSpPr>
          <xdr:grpSpPr>
            <a:xfrm>
              <a:off x="5150738" y="3679988"/>
              <a:ext cx="390525" cy="200025"/>
              <a:chOff x="5150738" y="3679988"/>
              <a:chExt cx="390525" cy="200025"/>
            </a:xfrm>
          </xdr:grpSpPr>
          <xdr:sp>
            <xdr:nvSpPr>
              <xdr:cNvPr id="14162" name="Shape 141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63" name="Shape 14163"/>
              <xdr:cNvGrpSpPr/>
            </xdr:nvGrpSpPr>
            <xdr:grpSpPr>
              <a:xfrm>
                <a:off x="5150738" y="3679988"/>
                <a:ext cx="390525" cy="200025"/>
                <a:chOff x="4921017" y="3679988"/>
                <a:chExt cx="849966" cy="200025"/>
              </a:xfrm>
            </xdr:grpSpPr>
            <xdr:sp>
              <xdr:nvSpPr>
                <xdr:cNvPr id="14164" name="Shape 141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65" name="Shape 14165"/>
                <xdr:cNvGrpSpPr/>
              </xdr:nvGrpSpPr>
              <xdr:grpSpPr>
                <a:xfrm>
                  <a:off x="4921017" y="3679988"/>
                  <a:ext cx="849966" cy="200025"/>
                  <a:chOff x="5169788" y="3603788"/>
                  <a:chExt cx="352425" cy="352425"/>
                </a:xfrm>
              </xdr:grpSpPr>
              <xdr:sp>
                <xdr:nvSpPr>
                  <xdr:cNvPr id="14166" name="Shape 141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67" name="Shape 141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68" name="Shape 141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69" name="Shape 14169"/>
            <xdr:cNvGrpSpPr/>
          </xdr:nvGrpSpPr>
          <xdr:grpSpPr>
            <a:xfrm>
              <a:off x="5150738" y="3679988"/>
              <a:ext cx="390525" cy="200025"/>
              <a:chOff x="5150738" y="3679988"/>
              <a:chExt cx="390525" cy="200025"/>
            </a:xfrm>
          </xdr:grpSpPr>
          <xdr:sp>
            <xdr:nvSpPr>
              <xdr:cNvPr id="14170" name="Shape 141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71" name="Shape 14171"/>
              <xdr:cNvGrpSpPr/>
            </xdr:nvGrpSpPr>
            <xdr:grpSpPr>
              <a:xfrm>
                <a:off x="5150738" y="3679988"/>
                <a:ext cx="390525" cy="200025"/>
                <a:chOff x="4921017" y="3679988"/>
                <a:chExt cx="849966" cy="200025"/>
              </a:xfrm>
            </xdr:grpSpPr>
            <xdr:sp>
              <xdr:nvSpPr>
                <xdr:cNvPr id="14172" name="Shape 141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73" name="Shape 14173"/>
                <xdr:cNvGrpSpPr/>
              </xdr:nvGrpSpPr>
              <xdr:grpSpPr>
                <a:xfrm>
                  <a:off x="4921017" y="3679988"/>
                  <a:ext cx="849966" cy="200025"/>
                  <a:chOff x="5169788" y="3603788"/>
                  <a:chExt cx="352425" cy="352425"/>
                </a:xfrm>
              </xdr:grpSpPr>
              <xdr:sp>
                <xdr:nvSpPr>
                  <xdr:cNvPr id="14174" name="Shape 141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75" name="Shape 141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76" name="Shape 141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77" name="Shape 14177"/>
            <xdr:cNvGrpSpPr/>
          </xdr:nvGrpSpPr>
          <xdr:grpSpPr>
            <a:xfrm>
              <a:off x="5150738" y="3679988"/>
              <a:ext cx="390525" cy="200025"/>
              <a:chOff x="5150738" y="3679988"/>
              <a:chExt cx="390525" cy="200025"/>
            </a:xfrm>
          </xdr:grpSpPr>
          <xdr:sp>
            <xdr:nvSpPr>
              <xdr:cNvPr id="14178" name="Shape 141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79" name="Shape 14179"/>
              <xdr:cNvGrpSpPr/>
            </xdr:nvGrpSpPr>
            <xdr:grpSpPr>
              <a:xfrm>
                <a:off x="5150738" y="3679988"/>
                <a:ext cx="390525" cy="200025"/>
                <a:chOff x="4921017" y="3679988"/>
                <a:chExt cx="849966" cy="200025"/>
              </a:xfrm>
            </xdr:grpSpPr>
            <xdr:sp>
              <xdr:nvSpPr>
                <xdr:cNvPr id="14180" name="Shape 141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81" name="Shape 14181"/>
                <xdr:cNvGrpSpPr/>
              </xdr:nvGrpSpPr>
              <xdr:grpSpPr>
                <a:xfrm>
                  <a:off x="4921017" y="3679988"/>
                  <a:ext cx="849966" cy="200025"/>
                  <a:chOff x="5169788" y="3603788"/>
                  <a:chExt cx="352425" cy="352425"/>
                </a:xfrm>
              </xdr:grpSpPr>
              <xdr:sp>
                <xdr:nvSpPr>
                  <xdr:cNvPr id="14182" name="Shape 141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83" name="Shape 141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84" name="Shape 141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85" name="Shape 14185"/>
            <xdr:cNvGrpSpPr/>
          </xdr:nvGrpSpPr>
          <xdr:grpSpPr>
            <a:xfrm>
              <a:off x="5150738" y="3679988"/>
              <a:ext cx="390525" cy="200025"/>
              <a:chOff x="5150738" y="3679988"/>
              <a:chExt cx="390525" cy="200025"/>
            </a:xfrm>
          </xdr:grpSpPr>
          <xdr:sp>
            <xdr:nvSpPr>
              <xdr:cNvPr id="14186" name="Shape 141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87" name="Shape 14187"/>
              <xdr:cNvGrpSpPr/>
            </xdr:nvGrpSpPr>
            <xdr:grpSpPr>
              <a:xfrm>
                <a:off x="5150738" y="3679988"/>
                <a:ext cx="390525" cy="200025"/>
                <a:chOff x="4921017" y="3679988"/>
                <a:chExt cx="849966" cy="200025"/>
              </a:xfrm>
            </xdr:grpSpPr>
            <xdr:sp>
              <xdr:nvSpPr>
                <xdr:cNvPr id="14188" name="Shape 141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89" name="Shape 14189"/>
                <xdr:cNvGrpSpPr/>
              </xdr:nvGrpSpPr>
              <xdr:grpSpPr>
                <a:xfrm>
                  <a:off x="4921017" y="3679988"/>
                  <a:ext cx="849966" cy="200025"/>
                  <a:chOff x="5169788" y="3603788"/>
                  <a:chExt cx="352425" cy="352425"/>
                </a:xfrm>
              </xdr:grpSpPr>
              <xdr:sp>
                <xdr:nvSpPr>
                  <xdr:cNvPr id="14190" name="Shape 141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91" name="Shape 141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192" name="Shape 141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93" name="Shape 14193"/>
            <xdr:cNvGrpSpPr/>
          </xdr:nvGrpSpPr>
          <xdr:grpSpPr>
            <a:xfrm>
              <a:off x="5150738" y="3679988"/>
              <a:ext cx="390525" cy="200025"/>
              <a:chOff x="5150738" y="3679988"/>
              <a:chExt cx="390525" cy="200025"/>
            </a:xfrm>
          </xdr:grpSpPr>
          <xdr:sp>
            <xdr:nvSpPr>
              <xdr:cNvPr id="14194" name="Shape 141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95" name="Shape 14195"/>
              <xdr:cNvGrpSpPr/>
            </xdr:nvGrpSpPr>
            <xdr:grpSpPr>
              <a:xfrm>
                <a:off x="5150738" y="3679988"/>
                <a:ext cx="390525" cy="200025"/>
                <a:chOff x="4921017" y="3679988"/>
                <a:chExt cx="849966" cy="200025"/>
              </a:xfrm>
            </xdr:grpSpPr>
            <xdr:sp>
              <xdr:nvSpPr>
                <xdr:cNvPr id="14196" name="Shape 141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97" name="Shape 14197"/>
                <xdr:cNvGrpSpPr/>
              </xdr:nvGrpSpPr>
              <xdr:grpSpPr>
                <a:xfrm>
                  <a:off x="4921017" y="3679988"/>
                  <a:ext cx="849966" cy="200025"/>
                  <a:chOff x="5169788" y="3603788"/>
                  <a:chExt cx="352425" cy="352425"/>
                </a:xfrm>
              </xdr:grpSpPr>
              <xdr:sp>
                <xdr:nvSpPr>
                  <xdr:cNvPr id="14198" name="Shape 141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99" name="Shape 141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00" name="Shape 142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01" name="Shape 14201"/>
            <xdr:cNvGrpSpPr/>
          </xdr:nvGrpSpPr>
          <xdr:grpSpPr>
            <a:xfrm>
              <a:off x="5150738" y="3679988"/>
              <a:ext cx="390525" cy="200025"/>
              <a:chOff x="5150738" y="3679988"/>
              <a:chExt cx="390525" cy="200025"/>
            </a:xfrm>
          </xdr:grpSpPr>
          <xdr:sp>
            <xdr:nvSpPr>
              <xdr:cNvPr id="14202" name="Shape 142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03" name="Shape 14203"/>
              <xdr:cNvGrpSpPr/>
            </xdr:nvGrpSpPr>
            <xdr:grpSpPr>
              <a:xfrm>
                <a:off x="5150738" y="3679988"/>
                <a:ext cx="390525" cy="200025"/>
                <a:chOff x="4921017" y="3679988"/>
                <a:chExt cx="849966" cy="200025"/>
              </a:xfrm>
            </xdr:grpSpPr>
            <xdr:sp>
              <xdr:nvSpPr>
                <xdr:cNvPr id="14204" name="Shape 142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05" name="Shape 14205"/>
                <xdr:cNvGrpSpPr/>
              </xdr:nvGrpSpPr>
              <xdr:grpSpPr>
                <a:xfrm>
                  <a:off x="4921017" y="3679988"/>
                  <a:ext cx="849966" cy="200025"/>
                  <a:chOff x="5169788" y="3603788"/>
                  <a:chExt cx="352425" cy="352425"/>
                </a:xfrm>
              </xdr:grpSpPr>
              <xdr:sp>
                <xdr:nvSpPr>
                  <xdr:cNvPr id="14206" name="Shape 142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07" name="Shape 142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08" name="Shape 142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09" name="Shape 14209"/>
            <xdr:cNvGrpSpPr/>
          </xdr:nvGrpSpPr>
          <xdr:grpSpPr>
            <a:xfrm>
              <a:off x="5150738" y="3679988"/>
              <a:ext cx="390525" cy="200025"/>
              <a:chOff x="5150738" y="3679988"/>
              <a:chExt cx="390525" cy="200025"/>
            </a:xfrm>
          </xdr:grpSpPr>
          <xdr:sp>
            <xdr:nvSpPr>
              <xdr:cNvPr id="14210" name="Shape 142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11" name="Shape 14211"/>
              <xdr:cNvGrpSpPr/>
            </xdr:nvGrpSpPr>
            <xdr:grpSpPr>
              <a:xfrm>
                <a:off x="5150738" y="3679988"/>
                <a:ext cx="390525" cy="200025"/>
                <a:chOff x="4921017" y="3679988"/>
                <a:chExt cx="849966" cy="200025"/>
              </a:xfrm>
            </xdr:grpSpPr>
            <xdr:sp>
              <xdr:nvSpPr>
                <xdr:cNvPr id="14212" name="Shape 142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13" name="Shape 14213"/>
                <xdr:cNvGrpSpPr/>
              </xdr:nvGrpSpPr>
              <xdr:grpSpPr>
                <a:xfrm>
                  <a:off x="4921017" y="3679988"/>
                  <a:ext cx="849966" cy="200025"/>
                  <a:chOff x="5169788" y="3603788"/>
                  <a:chExt cx="352425" cy="352425"/>
                </a:xfrm>
              </xdr:grpSpPr>
              <xdr:sp>
                <xdr:nvSpPr>
                  <xdr:cNvPr id="14214" name="Shape 142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15" name="Shape 142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32</xdr:col>
      <xdr:colOff>0</xdr:colOff>
      <xdr:row>100</xdr:row>
      <xdr:rowOff>9525</xdr:rowOff>
    </xdr:from>
    <xdr:ext cx="457200" cy="371475"/>
    <xdr:sp>
      <xdr:nvSpPr>
        <xdr:cNvPr id="1944" name="Shape 1944"/>
        <xdr:cNvSpPr/>
      </xdr:nvSpPr>
      <xdr:spPr>
        <a:xfrm>
          <a:off x="5122163" y="3599025"/>
          <a:ext cx="44767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16" name="Shape 142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17" name="Shape 14217"/>
            <xdr:cNvGrpSpPr/>
          </xdr:nvGrpSpPr>
          <xdr:grpSpPr>
            <a:xfrm>
              <a:off x="5150738" y="3679988"/>
              <a:ext cx="390525" cy="200025"/>
              <a:chOff x="5150738" y="3679988"/>
              <a:chExt cx="390525" cy="200025"/>
            </a:xfrm>
          </xdr:grpSpPr>
          <xdr:sp>
            <xdr:nvSpPr>
              <xdr:cNvPr id="14218" name="Shape 142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19" name="Shape 14219"/>
              <xdr:cNvGrpSpPr/>
            </xdr:nvGrpSpPr>
            <xdr:grpSpPr>
              <a:xfrm>
                <a:off x="5150738" y="3679988"/>
                <a:ext cx="390525" cy="200025"/>
                <a:chOff x="4921017" y="3679988"/>
                <a:chExt cx="849966" cy="200025"/>
              </a:xfrm>
            </xdr:grpSpPr>
            <xdr:sp>
              <xdr:nvSpPr>
                <xdr:cNvPr id="14220" name="Shape 142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21" name="Shape 14221"/>
                <xdr:cNvGrpSpPr/>
              </xdr:nvGrpSpPr>
              <xdr:grpSpPr>
                <a:xfrm>
                  <a:off x="4921017" y="3679988"/>
                  <a:ext cx="849966" cy="200025"/>
                  <a:chOff x="5169788" y="3603788"/>
                  <a:chExt cx="352425" cy="352425"/>
                </a:xfrm>
              </xdr:grpSpPr>
              <xdr:sp>
                <xdr:nvSpPr>
                  <xdr:cNvPr id="14222" name="Shape 142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23" name="Shape 142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24" name="Shape 142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25" name="Shape 14225"/>
            <xdr:cNvGrpSpPr/>
          </xdr:nvGrpSpPr>
          <xdr:grpSpPr>
            <a:xfrm>
              <a:off x="5150738" y="3679988"/>
              <a:ext cx="390525" cy="200025"/>
              <a:chOff x="5150738" y="3679988"/>
              <a:chExt cx="390525" cy="200025"/>
            </a:xfrm>
          </xdr:grpSpPr>
          <xdr:sp>
            <xdr:nvSpPr>
              <xdr:cNvPr id="14226" name="Shape 142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27" name="Shape 14227"/>
              <xdr:cNvGrpSpPr/>
            </xdr:nvGrpSpPr>
            <xdr:grpSpPr>
              <a:xfrm>
                <a:off x="5150738" y="3679988"/>
                <a:ext cx="390525" cy="200025"/>
                <a:chOff x="4921017" y="3679988"/>
                <a:chExt cx="849966" cy="200025"/>
              </a:xfrm>
            </xdr:grpSpPr>
            <xdr:sp>
              <xdr:nvSpPr>
                <xdr:cNvPr id="14228" name="Shape 142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29" name="Shape 14229"/>
                <xdr:cNvGrpSpPr/>
              </xdr:nvGrpSpPr>
              <xdr:grpSpPr>
                <a:xfrm>
                  <a:off x="4921017" y="3679988"/>
                  <a:ext cx="849966" cy="200025"/>
                  <a:chOff x="5169788" y="3603788"/>
                  <a:chExt cx="352425" cy="352425"/>
                </a:xfrm>
              </xdr:grpSpPr>
              <xdr:sp>
                <xdr:nvSpPr>
                  <xdr:cNvPr id="14230" name="Shape 142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31" name="Shape 142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32" name="Shape 142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33" name="Shape 14233"/>
            <xdr:cNvGrpSpPr/>
          </xdr:nvGrpSpPr>
          <xdr:grpSpPr>
            <a:xfrm>
              <a:off x="5150738" y="3679988"/>
              <a:ext cx="390525" cy="200025"/>
              <a:chOff x="5150738" y="3679988"/>
              <a:chExt cx="390525" cy="200025"/>
            </a:xfrm>
          </xdr:grpSpPr>
          <xdr:sp>
            <xdr:nvSpPr>
              <xdr:cNvPr id="14234" name="Shape 142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35" name="Shape 14235"/>
              <xdr:cNvGrpSpPr/>
            </xdr:nvGrpSpPr>
            <xdr:grpSpPr>
              <a:xfrm>
                <a:off x="5150738" y="3679988"/>
                <a:ext cx="390525" cy="200025"/>
                <a:chOff x="4921017" y="3679988"/>
                <a:chExt cx="849966" cy="200025"/>
              </a:xfrm>
            </xdr:grpSpPr>
            <xdr:sp>
              <xdr:nvSpPr>
                <xdr:cNvPr id="14236" name="Shape 142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37" name="Shape 14237"/>
                <xdr:cNvGrpSpPr/>
              </xdr:nvGrpSpPr>
              <xdr:grpSpPr>
                <a:xfrm>
                  <a:off x="4921017" y="3679988"/>
                  <a:ext cx="849966" cy="200025"/>
                  <a:chOff x="5169788" y="3603788"/>
                  <a:chExt cx="352425" cy="352425"/>
                </a:xfrm>
              </xdr:grpSpPr>
              <xdr:sp>
                <xdr:nvSpPr>
                  <xdr:cNvPr id="14238" name="Shape 142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39" name="Shape 142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40" name="Shape 142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41" name="Shape 14241"/>
            <xdr:cNvGrpSpPr/>
          </xdr:nvGrpSpPr>
          <xdr:grpSpPr>
            <a:xfrm>
              <a:off x="5150738" y="3679988"/>
              <a:ext cx="390525" cy="200025"/>
              <a:chOff x="5150738" y="3679988"/>
              <a:chExt cx="390525" cy="200025"/>
            </a:xfrm>
          </xdr:grpSpPr>
          <xdr:sp>
            <xdr:nvSpPr>
              <xdr:cNvPr id="14242" name="Shape 142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43" name="Shape 14243"/>
              <xdr:cNvGrpSpPr/>
            </xdr:nvGrpSpPr>
            <xdr:grpSpPr>
              <a:xfrm>
                <a:off x="5150738" y="3679988"/>
                <a:ext cx="390525" cy="200025"/>
                <a:chOff x="4921017" y="3679988"/>
                <a:chExt cx="849966" cy="200025"/>
              </a:xfrm>
            </xdr:grpSpPr>
            <xdr:sp>
              <xdr:nvSpPr>
                <xdr:cNvPr id="14244" name="Shape 142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45" name="Shape 14245"/>
                <xdr:cNvGrpSpPr/>
              </xdr:nvGrpSpPr>
              <xdr:grpSpPr>
                <a:xfrm>
                  <a:off x="4921017" y="3679988"/>
                  <a:ext cx="849966" cy="200025"/>
                  <a:chOff x="5169788" y="3603788"/>
                  <a:chExt cx="352425" cy="352425"/>
                </a:xfrm>
              </xdr:grpSpPr>
              <xdr:sp>
                <xdr:nvSpPr>
                  <xdr:cNvPr id="14246" name="Shape 142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47" name="Shape 142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48" name="Shape 142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49" name="Shape 14249"/>
            <xdr:cNvGrpSpPr/>
          </xdr:nvGrpSpPr>
          <xdr:grpSpPr>
            <a:xfrm>
              <a:off x="5150738" y="3679988"/>
              <a:ext cx="390525" cy="200025"/>
              <a:chOff x="5150738" y="3679988"/>
              <a:chExt cx="390525" cy="200025"/>
            </a:xfrm>
          </xdr:grpSpPr>
          <xdr:sp>
            <xdr:nvSpPr>
              <xdr:cNvPr id="14250" name="Shape 142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51" name="Shape 14251"/>
              <xdr:cNvGrpSpPr/>
            </xdr:nvGrpSpPr>
            <xdr:grpSpPr>
              <a:xfrm>
                <a:off x="5150738" y="3679988"/>
                <a:ext cx="390525" cy="200025"/>
                <a:chOff x="4921017" y="3679988"/>
                <a:chExt cx="849966" cy="200025"/>
              </a:xfrm>
            </xdr:grpSpPr>
            <xdr:sp>
              <xdr:nvSpPr>
                <xdr:cNvPr id="14252" name="Shape 142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53" name="Shape 14253"/>
                <xdr:cNvGrpSpPr/>
              </xdr:nvGrpSpPr>
              <xdr:grpSpPr>
                <a:xfrm>
                  <a:off x="4921017" y="3679988"/>
                  <a:ext cx="849966" cy="200025"/>
                  <a:chOff x="5169788" y="3603788"/>
                  <a:chExt cx="352425" cy="352425"/>
                </a:xfrm>
              </xdr:grpSpPr>
              <xdr:sp>
                <xdr:nvSpPr>
                  <xdr:cNvPr id="14254" name="Shape 142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55" name="Shape 142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56" name="Shape 142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57" name="Shape 14257"/>
            <xdr:cNvGrpSpPr/>
          </xdr:nvGrpSpPr>
          <xdr:grpSpPr>
            <a:xfrm>
              <a:off x="5150738" y="3679988"/>
              <a:ext cx="390525" cy="200025"/>
              <a:chOff x="5150738" y="3679988"/>
              <a:chExt cx="390525" cy="200025"/>
            </a:xfrm>
          </xdr:grpSpPr>
          <xdr:sp>
            <xdr:nvSpPr>
              <xdr:cNvPr id="14258" name="Shape 142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59" name="Shape 14259"/>
              <xdr:cNvGrpSpPr/>
            </xdr:nvGrpSpPr>
            <xdr:grpSpPr>
              <a:xfrm>
                <a:off x="5150738" y="3679988"/>
                <a:ext cx="390525" cy="200025"/>
                <a:chOff x="4921017" y="3679988"/>
                <a:chExt cx="849966" cy="200025"/>
              </a:xfrm>
            </xdr:grpSpPr>
            <xdr:sp>
              <xdr:nvSpPr>
                <xdr:cNvPr id="14260" name="Shape 142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61" name="Shape 14261"/>
                <xdr:cNvGrpSpPr/>
              </xdr:nvGrpSpPr>
              <xdr:grpSpPr>
                <a:xfrm>
                  <a:off x="4921017" y="3679988"/>
                  <a:ext cx="849966" cy="200025"/>
                  <a:chOff x="5169788" y="3603788"/>
                  <a:chExt cx="352425" cy="352425"/>
                </a:xfrm>
              </xdr:grpSpPr>
              <xdr:sp>
                <xdr:nvSpPr>
                  <xdr:cNvPr id="14262" name="Shape 142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63" name="Shape 142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64" name="Shape 142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65" name="Shape 14265"/>
            <xdr:cNvGrpSpPr/>
          </xdr:nvGrpSpPr>
          <xdr:grpSpPr>
            <a:xfrm>
              <a:off x="5150738" y="3679988"/>
              <a:ext cx="390525" cy="200025"/>
              <a:chOff x="5150738" y="3679988"/>
              <a:chExt cx="390525" cy="200025"/>
            </a:xfrm>
          </xdr:grpSpPr>
          <xdr:sp>
            <xdr:nvSpPr>
              <xdr:cNvPr id="14266" name="Shape 142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67" name="Shape 14267"/>
              <xdr:cNvGrpSpPr/>
            </xdr:nvGrpSpPr>
            <xdr:grpSpPr>
              <a:xfrm>
                <a:off x="5150738" y="3679988"/>
                <a:ext cx="390525" cy="200025"/>
                <a:chOff x="4921017" y="3679988"/>
                <a:chExt cx="849966" cy="200025"/>
              </a:xfrm>
            </xdr:grpSpPr>
            <xdr:sp>
              <xdr:nvSpPr>
                <xdr:cNvPr id="14268" name="Shape 142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69" name="Shape 14269"/>
                <xdr:cNvGrpSpPr/>
              </xdr:nvGrpSpPr>
              <xdr:grpSpPr>
                <a:xfrm>
                  <a:off x="4921017" y="3679988"/>
                  <a:ext cx="849966" cy="200025"/>
                  <a:chOff x="5169788" y="3603788"/>
                  <a:chExt cx="352425" cy="352425"/>
                </a:xfrm>
              </xdr:grpSpPr>
              <xdr:sp>
                <xdr:nvSpPr>
                  <xdr:cNvPr id="14270" name="Shape 142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71" name="Shape 142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72" name="Shape 142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73" name="Shape 14273"/>
            <xdr:cNvGrpSpPr/>
          </xdr:nvGrpSpPr>
          <xdr:grpSpPr>
            <a:xfrm>
              <a:off x="5150738" y="3679988"/>
              <a:ext cx="390525" cy="200025"/>
              <a:chOff x="5150738" y="3679988"/>
              <a:chExt cx="390525" cy="200025"/>
            </a:xfrm>
          </xdr:grpSpPr>
          <xdr:sp>
            <xdr:nvSpPr>
              <xdr:cNvPr id="14274" name="Shape 142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75" name="Shape 14275"/>
              <xdr:cNvGrpSpPr/>
            </xdr:nvGrpSpPr>
            <xdr:grpSpPr>
              <a:xfrm>
                <a:off x="5150738" y="3679988"/>
                <a:ext cx="390525" cy="200025"/>
                <a:chOff x="4921017" y="3679988"/>
                <a:chExt cx="849966" cy="200025"/>
              </a:xfrm>
            </xdr:grpSpPr>
            <xdr:sp>
              <xdr:nvSpPr>
                <xdr:cNvPr id="14276" name="Shape 142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77" name="Shape 14277"/>
                <xdr:cNvGrpSpPr/>
              </xdr:nvGrpSpPr>
              <xdr:grpSpPr>
                <a:xfrm>
                  <a:off x="4921017" y="3679988"/>
                  <a:ext cx="849966" cy="200025"/>
                  <a:chOff x="5169788" y="3603788"/>
                  <a:chExt cx="352425" cy="352425"/>
                </a:xfrm>
              </xdr:grpSpPr>
              <xdr:sp>
                <xdr:nvSpPr>
                  <xdr:cNvPr id="14278" name="Shape 142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79" name="Shape 142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28</xdr:col>
      <xdr:colOff>0</xdr:colOff>
      <xdr:row>13</xdr:row>
      <xdr:rowOff>9525</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13</xdr:row>
      <xdr:rowOff>9525</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13</xdr:row>
      <xdr:rowOff>0</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13</xdr:row>
      <xdr:rowOff>0</xdr:rowOff>
    </xdr:from>
    <xdr:ext cx="438150" cy="371475"/>
    <xdr:sp>
      <xdr:nvSpPr>
        <xdr:cNvPr id="769" name="Shape 769"/>
        <xdr:cNvSpPr/>
      </xdr:nvSpPr>
      <xdr:spPr>
        <a:xfrm>
          <a:off x="5131688" y="3599025"/>
          <a:ext cx="428625" cy="361950"/>
        </a:xfrm>
        <a:prstGeom prst="triangle">
          <a:avLst>
            <a:gd fmla="val 50000" name="adj"/>
          </a:avLst>
        </a:prstGeom>
        <a:solidFill>
          <a:srgbClr val="FFFFFF"/>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13</xdr:row>
      <xdr:rowOff>0</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13</xdr:row>
      <xdr:rowOff>0</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13</xdr:row>
      <xdr:rowOff>0</xdr:rowOff>
    </xdr:from>
    <xdr:ext cx="438150" cy="371475"/>
    <xdr:sp>
      <xdr:nvSpPr>
        <xdr:cNvPr id="770" name="Shape 770"/>
        <xdr:cNvSpPr/>
      </xdr:nvSpPr>
      <xdr:spPr>
        <a:xfrm>
          <a:off x="5131688" y="3599025"/>
          <a:ext cx="428625" cy="361950"/>
        </a:xfrm>
        <a:prstGeom prst="triangle">
          <a:avLst>
            <a:gd fmla="val 50000" name="adj"/>
          </a:avLst>
        </a:prstGeom>
        <a:solidFill>
          <a:srgbClr val="FF0000"/>
        </a:solidFill>
        <a:ln cap="flat" cmpd="sng" w="9525">
          <a:solidFill>
            <a:srgbClr val="000000"/>
          </a:solidFill>
          <a:prstDash val="solid"/>
          <a:miter lim="8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80" name="Shape 142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81" name="Shape 14281"/>
            <xdr:cNvGrpSpPr/>
          </xdr:nvGrpSpPr>
          <xdr:grpSpPr>
            <a:xfrm>
              <a:off x="5150738" y="3679988"/>
              <a:ext cx="390525" cy="200025"/>
              <a:chOff x="5150738" y="3679988"/>
              <a:chExt cx="390525" cy="200025"/>
            </a:xfrm>
          </xdr:grpSpPr>
          <xdr:sp>
            <xdr:nvSpPr>
              <xdr:cNvPr id="14282" name="Shape 142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83" name="Shape 14283"/>
              <xdr:cNvGrpSpPr/>
            </xdr:nvGrpSpPr>
            <xdr:grpSpPr>
              <a:xfrm>
                <a:off x="5150738" y="3679988"/>
                <a:ext cx="390525" cy="200025"/>
                <a:chOff x="4921017" y="3679988"/>
                <a:chExt cx="849966" cy="200025"/>
              </a:xfrm>
            </xdr:grpSpPr>
            <xdr:sp>
              <xdr:nvSpPr>
                <xdr:cNvPr id="14284" name="Shape 142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85" name="Shape 14285"/>
                <xdr:cNvGrpSpPr/>
              </xdr:nvGrpSpPr>
              <xdr:grpSpPr>
                <a:xfrm>
                  <a:off x="4921017" y="3679988"/>
                  <a:ext cx="849966" cy="200025"/>
                  <a:chOff x="5169788" y="3603788"/>
                  <a:chExt cx="352425" cy="352425"/>
                </a:xfrm>
              </xdr:grpSpPr>
              <xdr:sp>
                <xdr:nvSpPr>
                  <xdr:cNvPr id="14286" name="Shape 142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87" name="Shape 142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88" name="Shape 142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89" name="Shape 14289"/>
            <xdr:cNvGrpSpPr/>
          </xdr:nvGrpSpPr>
          <xdr:grpSpPr>
            <a:xfrm>
              <a:off x="5150738" y="3679988"/>
              <a:ext cx="390525" cy="200025"/>
              <a:chOff x="5150738" y="3679988"/>
              <a:chExt cx="390525" cy="200025"/>
            </a:xfrm>
          </xdr:grpSpPr>
          <xdr:sp>
            <xdr:nvSpPr>
              <xdr:cNvPr id="14290" name="Shape 142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91" name="Shape 14291"/>
              <xdr:cNvGrpSpPr/>
            </xdr:nvGrpSpPr>
            <xdr:grpSpPr>
              <a:xfrm>
                <a:off x="5150738" y="3679988"/>
                <a:ext cx="390525" cy="200025"/>
                <a:chOff x="4921017" y="3679988"/>
                <a:chExt cx="849966" cy="200025"/>
              </a:xfrm>
            </xdr:grpSpPr>
            <xdr:sp>
              <xdr:nvSpPr>
                <xdr:cNvPr id="14292" name="Shape 142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93" name="Shape 14293"/>
                <xdr:cNvGrpSpPr/>
              </xdr:nvGrpSpPr>
              <xdr:grpSpPr>
                <a:xfrm>
                  <a:off x="4921017" y="3679988"/>
                  <a:ext cx="849966" cy="200025"/>
                  <a:chOff x="5169788" y="3603788"/>
                  <a:chExt cx="352425" cy="352425"/>
                </a:xfrm>
              </xdr:grpSpPr>
              <xdr:sp>
                <xdr:nvSpPr>
                  <xdr:cNvPr id="14294" name="Shape 142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95" name="Shape 142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296" name="Shape 142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97" name="Shape 14297"/>
            <xdr:cNvGrpSpPr/>
          </xdr:nvGrpSpPr>
          <xdr:grpSpPr>
            <a:xfrm>
              <a:off x="5150738" y="3679988"/>
              <a:ext cx="390525" cy="200025"/>
              <a:chOff x="5150738" y="3679988"/>
              <a:chExt cx="390525" cy="200025"/>
            </a:xfrm>
          </xdr:grpSpPr>
          <xdr:sp>
            <xdr:nvSpPr>
              <xdr:cNvPr id="14298" name="Shape 142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99" name="Shape 14299"/>
              <xdr:cNvGrpSpPr/>
            </xdr:nvGrpSpPr>
            <xdr:grpSpPr>
              <a:xfrm>
                <a:off x="5150738" y="3679988"/>
                <a:ext cx="390525" cy="200025"/>
                <a:chOff x="4921017" y="3679988"/>
                <a:chExt cx="849966" cy="200025"/>
              </a:xfrm>
            </xdr:grpSpPr>
            <xdr:sp>
              <xdr:nvSpPr>
                <xdr:cNvPr id="14300" name="Shape 143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01" name="Shape 14301"/>
                <xdr:cNvGrpSpPr/>
              </xdr:nvGrpSpPr>
              <xdr:grpSpPr>
                <a:xfrm>
                  <a:off x="4921017" y="3679988"/>
                  <a:ext cx="849966" cy="200025"/>
                  <a:chOff x="5169788" y="3603788"/>
                  <a:chExt cx="352425" cy="352425"/>
                </a:xfrm>
              </xdr:grpSpPr>
              <xdr:sp>
                <xdr:nvSpPr>
                  <xdr:cNvPr id="14302" name="Shape 143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03" name="Shape 143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04" name="Shape 143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05" name="Shape 14305"/>
            <xdr:cNvGrpSpPr/>
          </xdr:nvGrpSpPr>
          <xdr:grpSpPr>
            <a:xfrm>
              <a:off x="5150738" y="3679988"/>
              <a:ext cx="390525" cy="200025"/>
              <a:chOff x="5150738" y="3679988"/>
              <a:chExt cx="390525" cy="200025"/>
            </a:xfrm>
          </xdr:grpSpPr>
          <xdr:sp>
            <xdr:nvSpPr>
              <xdr:cNvPr id="14306" name="Shape 143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07" name="Shape 14307"/>
              <xdr:cNvGrpSpPr/>
            </xdr:nvGrpSpPr>
            <xdr:grpSpPr>
              <a:xfrm>
                <a:off x="5150738" y="3679988"/>
                <a:ext cx="390525" cy="200025"/>
                <a:chOff x="4921017" y="3679988"/>
                <a:chExt cx="849966" cy="200025"/>
              </a:xfrm>
            </xdr:grpSpPr>
            <xdr:sp>
              <xdr:nvSpPr>
                <xdr:cNvPr id="14308" name="Shape 143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09" name="Shape 14309"/>
                <xdr:cNvGrpSpPr/>
              </xdr:nvGrpSpPr>
              <xdr:grpSpPr>
                <a:xfrm>
                  <a:off x="4921017" y="3679988"/>
                  <a:ext cx="849966" cy="200025"/>
                  <a:chOff x="5169788" y="3603788"/>
                  <a:chExt cx="352425" cy="352425"/>
                </a:xfrm>
              </xdr:grpSpPr>
              <xdr:sp>
                <xdr:nvSpPr>
                  <xdr:cNvPr id="14310" name="Shape 143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11" name="Shape 143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12" name="Shape 143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13" name="Shape 14313"/>
            <xdr:cNvGrpSpPr/>
          </xdr:nvGrpSpPr>
          <xdr:grpSpPr>
            <a:xfrm>
              <a:off x="5150738" y="3679988"/>
              <a:ext cx="390525" cy="200025"/>
              <a:chOff x="5150738" y="3679988"/>
              <a:chExt cx="390525" cy="200025"/>
            </a:xfrm>
          </xdr:grpSpPr>
          <xdr:sp>
            <xdr:nvSpPr>
              <xdr:cNvPr id="14314" name="Shape 143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15" name="Shape 14315"/>
              <xdr:cNvGrpSpPr/>
            </xdr:nvGrpSpPr>
            <xdr:grpSpPr>
              <a:xfrm>
                <a:off x="5150738" y="3679988"/>
                <a:ext cx="390525" cy="200025"/>
                <a:chOff x="4921017" y="3679988"/>
                <a:chExt cx="849966" cy="200025"/>
              </a:xfrm>
            </xdr:grpSpPr>
            <xdr:sp>
              <xdr:nvSpPr>
                <xdr:cNvPr id="14316" name="Shape 143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17" name="Shape 14317"/>
                <xdr:cNvGrpSpPr/>
              </xdr:nvGrpSpPr>
              <xdr:grpSpPr>
                <a:xfrm>
                  <a:off x="4921017" y="3679988"/>
                  <a:ext cx="849966" cy="200025"/>
                  <a:chOff x="5169788" y="3603788"/>
                  <a:chExt cx="352425" cy="352425"/>
                </a:xfrm>
              </xdr:grpSpPr>
              <xdr:sp>
                <xdr:nvSpPr>
                  <xdr:cNvPr id="14318" name="Shape 143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19" name="Shape 143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20" name="Shape 143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21" name="Shape 14321"/>
            <xdr:cNvGrpSpPr/>
          </xdr:nvGrpSpPr>
          <xdr:grpSpPr>
            <a:xfrm>
              <a:off x="5150738" y="3679988"/>
              <a:ext cx="390525" cy="200025"/>
              <a:chOff x="5150738" y="3679988"/>
              <a:chExt cx="390525" cy="200025"/>
            </a:xfrm>
          </xdr:grpSpPr>
          <xdr:sp>
            <xdr:nvSpPr>
              <xdr:cNvPr id="14322" name="Shape 143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23" name="Shape 14323"/>
              <xdr:cNvGrpSpPr/>
            </xdr:nvGrpSpPr>
            <xdr:grpSpPr>
              <a:xfrm>
                <a:off x="5150738" y="3679988"/>
                <a:ext cx="390525" cy="200025"/>
                <a:chOff x="4921017" y="3679988"/>
                <a:chExt cx="849966" cy="200025"/>
              </a:xfrm>
            </xdr:grpSpPr>
            <xdr:sp>
              <xdr:nvSpPr>
                <xdr:cNvPr id="14324" name="Shape 143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25" name="Shape 14325"/>
                <xdr:cNvGrpSpPr/>
              </xdr:nvGrpSpPr>
              <xdr:grpSpPr>
                <a:xfrm>
                  <a:off x="4921017" y="3679988"/>
                  <a:ext cx="849966" cy="200025"/>
                  <a:chOff x="5169788" y="3603788"/>
                  <a:chExt cx="352425" cy="352425"/>
                </a:xfrm>
              </xdr:grpSpPr>
              <xdr:sp>
                <xdr:nvSpPr>
                  <xdr:cNvPr id="14326" name="Shape 143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27" name="Shape 143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28" name="Shape 143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29" name="Shape 14329"/>
            <xdr:cNvGrpSpPr/>
          </xdr:nvGrpSpPr>
          <xdr:grpSpPr>
            <a:xfrm>
              <a:off x="5150738" y="3679988"/>
              <a:ext cx="390525" cy="200025"/>
              <a:chOff x="5150738" y="3679988"/>
              <a:chExt cx="390525" cy="200025"/>
            </a:xfrm>
          </xdr:grpSpPr>
          <xdr:sp>
            <xdr:nvSpPr>
              <xdr:cNvPr id="14330" name="Shape 143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31" name="Shape 14331"/>
              <xdr:cNvGrpSpPr/>
            </xdr:nvGrpSpPr>
            <xdr:grpSpPr>
              <a:xfrm>
                <a:off x="5150738" y="3679988"/>
                <a:ext cx="390525" cy="200025"/>
                <a:chOff x="4921017" y="3679988"/>
                <a:chExt cx="849966" cy="200025"/>
              </a:xfrm>
            </xdr:grpSpPr>
            <xdr:sp>
              <xdr:nvSpPr>
                <xdr:cNvPr id="14332" name="Shape 143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33" name="Shape 14333"/>
                <xdr:cNvGrpSpPr/>
              </xdr:nvGrpSpPr>
              <xdr:grpSpPr>
                <a:xfrm>
                  <a:off x="4921017" y="3679988"/>
                  <a:ext cx="849966" cy="200025"/>
                  <a:chOff x="5169788" y="3603788"/>
                  <a:chExt cx="352425" cy="352425"/>
                </a:xfrm>
              </xdr:grpSpPr>
              <xdr:sp>
                <xdr:nvSpPr>
                  <xdr:cNvPr id="14334" name="Shape 143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35" name="Shape 143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36" name="Shape 143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37" name="Shape 14337"/>
            <xdr:cNvGrpSpPr/>
          </xdr:nvGrpSpPr>
          <xdr:grpSpPr>
            <a:xfrm>
              <a:off x="5150738" y="3679988"/>
              <a:ext cx="390525" cy="200025"/>
              <a:chOff x="5150738" y="3679988"/>
              <a:chExt cx="390525" cy="200025"/>
            </a:xfrm>
          </xdr:grpSpPr>
          <xdr:sp>
            <xdr:nvSpPr>
              <xdr:cNvPr id="14338" name="Shape 143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39" name="Shape 14339"/>
              <xdr:cNvGrpSpPr/>
            </xdr:nvGrpSpPr>
            <xdr:grpSpPr>
              <a:xfrm>
                <a:off x="5150738" y="3679988"/>
                <a:ext cx="390525" cy="200025"/>
                <a:chOff x="4921017" y="3679988"/>
                <a:chExt cx="849966" cy="200025"/>
              </a:xfrm>
            </xdr:grpSpPr>
            <xdr:sp>
              <xdr:nvSpPr>
                <xdr:cNvPr id="14340" name="Shape 143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41" name="Shape 14341"/>
                <xdr:cNvGrpSpPr/>
              </xdr:nvGrpSpPr>
              <xdr:grpSpPr>
                <a:xfrm>
                  <a:off x="4921017" y="3679988"/>
                  <a:ext cx="849966" cy="200025"/>
                  <a:chOff x="5169788" y="3603788"/>
                  <a:chExt cx="352425" cy="352425"/>
                </a:xfrm>
              </xdr:grpSpPr>
              <xdr:sp>
                <xdr:nvSpPr>
                  <xdr:cNvPr id="14342" name="Shape 143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43" name="Shape 143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44" name="Shape 143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45" name="Shape 14345"/>
            <xdr:cNvGrpSpPr/>
          </xdr:nvGrpSpPr>
          <xdr:grpSpPr>
            <a:xfrm>
              <a:off x="5150738" y="3679988"/>
              <a:ext cx="390525" cy="200025"/>
              <a:chOff x="5150738" y="3679988"/>
              <a:chExt cx="390525" cy="200025"/>
            </a:xfrm>
          </xdr:grpSpPr>
          <xdr:sp>
            <xdr:nvSpPr>
              <xdr:cNvPr id="14346" name="Shape 143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47" name="Shape 14347"/>
              <xdr:cNvGrpSpPr/>
            </xdr:nvGrpSpPr>
            <xdr:grpSpPr>
              <a:xfrm>
                <a:off x="5150738" y="3679988"/>
                <a:ext cx="390525" cy="200025"/>
                <a:chOff x="4921017" y="3679988"/>
                <a:chExt cx="849966" cy="200025"/>
              </a:xfrm>
            </xdr:grpSpPr>
            <xdr:sp>
              <xdr:nvSpPr>
                <xdr:cNvPr id="14348" name="Shape 143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49" name="Shape 14349"/>
                <xdr:cNvGrpSpPr/>
              </xdr:nvGrpSpPr>
              <xdr:grpSpPr>
                <a:xfrm>
                  <a:off x="4921017" y="3679988"/>
                  <a:ext cx="849966" cy="200025"/>
                  <a:chOff x="5169788" y="3603788"/>
                  <a:chExt cx="352425" cy="352425"/>
                </a:xfrm>
              </xdr:grpSpPr>
              <xdr:sp>
                <xdr:nvSpPr>
                  <xdr:cNvPr id="14350" name="Shape 143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51" name="Shape 143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52" name="Shape 143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53" name="Shape 14353"/>
            <xdr:cNvGrpSpPr/>
          </xdr:nvGrpSpPr>
          <xdr:grpSpPr>
            <a:xfrm>
              <a:off x="5150738" y="3679988"/>
              <a:ext cx="390525" cy="200025"/>
              <a:chOff x="5150738" y="3679988"/>
              <a:chExt cx="390525" cy="200025"/>
            </a:xfrm>
          </xdr:grpSpPr>
          <xdr:sp>
            <xdr:nvSpPr>
              <xdr:cNvPr id="14354" name="Shape 143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55" name="Shape 14355"/>
              <xdr:cNvGrpSpPr/>
            </xdr:nvGrpSpPr>
            <xdr:grpSpPr>
              <a:xfrm>
                <a:off x="5150738" y="3679988"/>
                <a:ext cx="390525" cy="200025"/>
                <a:chOff x="4921017" y="3679988"/>
                <a:chExt cx="849966" cy="200025"/>
              </a:xfrm>
            </xdr:grpSpPr>
            <xdr:sp>
              <xdr:nvSpPr>
                <xdr:cNvPr id="14356" name="Shape 143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57" name="Shape 14357"/>
                <xdr:cNvGrpSpPr/>
              </xdr:nvGrpSpPr>
              <xdr:grpSpPr>
                <a:xfrm>
                  <a:off x="4921017" y="3679988"/>
                  <a:ext cx="849966" cy="200025"/>
                  <a:chOff x="5169788" y="3603788"/>
                  <a:chExt cx="352425" cy="352425"/>
                </a:xfrm>
              </xdr:grpSpPr>
              <xdr:sp>
                <xdr:nvSpPr>
                  <xdr:cNvPr id="14358" name="Shape 143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59" name="Shape 143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60" name="Shape 143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61" name="Shape 14361"/>
            <xdr:cNvGrpSpPr/>
          </xdr:nvGrpSpPr>
          <xdr:grpSpPr>
            <a:xfrm>
              <a:off x="5150738" y="3679988"/>
              <a:ext cx="390525" cy="200025"/>
              <a:chOff x="5150738" y="3679988"/>
              <a:chExt cx="390525" cy="200025"/>
            </a:xfrm>
          </xdr:grpSpPr>
          <xdr:sp>
            <xdr:nvSpPr>
              <xdr:cNvPr id="14362" name="Shape 143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63" name="Shape 14363"/>
              <xdr:cNvGrpSpPr/>
            </xdr:nvGrpSpPr>
            <xdr:grpSpPr>
              <a:xfrm>
                <a:off x="5150738" y="3679988"/>
                <a:ext cx="390525" cy="200025"/>
                <a:chOff x="4921017" y="3679988"/>
                <a:chExt cx="849966" cy="200025"/>
              </a:xfrm>
            </xdr:grpSpPr>
            <xdr:sp>
              <xdr:nvSpPr>
                <xdr:cNvPr id="14364" name="Shape 143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65" name="Shape 14365"/>
                <xdr:cNvGrpSpPr/>
              </xdr:nvGrpSpPr>
              <xdr:grpSpPr>
                <a:xfrm>
                  <a:off x="4921017" y="3679988"/>
                  <a:ext cx="849966" cy="200025"/>
                  <a:chOff x="5169788" y="3603788"/>
                  <a:chExt cx="352425" cy="352425"/>
                </a:xfrm>
              </xdr:grpSpPr>
              <xdr:sp>
                <xdr:nvSpPr>
                  <xdr:cNvPr id="14366" name="Shape 143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67" name="Shape 143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68" name="Shape 143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69" name="Shape 14369"/>
            <xdr:cNvGrpSpPr/>
          </xdr:nvGrpSpPr>
          <xdr:grpSpPr>
            <a:xfrm>
              <a:off x="5150738" y="3679988"/>
              <a:ext cx="390525" cy="200025"/>
              <a:chOff x="5150738" y="3679988"/>
              <a:chExt cx="390525" cy="200025"/>
            </a:xfrm>
          </xdr:grpSpPr>
          <xdr:sp>
            <xdr:nvSpPr>
              <xdr:cNvPr id="14370" name="Shape 143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71" name="Shape 14371"/>
              <xdr:cNvGrpSpPr/>
            </xdr:nvGrpSpPr>
            <xdr:grpSpPr>
              <a:xfrm>
                <a:off x="5150738" y="3679988"/>
                <a:ext cx="390525" cy="200025"/>
                <a:chOff x="4921017" y="3679988"/>
                <a:chExt cx="849966" cy="200025"/>
              </a:xfrm>
            </xdr:grpSpPr>
            <xdr:sp>
              <xdr:nvSpPr>
                <xdr:cNvPr id="14372" name="Shape 143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73" name="Shape 14373"/>
                <xdr:cNvGrpSpPr/>
              </xdr:nvGrpSpPr>
              <xdr:grpSpPr>
                <a:xfrm>
                  <a:off x="4921017" y="3679988"/>
                  <a:ext cx="849966" cy="200025"/>
                  <a:chOff x="5169788" y="3603788"/>
                  <a:chExt cx="352425" cy="352425"/>
                </a:xfrm>
              </xdr:grpSpPr>
              <xdr:sp>
                <xdr:nvSpPr>
                  <xdr:cNvPr id="14374" name="Shape 143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75" name="Shape 143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76" name="Shape 143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77" name="Shape 14377"/>
            <xdr:cNvGrpSpPr/>
          </xdr:nvGrpSpPr>
          <xdr:grpSpPr>
            <a:xfrm>
              <a:off x="5150738" y="3679988"/>
              <a:ext cx="390525" cy="200025"/>
              <a:chOff x="5150738" y="3679988"/>
              <a:chExt cx="390525" cy="200025"/>
            </a:xfrm>
          </xdr:grpSpPr>
          <xdr:sp>
            <xdr:nvSpPr>
              <xdr:cNvPr id="14378" name="Shape 143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79" name="Shape 14379"/>
              <xdr:cNvGrpSpPr/>
            </xdr:nvGrpSpPr>
            <xdr:grpSpPr>
              <a:xfrm>
                <a:off x="5150738" y="3679988"/>
                <a:ext cx="390525" cy="200025"/>
                <a:chOff x="4921017" y="3679988"/>
                <a:chExt cx="849966" cy="200025"/>
              </a:xfrm>
            </xdr:grpSpPr>
            <xdr:sp>
              <xdr:nvSpPr>
                <xdr:cNvPr id="14380" name="Shape 143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81" name="Shape 14381"/>
                <xdr:cNvGrpSpPr/>
              </xdr:nvGrpSpPr>
              <xdr:grpSpPr>
                <a:xfrm>
                  <a:off x="4921017" y="3679988"/>
                  <a:ext cx="849966" cy="200025"/>
                  <a:chOff x="5169788" y="3603788"/>
                  <a:chExt cx="352425" cy="352425"/>
                </a:xfrm>
              </xdr:grpSpPr>
              <xdr:sp>
                <xdr:nvSpPr>
                  <xdr:cNvPr id="14382" name="Shape 143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83" name="Shape 143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84" name="Shape 143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85" name="Shape 14385"/>
            <xdr:cNvGrpSpPr/>
          </xdr:nvGrpSpPr>
          <xdr:grpSpPr>
            <a:xfrm>
              <a:off x="5150738" y="3679988"/>
              <a:ext cx="390525" cy="200025"/>
              <a:chOff x="5150738" y="3679988"/>
              <a:chExt cx="390525" cy="200025"/>
            </a:xfrm>
          </xdr:grpSpPr>
          <xdr:sp>
            <xdr:nvSpPr>
              <xdr:cNvPr id="14386" name="Shape 143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87" name="Shape 14387"/>
              <xdr:cNvGrpSpPr/>
            </xdr:nvGrpSpPr>
            <xdr:grpSpPr>
              <a:xfrm>
                <a:off x="5150738" y="3679988"/>
                <a:ext cx="390525" cy="200025"/>
                <a:chOff x="4921017" y="3679988"/>
                <a:chExt cx="849966" cy="200025"/>
              </a:xfrm>
            </xdr:grpSpPr>
            <xdr:sp>
              <xdr:nvSpPr>
                <xdr:cNvPr id="14388" name="Shape 143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89" name="Shape 14389"/>
                <xdr:cNvGrpSpPr/>
              </xdr:nvGrpSpPr>
              <xdr:grpSpPr>
                <a:xfrm>
                  <a:off x="4921017" y="3679988"/>
                  <a:ext cx="849966" cy="200025"/>
                  <a:chOff x="5169788" y="3603788"/>
                  <a:chExt cx="352425" cy="352425"/>
                </a:xfrm>
              </xdr:grpSpPr>
              <xdr:sp>
                <xdr:nvSpPr>
                  <xdr:cNvPr id="14390" name="Shape 143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91" name="Shape 143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392" name="Shape 143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93" name="Shape 14393"/>
            <xdr:cNvGrpSpPr/>
          </xdr:nvGrpSpPr>
          <xdr:grpSpPr>
            <a:xfrm>
              <a:off x="5150738" y="3679988"/>
              <a:ext cx="390525" cy="200025"/>
              <a:chOff x="5150738" y="3679988"/>
              <a:chExt cx="390525" cy="200025"/>
            </a:xfrm>
          </xdr:grpSpPr>
          <xdr:sp>
            <xdr:nvSpPr>
              <xdr:cNvPr id="14394" name="Shape 143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95" name="Shape 14395"/>
              <xdr:cNvGrpSpPr/>
            </xdr:nvGrpSpPr>
            <xdr:grpSpPr>
              <a:xfrm>
                <a:off x="5150738" y="3679988"/>
                <a:ext cx="390525" cy="200025"/>
                <a:chOff x="4921017" y="3679988"/>
                <a:chExt cx="849966" cy="200025"/>
              </a:xfrm>
            </xdr:grpSpPr>
            <xdr:sp>
              <xdr:nvSpPr>
                <xdr:cNvPr id="14396" name="Shape 143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97" name="Shape 14397"/>
                <xdr:cNvGrpSpPr/>
              </xdr:nvGrpSpPr>
              <xdr:grpSpPr>
                <a:xfrm>
                  <a:off x="4921017" y="3679988"/>
                  <a:ext cx="849966" cy="200025"/>
                  <a:chOff x="5169788" y="3603788"/>
                  <a:chExt cx="352425" cy="352425"/>
                </a:xfrm>
              </xdr:grpSpPr>
              <xdr:sp>
                <xdr:nvSpPr>
                  <xdr:cNvPr id="14398" name="Shape 143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99" name="Shape 143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00" name="Shape 144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01" name="Shape 14401"/>
            <xdr:cNvGrpSpPr/>
          </xdr:nvGrpSpPr>
          <xdr:grpSpPr>
            <a:xfrm>
              <a:off x="5150738" y="3679988"/>
              <a:ext cx="390525" cy="200025"/>
              <a:chOff x="5150738" y="3679988"/>
              <a:chExt cx="390525" cy="200025"/>
            </a:xfrm>
          </xdr:grpSpPr>
          <xdr:sp>
            <xdr:nvSpPr>
              <xdr:cNvPr id="14402" name="Shape 144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03" name="Shape 14403"/>
              <xdr:cNvGrpSpPr/>
            </xdr:nvGrpSpPr>
            <xdr:grpSpPr>
              <a:xfrm>
                <a:off x="5150738" y="3679988"/>
                <a:ext cx="390525" cy="200025"/>
                <a:chOff x="4921017" y="3679988"/>
                <a:chExt cx="849966" cy="200025"/>
              </a:xfrm>
            </xdr:grpSpPr>
            <xdr:sp>
              <xdr:nvSpPr>
                <xdr:cNvPr id="14404" name="Shape 144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05" name="Shape 14405"/>
                <xdr:cNvGrpSpPr/>
              </xdr:nvGrpSpPr>
              <xdr:grpSpPr>
                <a:xfrm>
                  <a:off x="4921017" y="3679988"/>
                  <a:ext cx="849966" cy="200025"/>
                  <a:chOff x="5169788" y="3603788"/>
                  <a:chExt cx="352425" cy="352425"/>
                </a:xfrm>
              </xdr:grpSpPr>
              <xdr:sp>
                <xdr:nvSpPr>
                  <xdr:cNvPr id="14406" name="Shape 144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07" name="Shape 144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08" name="Shape 144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09" name="Shape 14409"/>
            <xdr:cNvGrpSpPr/>
          </xdr:nvGrpSpPr>
          <xdr:grpSpPr>
            <a:xfrm>
              <a:off x="5150738" y="3679988"/>
              <a:ext cx="390525" cy="200025"/>
              <a:chOff x="5150738" y="3679988"/>
              <a:chExt cx="390525" cy="200025"/>
            </a:xfrm>
          </xdr:grpSpPr>
          <xdr:sp>
            <xdr:nvSpPr>
              <xdr:cNvPr id="14410" name="Shape 144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11" name="Shape 14411"/>
              <xdr:cNvGrpSpPr/>
            </xdr:nvGrpSpPr>
            <xdr:grpSpPr>
              <a:xfrm>
                <a:off x="5150738" y="3679988"/>
                <a:ext cx="390525" cy="200025"/>
                <a:chOff x="4921017" y="3679988"/>
                <a:chExt cx="849966" cy="200025"/>
              </a:xfrm>
            </xdr:grpSpPr>
            <xdr:sp>
              <xdr:nvSpPr>
                <xdr:cNvPr id="14412" name="Shape 144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13" name="Shape 14413"/>
                <xdr:cNvGrpSpPr/>
              </xdr:nvGrpSpPr>
              <xdr:grpSpPr>
                <a:xfrm>
                  <a:off x="4921017" y="3679988"/>
                  <a:ext cx="849966" cy="200025"/>
                  <a:chOff x="5169788" y="3603788"/>
                  <a:chExt cx="352425" cy="352425"/>
                </a:xfrm>
              </xdr:grpSpPr>
              <xdr:sp>
                <xdr:nvSpPr>
                  <xdr:cNvPr id="14414" name="Shape 144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15" name="Shape 144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16" name="Shape 144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17" name="Shape 14417"/>
            <xdr:cNvGrpSpPr/>
          </xdr:nvGrpSpPr>
          <xdr:grpSpPr>
            <a:xfrm>
              <a:off x="5150738" y="3679988"/>
              <a:ext cx="390525" cy="200025"/>
              <a:chOff x="5150738" y="3679988"/>
              <a:chExt cx="390525" cy="200025"/>
            </a:xfrm>
          </xdr:grpSpPr>
          <xdr:sp>
            <xdr:nvSpPr>
              <xdr:cNvPr id="14418" name="Shape 144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19" name="Shape 14419"/>
              <xdr:cNvGrpSpPr/>
            </xdr:nvGrpSpPr>
            <xdr:grpSpPr>
              <a:xfrm>
                <a:off x="5150738" y="3679988"/>
                <a:ext cx="390525" cy="200025"/>
                <a:chOff x="4921017" y="3679988"/>
                <a:chExt cx="849966" cy="200025"/>
              </a:xfrm>
            </xdr:grpSpPr>
            <xdr:sp>
              <xdr:nvSpPr>
                <xdr:cNvPr id="14420" name="Shape 144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21" name="Shape 14421"/>
                <xdr:cNvGrpSpPr/>
              </xdr:nvGrpSpPr>
              <xdr:grpSpPr>
                <a:xfrm>
                  <a:off x="4921017" y="3679988"/>
                  <a:ext cx="849966" cy="200025"/>
                  <a:chOff x="5169788" y="3603788"/>
                  <a:chExt cx="352425" cy="352425"/>
                </a:xfrm>
              </xdr:grpSpPr>
              <xdr:sp>
                <xdr:nvSpPr>
                  <xdr:cNvPr id="14422" name="Shape 144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23" name="Shape 144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24" name="Shape 144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25" name="Shape 14425"/>
            <xdr:cNvGrpSpPr/>
          </xdr:nvGrpSpPr>
          <xdr:grpSpPr>
            <a:xfrm>
              <a:off x="5150738" y="3679988"/>
              <a:ext cx="390525" cy="200025"/>
              <a:chOff x="5150738" y="3679988"/>
              <a:chExt cx="390525" cy="200025"/>
            </a:xfrm>
          </xdr:grpSpPr>
          <xdr:sp>
            <xdr:nvSpPr>
              <xdr:cNvPr id="14426" name="Shape 144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27" name="Shape 14427"/>
              <xdr:cNvGrpSpPr/>
            </xdr:nvGrpSpPr>
            <xdr:grpSpPr>
              <a:xfrm>
                <a:off x="5150738" y="3679988"/>
                <a:ext cx="390525" cy="200025"/>
                <a:chOff x="4921017" y="3679988"/>
                <a:chExt cx="849966" cy="200025"/>
              </a:xfrm>
            </xdr:grpSpPr>
            <xdr:sp>
              <xdr:nvSpPr>
                <xdr:cNvPr id="14428" name="Shape 144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29" name="Shape 14429"/>
                <xdr:cNvGrpSpPr/>
              </xdr:nvGrpSpPr>
              <xdr:grpSpPr>
                <a:xfrm>
                  <a:off x="4921017" y="3679988"/>
                  <a:ext cx="849966" cy="200025"/>
                  <a:chOff x="5169788" y="3603788"/>
                  <a:chExt cx="352425" cy="352425"/>
                </a:xfrm>
              </xdr:grpSpPr>
              <xdr:sp>
                <xdr:nvSpPr>
                  <xdr:cNvPr id="14430" name="Shape 144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31" name="Shape 144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32" name="Shape 144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33" name="Shape 14433"/>
            <xdr:cNvGrpSpPr/>
          </xdr:nvGrpSpPr>
          <xdr:grpSpPr>
            <a:xfrm>
              <a:off x="5150738" y="3679988"/>
              <a:ext cx="390525" cy="200025"/>
              <a:chOff x="5150738" y="3679988"/>
              <a:chExt cx="390525" cy="200025"/>
            </a:xfrm>
          </xdr:grpSpPr>
          <xdr:sp>
            <xdr:nvSpPr>
              <xdr:cNvPr id="14434" name="Shape 144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35" name="Shape 14435"/>
              <xdr:cNvGrpSpPr/>
            </xdr:nvGrpSpPr>
            <xdr:grpSpPr>
              <a:xfrm>
                <a:off x="5150738" y="3679988"/>
                <a:ext cx="390525" cy="200025"/>
                <a:chOff x="4921017" y="3679988"/>
                <a:chExt cx="849966" cy="200025"/>
              </a:xfrm>
            </xdr:grpSpPr>
            <xdr:sp>
              <xdr:nvSpPr>
                <xdr:cNvPr id="14436" name="Shape 144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37" name="Shape 14437"/>
                <xdr:cNvGrpSpPr/>
              </xdr:nvGrpSpPr>
              <xdr:grpSpPr>
                <a:xfrm>
                  <a:off x="4921017" y="3679988"/>
                  <a:ext cx="849966" cy="200025"/>
                  <a:chOff x="5169788" y="3603788"/>
                  <a:chExt cx="352425" cy="352425"/>
                </a:xfrm>
              </xdr:grpSpPr>
              <xdr:sp>
                <xdr:nvSpPr>
                  <xdr:cNvPr id="14438" name="Shape 144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39" name="Shape 144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40" name="Shape 144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41" name="Shape 14441"/>
            <xdr:cNvGrpSpPr/>
          </xdr:nvGrpSpPr>
          <xdr:grpSpPr>
            <a:xfrm>
              <a:off x="5150738" y="3679988"/>
              <a:ext cx="390525" cy="200025"/>
              <a:chOff x="5150738" y="3679988"/>
              <a:chExt cx="390525" cy="200025"/>
            </a:xfrm>
          </xdr:grpSpPr>
          <xdr:sp>
            <xdr:nvSpPr>
              <xdr:cNvPr id="14442" name="Shape 144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43" name="Shape 14443"/>
              <xdr:cNvGrpSpPr/>
            </xdr:nvGrpSpPr>
            <xdr:grpSpPr>
              <a:xfrm>
                <a:off x="5150738" y="3679988"/>
                <a:ext cx="390525" cy="200025"/>
                <a:chOff x="4921017" y="3679988"/>
                <a:chExt cx="849966" cy="200025"/>
              </a:xfrm>
            </xdr:grpSpPr>
            <xdr:sp>
              <xdr:nvSpPr>
                <xdr:cNvPr id="14444" name="Shape 144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45" name="Shape 14445"/>
                <xdr:cNvGrpSpPr/>
              </xdr:nvGrpSpPr>
              <xdr:grpSpPr>
                <a:xfrm>
                  <a:off x="4921017" y="3679988"/>
                  <a:ext cx="849966" cy="200025"/>
                  <a:chOff x="5169788" y="3603788"/>
                  <a:chExt cx="352425" cy="352425"/>
                </a:xfrm>
              </xdr:grpSpPr>
              <xdr:sp>
                <xdr:nvSpPr>
                  <xdr:cNvPr id="14446" name="Shape 144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47" name="Shape 144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48" name="Shape 144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49" name="Shape 14449"/>
            <xdr:cNvGrpSpPr/>
          </xdr:nvGrpSpPr>
          <xdr:grpSpPr>
            <a:xfrm>
              <a:off x="5150738" y="3679988"/>
              <a:ext cx="390525" cy="200025"/>
              <a:chOff x="5150738" y="3679988"/>
              <a:chExt cx="390525" cy="200025"/>
            </a:xfrm>
          </xdr:grpSpPr>
          <xdr:sp>
            <xdr:nvSpPr>
              <xdr:cNvPr id="14450" name="Shape 144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51" name="Shape 14451"/>
              <xdr:cNvGrpSpPr/>
            </xdr:nvGrpSpPr>
            <xdr:grpSpPr>
              <a:xfrm>
                <a:off x="5150738" y="3679988"/>
                <a:ext cx="390525" cy="200025"/>
                <a:chOff x="4921017" y="3679988"/>
                <a:chExt cx="849966" cy="200025"/>
              </a:xfrm>
            </xdr:grpSpPr>
            <xdr:sp>
              <xdr:nvSpPr>
                <xdr:cNvPr id="14452" name="Shape 144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53" name="Shape 14453"/>
                <xdr:cNvGrpSpPr/>
              </xdr:nvGrpSpPr>
              <xdr:grpSpPr>
                <a:xfrm>
                  <a:off x="4921017" y="3679988"/>
                  <a:ext cx="849966" cy="200025"/>
                  <a:chOff x="5169788" y="3603788"/>
                  <a:chExt cx="352425" cy="352425"/>
                </a:xfrm>
              </xdr:grpSpPr>
              <xdr:sp>
                <xdr:nvSpPr>
                  <xdr:cNvPr id="14454" name="Shape 144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55" name="Shape 144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56" name="Shape 144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57" name="Shape 14457"/>
            <xdr:cNvGrpSpPr/>
          </xdr:nvGrpSpPr>
          <xdr:grpSpPr>
            <a:xfrm>
              <a:off x="5150738" y="3679988"/>
              <a:ext cx="390525" cy="200025"/>
              <a:chOff x="5150738" y="3679988"/>
              <a:chExt cx="390525" cy="200025"/>
            </a:xfrm>
          </xdr:grpSpPr>
          <xdr:sp>
            <xdr:nvSpPr>
              <xdr:cNvPr id="14458" name="Shape 144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59" name="Shape 14459"/>
              <xdr:cNvGrpSpPr/>
            </xdr:nvGrpSpPr>
            <xdr:grpSpPr>
              <a:xfrm>
                <a:off x="5150738" y="3679988"/>
                <a:ext cx="390525" cy="200025"/>
                <a:chOff x="4921017" y="3679988"/>
                <a:chExt cx="849966" cy="200025"/>
              </a:xfrm>
            </xdr:grpSpPr>
            <xdr:sp>
              <xdr:nvSpPr>
                <xdr:cNvPr id="14460" name="Shape 144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61" name="Shape 14461"/>
                <xdr:cNvGrpSpPr/>
              </xdr:nvGrpSpPr>
              <xdr:grpSpPr>
                <a:xfrm>
                  <a:off x="4921017" y="3679988"/>
                  <a:ext cx="849966" cy="200025"/>
                  <a:chOff x="5169788" y="3603788"/>
                  <a:chExt cx="352425" cy="352425"/>
                </a:xfrm>
              </xdr:grpSpPr>
              <xdr:sp>
                <xdr:nvSpPr>
                  <xdr:cNvPr id="14462" name="Shape 144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63" name="Shape 144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64" name="Shape 144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65" name="Shape 14465"/>
            <xdr:cNvGrpSpPr/>
          </xdr:nvGrpSpPr>
          <xdr:grpSpPr>
            <a:xfrm>
              <a:off x="5150738" y="3679988"/>
              <a:ext cx="390525" cy="200025"/>
              <a:chOff x="5150738" y="3679988"/>
              <a:chExt cx="390525" cy="200025"/>
            </a:xfrm>
          </xdr:grpSpPr>
          <xdr:sp>
            <xdr:nvSpPr>
              <xdr:cNvPr id="14466" name="Shape 144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67" name="Shape 14467"/>
              <xdr:cNvGrpSpPr/>
            </xdr:nvGrpSpPr>
            <xdr:grpSpPr>
              <a:xfrm>
                <a:off x="5150738" y="3679988"/>
                <a:ext cx="390525" cy="200025"/>
                <a:chOff x="4921017" y="3679988"/>
                <a:chExt cx="849966" cy="200025"/>
              </a:xfrm>
            </xdr:grpSpPr>
            <xdr:sp>
              <xdr:nvSpPr>
                <xdr:cNvPr id="14468" name="Shape 144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69" name="Shape 14469"/>
                <xdr:cNvGrpSpPr/>
              </xdr:nvGrpSpPr>
              <xdr:grpSpPr>
                <a:xfrm>
                  <a:off x="4921017" y="3679988"/>
                  <a:ext cx="849966" cy="200025"/>
                  <a:chOff x="5169788" y="3603788"/>
                  <a:chExt cx="352425" cy="352425"/>
                </a:xfrm>
              </xdr:grpSpPr>
              <xdr:sp>
                <xdr:nvSpPr>
                  <xdr:cNvPr id="14470" name="Shape 144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71" name="Shape 144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72" name="Shape 144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73" name="Shape 14473"/>
            <xdr:cNvGrpSpPr/>
          </xdr:nvGrpSpPr>
          <xdr:grpSpPr>
            <a:xfrm>
              <a:off x="5150738" y="3679988"/>
              <a:ext cx="390525" cy="200025"/>
              <a:chOff x="5150738" y="3679988"/>
              <a:chExt cx="390525" cy="200025"/>
            </a:xfrm>
          </xdr:grpSpPr>
          <xdr:sp>
            <xdr:nvSpPr>
              <xdr:cNvPr id="14474" name="Shape 144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75" name="Shape 14475"/>
              <xdr:cNvGrpSpPr/>
            </xdr:nvGrpSpPr>
            <xdr:grpSpPr>
              <a:xfrm>
                <a:off x="5150738" y="3679988"/>
                <a:ext cx="390525" cy="200025"/>
                <a:chOff x="4921017" y="3679988"/>
                <a:chExt cx="849966" cy="200025"/>
              </a:xfrm>
            </xdr:grpSpPr>
            <xdr:sp>
              <xdr:nvSpPr>
                <xdr:cNvPr id="14476" name="Shape 144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77" name="Shape 14477"/>
                <xdr:cNvGrpSpPr/>
              </xdr:nvGrpSpPr>
              <xdr:grpSpPr>
                <a:xfrm>
                  <a:off x="4921017" y="3679988"/>
                  <a:ext cx="849966" cy="200025"/>
                  <a:chOff x="5169788" y="3603788"/>
                  <a:chExt cx="352425" cy="352425"/>
                </a:xfrm>
              </xdr:grpSpPr>
              <xdr:sp>
                <xdr:nvSpPr>
                  <xdr:cNvPr id="14478" name="Shape 144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79" name="Shape 144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80" name="Shape 144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81" name="Shape 14481"/>
            <xdr:cNvGrpSpPr/>
          </xdr:nvGrpSpPr>
          <xdr:grpSpPr>
            <a:xfrm>
              <a:off x="5150738" y="3679988"/>
              <a:ext cx="390525" cy="200025"/>
              <a:chOff x="5150738" y="3679988"/>
              <a:chExt cx="390525" cy="200025"/>
            </a:xfrm>
          </xdr:grpSpPr>
          <xdr:sp>
            <xdr:nvSpPr>
              <xdr:cNvPr id="14482" name="Shape 144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83" name="Shape 14483"/>
              <xdr:cNvGrpSpPr/>
            </xdr:nvGrpSpPr>
            <xdr:grpSpPr>
              <a:xfrm>
                <a:off x="5150738" y="3679988"/>
                <a:ext cx="390525" cy="200025"/>
                <a:chOff x="4921017" y="3679988"/>
                <a:chExt cx="849966" cy="200025"/>
              </a:xfrm>
            </xdr:grpSpPr>
            <xdr:sp>
              <xdr:nvSpPr>
                <xdr:cNvPr id="14484" name="Shape 144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85" name="Shape 14485"/>
                <xdr:cNvGrpSpPr/>
              </xdr:nvGrpSpPr>
              <xdr:grpSpPr>
                <a:xfrm>
                  <a:off x="4921017" y="3679988"/>
                  <a:ext cx="849966" cy="200025"/>
                  <a:chOff x="5169788" y="3603788"/>
                  <a:chExt cx="352425" cy="352425"/>
                </a:xfrm>
              </xdr:grpSpPr>
              <xdr:sp>
                <xdr:nvSpPr>
                  <xdr:cNvPr id="14486" name="Shape 144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87" name="Shape 144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88" name="Shape 144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89" name="Shape 14489"/>
            <xdr:cNvGrpSpPr/>
          </xdr:nvGrpSpPr>
          <xdr:grpSpPr>
            <a:xfrm>
              <a:off x="5150738" y="3679988"/>
              <a:ext cx="390525" cy="200025"/>
              <a:chOff x="5150738" y="3679988"/>
              <a:chExt cx="390525" cy="200025"/>
            </a:xfrm>
          </xdr:grpSpPr>
          <xdr:sp>
            <xdr:nvSpPr>
              <xdr:cNvPr id="14490" name="Shape 144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91" name="Shape 14491"/>
              <xdr:cNvGrpSpPr/>
            </xdr:nvGrpSpPr>
            <xdr:grpSpPr>
              <a:xfrm>
                <a:off x="5150738" y="3679988"/>
                <a:ext cx="390525" cy="200025"/>
                <a:chOff x="4921017" y="3679988"/>
                <a:chExt cx="849966" cy="200025"/>
              </a:xfrm>
            </xdr:grpSpPr>
            <xdr:sp>
              <xdr:nvSpPr>
                <xdr:cNvPr id="14492" name="Shape 144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93" name="Shape 14493"/>
                <xdr:cNvGrpSpPr/>
              </xdr:nvGrpSpPr>
              <xdr:grpSpPr>
                <a:xfrm>
                  <a:off x="4921017" y="3679988"/>
                  <a:ext cx="849966" cy="200025"/>
                  <a:chOff x="5169788" y="3603788"/>
                  <a:chExt cx="352425" cy="352425"/>
                </a:xfrm>
              </xdr:grpSpPr>
              <xdr:sp>
                <xdr:nvSpPr>
                  <xdr:cNvPr id="14494" name="Shape 144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95" name="Shape 144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496" name="Shape 144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97" name="Shape 14497"/>
            <xdr:cNvGrpSpPr/>
          </xdr:nvGrpSpPr>
          <xdr:grpSpPr>
            <a:xfrm>
              <a:off x="5150738" y="3679988"/>
              <a:ext cx="390525" cy="200025"/>
              <a:chOff x="5150738" y="3679988"/>
              <a:chExt cx="390525" cy="200025"/>
            </a:xfrm>
          </xdr:grpSpPr>
          <xdr:sp>
            <xdr:nvSpPr>
              <xdr:cNvPr id="14498" name="Shape 144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99" name="Shape 14499"/>
              <xdr:cNvGrpSpPr/>
            </xdr:nvGrpSpPr>
            <xdr:grpSpPr>
              <a:xfrm>
                <a:off x="5150738" y="3679988"/>
                <a:ext cx="390525" cy="200025"/>
                <a:chOff x="4921017" y="3679988"/>
                <a:chExt cx="849966" cy="200025"/>
              </a:xfrm>
            </xdr:grpSpPr>
            <xdr:sp>
              <xdr:nvSpPr>
                <xdr:cNvPr id="14500" name="Shape 145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01" name="Shape 14501"/>
                <xdr:cNvGrpSpPr/>
              </xdr:nvGrpSpPr>
              <xdr:grpSpPr>
                <a:xfrm>
                  <a:off x="4921017" y="3679988"/>
                  <a:ext cx="849966" cy="200025"/>
                  <a:chOff x="5169788" y="3603788"/>
                  <a:chExt cx="352425" cy="352425"/>
                </a:xfrm>
              </xdr:grpSpPr>
              <xdr:sp>
                <xdr:nvSpPr>
                  <xdr:cNvPr id="14502" name="Shape 145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03" name="Shape 145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04" name="Shape 145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05" name="Shape 14505"/>
            <xdr:cNvGrpSpPr/>
          </xdr:nvGrpSpPr>
          <xdr:grpSpPr>
            <a:xfrm>
              <a:off x="5150738" y="3679988"/>
              <a:ext cx="390525" cy="200025"/>
              <a:chOff x="5150738" y="3679988"/>
              <a:chExt cx="390525" cy="200025"/>
            </a:xfrm>
          </xdr:grpSpPr>
          <xdr:sp>
            <xdr:nvSpPr>
              <xdr:cNvPr id="14506" name="Shape 145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07" name="Shape 14507"/>
              <xdr:cNvGrpSpPr/>
            </xdr:nvGrpSpPr>
            <xdr:grpSpPr>
              <a:xfrm>
                <a:off x="5150738" y="3679988"/>
                <a:ext cx="390525" cy="200025"/>
                <a:chOff x="4921017" y="3679988"/>
                <a:chExt cx="849966" cy="200025"/>
              </a:xfrm>
            </xdr:grpSpPr>
            <xdr:sp>
              <xdr:nvSpPr>
                <xdr:cNvPr id="14508" name="Shape 145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09" name="Shape 14509"/>
                <xdr:cNvGrpSpPr/>
              </xdr:nvGrpSpPr>
              <xdr:grpSpPr>
                <a:xfrm>
                  <a:off x="4921017" y="3679988"/>
                  <a:ext cx="849966" cy="200025"/>
                  <a:chOff x="5169788" y="3603788"/>
                  <a:chExt cx="352425" cy="352425"/>
                </a:xfrm>
              </xdr:grpSpPr>
              <xdr:sp>
                <xdr:nvSpPr>
                  <xdr:cNvPr id="14510" name="Shape 145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11" name="Shape 145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12" name="Shape 145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13" name="Shape 14513"/>
            <xdr:cNvGrpSpPr/>
          </xdr:nvGrpSpPr>
          <xdr:grpSpPr>
            <a:xfrm>
              <a:off x="5150738" y="3679988"/>
              <a:ext cx="390525" cy="200025"/>
              <a:chOff x="5150738" y="3679988"/>
              <a:chExt cx="390525" cy="200025"/>
            </a:xfrm>
          </xdr:grpSpPr>
          <xdr:sp>
            <xdr:nvSpPr>
              <xdr:cNvPr id="14514" name="Shape 145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15" name="Shape 14515"/>
              <xdr:cNvGrpSpPr/>
            </xdr:nvGrpSpPr>
            <xdr:grpSpPr>
              <a:xfrm>
                <a:off x="5150738" y="3679988"/>
                <a:ext cx="390525" cy="200025"/>
                <a:chOff x="4921017" y="3679988"/>
                <a:chExt cx="849966" cy="200025"/>
              </a:xfrm>
            </xdr:grpSpPr>
            <xdr:sp>
              <xdr:nvSpPr>
                <xdr:cNvPr id="14516" name="Shape 145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17" name="Shape 14517"/>
                <xdr:cNvGrpSpPr/>
              </xdr:nvGrpSpPr>
              <xdr:grpSpPr>
                <a:xfrm>
                  <a:off x="4921017" y="3679988"/>
                  <a:ext cx="849966" cy="200025"/>
                  <a:chOff x="5169788" y="3603788"/>
                  <a:chExt cx="352425" cy="352425"/>
                </a:xfrm>
              </xdr:grpSpPr>
              <xdr:sp>
                <xdr:nvSpPr>
                  <xdr:cNvPr id="14518" name="Shape 145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19" name="Shape 145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20" name="Shape 145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21" name="Shape 14521"/>
            <xdr:cNvGrpSpPr/>
          </xdr:nvGrpSpPr>
          <xdr:grpSpPr>
            <a:xfrm>
              <a:off x="5150738" y="3679988"/>
              <a:ext cx="390525" cy="200025"/>
              <a:chOff x="5150738" y="3679988"/>
              <a:chExt cx="390525" cy="200025"/>
            </a:xfrm>
          </xdr:grpSpPr>
          <xdr:sp>
            <xdr:nvSpPr>
              <xdr:cNvPr id="14522" name="Shape 145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23" name="Shape 14523"/>
              <xdr:cNvGrpSpPr/>
            </xdr:nvGrpSpPr>
            <xdr:grpSpPr>
              <a:xfrm>
                <a:off x="5150738" y="3679988"/>
                <a:ext cx="390525" cy="200025"/>
                <a:chOff x="4921017" y="3679988"/>
                <a:chExt cx="849966" cy="200025"/>
              </a:xfrm>
            </xdr:grpSpPr>
            <xdr:sp>
              <xdr:nvSpPr>
                <xdr:cNvPr id="14524" name="Shape 145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25" name="Shape 14525"/>
                <xdr:cNvGrpSpPr/>
              </xdr:nvGrpSpPr>
              <xdr:grpSpPr>
                <a:xfrm>
                  <a:off x="4921017" y="3679988"/>
                  <a:ext cx="849966" cy="200025"/>
                  <a:chOff x="5169788" y="3603788"/>
                  <a:chExt cx="352425" cy="352425"/>
                </a:xfrm>
              </xdr:grpSpPr>
              <xdr:sp>
                <xdr:nvSpPr>
                  <xdr:cNvPr id="14526" name="Shape 145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27" name="Shape 145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28" name="Shape 145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29" name="Shape 14529"/>
            <xdr:cNvGrpSpPr/>
          </xdr:nvGrpSpPr>
          <xdr:grpSpPr>
            <a:xfrm>
              <a:off x="5150738" y="3679988"/>
              <a:ext cx="390525" cy="200025"/>
              <a:chOff x="5150738" y="3679988"/>
              <a:chExt cx="390525" cy="200025"/>
            </a:xfrm>
          </xdr:grpSpPr>
          <xdr:sp>
            <xdr:nvSpPr>
              <xdr:cNvPr id="14530" name="Shape 145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31" name="Shape 14531"/>
              <xdr:cNvGrpSpPr/>
            </xdr:nvGrpSpPr>
            <xdr:grpSpPr>
              <a:xfrm>
                <a:off x="5150738" y="3679988"/>
                <a:ext cx="390525" cy="200025"/>
                <a:chOff x="4921017" y="3679988"/>
                <a:chExt cx="849966" cy="200025"/>
              </a:xfrm>
            </xdr:grpSpPr>
            <xdr:sp>
              <xdr:nvSpPr>
                <xdr:cNvPr id="14532" name="Shape 145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33" name="Shape 14533"/>
                <xdr:cNvGrpSpPr/>
              </xdr:nvGrpSpPr>
              <xdr:grpSpPr>
                <a:xfrm>
                  <a:off x="4921017" y="3679988"/>
                  <a:ext cx="849966" cy="200025"/>
                  <a:chOff x="5169788" y="3603788"/>
                  <a:chExt cx="352425" cy="352425"/>
                </a:xfrm>
              </xdr:grpSpPr>
              <xdr:sp>
                <xdr:nvSpPr>
                  <xdr:cNvPr id="14534" name="Shape 145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35" name="Shape 145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36" name="Shape 145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37" name="Shape 14537"/>
            <xdr:cNvGrpSpPr/>
          </xdr:nvGrpSpPr>
          <xdr:grpSpPr>
            <a:xfrm>
              <a:off x="5150738" y="3679988"/>
              <a:ext cx="390525" cy="200025"/>
              <a:chOff x="5150738" y="3679988"/>
              <a:chExt cx="390525" cy="200025"/>
            </a:xfrm>
          </xdr:grpSpPr>
          <xdr:sp>
            <xdr:nvSpPr>
              <xdr:cNvPr id="14538" name="Shape 145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39" name="Shape 14539"/>
              <xdr:cNvGrpSpPr/>
            </xdr:nvGrpSpPr>
            <xdr:grpSpPr>
              <a:xfrm>
                <a:off x="5150738" y="3679988"/>
                <a:ext cx="390525" cy="200025"/>
                <a:chOff x="4921017" y="3679988"/>
                <a:chExt cx="849966" cy="200025"/>
              </a:xfrm>
            </xdr:grpSpPr>
            <xdr:sp>
              <xdr:nvSpPr>
                <xdr:cNvPr id="14540" name="Shape 145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41" name="Shape 14541"/>
                <xdr:cNvGrpSpPr/>
              </xdr:nvGrpSpPr>
              <xdr:grpSpPr>
                <a:xfrm>
                  <a:off x="4921017" y="3679988"/>
                  <a:ext cx="849966" cy="200025"/>
                  <a:chOff x="5169788" y="3603788"/>
                  <a:chExt cx="352425" cy="352425"/>
                </a:xfrm>
              </xdr:grpSpPr>
              <xdr:sp>
                <xdr:nvSpPr>
                  <xdr:cNvPr id="14542" name="Shape 145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43" name="Shape 145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44" name="Shape 1454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45" name="Shape 14545"/>
            <xdr:cNvGrpSpPr/>
          </xdr:nvGrpSpPr>
          <xdr:grpSpPr>
            <a:xfrm>
              <a:off x="5150738" y="3679988"/>
              <a:ext cx="390525" cy="200025"/>
              <a:chOff x="5150738" y="3679988"/>
              <a:chExt cx="390525" cy="200025"/>
            </a:xfrm>
          </xdr:grpSpPr>
          <xdr:sp>
            <xdr:nvSpPr>
              <xdr:cNvPr id="14546" name="Shape 1454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47" name="Shape 14547"/>
              <xdr:cNvGrpSpPr/>
            </xdr:nvGrpSpPr>
            <xdr:grpSpPr>
              <a:xfrm>
                <a:off x="5150738" y="3679988"/>
                <a:ext cx="390525" cy="200025"/>
                <a:chOff x="4921017" y="3679988"/>
                <a:chExt cx="849966" cy="200025"/>
              </a:xfrm>
            </xdr:grpSpPr>
            <xdr:sp>
              <xdr:nvSpPr>
                <xdr:cNvPr id="14548" name="Shape 1454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49" name="Shape 14549"/>
                <xdr:cNvGrpSpPr/>
              </xdr:nvGrpSpPr>
              <xdr:grpSpPr>
                <a:xfrm>
                  <a:off x="4921017" y="3679988"/>
                  <a:ext cx="849966" cy="200025"/>
                  <a:chOff x="5169788" y="3603788"/>
                  <a:chExt cx="352425" cy="352425"/>
                </a:xfrm>
              </xdr:grpSpPr>
              <xdr:sp>
                <xdr:nvSpPr>
                  <xdr:cNvPr id="14550" name="Shape 145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51" name="Shape 1455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52" name="Shape 1455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53" name="Shape 14553"/>
            <xdr:cNvGrpSpPr/>
          </xdr:nvGrpSpPr>
          <xdr:grpSpPr>
            <a:xfrm>
              <a:off x="5150738" y="3679988"/>
              <a:ext cx="390525" cy="200025"/>
              <a:chOff x="5150738" y="3679988"/>
              <a:chExt cx="390525" cy="200025"/>
            </a:xfrm>
          </xdr:grpSpPr>
          <xdr:sp>
            <xdr:nvSpPr>
              <xdr:cNvPr id="14554" name="Shape 1455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55" name="Shape 14555"/>
              <xdr:cNvGrpSpPr/>
            </xdr:nvGrpSpPr>
            <xdr:grpSpPr>
              <a:xfrm>
                <a:off x="5150738" y="3679988"/>
                <a:ext cx="390525" cy="200025"/>
                <a:chOff x="4921017" y="3679988"/>
                <a:chExt cx="849966" cy="200025"/>
              </a:xfrm>
            </xdr:grpSpPr>
            <xdr:sp>
              <xdr:nvSpPr>
                <xdr:cNvPr id="14556" name="Shape 1455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57" name="Shape 14557"/>
                <xdr:cNvGrpSpPr/>
              </xdr:nvGrpSpPr>
              <xdr:grpSpPr>
                <a:xfrm>
                  <a:off x="4921017" y="3679988"/>
                  <a:ext cx="849966" cy="200025"/>
                  <a:chOff x="5169788" y="3603788"/>
                  <a:chExt cx="352425" cy="352425"/>
                </a:xfrm>
              </xdr:grpSpPr>
              <xdr:sp>
                <xdr:nvSpPr>
                  <xdr:cNvPr id="14558" name="Shape 145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59" name="Shape 1455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60" name="Shape 1456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61" name="Shape 14561"/>
            <xdr:cNvGrpSpPr/>
          </xdr:nvGrpSpPr>
          <xdr:grpSpPr>
            <a:xfrm>
              <a:off x="5150738" y="3679988"/>
              <a:ext cx="390525" cy="200025"/>
              <a:chOff x="5150738" y="3679988"/>
              <a:chExt cx="390525" cy="200025"/>
            </a:xfrm>
          </xdr:grpSpPr>
          <xdr:sp>
            <xdr:nvSpPr>
              <xdr:cNvPr id="14562" name="Shape 1456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63" name="Shape 14563"/>
              <xdr:cNvGrpSpPr/>
            </xdr:nvGrpSpPr>
            <xdr:grpSpPr>
              <a:xfrm>
                <a:off x="5150738" y="3679988"/>
                <a:ext cx="390525" cy="200025"/>
                <a:chOff x="4921017" y="3679988"/>
                <a:chExt cx="849966" cy="200025"/>
              </a:xfrm>
            </xdr:grpSpPr>
            <xdr:sp>
              <xdr:nvSpPr>
                <xdr:cNvPr id="14564" name="Shape 1456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65" name="Shape 14565"/>
                <xdr:cNvGrpSpPr/>
              </xdr:nvGrpSpPr>
              <xdr:grpSpPr>
                <a:xfrm>
                  <a:off x="4921017" y="3679988"/>
                  <a:ext cx="849966" cy="200025"/>
                  <a:chOff x="5169788" y="3603788"/>
                  <a:chExt cx="352425" cy="352425"/>
                </a:xfrm>
              </xdr:grpSpPr>
              <xdr:sp>
                <xdr:nvSpPr>
                  <xdr:cNvPr id="14566" name="Shape 1456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67" name="Shape 1456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68" name="Shape 1456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69" name="Shape 14569"/>
            <xdr:cNvGrpSpPr/>
          </xdr:nvGrpSpPr>
          <xdr:grpSpPr>
            <a:xfrm>
              <a:off x="5150738" y="3679988"/>
              <a:ext cx="390525" cy="200025"/>
              <a:chOff x="5150738" y="3679988"/>
              <a:chExt cx="390525" cy="200025"/>
            </a:xfrm>
          </xdr:grpSpPr>
          <xdr:sp>
            <xdr:nvSpPr>
              <xdr:cNvPr id="14570" name="Shape 1457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71" name="Shape 14571"/>
              <xdr:cNvGrpSpPr/>
            </xdr:nvGrpSpPr>
            <xdr:grpSpPr>
              <a:xfrm>
                <a:off x="5150738" y="3679988"/>
                <a:ext cx="390525" cy="200025"/>
                <a:chOff x="4921017" y="3679988"/>
                <a:chExt cx="849966" cy="200025"/>
              </a:xfrm>
            </xdr:grpSpPr>
            <xdr:sp>
              <xdr:nvSpPr>
                <xdr:cNvPr id="14572" name="Shape 1457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73" name="Shape 14573"/>
                <xdr:cNvGrpSpPr/>
              </xdr:nvGrpSpPr>
              <xdr:grpSpPr>
                <a:xfrm>
                  <a:off x="4921017" y="3679988"/>
                  <a:ext cx="849966" cy="200025"/>
                  <a:chOff x="5169788" y="3603788"/>
                  <a:chExt cx="352425" cy="352425"/>
                </a:xfrm>
              </xdr:grpSpPr>
              <xdr:sp>
                <xdr:nvSpPr>
                  <xdr:cNvPr id="14574" name="Shape 145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75" name="Shape 1457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76" name="Shape 1457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77" name="Shape 14577"/>
            <xdr:cNvGrpSpPr/>
          </xdr:nvGrpSpPr>
          <xdr:grpSpPr>
            <a:xfrm>
              <a:off x="5150738" y="3679988"/>
              <a:ext cx="390525" cy="200025"/>
              <a:chOff x="5150738" y="3679988"/>
              <a:chExt cx="390525" cy="200025"/>
            </a:xfrm>
          </xdr:grpSpPr>
          <xdr:sp>
            <xdr:nvSpPr>
              <xdr:cNvPr id="14578" name="Shape 1457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79" name="Shape 14579"/>
              <xdr:cNvGrpSpPr/>
            </xdr:nvGrpSpPr>
            <xdr:grpSpPr>
              <a:xfrm>
                <a:off x="5150738" y="3679988"/>
                <a:ext cx="390525" cy="200025"/>
                <a:chOff x="4921017" y="3679988"/>
                <a:chExt cx="849966" cy="200025"/>
              </a:xfrm>
            </xdr:grpSpPr>
            <xdr:sp>
              <xdr:nvSpPr>
                <xdr:cNvPr id="14580" name="Shape 1458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81" name="Shape 14581"/>
                <xdr:cNvGrpSpPr/>
              </xdr:nvGrpSpPr>
              <xdr:grpSpPr>
                <a:xfrm>
                  <a:off x="4921017" y="3679988"/>
                  <a:ext cx="849966" cy="200025"/>
                  <a:chOff x="5169788" y="3603788"/>
                  <a:chExt cx="352425" cy="352425"/>
                </a:xfrm>
              </xdr:grpSpPr>
              <xdr:sp>
                <xdr:nvSpPr>
                  <xdr:cNvPr id="14582" name="Shape 145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83" name="Shape 1458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84" name="Shape 1458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85" name="Shape 14585"/>
            <xdr:cNvGrpSpPr/>
          </xdr:nvGrpSpPr>
          <xdr:grpSpPr>
            <a:xfrm>
              <a:off x="5150738" y="3679988"/>
              <a:ext cx="390525" cy="200025"/>
              <a:chOff x="5150738" y="3679988"/>
              <a:chExt cx="390525" cy="200025"/>
            </a:xfrm>
          </xdr:grpSpPr>
          <xdr:sp>
            <xdr:nvSpPr>
              <xdr:cNvPr id="14586" name="Shape 1458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87" name="Shape 14587"/>
              <xdr:cNvGrpSpPr/>
            </xdr:nvGrpSpPr>
            <xdr:grpSpPr>
              <a:xfrm>
                <a:off x="5150738" y="3679988"/>
                <a:ext cx="390525" cy="200025"/>
                <a:chOff x="4921017" y="3679988"/>
                <a:chExt cx="849966" cy="200025"/>
              </a:xfrm>
            </xdr:grpSpPr>
            <xdr:sp>
              <xdr:nvSpPr>
                <xdr:cNvPr id="14588" name="Shape 1458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89" name="Shape 14589"/>
                <xdr:cNvGrpSpPr/>
              </xdr:nvGrpSpPr>
              <xdr:grpSpPr>
                <a:xfrm>
                  <a:off x="4921017" y="3679988"/>
                  <a:ext cx="849966" cy="200025"/>
                  <a:chOff x="5169788" y="3603788"/>
                  <a:chExt cx="352425" cy="352425"/>
                </a:xfrm>
              </xdr:grpSpPr>
              <xdr:sp>
                <xdr:nvSpPr>
                  <xdr:cNvPr id="14590" name="Shape 145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91" name="Shape 1459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592" name="Shape 1459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93" name="Shape 14593"/>
            <xdr:cNvGrpSpPr/>
          </xdr:nvGrpSpPr>
          <xdr:grpSpPr>
            <a:xfrm>
              <a:off x="5150738" y="3679988"/>
              <a:ext cx="390525" cy="200025"/>
              <a:chOff x="5150738" y="3679988"/>
              <a:chExt cx="390525" cy="200025"/>
            </a:xfrm>
          </xdr:grpSpPr>
          <xdr:sp>
            <xdr:nvSpPr>
              <xdr:cNvPr id="14594" name="Shape 1459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95" name="Shape 14595"/>
              <xdr:cNvGrpSpPr/>
            </xdr:nvGrpSpPr>
            <xdr:grpSpPr>
              <a:xfrm>
                <a:off x="5150738" y="3679988"/>
                <a:ext cx="390525" cy="200025"/>
                <a:chOff x="4921017" y="3679988"/>
                <a:chExt cx="849966" cy="200025"/>
              </a:xfrm>
            </xdr:grpSpPr>
            <xdr:sp>
              <xdr:nvSpPr>
                <xdr:cNvPr id="14596" name="Shape 1459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97" name="Shape 14597"/>
                <xdr:cNvGrpSpPr/>
              </xdr:nvGrpSpPr>
              <xdr:grpSpPr>
                <a:xfrm>
                  <a:off x="4921017" y="3679988"/>
                  <a:ext cx="849966" cy="200025"/>
                  <a:chOff x="5169788" y="3603788"/>
                  <a:chExt cx="352425" cy="352425"/>
                </a:xfrm>
              </xdr:grpSpPr>
              <xdr:sp>
                <xdr:nvSpPr>
                  <xdr:cNvPr id="14598" name="Shape 145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99" name="Shape 1459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00" name="Shape 1460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01" name="Shape 14601"/>
            <xdr:cNvGrpSpPr/>
          </xdr:nvGrpSpPr>
          <xdr:grpSpPr>
            <a:xfrm>
              <a:off x="5150738" y="3679988"/>
              <a:ext cx="390525" cy="200025"/>
              <a:chOff x="5150738" y="3679988"/>
              <a:chExt cx="390525" cy="200025"/>
            </a:xfrm>
          </xdr:grpSpPr>
          <xdr:sp>
            <xdr:nvSpPr>
              <xdr:cNvPr id="14602" name="Shape 1460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03" name="Shape 14603"/>
              <xdr:cNvGrpSpPr/>
            </xdr:nvGrpSpPr>
            <xdr:grpSpPr>
              <a:xfrm>
                <a:off x="5150738" y="3679988"/>
                <a:ext cx="390525" cy="200025"/>
                <a:chOff x="4921017" y="3679988"/>
                <a:chExt cx="849966" cy="200025"/>
              </a:xfrm>
            </xdr:grpSpPr>
            <xdr:sp>
              <xdr:nvSpPr>
                <xdr:cNvPr id="14604" name="Shape 1460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05" name="Shape 14605"/>
                <xdr:cNvGrpSpPr/>
              </xdr:nvGrpSpPr>
              <xdr:grpSpPr>
                <a:xfrm>
                  <a:off x="4921017" y="3679988"/>
                  <a:ext cx="849966" cy="200025"/>
                  <a:chOff x="5169788" y="3603788"/>
                  <a:chExt cx="352425" cy="352425"/>
                </a:xfrm>
              </xdr:grpSpPr>
              <xdr:sp>
                <xdr:nvSpPr>
                  <xdr:cNvPr id="14606" name="Shape 1460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07" name="Shape 1460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08" name="Shape 1460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09" name="Shape 14609"/>
            <xdr:cNvGrpSpPr/>
          </xdr:nvGrpSpPr>
          <xdr:grpSpPr>
            <a:xfrm>
              <a:off x="5150738" y="3679988"/>
              <a:ext cx="390525" cy="200025"/>
              <a:chOff x="5150738" y="3679988"/>
              <a:chExt cx="390525" cy="200025"/>
            </a:xfrm>
          </xdr:grpSpPr>
          <xdr:sp>
            <xdr:nvSpPr>
              <xdr:cNvPr id="14610" name="Shape 1461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11" name="Shape 14611"/>
              <xdr:cNvGrpSpPr/>
            </xdr:nvGrpSpPr>
            <xdr:grpSpPr>
              <a:xfrm>
                <a:off x="5150738" y="3679988"/>
                <a:ext cx="390525" cy="200025"/>
                <a:chOff x="4921017" y="3679988"/>
                <a:chExt cx="849966" cy="200025"/>
              </a:xfrm>
            </xdr:grpSpPr>
            <xdr:sp>
              <xdr:nvSpPr>
                <xdr:cNvPr id="14612" name="Shape 1461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13" name="Shape 14613"/>
                <xdr:cNvGrpSpPr/>
              </xdr:nvGrpSpPr>
              <xdr:grpSpPr>
                <a:xfrm>
                  <a:off x="4921017" y="3679988"/>
                  <a:ext cx="849966" cy="200025"/>
                  <a:chOff x="5169788" y="3603788"/>
                  <a:chExt cx="352425" cy="352425"/>
                </a:xfrm>
              </xdr:grpSpPr>
              <xdr:sp>
                <xdr:nvSpPr>
                  <xdr:cNvPr id="14614" name="Shape 1461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15" name="Shape 1461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16" name="Shape 1461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17" name="Shape 14617"/>
            <xdr:cNvGrpSpPr/>
          </xdr:nvGrpSpPr>
          <xdr:grpSpPr>
            <a:xfrm>
              <a:off x="5150738" y="3679988"/>
              <a:ext cx="390525" cy="200025"/>
              <a:chOff x="5150738" y="3679988"/>
              <a:chExt cx="390525" cy="200025"/>
            </a:xfrm>
          </xdr:grpSpPr>
          <xdr:sp>
            <xdr:nvSpPr>
              <xdr:cNvPr id="14618" name="Shape 1461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19" name="Shape 14619"/>
              <xdr:cNvGrpSpPr/>
            </xdr:nvGrpSpPr>
            <xdr:grpSpPr>
              <a:xfrm>
                <a:off x="5150738" y="3679988"/>
                <a:ext cx="390525" cy="200025"/>
                <a:chOff x="4921017" y="3679988"/>
                <a:chExt cx="849966" cy="200025"/>
              </a:xfrm>
            </xdr:grpSpPr>
            <xdr:sp>
              <xdr:nvSpPr>
                <xdr:cNvPr id="14620" name="Shape 1462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21" name="Shape 14621"/>
                <xdr:cNvGrpSpPr/>
              </xdr:nvGrpSpPr>
              <xdr:grpSpPr>
                <a:xfrm>
                  <a:off x="4921017" y="3679988"/>
                  <a:ext cx="849966" cy="200025"/>
                  <a:chOff x="5169788" y="3603788"/>
                  <a:chExt cx="352425" cy="352425"/>
                </a:xfrm>
              </xdr:grpSpPr>
              <xdr:sp>
                <xdr:nvSpPr>
                  <xdr:cNvPr id="14622" name="Shape 146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23" name="Shape 1462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24" name="Shape 1462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25" name="Shape 14625"/>
            <xdr:cNvGrpSpPr/>
          </xdr:nvGrpSpPr>
          <xdr:grpSpPr>
            <a:xfrm>
              <a:off x="5150738" y="3679988"/>
              <a:ext cx="390525" cy="200025"/>
              <a:chOff x="5150738" y="3679988"/>
              <a:chExt cx="390525" cy="200025"/>
            </a:xfrm>
          </xdr:grpSpPr>
          <xdr:sp>
            <xdr:nvSpPr>
              <xdr:cNvPr id="14626" name="Shape 1462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27" name="Shape 14627"/>
              <xdr:cNvGrpSpPr/>
            </xdr:nvGrpSpPr>
            <xdr:grpSpPr>
              <a:xfrm>
                <a:off x="5150738" y="3679988"/>
                <a:ext cx="390525" cy="200025"/>
                <a:chOff x="4921017" y="3679988"/>
                <a:chExt cx="849966" cy="200025"/>
              </a:xfrm>
            </xdr:grpSpPr>
            <xdr:sp>
              <xdr:nvSpPr>
                <xdr:cNvPr id="14628" name="Shape 1462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29" name="Shape 14629"/>
                <xdr:cNvGrpSpPr/>
              </xdr:nvGrpSpPr>
              <xdr:grpSpPr>
                <a:xfrm>
                  <a:off x="4921017" y="3679988"/>
                  <a:ext cx="849966" cy="200025"/>
                  <a:chOff x="5169788" y="3603788"/>
                  <a:chExt cx="352425" cy="352425"/>
                </a:xfrm>
              </xdr:grpSpPr>
              <xdr:sp>
                <xdr:nvSpPr>
                  <xdr:cNvPr id="14630" name="Shape 1463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31" name="Shape 1463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32" name="Shape 1463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33" name="Shape 14633"/>
            <xdr:cNvGrpSpPr/>
          </xdr:nvGrpSpPr>
          <xdr:grpSpPr>
            <a:xfrm>
              <a:off x="5150738" y="3679988"/>
              <a:ext cx="390525" cy="200025"/>
              <a:chOff x="5150738" y="3679988"/>
              <a:chExt cx="390525" cy="200025"/>
            </a:xfrm>
          </xdr:grpSpPr>
          <xdr:sp>
            <xdr:nvSpPr>
              <xdr:cNvPr id="14634" name="Shape 1463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35" name="Shape 14635"/>
              <xdr:cNvGrpSpPr/>
            </xdr:nvGrpSpPr>
            <xdr:grpSpPr>
              <a:xfrm>
                <a:off x="5150738" y="3679988"/>
                <a:ext cx="390525" cy="200025"/>
                <a:chOff x="4921017" y="3679988"/>
                <a:chExt cx="849966" cy="200025"/>
              </a:xfrm>
            </xdr:grpSpPr>
            <xdr:sp>
              <xdr:nvSpPr>
                <xdr:cNvPr id="14636" name="Shape 1463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37" name="Shape 14637"/>
                <xdr:cNvGrpSpPr/>
              </xdr:nvGrpSpPr>
              <xdr:grpSpPr>
                <a:xfrm>
                  <a:off x="4921017" y="3679988"/>
                  <a:ext cx="849966" cy="200025"/>
                  <a:chOff x="5169788" y="3603788"/>
                  <a:chExt cx="352425" cy="352425"/>
                </a:xfrm>
              </xdr:grpSpPr>
              <xdr:sp>
                <xdr:nvSpPr>
                  <xdr:cNvPr id="14638" name="Shape 146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39" name="Shape 1463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40" name="Shape 1464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41" name="Shape 14641"/>
            <xdr:cNvGrpSpPr/>
          </xdr:nvGrpSpPr>
          <xdr:grpSpPr>
            <a:xfrm>
              <a:off x="5150738" y="3679988"/>
              <a:ext cx="390525" cy="200025"/>
              <a:chOff x="5150738" y="3679988"/>
              <a:chExt cx="390525" cy="200025"/>
            </a:xfrm>
          </xdr:grpSpPr>
          <xdr:sp>
            <xdr:nvSpPr>
              <xdr:cNvPr id="14642" name="Shape 1464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43" name="Shape 14643"/>
              <xdr:cNvGrpSpPr/>
            </xdr:nvGrpSpPr>
            <xdr:grpSpPr>
              <a:xfrm>
                <a:off x="5150738" y="3679988"/>
                <a:ext cx="390525" cy="200025"/>
                <a:chOff x="4921017" y="3679988"/>
                <a:chExt cx="849966" cy="200025"/>
              </a:xfrm>
            </xdr:grpSpPr>
            <xdr:sp>
              <xdr:nvSpPr>
                <xdr:cNvPr id="14644" name="Shape 1464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45" name="Shape 14645"/>
                <xdr:cNvGrpSpPr/>
              </xdr:nvGrpSpPr>
              <xdr:grpSpPr>
                <a:xfrm>
                  <a:off x="4921017" y="3679988"/>
                  <a:ext cx="849966" cy="200025"/>
                  <a:chOff x="5169788" y="3603788"/>
                  <a:chExt cx="352425" cy="352425"/>
                </a:xfrm>
              </xdr:grpSpPr>
              <xdr:sp>
                <xdr:nvSpPr>
                  <xdr:cNvPr id="14646" name="Shape 146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47" name="Shape 1464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48" name="Shape 1464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49" name="Shape 14649"/>
            <xdr:cNvGrpSpPr/>
          </xdr:nvGrpSpPr>
          <xdr:grpSpPr>
            <a:xfrm>
              <a:off x="5150738" y="3679988"/>
              <a:ext cx="390525" cy="200025"/>
              <a:chOff x="5150738" y="3679988"/>
              <a:chExt cx="390525" cy="200025"/>
            </a:xfrm>
          </xdr:grpSpPr>
          <xdr:sp>
            <xdr:nvSpPr>
              <xdr:cNvPr id="14650" name="Shape 1465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51" name="Shape 14651"/>
              <xdr:cNvGrpSpPr/>
            </xdr:nvGrpSpPr>
            <xdr:grpSpPr>
              <a:xfrm>
                <a:off x="5150738" y="3679988"/>
                <a:ext cx="390525" cy="200025"/>
                <a:chOff x="4921017" y="3679988"/>
                <a:chExt cx="849966" cy="200025"/>
              </a:xfrm>
            </xdr:grpSpPr>
            <xdr:sp>
              <xdr:nvSpPr>
                <xdr:cNvPr id="14652" name="Shape 1465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53" name="Shape 14653"/>
                <xdr:cNvGrpSpPr/>
              </xdr:nvGrpSpPr>
              <xdr:grpSpPr>
                <a:xfrm>
                  <a:off x="4921017" y="3679988"/>
                  <a:ext cx="849966" cy="200025"/>
                  <a:chOff x="5169788" y="3603788"/>
                  <a:chExt cx="352425" cy="352425"/>
                </a:xfrm>
              </xdr:grpSpPr>
              <xdr:sp>
                <xdr:nvSpPr>
                  <xdr:cNvPr id="14654" name="Shape 146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55" name="Shape 1465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56" name="Shape 1465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57" name="Shape 14657"/>
            <xdr:cNvGrpSpPr/>
          </xdr:nvGrpSpPr>
          <xdr:grpSpPr>
            <a:xfrm>
              <a:off x="5150738" y="3679988"/>
              <a:ext cx="390525" cy="200025"/>
              <a:chOff x="5150738" y="3679988"/>
              <a:chExt cx="390525" cy="200025"/>
            </a:xfrm>
          </xdr:grpSpPr>
          <xdr:sp>
            <xdr:nvSpPr>
              <xdr:cNvPr id="14658" name="Shape 1465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59" name="Shape 14659"/>
              <xdr:cNvGrpSpPr/>
            </xdr:nvGrpSpPr>
            <xdr:grpSpPr>
              <a:xfrm>
                <a:off x="5150738" y="3679988"/>
                <a:ext cx="390525" cy="200025"/>
                <a:chOff x="4921017" y="3679988"/>
                <a:chExt cx="849966" cy="200025"/>
              </a:xfrm>
            </xdr:grpSpPr>
            <xdr:sp>
              <xdr:nvSpPr>
                <xdr:cNvPr id="14660" name="Shape 1466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61" name="Shape 14661"/>
                <xdr:cNvGrpSpPr/>
              </xdr:nvGrpSpPr>
              <xdr:grpSpPr>
                <a:xfrm>
                  <a:off x="4921017" y="3679988"/>
                  <a:ext cx="849966" cy="200025"/>
                  <a:chOff x="5169788" y="3603788"/>
                  <a:chExt cx="352425" cy="352425"/>
                </a:xfrm>
              </xdr:grpSpPr>
              <xdr:sp>
                <xdr:nvSpPr>
                  <xdr:cNvPr id="14662" name="Shape 146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63" name="Shape 1466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64" name="Shape 1466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65" name="Shape 14665"/>
            <xdr:cNvGrpSpPr/>
          </xdr:nvGrpSpPr>
          <xdr:grpSpPr>
            <a:xfrm>
              <a:off x="5150738" y="3679988"/>
              <a:ext cx="390525" cy="200025"/>
              <a:chOff x="5150738" y="3679988"/>
              <a:chExt cx="390525" cy="200025"/>
            </a:xfrm>
          </xdr:grpSpPr>
          <xdr:sp>
            <xdr:nvSpPr>
              <xdr:cNvPr id="14666" name="Shape 1466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67" name="Shape 14667"/>
              <xdr:cNvGrpSpPr/>
            </xdr:nvGrpSpPr>
            <xdr:grpSpPr>
              <a:xfrm>
                <a:off x="5150738" y="3679988"/>
                <a:ext cx="390525" cy="200025"/>
                <a:chOff x="4921017" y="3679988"/>
                <a:chExt cx="849966" cy="200025"/>
              </a:xfrm>
            </xdr:grpSpPr>
            <xdr:sp>
              <xdr:nvSpPr>
                <xdr:cNvPr id="14668" name="Shape 1466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69" name="Shape 14669"/>
                <xdr:cNvGrpSpPr/>
              </xdr:nvGrpSpPr>
              <xdr:grpSpPr>
                <a:xfrm>
                  <a:off x="4921017" y="3679988"/>
                  <a:ext cx="849966" cy="200025"/>
                  <a:chOff x="5169788" y="3603788"/>
                  <a:chExt cx="352425" cy="352425"/>
                </a:xfrm>
              </xdr:grpSpPr>
              <xdr:sp>
                <xdr:nvSpPr>
                  <xdr:cNvPr id="14670" name="Shape 146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71" name="Shape 1467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72" name="Shape 1467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73" name="Shape 14673"/>
            <xdr:cNvGrpSpPr/>
          </xdr:nvGrpSpPr>
          <xdr:grpSpPr>
            <a:xfrm>
              <a:off x="5150738" y="3679988"/>
              <a:ext cx="390525" cy="200025"/>
              <a:chOff x="5150738" y="3679988"/>
              <a:chExt cx="390525" cy="200025"/>
            </a:xfrm>
          </xdr:grpSpPr>
          <xdr:sp>
            <xdr:nvSpPr>
              <xdr:cNvPr id="14674" name="Shape 1467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75" name="Shape 14675"/>
              <xdr:cNvGrpSpPr/>
            </xdr:nvGrpSpPr>
            <xdr:grpSpPr>
              <a:xfrm>
                <a:off x="5150738" y="3679988"/>
                <a:ext cx="390525" cy="200025"/>
                <a:chOff x="4921017" y="3679988"/>
                <a:chExt cx="849966" cy="200025"/>
              </a:xfrm>
            </xdr:grpSpPr>
            <xdr:sp>
              <xdr:nvSpPr>
                <xdr:cNvPr id="14676" name="Shape 1467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77" name="Shape 14677"/>
                <xdr:cNvGrpSpPr/>
              </xdr:nvGrpSpPr>
              <xdr:grpSpPr>
                <a:xfrm>
                  <a:off x="4921017" y="3679988"/>
                  <a:ext cx="849966" cy="200025"/>
                  <a:chOff x="5169788" y="3603788"/>
                  <a:chExt cx="352425" cy="352425"/>
                </a:xfrm>
              </xdr:grpSpPr>
              <xdr:sp>
                <xdr:nvSpPr>
                  <xdr:cNvPr id="14678" name="Shape 146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79" name="Shape 1467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80" name="Shape 1468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81" name="Shape 14681"/>
            <xdr:cNvGrpSpPr/>
          </xdr:nvGrpSpPr>
          <xdr:grpSpPr>
            <a:xfrm>
              <a:off x="5150738" y="3679988"/>
              <a:ext cx="390525" cy="200025"/>
              <a:chOff x="5150738" y="3679988"/>
              <a:chExt cx="390525" cy="200025"/>
            </a:xfrm>
          </xdr:grpSpPr>
          <xdr:sp>
            <xdr:nvSpPr>
              <xdr:cNvPr id="14682" name="Shape 1468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83" name="Shape 14683"/>
              <xdr:cNvGrpSpPr/>
            </xdr:nvGrpSpPr>
            <xdr:grpSpPr>
              <a:xfrm>
                <a:off x="5150738" y="3679988"/>
                <a:ext cx="390525" cy="200025"/>
                <a:chOff x="4921017" y="3679988"/>
                <a:chExt cx="849966" cy="200025"/>
              </a:xfrm>
            </xdr:grpSpPr>
            <xdr:sp>
              <xdr:nvSpPr>
                <xdr:cNvPr id="14684" name="Shape 1468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85" name="Shape 14685"/>
                <xdr:cNvGrpSpPr/>
              </xdr:nvGrpSpPr>
              <xdr:grpSpPr>
                <a:xfrm>
                  <a:off x="4921017" y="3679988"/>
                  <a:ext cx="849966" cy="200025"/>
                  <a:chOff x="5169788" y="3603788"/>
                  <a:chExt cx="352425" cy="352425"/>
                </a:xfrm>
              </xdr:grpSpPr>
              <xdr:sp>
                <xdr:nvSpPr>
                  <xdr:cNvPr id="14686" name="Shape 146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87" name="Shape 1468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88" name="Shape 1468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89" name="Shape 14689"/>
            <xdr:cNvGrpSpPr/>
          </xdr:nvGrpSpPr>
          <xdr:grpSpPr>
            <a:xfrm>
              <a:off x="5150738" y="3679988"/>
              <a:ext cx="390525" cy="200025"/>
              <a:chOff x="5150738" y="3679988"/>
              <a:chExt cx="390525" cy="200025"/>
            </a:xfrm>
          </xdr:grpSpPr>
          <xdr:sp>
            <xdr:nvSpPr>
              <xdr:cNvPr id="14690" name="Shape 1469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91" name="Shape 14691"/>
              <xdr:cNvGrpSpPr/>
            </xdr:nvGrpSpPr>
            <xdr:grpSpPr>
              <a:xfrm>
                <a:off x="5150738" y="3679988"/>
                <a:ext cx="390525" cy="200025"/>
                <a:chOff x="4921017" y="3679988"/>
                <a:chExt cx="849966" cy="200025"/>
              </a:xfrm>
            </xdr:grpSpPr>
            <xdr:sp>
              <xdr:nvSpPr>
                <xdr:cNvPr id="14692" name="Shape 1469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93" name="Shape 14693"/>
                <xdr:cNvGrpSpPr/>
              </xdr:nvGrpSpPr>
              <xdr:grpSpPr>
                <a:xfrm>
                  <a:off x="4921017" y="3679988"/>
                  <a:ext cx="849966" cy="200025"/>
                  <a:chOff x="5169788" y="3603788"/>
                  <a:chExt cx="352425" cy="352425"/>
                </a:xfrm>
              </xdr:grpSpPr>
              <xdr:sp>
                <xdr:nvSpPr>
                  <xdr:cNvPr id="14694" name="Shape 146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95" name="Shape 1469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696" name="Shape 1469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97" name="Shape 14697"/>
            <xdr:cNvGrpSpPr/>
          </xdr:nvGrpSpPr>
          <xdr:grpSpPr>
            <a:xfrm>
              <a:off x="5150738" y="3679988"/>
              <a:ext cx="390525" cy="200025"/>
              <a:chOff x="5150738" y="3679988"/>
              <a:chExt cx="390525" cy="200025"/>
            </a:xfrm>
          </xdr:grpSpPr>
          <xdr:sp>
            <xdr:nvSpPr>
              <xdr:cNvPr id="14698" name="Shape 1469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99" name="Shape 14699"/>
              <xdr:cNvGrpSpPr/>
            </xdr:nvGrpSpPr>
            <xdr:grpSpPr>
              <a:xfrm>
                <a:off x="5150738" y="3679988"/>
                <a:ext cx="390525" cy="200025"/>
                <a:chOff x="4921017" y="3679988"/>
                <a:chExt cx="849966" cy="200025"/>
              </a:xfrm>
            </xdr:grpSpPr>
            <xdr:sp>
              <xdr:nvSpPr>
                <xdr:cNvPr id="14700" name="Shape 1470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01" name="Shape 14701"/>
                <xdr:cNvGrpSpPr/>
              </xdr:nvGrpSpPr>
              <xdr:grpSpPr>
                <a:xfrm>
                  <a:off x="4921017" y="3679988"/>
                  <a:ext cx="849966" cy="200025"/>
                  <a:chOff x="5169788" y="3603788"/>
                  <a:chExt cx="352425" cy="352425"/>
                </a:xfrm>
              </xdr:grpSpPr>
              <xdr:sp>
                <xdr:nvSpPr>
                  <xdr:cNvPr id="14702" name="Shape 1470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03" name="Shape 1470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04" name="Shape 1470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05" name="Shape 14705"/>
            <xdr:cNvGrpSpPr/>
          </xdr:nvGrpSpPr>
          <xdr:grpSpPr>
            <a:xfrm>
              <a:off x="5150738" y="3679988"/>
              <a:ext cx="390525" cy="200025"/>
              <a:chOff x="5150738" y="3679988"/>
              <a:chExt cx="390525" cy="200025"/>
            </a:xfrm>
          </xdr:grpSpPr>
          <xdr:sp>
            <xdr:nvSpPr>
              <xdr:cNvPr id="14706" name="Shape 1470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07" name="Shape 14707"/>
              <xdr:cNvGrpSpPr/>
            </xdr:nvGrpSpPr>
            <xdr:grpSpPr>
              <a:xfrm>
                <a:off x="5150738" y="3679988"/>
                <a:ext cx="390525" cy="200025"/>
                <a:chOff x="4921017" y="3679988"/>
                <a:chExt cx="849966" cy="200025"/>
              </a:xfrm>
            </xdr:grpSpPr>
            <xdr:sp>
              <xdr:nvSpPr>
                <xdr:cNvPr id="14708" name="Shape 1470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09" name="Shape 14709"/>
                <xdr:cNvGrpSpPr/>
              </xdr:nvGrpSpPr>
              <xdr:grpSpPr>
                <a:xfrm>
                  <a:off x="4921017" y="3679988"/>
                  <a:ext cx="849966" cy="200025"/>
                  <a:chOff x="5169788" y="3603788"/>
                  <a:chExt cx="352425" cy="352425"/>
                </a:xfrm>
              </xdr:grpSpPr>
              <xdr:sp>
                <xdr:nvSpPr>
                  <xdr:cNvPr id="14710" name="Shape 1471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11" name="Shape 1471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12" name="Shape 1471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13" name="Shape 14713"/>
            <xdr:cNvGrpSpPr/>
          </xdr:nvGrpSpPr>
          <xdr:grpSpPr>
            <a:xfrm>
              <a:off x="5150738" y="3679988"/>
              <a:ext cx="390525" cy="200025"/>
              <a:chOff x="5150738" y="3679988"/>
              <a:chExt cx="390525" cy="200025"/>
            </a:xfrm>
          </xdr:grpSpPr>
          <xdr:sp>
            <xdr:nvSpPr>
              <xdr:cNvPr id="14714" name="Shape 1471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15" name="Shape 14715"/>
              <xdr:cNvGrpSpPr/>
            </xdr:nvGrpSpPr>
            <xdr:grpSpPr>
              <a:xfrm>
                <a:off x="5150738" y="3679988"/>
                <a:ext cx="390525" cy="200025"/>
                <a:chOff x="4921017" y="3679988"/>
                <a:chExt cx="849966" cy="200025"/>
              </a:xfrm>
            </xdr:grpSpPr>
            <xdr:sp>
              <xdr:nvSpPr>
                <xdr:cNvPr id="14716" name="Shape 1471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17" name="Shape 14717"/>
                <xdr:cNvGrpSpPr/>
              </xdr:nvGrpSpPr>
              <xdr:grpSpPr>
                <a:xfrm>
                  <a:off x="4921017" y="3679988"/>
                  <a:ext cx="849966" cy="200025"/>
                  <a:chOff x="5169788" y="3603788"/>
                  <a:chExt cx="352425" cy="352425"/>
                </a:xfrm>
              </xdr:grpSpPr>
              <xdr:sp>
                <xdr:nvSpPr>
                  <xdr:cNvPr id="14718" name="Shape 147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19" name="Shape 1471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20" name="Shape 1472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21" name="Shape 14721"/>
            <xdr:cNvGrpSpPr/>
          </xdr:nvGrpSpPr>
          <xdr:grpSpPr>
            <a:xfrm>
              <a:off x="5150738" y="3679988"/>
              <a:ext cx="390525" cy="200025"/>
              <a:chOff x="5150738" y="3679988"/>
              <a:chExt cx="390525" cy="200025"/>
            </a:xfrm>
          </xdr:grpSpPr>
          <xdr:sp>
            <xdr:nvSpPr>
              <xdr:cNvPr id="14722" name="Shape 1472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23" name="Shape 14723"/>
              <xdr:cNvGrpSpPr/>
            </xdr:nvGrpSpPr>
            <xdr:grpSpPr>
              <a:xfrm>
                <a:off x="5150738" y="3679988"/>
                <a:ext cx="390525" cy="200025"/>
                <a:chOff x="4921017" y="3679988"/>
                <a:chExt cx="849966" cy="200025"/>
              </a:xfrm>
            </xdr:grpSpPr>
            <xdr:sp>
              <xdr:nvSpPr>
                <xdr:cNvPr id="14724" name="Shape 1472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25" name="Shape 14725"/>
                <xdr:cNvGrpSpPr/>
              </xdr:nvGrpSpPr>
              <xdr:grpSpPr>
                <a:xfrm>
                  <a:off x="4921017" y="3679988"/>
                  <a:ext cx="849966" cy="200025"/>
                  <a:chOff x="5169788" y="3603788"/>
                  <a:chExt cx="352425" cy="352425"/>
                </a:xfrm>
              </xdr:grpSpPr>
              <xdr:sp>
                <xdr:nvSpPr>
                  <xdr:cNvPr id="14726" name="Shape 147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27" name="Shape 1472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28" name="Shape 1472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29" name="Shape 14729"/>
            <xdr:cNvGrpSpPr/>
          </xdr:nvGrpSpPr>
          <xdr:grpSpPr>
            <a:xfrm>
              <a:off x="5150738" y="3679988"/>
              <a:ext cx="390525" cy="200025"/>
              <a:chOff x="5150738" y="3679988"/>
              <a:chExt cx="390525" cy="200025"/>
            </a:xfrm>
          </xdr:grpSpPr>
          <xdr:sp>
            <xdr:nvSpPr>
              <xdr:cNvPr id="14730" name="Shape 1473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31" name="Shape 14731"/>
              <xdr:cNvGrpSpPr/>
            </xdr:nvGrpSpPr>
            <xdr:grpSpPr>
              <a:xfrm>
                <a:off x="5150738" y="3679988"/>
                <a:ext cx="390525" cy="200025"/>
                <a:chOff x="4921017" y="3679988"/>
                <a:chExt cx="849966" cy="200025"/>
              </a:xfrm>
            </xdr:grpSpPr>
            <xdr:sp>
              <xdr:nvSpPr>
                <xdr:cNvPr id="14732" name="Shape 1473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33" name="Shape 14733"/>
                <xdr:cNvGrpSpPr/>
              </xdr:nvGrpSpPr>
              <xdr:grpSpPr>
                <a:xfrm>
                  <a:off x="4921017" y="3679988"/>
                  <a:ext cx="849966" cy="200025"/>
                  <a:chOff x="5169788" y="3603788"/>
                  <a:chExt cx="352425" cy="352425"/>
                </a:xfrm>
              </xdr:grpSpPr>
              <xdr:sp>
                <xdr:nvSpPr>
                  <xdr:cNvPr id="14734" name="Shape 1473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35" name="Shape 1473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36" name="Shape 1473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37" name="Shape 14737"/>
            <xdr:cNvGrpSpPr/>
          </xdr:nvGrpSpPr>
          <xdr:grpSpPr>
            <a:xfrm>
              <a:off x="5150738" y="3679988"/>
              <a:ext cx="390525" cy="200025"/>
              <a:chOff x="5150738" y="3679988"/>
              <a:chExt cx="390525" cy="200025"/>
            </a:xfrm>
          </xdr:grpSpPr>
          <xdr:sp>
            <xdr:nvSpPr>
              <xdr:cNvPr id="14738" name="Shape 1473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39" name="Shape 14739"/>
              <xdr:cNvGrpSpPr/>
            </xdr:nvGrpSpPr>
            <xdr:grpSpPr>
              <a:xfrm>
                <a:off x="5150738" y="3679988"/>
                <a:ext cx="390525" cy="200025"/>
                <a:chOff x="4921017" y="3679988"/>
                <a:chExt cx="849966" cy="200025"/>
              </a:xfrm>
            </xdr:grpSpPr>
            <xdr:sp>
              <xdr:nvSpPr>
                <xdr:cNvPr id="14740" name="Shape 1474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41" name="Shape 14741"/>
                <xdr:cNvGrpSpPr/>
              </xdr:nvGrpSpPr>
              <xdr:grpSpPr>
                <a:xfrm>
                  <a:off x="4921017" y="3679988"/>
                  <a:ext cx="849966" cy="200025"/>
                  <a:chOff x="5169788" y="3603788"/>
                  <a:chExt cx="352425" cy="352425"/>
                </a:xfrm>
              </xdr:grpSpPr>
              <xdr:sp>
                <xdr:nvSpPr>
                  <xdr:cNvPr id="14742" name="Shape 147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43" name="Shape 1474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428625</xdr:colOff>
      <xdr:row>80</xdr:row>
      <xdr:rowOff>133350</xdr:rowOff>
    </xdr:from>
    <xdr:ext cx="590550" cy="1609725"/>
    <xdr:sp>
      <xdr:nvSpPr>
        <xdr:cNvPr id="14744" name="Shape 14744"/>
        <xdr:cNvSpPr/>
      </xdr:nvSpPr>
      <xdr:spPr>
        <a:xfrm>
          <a:off x="5060250" y="2984663"/>
          <a:ext cx="57150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285750</xdr:colOff>
      <xdr:row>89</xdr:row>
      <xdr:rowOff>-19050</xdr:rowOff>
    </xdr:from>
    <xdr:ext cx="1514475" cy="1609725"/>
    <xdr:sp>
      <xdr:nvSpPr>
        <xdr:cNvPr id="14745" name="Shape 14745"/>
        <xdr:cNvSpPr/>
      </xdr:nvSpPr>
      <xdr:spPr>
        <a:xfrm>
          <a:off x="4598288" y="2984663"/>
          <a:ext cx="149542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39</xdr:col>
      <xdr:colOff>438150</xdr:colOff>
      <xdr:row>88</xdr:row>
      <xdr:rowOff>114300</xdr:rowOff>
    </xdr:from>
    <xdr:ext cx="609600" cy="1609725"/>
    <xdr:sp>
      <xdr:nvSpPr>
        <xdr:cNvPr id="14746" name="Shape 14746"/>
        <xdr:cNvSpPr/>
      </xdr:nvSpPr>
      <xdr:spPr>
        <a:xfrm>
          <a:off x="5050725" y="2984663"/>
          <a:ext cx="59055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47" name="Shape 14747"/>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48" name="Shape 14748"/>
            <xdr:cNvGrpSpPr/>
          </xdr:nvGrpSpPr>
          <xdr:grpSpPr>
            <a:xfrm>
              <a:off x="5150738" y="3679988"/>
              <a:ext cx="390525" cy="200025"/>
              <a:chOff x="5150738" y="3679988"/>
              <a:chExt cx="390525" cy="200025"/>
            </a:xfrm>
          </xdr:grpSpPr>
          <xdr:sp>
            <xdr:nvSpPr>
              <xdr:cNvPr id="14749" name="Shape 14749"/>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50" name="Shape 14750"/>
              <xdr:cNvGrpSpPr/>
            </xdr:nvGrpSpPr>
            <xdr:grpSpPr>
              <a:xfrm>
                <a:off x="5150738" y="3679988"/>
                <a:ext cx="390525" cy="200025"/>
                <a:chOff x="4921017" y="3679988"/>
                <a:chExt cx="849966" cy="200025"/>
              </a:xfrm>
            </xdr:grpSpPr>
            <xdr:sp>
              <xdr:nvSpPr>
                <xdr:cNvPr id="14751" name="Shape 14751"/>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52" name="Shape 14752"/>
                <xdr:cNvGrpSpPr/>
              </xdr:nvGrpSpPr>
              <xdr:grpSpPr>
                <a:xfrm>
                  <a:off x="4921017" y="3679988"/>
                  <a:ext cx="849966" cy="200025"/>
                  <a:chOff x="5169788" y="3603788"/>
                  <a:chExt cx="352425" cy="352425"/>
                </a:xfrm>
              </xdr:grpSpPr>
              <xdr:sp>
                <xdr:nvSpPr>
                  <xdr:cNvPr id="14753" name="Shape 1475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54" name="Shape 14754"/>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55" name="Shape 14755"/>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56" name="Shape 14756"/>
            <xdr:cNvGrpSpPr/>
          </xdr:nvGrpSpPr>
          <xdr:grpSpPr>
            <a:xfrm>
              <a:off x="5150738" y="3679988"/>
              <a:ext cx="390525" cy="200025"/>
              <a:chOff x="5150738" y="3679988"/>
              <a:chExt cx="390525" cy="200025"/>
            </a:xfrm>
          </xdr:grpSpPr>
          <xdr:sp>
            <xdr:nvSpPr>
              <xdr:cNvPr id="14757" name="Shape 14757"/>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58" name="Shape 14758"/>
              <xdr:cNvGrpSpPr/>
            </xdr:nvGrpSpPr>
            <xdr:grpSpPr>
              <a:xfrm>
                <a:off x="5150738" y="3679988"/>
                <a:ext cx="390525" cy="200025"/>
                <a:chOff x="4921017" y="3679988"/>
                <a:chExt cx="849966" cy="200025"/>
              </a:xfrm>
            </xdr:grpSpPr>
            <xdr:sp>
              <xdr:nvSpPr>
                <xdr:cNvPr id="14759" name="Shape 14759"/>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60" name="Shape 14760"/>
                <xdr:cNvGrpSpPr/>
              </xdr:nvGrpSpPr>
              <xdr:grpSpPr>
                <a:xfrm>
                  <a:off x="4921017" y="3679988"/>
                  <a:ext cx="849966" cy="200025"/>
                  <a:chOff x="5169788" y="3603788"/>
                  <a:chExt cx="352425" cy="352425"/>
                </a:xfrm>
              </xdr:grpSpPr>
              <xdr:sp>
                <xdr:nvSpPr>
                  <xdr:cNvPr id="14761" name="Shape 1476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62" name="Shape 14762"/>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63" name="Shape 14763"/>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64" name="Shape 14764"/>
            <xdr:cNvGrpSpPr/>
          </xdr:nvGrpSpPr>
          <xdr:grpSpPr>
            <a:xfrm>
              <a:off x="5150738" y="3679988"/>
              <a:ext cx="390525" cy="200025"/>
              <a:chOff x="5150738" y="3679988"/>
              <a:chExt cx="390525" cy="200025"/>
            </a:xfrm>
          </xdr:grpSpPr>
          <xdr:sp>
            <xdr:nvSpPr>
              <xdr:cNvPr id="14765" name="Shape 14765"/>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66" name="Shape 14766"/>
              <xdr:cNvGrpSpPr/>
            </xdr:nvGrpSpPr>
            <xdr:grpSpPr>
              <a:xfrm>
                <a:off x="5150738" y="3679988"/>
                <a:ext cx="390525" cy="200025"/>
                <a:chOff x="4921017" y="3679988"/>
                <a:chExt cx="849966" cy="200025"/>
              </a:xfrm>
            </xdr:grpSpPr>
            <xdr:sp>
              <xdr:nvSpPr>
                <xdr:cNvPr id="14767" name="Shape 14767"/>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68" name="Shape 14768"/>
                <xdr:cNvGrpSpPr/>
              </xdr:nvGrpSpPr>
              <xdr:grpSpPr>
                <a:xfrm>
                  <a:off x="4921017" y="3679988"/>
                  <a:ext cx="849966" cy="200025"/>
                  <a:chOff x="5169788" y="3603788"/>
                  <a:chExt cx="352425" cy="352425"/>
                </a:xfrm>
              </xdr:grpSpPr>
              <xdr:sp>
                <xdr:nvSpPr>
                  <xdr:cNvPr id="14769" name="Shape 1476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70" name="Shape 14770"/>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71" name="Shape 14771"/>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72" name="Shape 14772"/>
            <xdr:cNvGrpSpPr/>
          </xdr:nvGrpSpPr>
          <xdr:grpSpPr>
            <a:xfrm>
              <a:off x="5150738" y="3679988"/>
              <a:ext cx="390525" cy="200025"/>
              <a:chOff x="5150738" y="3679988"/>
              <a:chExt cx="390525" cy="200025"/>
            </a:xfrm>
          </xdr:grpSpPr>
          <xdr:sp>
            <xdr:nvSpPr>
              <xdr:cNvPr id="14773" name="Shape 14773"/>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74" name="Shape 14774"/>
              <xdr:cNvGrpSpPr/>
            </xdr:nvGrpSpPr>
            <xdr:grpSpPr>
              <a:xfrm>
                <a:off x="5150738" y="3679988"/>
                <a:ext cx="390525" cy="200025"/>
                <a:chOff x="4921017" y="3679988"/>
                <a:chExt cx="849966" cy="200025"/>
              </a:xfrm>
            </xdr:grpSpPr>
            <xdr:sp>
              <xdr:nvSpPr>
                <xdr:cNvPr id="14775" name="Shape 14775"/>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76" name="Shape 14776"/>
                <xdr:cNvGrpSpPr/>
              </xdr:nvGrpSpPr>
              <xdr:grpSpPr>
                <a:xfrm>
                  <a:off x="4921017" y="3679988"/>
                  <a:ext cx="849966" cy="200025"/>
                  <a:chOff x="5169788" y="3603788"/>
                  <a:chExt cx="352425" cy="352425"/>
                </a:xfrm>
              </xdr:grpSpPr>
              <xdr:sp>
                <xdr:nvSpPr>
                  <xdr:cNvPr id="14777" name="Shape 1477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78" name="Shape 14778"/>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5</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79" name="Shape 14779"/>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80" name="Shape 14780"/>
            <xdr:cNvGrpSpPr/>
          </xdr:nvGrpSpPr>
          <xdr:grpSpPr>
            <a:xfrm>
              <a:off x="5150738" y="3679988"/>
              <a:ext cx="390525" cy="200025"/>
              <a:chOff x="5150738" y="3679988"/>
              <a:chExt cx="390525" cy="200025"/>
            </a:xfrm>
          </xdr:grpSpPr>
          <xdr:sp>
            <xdr:nvSpPr>
              <xdr:cNvPr id="14781" name="Shape 14781"/>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82" name="Shape 14782"/>
              <xdr:cNvGrpSpPr/>
            </xdr:nvGrpSpPr>
            <xdr:grpSpPr>
              <a:xfrm>
                <a:off x="5150738" y="3679988"/>
                <a:ext cx="390525" cy="200025"/>
                <a:chOff x="4921017" y="3679988"/>
                <a:chExt cx="849966" cy="200025"/>
              </a:xfrm>
            </xdr:grpSpPr>
            <xdr:sp>
              <xdr:nvSpPr>
                <xdr:cNvPr id="14783" name="Shape 14783"/>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84" name="Shape 14784"/>
                <xdr:cNvGrpSpPr/>
              </xdr:nvGrpSpPr>
              <xdr:grpSpPr>
                <a:xfrm>
                  <a:off x="4921017" y="3679988"/>
                  <a:ext cx="849966" cy="200025"/>
                  <a:chOff x="5169788" y="3603788"/>
                  <a:chExt cx="352425" cy="352425"/>
                </a:xfrm>
              </xdr:grpSpPr>
              <xdr:sp>
                <xdr:nvSpPr>
                  <xdr:cNvPr id="14785" name="Shape 1478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86" name="Shape 14786"/>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87" name="Shape 14787"/>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88" name="Shape 14788"/>
            <xdr:cNvGrpSpPr/>
          </xdr:nvGrpSpPr>
          <xdr:grpSpPr>
            <a:xfrm>
              <a:off x="5150738" y="3679988"/>
              <a:ext cx="390525" cy="200025"/>
              <a:chOff x="5150738" y="3679988"/>
              <a:chExt cx="390525" cy="200025"/>
            </a:xfrm>
          </xdr:grpSpPr>
          <xdr:sp>
            <xdr:nvSpPr>
              <xdr:cNvPr id="14789" name="Shape 14789"/>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90" name="Shape 14790"/>
              <xdr:cNvGrpSpPr/>
            </xdr:nvGrpSpPr>
            <xdr:grpSpPr>
              <a:xfrm>
                <a:off x="5150738" y="3679988"/>
                <a:ext cx="390525" cy="200025"/>
                <a:chOff x="4921017" y="3679988"/>
                <a:chExt cx="849966" cy="200025"/>
              </a:xfrm>
            </xdr:grpSpPr>
            <xdr:sp>
              <xdr:nvSpPr>
                <xdr:cNvPr id="14791" name="Shape 14791"/>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92" name="Shape 14792"/>
                <xdr:cNvGrpSpPr/>
              </xdr:nvGrpSpPr>
              <xdr:grpSpPr>
                <a:xfrm>
                  <a:off x="4921017" y="3679988"/>
                  <a:ext cx="849966" cy="200025"/>
                  <a:chOff x="5169788" y="3603788"/>
                  <a:chExt cx="352425" cy="352425"/>
                </a:xfrm>
              </xdr:grpSpPr>
              <xdr:sp>
                <xdr:nvSpPr>
                  <xdr:cNvPr id="14793" name="Shape 1479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94" name="Shape 14794"/>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795" name="Shape 14795"/>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96" name="Shape 14796"/>
            <xdr:cNvGrpSpPr/>
          </xdr:nvGrpSpPr>
          <xdr:grpSpPr>
            <a:xfrm>
              <a:off x="5150738" y="3679988"/>
              <a:ext cx="390525" cy="200025"/>
              <a:chOff x="5150738" y="3679988"/>
              <a:chExt cx="390525" cy="200025"/>
            </a:xfrm>
          </xdr:grpSpPr>
          <xdr:sp>
            <xdr:nvSpPr>
              <xdr:cNvPr id="14797" name="Shape 14797"/>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798" name="Shape 14798"/>
              <xdr:cNvGrpSpPr/>
            </xdr:nvGrpSpPr>
            <xdr:grpSpPr>
              <a:xfrm>
                <a:off x="5150738" y="3679988"/>
                <a:ext cx="390525" cy="200025"/>
                <a:chOff x="4921017" y="3679988"/>
                <a:chExt cx="849966" cy="200025"/>
              </a:xfrm>
            </xdr:grpSpPr>
            <xdr:sp>
              <xdr:nvSpPr>
                <xdr:cNvPr id="14799" name="Shape 14799"/>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00" name="Shape 14800"/>
                <xdr:cNvGrpSpPr/>
              </xdr:nvGrpSpPr>
              <xdr:grpSpPr>
                <a:xfrm>
                  <a:off x="4921017" y="3679988"/>
                  <a:ext cx="849966" cy="200025"/>
                  <a:chOff x="5169788" y="3603788"/>
                  <a:chExt cx="352425" cy="352425"/>
                </a:xfrm>
              </xdr:grpSpPr>
              <xdr:sp>
                <xdr:nvSpPr>
                  <xdr:cNvPr id="14801" name="Shape 1480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02" name="Shape 14802"/>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428625</xdr:colOff>
      <xdr:row>105</xdr:row>
      <xdr:rowOff>38100</xdr:rowOff>
    </xdr:from>
    <xdr:ext cx="1609725" cy="1676400"/>
    <xdr:sp>
      <xdr:nvSpPr>
        <xdr:cNvPr id="14803" name="Shape 14803"/>
        <xdr:cNvSpPr/>
      </xdr:nvSpPr>
      <xdr:spPr>
        <a:xfrm>
          <a:off x="4550663" y="2951325"/>
          <a:ext cx="1590675" cy="16573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13</xdr:col>
      <xdr:colOff>409575</xdr:colOff>
      <xdr:row>105</xdr:row>
      <xdr:rowOff>57150</xdr:rowOff>
    </xdr:from>
    <xdr:ext cx="1552575" cy="1676400"/>
    <xdr:sp>
      <xdr:nvSpPr>
        <xdr:cNvPr id="14804" name="Shape 14804"/>
        <xdr:cNvSpPr/>
      </xdr:nvSpPr>
      <xdr:spPr>
        <a:xfrm>
          <a:off x="4579238" y="2951325"/>
          <a:ext cx="1533525" cy="16573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19</xdr:col>
      <xdr:colOff>428625</xdr:colOff>
      <xdr:row>105</xdr:row>
      <xdr:rowOff>47625</xdr:rowOff>
    </xdr:from>
    <xdr:ext cx="2495550" cy="1676400"/>
    <xdr:sp>
      <xdr:nvSpPr>
        <xdr:cNvPr id="14805" name="Shape 14805"/>
        <xdr:cNvSpPr/>
      </xdr:nvSpPr>
      <xdr:spPr>
        <a:xfrm>
          <a:off x="4107750" y="2951325"/>
          <a:ext cx="2476500" cy="16573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06" name="Shape 1480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07" name="Shape 14807"/>
            <xdr:cNvGrpSpPr/>
          </xdr:nvGrpSpPr>
          <xdr:grpSpPr>
            <a:xfrm>
              <a:off x="5150738" y="3679988"/>
              <a:ext cx="390525" cy="200025"/>
              <a:chOff x="5150738" y="3679988"/>
              <a:chExt cx="390525" cy="200025"/>
            </a:xfrm>
          </xdr:grpSpPr>
          <xdr:sp>
            <xdr:nvSpPr>
              <xdr:cNvPr id="14808" name="Shape 1480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09" name="Shape 14809"/>
              <xdr:cNvGrpSpPr/>
            </xdr:nvGrpSpPr>
            <xdr:grpSpPr>
              <a:xfrm>
                <a:off x="5150738" y="3679988"/>
                <a:ext cx="390525" cy="200025"/>
                <a:chOff x="4921017" y="3679988"/>
                <a:chExt cx="849966" cy="200025"/>
              </a:xfrm>
            </xdr:grpSpPr>
            <xdr:sp>
              <xdr:nvSpPr>
                <xdr:cNvPr id="14810" name="Shape 1481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11" name="Shape 14811"/>
                <xdr:cNvGrpSpPr/>
              </xdr:nvGrpSpPr>
              <xdr:grpSpPr>
                <a:xfrm>
                  <a:off x="4921017" y="3679988"/>
                  <a:ext cx="849966" cy="200025"/>
                  <a:chOff x="5169788" y="3603788"/>
                  <a:chExt cx="352425" cy="352425"/>
                </a:xfrm>
              </xdr:grpSpPr>
              <xdr:sp>
                <xdr:nvSpPr>
                  <xdr:cNvPr id="14812" name="Shape 1481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13" name="Shape 1481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14" name="Shape 1481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15" name="Shape 14815"/>
            <xdr:cNvGrpSpPr/>
          </xdr:nvGrpSpPr>
          <xdr:grpSpPr>
            <a:xfrm>
              <a:off x="5150738" y="3679988"/>
              <a:ext cx="390525" cy="200025"/>
              <a:chOff x="5150738" y="3679988"/>
              <a:chExt cx="390525" cy="200025"/>
            </a:xfrm>
          </xdr:grpSpPr>
          <xdr:sp>
            <xdr:nvSpPr>
              <xdr:cNvPr id="14816" name="Shape 1481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17" name="Shape 14817"/>
              <xdr:cNvGrpSpPr/>
            </xdr:nvGrpSpPr>
            <xdr:grpSpPr>
              <a:xfrm>
                <a:off x="5150738" y="3679988"/>
                <a:ext cx="390525" cy="200025"/>
                <a:chOff x="4921017" y="3679988"/>
                <a:chExt cx="849966" cy="200025"/>
              </a:xfrm>
            </xdr:grpSpPr>
            <xdr:sp>
              <xdr:nvSpPr>
                <xdr:cNvPr id="14818" name="Shape 1481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19" name="Shape 14819"/>
                <xdr:cNvGrpSpPr/>
              </xdr:nvGrpSpPr>
              <xdr:grpSpPr>
                <a:xfrm>
                  <a:off x="4921017" y="3679988"/>
                  <a:ext cx="849966" cy="200025"/>
                  <a:chOff x="5169788" y="3603788"/>
                  <a:chExt cx="352425" cy="352425"/>
                </a:xfrm>
              </xdr:grpSpPr>
              <xdr:sp>
                <xdr:nvSpPr>
                  <xdr:cNvPr id="14820" name="Shape 1482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21" name="Shape 1482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22" name="Shape 1482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23" name="Shape 14823"/>
            <xdr:cNvGrpSpPr/>
          </xdr:nvGrpSpPr>
          <xdr:grpSpPr>
            <a:xfrm>
              <a:off x="5150738" y="3679988"/>
              <a:ext cx="390525" cy="200025"/>
              <a:chOff x="5150738" y="3679988"/>
              <a:chExt cx="390525" cy="200025"/>
            </a:xfrm>
          </xdr:grpSpPr>
          <xdr:sp>
            <xdr:nvSpPr>
              <xdr:cNvPr id="14824" name="Shape 1482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25" name="Shape 14825"/>
              <xdr:cNvGrpSpPr/>
            </xdr:nvGrpSpPr>
            <xdr:grpSpPr>
              <a:xfrm>
                <a:off x="5150738" y="3679988"/>
                <a:ext cx="390525" cy="200025"/>
                <a:chOff x="4921017" y="3679988"/>
                <a:chExt cx="849966" cy="200025"/>
              </a:xfrm>
            </xdr:grpSpPr>
            <xdr:sp>
              <xdr:nvSpPr>
                <xdr:cNvPr id="14826" name="Shape 1482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27" name="Shape 14827"/>
                <xdr:cNvGrpSpPr/>
              </xdr:nvGrpSpPr>
              <xdr:grpSpPr>
                <a:xfrm>
                  <a:off x="4921017" y="3679988"/>
                  <a:ext cx="849966" cy="200025"/>
                  <a:chOff x="5169788" y="3603788"/>
                  <a:chExt cx="352425" cy="352425"/>
                </a:xfrm>
              </xdr:grpSpPr>
              <xdr:sp>
                <xdr:nvSpPr>
                  <xdr:cNvPr id="14828" name="Shape 1482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29" name="Shape 1482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30" name="Shape 1483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31" name="Shape 14831"/>
            <xdr:cNvGrpSpPr/>
          </xdr:nvGrpSpPr>
          <xdr:grpSpPr>
            <a:xfrm>
              <a:off x="5150738" y="3679988"/>
              <a:ext cx="390525" cy="200025"/>
              <a:chOff x="5150738" y="3679988"/>
              <a:chExt cx="390525" cy="200025"/>
            </a:xfrm>
          </xdr:grpSpPr>
          <xdr:sp>
            <xdr:nvSpPr>
              <xdr:cNvPr id="14832" name="Shape 1483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33" name="Shape 14833"/>
              <xdr:cNvGrpSpPr/>
            </xdr:nvGrpSpPr>
            <xdr:grpSpPr>
              <a:xfrm>
                <a:off x="5150738" y="3679988"/>
                <a:ext cx="390525" cy="200025"/>
                <a:chOff x="4921017" y="3679988"/>
                <a:chExt cx="849966" cy="200025"/>
              </a:xfrm>
            </xdr:grpSpPr>
            <xdr:sp>
              <xdr:nvSpPr>
                <xdr:cNvPr id="14834" name="Shape 1483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35" name="Shape 14835"/>
                <xdr:cNvGrpSpPr/>
              </xdr:nvGrpSpPr>
              <xdr:grpSpPr>
                <a:xfrm>
                  <a:off x="4921017" y="3679988"/>
                  <a:ext cx="849966" cy="200025"/>
                  <a:chOff x="5169788" y="3603788"/>
                  <a:chExt cx="352425" cy="352425"/>
                </a:xfrm>
              </xdr:grpSpPr>
              <xdr:sp>
                <xdr:nvSpPr>
                  <xdr:cNvPr id="14836" name="Shape 1483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37" name="Shape 1483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38" name="Shape 1483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39" name="Shape 14839"/>
            <xdr:cNvGrpSpPr/>
          </xdr:nvGrpSpPr>
          <xdr:grpSpPr>
            <a:xfrm>
              <a:off x="5150738" y="3679988"/>
              <a:ext cx="390525" cy="200025"/>
              <a:chOff x="5150738" y="3679988"/>
              <a:chExt cx="390525" cy="200025"/>
            </a:xfrm>
          </xdr:grpSpPr>
          <xdr:sp>
            <xdr:nvSpPr>
              <xdr:cNvPr id="14840" name="Shape 1484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41" name="Shape 14841"/>
              <xdr:cNvGrpSpPr/>
            </xdr:nvGrpSpPr>
            <xdr:grpSpPr>
              <a:xfrm>
                <a:off x="5150738" y="3679988"/>
                <a:ext cx="390525" cy="200025"/>
                <a:chOff x="4921017" y="3679988"/>
                <a:chExt cx="849966" cy="200025"/>
              </a:xfrm>
            </xdr:grpSpPr>
            <xdr:sp>
              <xdr:nvSpPr>
                <xdr:cNvPr id="14842" name="Shape 1484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43" name="Shape 14843"/>
                <xdr:cNvGrpSpPr/>
              </xdr:nvGrpSpPr>
              <xdr:grpSpPr>
                <a:xfrm>
                  <a:off x="4921017" y="3679988"/>
                  <a:ext cx="849966" cy="200025"/>
                  <a:chOff x="5169788" y="3603788"/>
                  <a:chExt cx="352425" cy="352425"/>
                </a:xfrm>
              </xdr:grpSpPr>
              <xdr:sp>
                <xdr:nvSpPr>
                  <xdr:cNvPr id="14844" name="Shape 1484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45" name="Shape 1484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46" name="Shape 1484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47" name="Shape 14847"/>
            <xdr:cNvGrpSpPr/>
          </xdr:nvGrpSpPr>
          <xdr:grpSpPr>
            <a:xfrm>
              <a:off x="5150738" y="3679988"/>
              <a:ext cx="390525" cy="200025"/>
              <a:chOff x="5150738" y="3679988"/>
              <a:chExt cx="390525" cy="200025"/>
            </a:xfrm>
          </xdr:grpSpPr>
          <xdr:sp>
            <xdr:nvSpPr>
              <xdr:cNvPr id="14848" name="Shape 1484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49" name="Shape 14849"/>
              <xdr:cNvGrpSpPr/>
            </xdr:nvGrpSpPr>
            <xdr:grpSpPr>
              <a:xfrm>
                <a:off x="5150738" y="3679988"/>
                <a:ext cx="390525" cy="200025"/>
                <a:chOff x="4921017" y="3679988"/>
                <a:chExt cx="849966" cy="200025"/>
              </a:xfrm>
            </xdr:grpSpPr>
            <xdr:sp>
              <xdr:nvSpPr>
                <xdr:cNvPr id="14850" name="Shape 1485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51" name="Shape 14851"/>
                <xdr:cNvGrpSpPr/>
              </xdr:nvGrpSpPr>
              <xdr:grpSpPr>
                <a:xfrm>
                  <a:off x="4921017" y="3679988"/>
                  <a:ext cx="849966" cy="200025"/>
                  <a:chOff x="5169788" y="3603788"/>
                  <a:chExt cx="352425" cy="352425"/>
                </a:xfrm>
              </xdr:grpSpPr>
              <xdr:sp>
                <xdr:nvSpPr>
                  <xdr:cNvPr id="14852" name="Shape 1485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53" name="Shape 1485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17</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54" name="Shape 1485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55" name="Shape 14855"/>
            <xdr:cNvGrpSpPr/>
          </xdr:nvGrpSpPr>
          <xdr:grpSpPr>
            <a:xfrm>
              <a:off x="5150738" y="3679988"/>
              <a:ext cx="390525" cy="200025"/>
              <a:chOff x="5150738" y="3679988"/>
              <a:chExt cx="390525" cy="200025"/>
            </a:xfrm>
          </xdr:grpSpPr>
          <xdr:sp>
            <xdr:nvSpPr>
              <xdr:cNvPr id="14856" name="Shape 1485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57" name="Shape 14857"/>
              <xdr:cNvGrpSpPr/>
            </xdr:nvGrpSpPr>
            <xdr:grpSpPr>
              <a:xfrm>
                <a:off x="5150738" y="3679988"/>
                <a:ext cx="390525" cy="200025"/>
                <a:chOff x="4921017" y="3679988"/>
                <a:chExt cx="849966" cy="200025"/>
              </a:xfrm>
            </xdr:grpSpPr>
            <xdr:sp>
              <xdr:nvSpPr>
                <xdr:cNvPr id="14858" name="Shape 1485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59" name="Shape 14859"/>
                <xdr:cNvGrpSpPr/>
              </xdr:nvGrpSpPr>
              <xdr:grpSpPr>
                <a:xfrm>
                  <a:off x="4921017" y="3679988"/>
                  <a:ext cx="849966" cy="200025"/>
                  <a:chOff x="5169788" y="3603788"/>
                  <a:chExt cx="352425" cy="352425"/>
                </a:xfrm>
              </xdr:grpSpPr>
              <xdr:sp>
                <xdr:nvSpPr>
                  <xdr:cNvPr id="14860" name="Shape 1486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61" name="Shape 1486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62" name="Shape 1486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63" name="Shape 14863"/>
            <xdr:cNvGrpSpPr/>
          </xdr:nvGrpSpPr>
          <xdr:grpSpPr>
            <a:xfrm>
              <a:off x="5150738" y="3679988"/>
              <a:ext cx="390525" cy="200025"/>
              <a:chOff x="5150738" y="3679988"/>
              <a:chExt cx="390525" cy="200025"/>
            </a:xfrm>
          </xdr:grpSpPr>
          <xdr:sp>
            <xdr:nvSpPr>
              <xdr:cNvPr id="14864" name="Shape 1486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65" name="Shape 14865"/>
              <xdr:cNvGrpSpPr/>
            </xdr:nvGrpSpPr>
            <xdr:grpSpPr>
              <a:xfrm>
                <a:off x="5150738" y="3679988"/>
                <a:ext cx="390525" cy="200025"/>
                <a:chOff x="4921017" y="3679988"/>
                <a:chExt cx="849966" cy="200025"/>
              </a:xfrm>
            </xdr:grpSpPr>
            <xdr:sp>
              <xdr:nvSpPr>
                <xdr:cNvPr id="14866" name="Shape 1486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67" name="Shape 14867"/>
                <xdr:cNvGrpSpPr/>
              </xdr:nvGrpSpPr>
              <xdr:grpSpPr>
                <a:xfrm>
                  <a:off x="4921017" y="3679988"/>
                  <a:ext cx="849966" cy="200025"/>
                  <a:chOff x="5169788" y="3603788"/>
                  <a:chExt cx="352425" cy="352425"/>
                </a:xfrm>
              </xdr:grpSpPr>
              <xdr:sp>
                <xdr:nvSpPr>
                  <xdr:cNvPr id="14868" name="Shape 1486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69" name="Shape 1486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70" name="Shape 1487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71" name="Shape 14871"/>
            <xdr:cNvGrpSpPr/>
          </xdr:nvGrpSpPr>
          <xdr:grpSpPr>
            <a:xfrm>
              <a:off x="5150738" y="3679988"/>
              <a:ext cx="390525" cy="200025"/>
              <a:chOff x="5150738" y="3679988"/>
              <a:chExt cx="390525" cy="200025"/>
            </a:xfrm>
          </xdr:grpSpPr>
          <xdr:sp>
            <xdr:nvSpPr>
              <xdr:cNvPr id="14872" name="Shape 1487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73" name="Shape 14873"/>
              <xdr:cNvGrpSpPr/>
            </xdr:nvGrpSpPr>
            <xdr:grpSpPr>
              <a:xfrm>
                <a:off x="5150738" y="3679988"/>
                <a:ext cx="390525" cy="200025"/>
                <a:chOff x="4921017" y="3679988"/>
                <a:chExt cx="849966" cy="200025"/>
              </a:xfrm>
            </xdr:grpSpPr>
            <xdr:sp>
              <xdr:nvSpPr>
                <xdr:cNvPr id="14874" name="Shape 1487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75" name="Shape 14875"/>
                <xdr:cNvGrpSpPr/>
              </xdr:nvGrpSpPr>
              <xdr:grpSpPr>
                <a:xfrm>
                  <a:off x="4921017" y="3679988"/>
                  <a:ext cx="849966" cy="200025"/>
                  <a:chOff x="5169788" y="3603788"/>
                  <a:chExt cx="352425" cy="352425"/>
                </a:xfrm>
              </xdr:grpSpPr>
              <xdr:sp>
                <xdr:nvSpPr>
                  <xdr:cNvPr id="14876" name="Shape 1487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77" name="Shape 1487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78" name="Shape 1487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79" name="Shape 14879"/>
            <xdr:cNvGrpSpPr/>
          </xdr:nvGrpSpPr>
          <xdr:grpSpPr>
            <a:xfrm>
              <a:off x="5150738" y="3679988"/>
              <a:ext cx="390525" cy="200025"/>
              <a:chOff x="5150738" y="3679988"/>
              <a:chExt cx="390525" cy="200025"/>
            </a:xfrm>
          </xdr:grpSpPr>
          <xdr:sp>
            <xdr:nvSpPr>
              <xdr:cNvPr id="14880" name="Shape 1488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81" name="Shape 14881"/>
              <xdr:cNvGrpSpPr/>
            </xdr:nvGrpSpPr>
            <xdr:grpSpPr>
              <a:xfrm>
                <a:off x="5150738" y="3679988"/>
                <a:ext cx="390525" cy="200025"/>
                <a:chOff x="4921017" y="3679988"/>
                <a:chExt cx="849966" cy="200025"/>
              </a:xfrm>
            </xdr:grpSpPr>
            <xdr:sp>
              <xdr:nvSpPr>
                <xdr:cNvPr id="14882" name="Shape 1488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83" name="Shape 14883"/>
                <xdr:cNvGrpSpPr/>
              </xdr:nvGrpSpPr>
              <xdr:grpSpPr>
                <a:xfrm>
                  <a:off x="4921017" y="3679988"/>
                  <a:ext cx="849966" cy="200025"/>
                  <a:chOff x="5169788" y="3603788"/>
                  <a:chExt cx="352425" cy="352425"/>
                </a:xfrm>
              </xdr:grpSpPr>
              <xdr:sp>
                <xdr:nvSpPr>
                  <xdr:cNvPr id="14884" name="Shape 1488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85" name="Shape 1488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86" name="Shape 1488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87" name="Shape 14887"/>
            <xdr:cNvGrpSpPr/>
          </xdr:nvGrpSpPr>
          <xdr:grpSpPr>
            <a:xfrm>
              <a:off x="5150738" y="3679988"/>
              <a:ext cx="390525" cy="200025"/>
              <a:chOff x="5150738" y="3679988"/>
              <a:chExt cx="390525" cy="200025"/>
            </a:xfrm>
          </xdr:grpSpPr>
          <xdr:sp>
            <xdr:nvSpPr>
              <xdr:cNvPr id="14888" name="Shape 1488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89" name="Shape 14889"/>
              <xdr:cNvGrpSpPr/>
            </xdr:nvGrpSpPr>
            <xdr:grpSpPr>
              <a:xfrm>
                <a:off x="5150738" y="3679988"/>
                <a:ext cx="390525" cy="200025"/>
                <a:chOff x="4921017" y="3679988"/>
                <a:chExt cx="849966" cy="200025"/>
              </a:xfrm>
            </xdr:grpSpPr>
            <xdr:sp>
              <xdr:nvSpPr>
                <xdr:cNvPr id="14890" name="Shape 1489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91" name="Shape 14891"/>
                <xdr:cNvGrpSpPr/>
              </xdr:nvGrpSpPr>
              <xdr:grpSpPr>
                <a:xfrm>
                  <a:off x="4921017" y="3679988"/>
                  <a:ext cx="849966" cy="200025"/>
                  <a:chOff x="5169788" y="3603788"/>
                  <a:chExt cx="352425" cy="352425"/>
                </a:xfrm>
              </xdr:grpSpPr>
              <xdr:sp>
                <xdr:nvSpPr>
                  <xdr:cNvPr id="14892" name="Shape 1489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93" name="Shape 1489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894" name="Shape 1489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95" name="Shape 14895"/>
            <xdr:cNvGrpSpPr/>
          </xdr:nvGrpSpPr>
          <xdr:grpSpPr>
            <a:xfrm>
              <a:off x="5150738" y="3679988"/>
              <a:ext cx="390525" cy="200025"/>
              <a:chOff x="5150738" y="3679988"/>
              <a:chExt cx="390525" cy="200025"/>
            </a:xfrm>
          </xdr:grpSpPr>
          <xdr:sp>
            <xdr:nvSpPr>
              <xdr:cNvPr id="14896" name="Shape 1489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97" name="Shape 14897"/>
              <xdr:cNvGrpSpPr/>
            </xdr:nvGrpSpPr>
            <xdr:grpSpPr>
              <a:xfrm>
                <a:off x="5150738" y="3679988"/>
                <a:ext cx="390525" cy="200025"/>
                <a:chOff x="4921017" y="3679988"/>
                <a:chExt cx="849966" cy="200025"/>
              </a:xfrm>
            </xdr:grpSpPr>
            <xdr:sp>
              <xdr:nvSpPr>
                <xdr:cNvPr id="14898" name="Shape 1489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99" name="Shape 14899"/>
                <xdr:cNvGrpSpPr/>
              </xdr:nvGrpSpPr>
              <xdr:grpSpPr>
                <a:xfrm>
                  <a:off x="4921017" y="3679988"/>
                  <a:ext cx="849966" cy="200025"/>
                  <a:chOff x="5169788" y="3603788"/>
                  <a:chExt cx="352425" cy="352425"/>
                </a:xfrm>
              </xdr:grpSpPr>
              <xdr:sp>
                <xdr:nvSpPr>
                  <xdr:cNvPr id="14900" name="Shape 1490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01" name="Shape 1490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29</xdr:col>
      <xdr:colOff>419100</xdr:colOff>
      <xdr:row>10</xdr:row>
      <xdr:rowOff>161925</xdr:rowOff>
    </xdr:from>
    <xdr:ext cx="1562100" cy="1609725"/>
    <xdr:sp>
      <xdr:nvSpPr>
        <xdr:cNvPr id="14902" name="Shape 14902"/>
        <xdr:cNvSpPr/>
      </xdr:nvSpPr>
      <xdr:spPr>
        <a:xfrm>
          <a:off x="4574475" y="2984663"/>
          <a:ext cx="154305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43</xdr:col>
      <xdr:colOff>400050</xdr:colOff>
      <xdr:row>18</xdr:row>
      <xdr:rowOff>161925</xdr:rowOff>
    </xdr:from>
    <xdr:ext cx="628650" cy="1609725"/>
    <xdr:sp>
      <xdr:nvSpPr>
        <xdr:cNvPr id="14903" name="Shape 14903"/>
        <xdr:cNvSpPr/>
      </xdr:nvSpPr>
      <xdr:spPr>
        <a:xfrm>
          <a:off x="5041200" y="2984663"/>
          <a:ext cx="60960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400050</xdr:colOff>
      <xdr:row>52</xdr:row>
      <xdr:rowOff>123825</xdr:rowOff>
    </xdr:from>
    <xdr:ext cx="619125" cy="1609725"/>
    <xdr:sp>
      <xdr:nvSpPr>
        <xdr:cNvPr id="14904" name="Shape 14904"/>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381000</xdr:colOff>
      <xdr:row>72</xdr:row>
      <xdr:rowOff>-19050</xdr:rowOff>
    </xdr:from>
    <xdr:ext cx="1609725" cy="1609725"/>
    <xdr:sp>
      <xdr:nvSpPr>
        <xdr:cNvPr id="14905" name="Shape 14905"/>
        <xdr:cNvSpPr/>
      </xdr:nvSpPr>
      <xdr:spPr>
        <a:xfrm>
          <a:off x="4550663" y="2984663"/>
          <a:ext cx="15906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41</xdr:col>
      <xdr:colOff>409575</xdr:colOff>
      <xdr:row>106</xdr:row>
      <xdr:rowOff>-9525</xdr:rowOff>
    </xdr:from>
    <xdr:ext cx="619125" cy="1609725"/>
    <xdr:sp>
      <xdr:nvSpPr>
        <xdr:cNvPr id="14906" name="Shape 14906"/>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37</xdr:col>
      <xdr:colOff>419100</xdr:colOff>
      <xdr:row>97</xdr:row>
      <xdr:rowOff>114300</xdr:rowOff>
    </xdr:from>
    <xdr:ext cx="1638300" cy="1609725"/>
    <xdr:sp>
      <xdr:nvSpPr>
        <xdr:cNvPr id="14907" name="Shape 14907"/>
        <xdr:cNvSpPr/>
      </xdr:nvSpPr>
      <xdr:spPr>
        <a:xfrm>
          <a:off x="4536375" y="2984663"/>
          <a:ext cx="161925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31</xdr:col>
      <xdr:colOff>419100</xdr:colOff>
      <xdr:row>105</xdr:row>
      <xdr:rowOff>142875</xdr:rowOff>
    </xdr:from>
    <xdr:ext cx="581025" cy="1609725"/>
    <xdr:sp>
      <xdr:nvSpPr>
        <xdr:cNvPr id="14908" name="Shape 14908"/>
        <xdr:cNvSpPr/>
      </xdr:nvSpPr>
      <xdr:spPr>
        <a:xfrm>
          <a:off x="5065013" y="2984663"/>
          <a:ext cx="5619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09" name="Shape 14909"/>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10" name="Shape 14910"/>
            <xdr:cNvGrpSpPr/>
          </xdr:nvGrpSpPr>
          <xdr:grpSpPr>
            <a:xfrm>
              <a:off x="5150738" y="3679988"/>
              <a:ext cx="390525" cy="200025"/>
              <a:chOff x="5150738" y="3679988"/>
              <a:chExt cx="390525" cy="200025"/>
            </a:xfrm>
          </xdr:grpSpPr>
          <xdr:sp>
            <xdr:nvSpPr>
              <xdr:cNvPr id="14911" name="Shape 14911"/>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12" name="Shape 14912"/>
              <xdr:cNvGrpSpPr/>
            </xdr:nvGrpSpPr>
            <xdr:grpSpPr>
              <a:xfrm>
                <a:off x="5150738" y="3679988"/>
                <a:ext cx="390525" cy="200025"/>
                <a:chOff x="4921017" y="3679988"/>
                <a:chExt cx="849966" cy="200025"/>
              </a:xfrm>
            </xdr:grpSpPr>
            <xdr:sp>
              <xdr:nvSpPr>
                <xdr:cNvPr id="14913" name="Shape 14913"/>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14" name="Shape 14914"/>
                <xdr:cNvGrpSpPr/>
              </xdr:nvGrpSpPr>
              <xdr:grpSpPr>
                <a:xfrm>
                  <a:off x="4921017" y="3679988"/>
                  <a:ext cx="849966" cy="200025"/>
                  <a:chOff x="5169788" y="3603788"/>
                  <a:chExt cx="352425" cy="352425"/>
                </a:xfrm>
              </xdr:grpSpPr>
              <xdr:sp>
                <xdr:nvSpPr>
                  <xdr:cNvPr id="14915" name="Shape 1491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16" name="Shape 14916"/>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43</xdr:col>
      <xdr:colOff>419100</xdr:colOff>
      <xdr:row>97</xdr:row>
      <xdr:rowOff>123825</xdr:rowOff>
    </xdr:from>
    <xdr:ext cx="590550" cy="1609725"/>
    <xdr:sp>
      <xdr:nvSpPr>
        <xdr:cNvPr id="14917" name="Shape 14917"/>
        <xdr:cNvSpPr/>
      </xdr:nvSpPr>
      <xdr:spPr>
        <a:xfrm>
          <a:off x="5060250" y="2984663"/>
          <a:ext cx="57150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85725</xdr:colOff>
      <xdr:row>64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36</xdr:col>
      <xdr:colOff>104775</xdr:colOff>
      <xdr:row>64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38</xdr:col>
      <xdr:colOff>104775</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123825</xdr:colOff>
      <xdr:row>64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95250</xdr:colOff>
      <xdr:row>64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104775</xdr:colOff>
      <xdr:row>64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104775</xdr:colOff>
      <xdr:row>64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104775</xdr:colOff>
      <xdr:row>64</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38</xdr:col>
      <xdr:colOff>104775</xdr:colOff>
      <xdr:row>44</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40</xdr:col>
      <xdr:colOff>76200</xdr:colOff>
      <xdr:row>44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42</xdr:col>
      <xdr:colOff>95250</xdr:colOff>
      <xdr:row>44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44</xdr:col>
      <xdr:colOff>95250</xdr:colOff>
      <xdr:row>44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104775</xdr:colOff>
      <xdr:row>54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14</xdr:col>
      <xdr:colOff>95250</xdr:colOff>
      <xdr:row>64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104775</xdr:colOff>
      <xdr:row>64</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44</xdr:col>
      <xdr:colOff>114300</xdr:colOff>
      <xdr:row>54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104775</xdr:colOff>
      <xdr:row>64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114300</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123825</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123825</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20</xdr:col>
      <xdr:colOff>123825</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133350</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10</xdr:col>
      <xdr:colOff>123825</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16</xdr:col>
      <xdr:colOff>123825</xdr:colOff>
      <xdr:row>64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36</xdr:col>
      <xdr:colOff>133350</xdr:colOff>
      <xdr:row>73</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40</xdr:col>
      <xdr:colOff>133350</xdr:colOff>
      <xdr:row>73</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42</xdr:col>
      <xdr:colOff>123825</xdr:colOff>
      <xdr:row>73</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10</xdr:col>
      <xdr:colOff>114300</xdr:colOff>
      <xdr:row>82</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114300</xdr:colOff>
      <xdr:row>82</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104775</xdr:colOff>
      <xdr:row>54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114300</xdr:colOff>
      <xdr:row>82</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114300</xdr:colOff>
      <xdr:row>82</xdr:row>
      <xdr:rowOff>104775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40</xdr:col>
      <xdr:colOff>114300</xdr:colOff>
      <xdr:row>82</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104775</xdr:colOff>
      <xdr:row>36</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114300</xdr:colOff>
      <xdr:row>36</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114300</xdr:colOff>
      <xdr:row>36</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35</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18" name="Shape 1491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19" name="Shape 14919"/>
            <xdr:cNvGrpSpPr/>
          </xdr:nvGrpSpPr>
          <xdr:grpSpPr>
            <a:xfrm>
              <a:off x="5150738" y="3679988"/>
              <a:ext cx="390525" cy="200025"/>
              <a:chOff x="5150738" y="3679988"/>
              <a:chExt cx="390525" cy="200025"/>
            </a:xfrm>
          </xdr:grpSpPr>
          <xdr:sp>
            <xdr:nvSpPr>
              <xdr:cNvPr id="14920" name="Shape 1492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21" name="Shape 14921"/>
              <xdr:cNvGrpSpPr/>
            </xdr:nvGrpSpPr>
            <xdr:grpSpPr>
              <a:xfrm>
                <a:off x="5150738" y="3679988"/>
                <a:ext cx="390525" cy="200025"/>
                <a:chOff x="4921017" y="3679988"/>
                <a:chExt cx="849966" cy="200025"/>
              </a:xfrm>
            </xdr:grpSpPr>
            <xdr:sp>
              <xdr:nvSpPr>
                <xdr:cNvPr id="14922" name="Shape 1492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23" name="Shape 14923"/>
                <xdr:cNvGrpSpPr/>
              </xdr:nvGrpSpPr>
              <xdr:grpSpPr>
                <a:xfrm>
                  <a:off x="4921017" y="3679988"/>
                  <a:ext cx="849966" cy="200025"/>
                  <a:chOff x="5169788" y="3603788"/>
                  <a:chExt cx="352425" cy="352425"/>
                </a:xfrm>
              </xdr:grpSpPr>
              <xdr:sp>
                <xdr:nvSpPr>
                  <xdr:cNvPr id="14924" name="Shape 1492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25" name="Shape 1492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26" name="Shape 1492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27" name="Shape 14927"/>
            <xdr:cNvGrpSpPr/>
          </xdr:nvGrpSpPr>
          <xdr:grpSpPr>
            <a:xfrm>
              <a:off x="5150738" y="3679988"/>
              <a:ext cx="390525" cy="200025"/>
              <a:chOff x="5150738" y="3679988"/>
              <a:chExt cx="390525" cy="200025"/>
            </a:xfrm>
          </xdr:grpSpPr>
          <xdr:sp>
            <xdr:nvSpPr>
              <xdr:cNvPr id="14928" name="Shape 1492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29" name="Shape 14929"/>
              <xdr:cNvGrpSpPr/>
            </xdr:nvGrpSpPr>
            <xdr:grpSpPr>
              <a:xfrm>
                <a:off x="5150738" y="3679988"/>
                <a:ext cx="390525" cy="200025"/>
                <a:chOff x="4921017" y="3679988"/>
                <a:chExt cx="849966" cy="200025"/>
              </a:xfrm>
            </xdr:grpSpPr>
            <xdr:sp>
              <xdr:nvSpPr>
                <xdr:cNvPr id="14930" name="Shape 1493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31" name="Shape 14931"/>
                <xdr:cNvGrpSpPr/>
              </xdr:nvGrpSpPr>
              <xdr:grpSpPr>
                <a:xfrm>
                  <a:off x="4921017" y="3679988"/>
                  <a:ext cx="849966" cy="200025"/>
                  <a:chOff x="5169788" y="3603788"/>
                  <a:chExt cx="352425" cy="352425"/>
                </a:xfrm>
              </xdr:grpSpPr>
              <xdr:sp>
                <xdr:nvSpPr>
                  <xdr:cNvPr id="14932" name="Shape 1493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33" name="Shape 1493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34" name="Shape 1493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35" name="Shape 14935"/>
            <xdr:cNvGrpSpPr/>
          </xdr:nvGrpSpPr>
          <xdr:grpSpPr>
            <a:xfrm>
              <a:off x="5150738" y="3679988"/>
              <a:ext cx="390525" cy="200025"/>
              <a:chOff x="5150738" y="3679988"/>
              <a:chExt cx="390525" cy="200025"/>
            </a:xfrm>
          </xdr:grpSpPr>
          <xdr:sp>
            <xdr:nvSpPr>
              <xdr:cNvPr id="14936" name="Shape 1493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37" name="Shape 14937"/>
              <xdr:cNvGrpSpPr/>
            </xdr:nvGrpSpPr>
            <xdr:grpSpPr>
              <a:xfrm>
                <a:off x="5150738" y="3679988"/>
                <a:ext cx="390525" cy="200025"/>
                <a:chOff x="4921017" y="3679988"/>
                <a:chExt cx="849966" cy="200025"/>
              </a:xfrm>
            </xdr:grpSpPr>
            <xdr:sp>
              <xdr:nvSpPr>
                <xdr:cNvPr id="14938" name="Shape 1493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39" name="Shape 14939"/>
                <xdr:cNvGrpSpPr/>
              </xdr:nvGrpSpPr>
              <xdr:grpSpPr>
                <a:xfrm>
                  <a:off x="4921017" y="3679988"/>
                  <a:ext cx="849966" cy="200025"/>
                  <a:chOff x="5169788" y="3603788"/>
                  <a:chExt cx="352425" cy="352425"/>
                </a:xfrm>
              </xdr:grpSpPr>
              <xdr:sp>
                <xdr:nvSpPr>
                  <xdr:cNvPr id="14940" name="Shape 1494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41" name="Shape 1494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15</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42" name="Shape 1494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43" name="Shape 14943"/>
            <xdr:cNvGrpSpPr/>
          </xdr:nvGrpSpPr>
          <xdr:grpSpPr>
            <a:xfrm>
              <a:off x="5150738" y="3679988"/>
              <a:ext cx="390525" cy="200025"/>
              <a:chOff x="5150738" y="3679988"/>
              <a:chExt cx="390525" cy="200025"/>
            </a:xfrm>
          </xdr:grpSpPr>
          <xdr:sp>
            <xdr:nvSpPr>
              <xdr:cNvPr id="14944" name="Shape 1494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45" name="Shape 14945"/>
              <xdr:cNvGrpSpPr/>
            </xdr:nvGrpSpPr>
            <xdr:grpSpPr>
              <a:xfrm>
                <a:off x="5150738" y="3679988"/>
                <a:ext cx="390525" cy="200025"/>
                <a:chOff x="4921017" y="3679988"/>
                <a:chExt cx="849966" cy="200025"/>
              </a:xfrm>
            </xdr:grpSpPr>
            <xdr:sp>
              <xdr:nvSpPr>
                <xdr:cNvPr id="14946" name="Shape 1494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47" name="Shape 14947"/>
                <xdr:cNvGrpSpPr/>
              </xdr:nvGrpSpPr>
              <xdr:grpSpPr>
                <a:xfrm>
                  <a:off x="4921017" y="3679988"/>
                  <a:ext cx="849966" cy="200025"/>
                  <a:chOff x="5169788" y="3603788"/>
                  <a:chExt cx="352425" cy="352425"/>
                </a:xfrm>
              </xdr:grpSpPr>
              <xdr:sp>
                <xdr:nvSpPr>
                  <xdr:cNvPr id="14948" name="Shape 1494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49" name="Shape 1494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19</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50" name="Shape 1495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51" name="Shape 14951"/>
            <xdr:cNvGrpSpPr/>
          </xdr:nvGrpSpPr>
          <xdr:grpSpPr>
            <a:xfrm>
              <a:off x="5150738" y="3679988"/>
              <a:ext cx="390525" cy="200025"/>
              <a:chOff x="5150738" y="3679988"/>
              <a:chExt cx="390525" cy="200025"/>
            </a:xfrm>
          </xdr:grpSpPr>
          <xdr:sp>
            <xdr:nvSpPr>
              <xdr:cNvPr id="14952" name="Shape 1495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53" name="Shape 14953"/>
              <xdr:cNvGrpSpPr/>
            </xdr:nvGrpSpPr>
            <xdr:grpSpPr>
              <a:xfrm>
                <a:off x="5150738" y="3679988"/>
                <a:ext cx="390525" cy="200025"/>
                <a:chOff x="4921017" y="3679988"/>
                <a:chExt cx="849966" cy="200025"/>
              </a:xfrm>
            </xdr:grpSpPr>
            <xdr:sp>
              <xdr:nvSpPr>
                <xdr:cNvPr id="14954" name="Shape 1495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55" name="Shape 14955"/>
                <xdr:cNvGrpSpPr/>
              </xdr:nvGrpSpPr>
              <xdr:grpSpPr>
                <a:xfrm>
                  <a:off x="4921017" y="3679988"/>
                  <a:ext cx="849966" cy="200025"/>
                  <a:chOff x="5169788" y="3603788"/>
                  <a:chExt cx="352425" cy="352425"/>
                </a:xfrm>
              </xdr:grpSpPr>
              <xdr:sp>
                <xdr:nvSpPr>
                  <xdr:cNvPr id="14956" name="Shape 1495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57" name="Shape 1495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21</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58" name="Shape 1495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59" name="Shape 14959"/>
            <xdr:cNvGrpSpPr/>
          </xdr:nvGrpSpPr>
          <xdr:grpSpPr>
            <a:xfrm>
              <a:off x="5150738" y="3679988"/>
              <a:ext cx="390525" cy="200025"/>
              <a:chOff x="5150738" y="3679988"/>
              <a:chExt cx="390525" cy="200025"/>
            </a:xfrm>
          </xdr:grpSpPr>
          <xdr:sp>
            <xdr:nvSpPr>
              <xdr:cNvPr id="14960" name="Shape 1496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61" name="Shape 14961"/>
              <xdr:cNvGrpSpPr/>
            </xdr:nvGrpSpPr>
            <xdr:grpSpPr>
              <a:xfrm>
                <a:off x="5150738" y="3679988"/>
                <a:ext cx="390525" cy="200025"/>
                <a:chOff x="4921017" y="3679988"/>
                <a:chExt cx="849966" cy="200025"/>
              </a:xfrm>
            </xdr:grpSpPr>
            <xdr:sp>
              <xdr:nvSpPr>
                <xdr:cNvPr id="14962" name="Shape 1496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63" name="Shape 14963"/>
                <xdr:cNvGrpSpPr/>
              </xdr:nvGrpSpPr>
              <xdr:grpSpPr>
                <a:xfrm>
                  <a:off x="4921017" y="3679988"/>
                  <a:ext cx="849966" cy="200025"/>
                  <a:chOff x="5169788" y="3603788"/>
                  <a:chExt cx="352425" cy="352425"/>
                </a:xfrm>
              </xdr:grpSpPr>
              <xdr:sp>
                <xdr:nvSpPr>
                  <xdr:cNvPr id="14964" name="Shape 1496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65" name="Shape 1496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23</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66" name="Shape 1496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67" name="Shape 14967"/>
            <xdr:cNvGrpSpPr/>
          </xdr:nvGrpSpPr>
          <xdr:grpSpPr>
            <a:xfrm>
              <a:off x="5150738" y="3679988"/>
              <a:ext cx="390525" cy="200025"/>
              <a:chOff x="5150738" y="3679988"/>
              <a:chExt cx="390525" cy="200025"/>
            </a:xfrm>
          </xdr:grpSpPr>
          <xdr:sp>
            <xdr:nvSpPr>
              <xdr:cNvPr id="14968" name="Shape 1496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69" name="Shape 14969"/>
              <xdr:cNvGrpSpPr/>
            </xdr:nvGrpSpPr>
            <xdr:grpSpPr>
              <a:xfrm>
                <a:off x="5150738" y="3679988"/>
                <a:ext cx="390525" cy="200025"/>
                <a:chOff x="4921017" y="3679988"/>
                <a:chExt cx="849966" cy="200025"/>
              </a:xfrm>
            </xdr:grpSpPr>
            <xdr:sp>
              <xdr:nvSpPr>
                <xdr:cNvPr id="14970" name="Shape 1497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71" name="Shape 14971"/>
                <xdr:cNvGrpSpPr/>
              </xdr:nvGrpSpPr>
              <xdr:grpSpPr>
                <a:xfrm>
                  <a:off x="4921017" y="3679988"/>
                  <a:ext cx="849966" cy="200025"/>
                  <a:chOff x="5169788" y="3603788"/>
                  <a:chExt cx="352425" cy="352425"/>
                </a:xfrm>
              </xdr:grpSpPr>
              <xdr:sp>
                <xdr:nvSpPr>
                  <xdr:cNvPr id="14972" name="Shape 1497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73" name="Shape 1497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44</xdr:col>
      <xdr:colOff>104775</xdr:colOff>
      <xdr:row>12</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36</xdr:col>
      <xdr:colOff>114300</xdr:colOff>
      <xdr:row>36</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38</xdr:col>
      <xdr:colOff>95250</xdr:colOff>
      <xdr:row>36</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40</xdr:col>
      <xdr:colOff>104775</xdr:colOff>
      <xdr:row>36</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104775</xdr:colOff>
      <xdr:row>54</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14</xdr:col>
      <xdr:colOff>114300</xdr:colOff>
      <xdr:row>54</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104775</xdr:colOff>
      <xdr:row>28</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95250</xdr:colOff>
      <xdr:row>28</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38</xdr:col>
      <xdr:colOff>104775</xdr:colOff>
      <xdr:row>12</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114300</xdr:colOff>
      <xdr:row>28</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42</xdr:col>
      <xdr:colOff>104775</xdr:colOff>
      <xdr:row>36</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123825</xdr:colOff>
      <xdr:row>20</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123825</xdr:colOff>
      <xdr:row>20</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114300</xdr:colOff>
      <xdr:row>20</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104775</xdr:colOff>
      <xdr:row>20</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114300</xdr:colOff>
      <xdr:row>20</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123825</xdr:colOff>
      <xdr:row>20</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20</xdr:col>
      <xdr:colOff>104775</xdr:colOff>
      <xdr:row>20</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44</xdr:col>
      <xdr:colOff>114300</xdr:colOff>
      <xdr:row>36</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95250</xdr:colOff>
      <xdr:row>44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85725</xdr:colOff>
      <xdr:row>44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142875</xdr:colOff>
      <xdr:row>115</xdr:row>
      <xdr:rowOff>171450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104775</xdr:colOff>
      <xdr:row>44</xdr:row>
      <xdr:rowOff>161925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133350</xdr:colOff>
      <xdr:row>115</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104775</xdr:colOff>
      <xdr:row>115</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114300</xdr:colOff>
      <xdr:row>44</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104775</xdr:colOff>
      <xdr:row>115</xdr:row>
      <xdr:rowOff>114300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10</xdr:col>
      <xdr:colOff>123825</xdr:colOff>
      <xdr:row>44</xdr:row>
      <xdr:rowOff>161925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123825</xdr:colOff>
      <xdr:row>115</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104775</xdr:colOff>
      <xdr:row>82</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16</xdr:col>
      <xdr:colOff>104775</xdr:colOff>
      <xdr:row>82</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20</xdr:col>
      <xdr:colOff>104775</xdr:colOff>
      <xdr:row>82</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114300</xdr:colOff>
      <xdr:row>82</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38</xdr:col>
      <xdr:colOff>114300</xdr:colOff>
      <xdr:row>107</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114300</xdr:colOff>
      <xdr:row>44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114300</xdr:colOff>
      <xdr:row>82</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16</xdr:col>
      <xdr:colOff>114300</xdr:colOff>
      <xdr:row>115</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36</xdr:col>
      <xdr:colOff>104775</xdr:colOff>
      <xdr:row>107</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123825</xdr:colOff>
      <xdr:row>123</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10</xdr:col>
      <xdr:colOff>104775</xdr:colOff>
      <xdr:row>123</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104775</xdr:colOff>
      <xdr:row>115</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14</xdr:col>
      <xdr:colOff>104775</xdr:colOff>
      <xdr:row>44</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104775</xdr:colOff>
      <xdr:row>123</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114300</xdr:colOff>
      <xdr:row>36</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20</xdr:col>
      <xdr:colOff>123825</xdr:colOff>
      <xdr:row>36</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133350</xdr:colOff>
      <xdr:row>36</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16</xdr:col>
      <xdr:colOff>114300</xdr:colOff>
      <xdr:row>36</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114300</xdr:colOff>
      <xdr:row>36</xdr:row>
      <xdr:rowOff>161925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400050</xdr:colOff>
      <xdr:row>11</xdr:row>
      <xdr:rowOff>0</xdr:rowOff>
    </xdr:from>
    <xdr:ext cx="619125" cy="1609725"/>
    <xdr:sp>
      <xdr:nvSpPr>
        <xdr:cNvPr id="14974" name="Shape 14974"/>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7</xdr:col>
      <xdr:colOff>419100</xdr:colOff>
      <xdr:row>18</xdr:row>
      <xdr:rowOff>123825</xdr:rowOff>
    </xdr:from>
    <xdr:ext cx="619125" cy="1609725"/>
    <xdr:sp>
      <xdr:nvSpPr>
        <xdr:cNvPr id="14975" name="Shape 14975"/>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29</xdr:col>
      <xdr:colOff>409575</xdr:colOff>
      <xdr:row>34</xdr:row>
      <xdr:rowOff>123825</xdr:rowOff>
    </xdr:from>
    <xdr:ext cx="619125" cy="1609725"/>
    <xdr:sp>
      <xdr:nvSpPr>
        <xdr:cNvPr id="14975" name="Shape 14975"/>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428625</xdr:colOff>
      <xdr:row>52</xdr:row>
      <xdr:rowOff>104775</xdr:rowOff>
    </xdr:from>
    <xdr:ext cx="619125" cy="1609725"/>
    <xdr:sp>
      <xdr:nvSpPr>
        <xdr:cNvPr id="14906" name="Shape 14906"/>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409575</xdr:colOff>
      <xdr:row>52</xdr:row>
      <xdr:rowOff>123825</xdr:rowOff>
    </xdr:from>
    <xdr:ext cx="619125" cy="1609725"/>
    <xdr:sp>
      <xdr:nvSpPr>
        <xdr:cNvPr id="14904" name="Shape 14904"/>
        <xdr:cNvSpPr/>
      </xdr:nvSpPr>
      <xdr:spPr>
        <a:xfrm>
          <a:off x="5045963" y="2984663"/>
          <a:ext cx="6000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33</xdr:col>
      <xdr:colOff>390525</xdr:colOff>
      <xdr:row>52</xdr:row>
      <xdr:rowOff>95250</xdr:rowOff>
    </xdr:from>
    <xdr:ext cx="1552575" cy="1609725"/>
    <xdr:sp>
      <xdr:nvSpPr>
        <xdr:cNvPr id="14976" name="Shape 14976"/>
        <xdr:cNvSpPr/>
      </xdr:nvSpPr>
      <xdr:spPr>
        <a:xfrm>
          <a:off x="4579238" y="2984663"/>
          <a:ext cx="153352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14</xdr:col>
      <xdr:colOff>114300</xdr:colOff>
      <xdr:row>36</xdr:row>
      <xdr:rowOff>142875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123825</xdr:colOff>
      <xdr:row>36</xdr:row>
      <xdr:rowOff>123825</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419100</xdr:colOff>
      <xdr:row>130</xdr:row>
      <xdr:rowOff>152400</xdr:rowOff>
    </xdr:from>
    <xdr:ext cx="6286500" cy="1609725"/>
    <xdr:sp>
      <xdr:nvSpPr>
        <xdr:cNvPr id="14977" name="Shape 14977"/>
        <xdr:cNvSpPr/>
      </xdr:nvSpPr>
      <xdr:spPr>
        <a:xfrm>
          <a:off x="2212275" y="2984663"/>
          <a:ext cx="6267450"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27</xdr:col>
      <xdr:colOff>428625</xdr:colOff>
      <xdr:row>121</xdr:row>
      <xdr:rowOff>161925</xdr:rowOff>
    </xdr:from>
    <xdr:ext cx="581025" cy="1609725"/>
    <xdr:sp>
      <xdr:nvSpPr>
        <xdr:cNvPr id="14978" name="Shape 14978"/>
        <xdr:cNvSpPr/>
      </xdr:nvSpPr>
      <xdr:spPr>
        <a:xfrm>
          <a:off x="5065013" y="2984663"/>
          <a:ext cx="5619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17</xdr:col>
      <xdr:colOff>428625</xdr:colOff>
      <xdr:row>121</xdr:row>
      <xdr:rowOff>133350</xdr:rowOff>
    </xdr:from>
    <xdr:ext cx="581025" cy="1609725"/>
    <xdr:sp>
      <xdr:nvSpPr>
        <xdr:cNvPr id="14978" name="Shape 14978"/>
        <xdr:cNvSpPr/>
      </xdr:nvSpPr>
      <xdr:spPr>
        <a:xfrm>
          <a:off x="5065013" y="2984663"/>
          <a:ext cx="5619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13</xdr:col>
      <xdr:colOff>438150</xdr:colOff>
      <xdr:row>121</xdr:row>
      <xdr:rowOff>114300</xdr:rowOff>
    </xdr:from>
    <xdr:ext cx="581025" cy="1609725"/>
    <xdr:sp>
      <xdr:nvSpPr>
        <xdr:cNvPr id="14979" name="Shape 14979"/>
        <xdr:cNvSpPr/>
      </xdr:nvSpPr>
      <xdr:spPr>
        <a:xfrm>
          <a:off x="5065013" y="2984663"/>
          <a:ext cx="5619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400050</xdr:colOff>
      <xdr:row>121</xdr:row>
      <xdr:rowOff>123825</xdr:rowOff>
    </xdr:from>
    <xdr:ext cx="600075" cy="1609725"/>
    <xdr:sp>
      <xdr:nvSpPr>
        <xdr:cNvPr id="14980" name="Shape 14980"/>
        <xdr:cNvSpPr/>
      </xdr:nvSpPr>
      <xdr:spPr>
        <a:xfrm>
          <a:off x="5055487" y="2984663"/>
          <a:ext cx="581026"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39</xdr:col>
      <xdr:colOff>438150</xdr:colOff>
      <xdr:row>114</xdr:row>
      <xdr:rowOff>19050</xdr:rowOff>
    </xdr:from>
    <xdr:ext cx="1504950" cy="1543050"/>
    <xdr:sp>
      <xdr:nvSpPr>
        <xdr:cNvPr id="14981" name="Shape 14981"/>
        <xdr:cNvSpPr/>
      </xdr:nvSpPr>
      <xdr:spPr>
        <a:xfrm>
          <a:off x="4603050" y="3018000"/>
          <a:ext cx="1485900" cy="152400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43</xdr:col>
      <xdr:colOff>428625</xdr:colOff>
      <xdr:row>105</xdr:row>
      <xdr:rowOff>104775</xdr:rowOff>
    </xdr:from>
    <xdr:ext cx="581025" cy="1609725"/>
    <xdr:sp>
      <xdr:nvSpPr>
        <xdr:cNvPr id="14978" name="Shape 14978"/>
        <xdr:cNvSpPr/>
      </xdr:nvSpPr>
      <xdr:spPr>
        <a:xfrm>
          <a:off x="5065013" y="2984663"/>
          <a:ext cx="561975" cy="15906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114300</xdr:colOff>
      <xdr:row>28</xdr:row>
      <xdr:rowOff>142875</xdr:rowOff>
    </xdr:from>
    <xdr:ext cx="190500" cy="228600"/>
    <xdr:sp>
      <xdr:nvSpPr>
        <xdr:cNvPr id="14982" name="Shape 14982"/>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36</xdr:col>
      <xdr:colOff>114300</xdr:colOff>
      <xdr:row>28</xdr:row>
      <xdr:rowOff>152400</xdr:rowOff>
    </xdr:from>
    <xdr:ext cx="190500" cy="228600"/>
    <xdr:sp>
      <xdr:nvSpPr>
        <xdr:cNvPr id="14982" name="Shape 14982"/>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114300</xdr:colOff>
      <xdr:row>44</xdr:row>
      <xdr:rowOff>133350</xdr:rowOff>
    </xdr:from>
    <xdr:ext cx="190500" cy="228600"/>
    <xdr:sp>
      <xdr:nvSpPr>
        <xdr:cNvPr id="14983" name="Shape 14983"/>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114300</xdr:colOff>
      <xdr:row>44</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16</xdr:col>
      <xdr:colOff>114300</xdr:colOff>
      <xdr:row>44</xdr:row>
      <xdr:rowOff>133350</xdr:rowOff>
    </xdr:from>
    <xdr:ext cx="190500" cy="228600"/>
    <xdr:sp>
      <xdr:nvSpPr>
        <xdr:cNvPr id="14983" name="Shape 14983"/>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104775</xdr:colOff>
      <xdr:row>36</xdr:row>
      <xdr:rowOff>152400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10</xdr:col>
      <xdr:colOff>123825</xdr:colOff>
      <xdr:row>36</xdr:row>
      <xdr:rowOff>133350</xdr:rowOff>
    </xdr:from>
    <xdr:ext cx="190500" cy="228600"/>
    <xdr:sp>
      <xdr:nvSpPr>
        <xdr:cNvPr id="48" name="Shape 48"/>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123825</xdr:colOff>
      <xdr:row>73</xdr:row>
      <xdr:rowOff>152400</xdr:rowOff>
    </xdr:from>
    <xdr:ext cx="190500" cy="228600"/>
    <xdr:sp>
      <xdr:nvSpPr>
        <xdr:cNvPr id="14982" name="Shape 14982"/>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114300</xdr:colOff>
      <xdr:row>36</xdr:row>
      <xdr:rowOff>152400</xdr:rowOff>
    </xdr:from>
    <xdr:ext cx="190500" cy="228600"/>
    <xdr:sp>
      <xdr:nvSpPr>
        <xdr:cNvPr id="14983" name="Shape 14983"/>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123825</xdr:colOff>
      <xdr:row>73</xdr:row>
      <xdr:rowOff>161925</xdr:rowOff>
    </xdr:from>
    <xdr:ext cx="190500" cy="228600"/>
    <xdr:sp>
      <xdr:nvSpPr>
        <xdr:cNvPr id="14982" name="Shape 14982"/>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27</xdr:col>
      <xdr:colOff>419100</xdr:colOff>
      <xdr:row>105</xdr:row>
      <xdr:rowOff>142875</xdr:rowOff>
    </xdr:from>
    <xdr:ext cx="590550" cy="1609725"/>
    <xdr:sp>
      <xdr:nvSpPr>
        <xdr:cNvPr id="14984" name="Shape 14984"/>
        <xdr:cNvSpPr/>
      </xdr:nvSpPr>
      <xdr:spPr>
        <a:xfrm>
          <a:off x="5060250" y="2984663"/>
          <a:ext cx="571500" cy="15906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104775</xdr:colOff>
      <xdr:row>36</xdr:row>
      <xdr:rowOff>152400</xdr:rowOff>
    </xdr:from>
    <xdr:ext cx="190500" cy="228600"/>
    <xdr:sp>
      <xdr:nvSpPr>
        <xdr:cNvPr id="14983" name="Shape 14983"/>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40</xdr:col>
      <xdr:colOff>114300</xdr:colOff>
      <xdr:row>28</xdr:row>
      <xdr:rowOff>152400</xdr:rowOff>
    </xdr:from>
    <xdr:ext cx="190500" cy="228600"/>
    <xdr:sp>
      <xdr:nvSpPr>
        <xdr:cNvPr id="14982" name="Shape 14982"/>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114300</xdr:colOff>
      <xdr:row>73</xdr:row>
      <xdr:rowOff>142875</xdr:rowOff>
    </xdr:from>
    <xdr:ext cx="190500" cy="228600"/>
    <xdr:sp>
      <xdr:nvSpPr>
        <xdr:cNvPr id="14985" name="Shape 14985"/>
        <xdr:cNvSpPr/>
      </xdr:nvSpPr>
      <xdr:spPr>
        <a:xfrm>
          <a:off x="5255513" y="3670463"/>
          <a:ext cx="180975" cy="21907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31</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86" name="Shape 1498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87" name="Shape 14987"/>
            <xdr:cNvGrpSpPr/>
          </xdr:nvGrpSpPr>
          <xdr:grpSpPr>
            <a:xfrm>
              <a:off x="5150738" y="3679988"/>
              <a:ext cx="390525" cy="200025"/>
              <a:chOff x="5150738" y="3679988"/>
              <a:chExt cx="390525" cy="200025"/>
            </a:xfrm>
          </xdr:grpSpPr>
          <xdr:sp>
            <xdr:nvSpPr>
              <xdr:cNvPr id="14988" name="Shape 1498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89" name="Shape 14989"/>
              <xdr:cNvGrpSpPr/>
            </xdr:nvGrpSpPr>
            <xdr:grpSpPr>
              <a:xfrm>
                <a:off x="5150738" y="3679988"/>
                <a:ext cx="390525" cy="200025"/>
                <a:chOff x="4921017" y="3679988"/>
                <a:chExt cx="849966" cy="200025"/>
              </a:xfrm>
            </xdr:grpSpPr>
            <xdr:sp>
              <xdr:nvSpPr>
                <xdr:cNvPr id="14990" name="Shape 1499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91" name="Shape 14991"/>
                <xdr:cNvGrpSpPr/>
              </xdr:nvGrpSpPr>
              <xdr:grpSpPr>
                <a:xfrm>
                  <a:off x="4921017" y="3679988"/>
                  <a:ext cx="849966" cy="200025"/>
                  <a:chOff x="5169788" y="3603788"/>
                  <a:chExt cx="352425" cy="352425"/>
                </a:xfrm>
              </xdr:grpSpPr>
              <xdr:sp>
                <xdr:nvSpPr>
                  <xdr:cNvPr id="14992" name="Shape 1499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93" name="Shape 1499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37</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4994" name="Shape 1499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995" name="Shape 14995"/>
            <xdr:cNvGrpSpPr/>
          </xdr:nvGrpSpPr>
          <xdr:grpSpPr>
            <a:xfrm>
              <a:off x="5150738" y="3679988"/>
              <a:ext cx="390525" cy="200025"/>
              <a:chOff x="5150738" y="3679988"/>
              <a:chExt cx="390525" cy="200025"/>
            </a:xfrm>
          </xdr:grpSpPr>
          <xdr:sp>
            <xdr:nvSpPr>
              <xdr:cNvPr id="14996" name="Shape 1499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97" name="Shape 14997"/>
              <xdr:cNvGrpSpPr/>
            </xdr:nvGrpSpPr>
            <xdr:grpSpPr>
              <a:xfrm>
                <a:off x="5150738" y="3679988"/>
                <a:ext cx="390525" cy="200025"/>
                <a:chOff x="4921017" y="3679988"/>
                <a:chExt cx="849966" cy="200025"/>
              </a:xfrm>
            </xdr:grpSpPr>
            <xdr:sp>
              <xdr:nvSpPr>
                <xdr:cNvPr id="14998" name="Shape 1499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99" name="Shape 14999"/>
                <xdr:cNvGrpSpPr/>
              </xdr:nvGrpSpPr>
              <xdr:grpSpPr>
                <a:xfrm>
                  <a:off x="4921017" y="3679988"/>
                  <a:ext cx="849966" cy="200025"/>
                  <a:chOff x="5169788" y="3603788"/>
                  <a:chExt cx="352425" cy="352425"/>
                </a:xfrm>
              </xdr:grpSpPr>
              <xdr:sp>
                <xdr:nvSpPr>
                  <xdr:cNvPr id="15000" name="Shape 1500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001" name="Shape 1500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39</xdr:col>
      <xdr:colOff>19050</xdr:colOff>
      <xdr:row>59</xdr:row>
      <xdr:rowOff>47625</xdr:rowOff>
    </xdr:from>
    <xdr:ext cx="342900" cy="171450"/>
    <xdr:grpSp>
      <xdr:nvGrpSpPr>
        <xdr:cNvPr id="2" name="Shape 2"/>
        <xdr:cNvGrpSpPr/>
      </xdr:nvGrpSpPr>
      <xdr:grpSpPr>
        <a:xfrm>
          <a:off x="5174550" y="3694275"/>
          <a:ext cx="342900" cy="171450"/>
          <a:chOff x="5174550" y="3694275"/>
          <a:chExt cx="342900" cy="171450"/>
        </a:xfrm>
      </xdr:grpSpPr>
      <xdr:grpSp>
        <xdr:nvGrpSpPr>
          <xdr:cNvPr id="15002" name="Shape 15002"/>
          <xdr:cNvGrpSpPr/>
        </xdr:nvGrpSpPr>
        <xdr:grpSpPr>
          <a:xfrm>
            <a:off x="5174550" y="3694275"/>
            <a:ext cx="342900" cy="171450"/>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003" name="Shape 15003"/>
            <xdr:cNvGrpSpPr/>
          </xdr:nvGrpSpPr>
          <xdr:grpSpPr>
            <a:xfrm>
              <a:off x="5150738" y="3679988"/>
              <a:ext cx="390525" cy="200025"/>
              <a:chOff x="5150738" y="3679988"/>
              <a:chExt cx="390525" cy="200025"/>
            </a:xfrm>
          </xdr:grpSpPr>
          <xdr:sp>
            <xdr:nvSpPr>
              <xdr:cNvPr id="15004" name="Shape 1500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05" name="Shape 15005"/>
              <xdr:cNvGrpSpPr/>
            </xdr:nvGrpSpPr>
            <xdr:grpSpPr>
              <a:xfrm>
                <a:off x="5150738" y="3679988"/>
                <a:ext cx="390525" cy="200025"/>
                <a:chOff x="4921017" y="3679988"/>
                <a:chExt cx="849966" cy="200025"/>
              </a:xfrm>
            </xdr:grpSpPr>
            <xdr:sp>
              <xdr:nvSpPr>
                <xdr:cNvPr id="15006" name="Shape 1500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07" name="Shape 15007"/>
                <xdr:cNvGrpSpPr/>
              </xdr:nvGrpSpPr>
              <xdr:grpSpPr>
                <a:xfrm>
                  <a:off x="4921017" y="3679988"/>
                  <a:ext cx="849966" cy="200025"/>
                  <a:chOff x="5169788" y="3603788"/>
                  <a:chExt cx="352425" cy="352425"/>
                </a:xfrm>
              </xdr:grpSpPr>
              <xdr:sp>
                <xdr:nvSpPr>
                  <xdr:cNvPr id="15008" name="Shape 1500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009" name="Shape 1500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41</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5010" name="Shape 15010"/>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011" name="Shape 15011"/>
            <xdr:cNvGrpSpPr/>
          </xdr:nvGrpSpPr>
          <xdr:grpSpPr>
            <a:xfrm>
              <a:off x="5150738" y="3679988"/>
              <a:ext cx="390525" cy="200025"/>
              <a:chOff x="5150738" y="3679988"/>
              <a:chExt cx="390525" cy="200025"/>
            </a:xfrm>
          </xdr:grpSpPr>
          <xdr:sp>
            <xdr:nvSpPr>
              <xdr:cNvPr id="15012" name="Shape 15012"/>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13" name="Shape 15013"/>
              <xdr:cNvGrpSpPr/>
            </xdr:nvGrpSpPr>
            <xdr:grpSpPr>
              <a:xfrm>
                <a:off x="5150738" y="3679988"/>
                <a:ext cx="390525" cy="200025"/>
                <a:chOff x="4921017" y="3679988"/>
                <a:chExt cx="849966" cy="200025"/>
              </a:xfrm>
            </xdr:grpSpPr>
            <xdr:sp>
              <xdr:nvSpPr>
                <xdr:cNvPr id="15014" name="Shape 15014"/>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15" name="Shape 15015"/>
                <xdr:cNvGrpSpPr/>
              </xdr:nvGrpSpPr>
              <xdr:grpSpPr>
                <a:xfrm>
                  <a:off x="4921017" y="3679988"/>
                  <a:ext cx="849966" cy="200025"/>
                  <a:chOff x="5169788" y="3603788"/>
                  <a:chExt cx="352425" cy="352425"/>
                </a:xfrm>
              </xdr:grpSpPr>
              <xdr:sp>
                <xdr:nvSpPr>
                  <xdr:cNvPr id="15016" name="Shape 1501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017" name="Shape 15017"/>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7</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5018" name="Shape 15018"/>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019" name="Shape 15019"/>
            <xdr:cNvGrpSpPr/>
          </xdr:nvGrpSpPr>
          <xdr:grpSpPr>
            <a:xfrm>
              <a:off x="5150738" y="3679988"/>
              <a:ext cx="390525" cy="200025"/>
              <a:chOff x="5150738" y="3679988"/>
              <a:chExt cx="390525" cy="200025"/>
            </a:xfrm>
          </xdr:grpSpPr>
          <xdr:sp>
            <xdr:nvSpPr>
              <xdr:cNvPr id="15020" name="Shape 15020"/>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21" name="Shape 15021"/>
              <xdr:cNvGrpSpPr/>
            </xdr:nvGrpSpPr>
            <xdr:grpSpPr>
              <a:xfrm>
                <a:off x="5150738" y="3679988"/>
                <a:ext cx="390525" cy="200025"/>
                <a:chOff x="4921017" y="3679988"/>
                <a:chExt cx="849966" cy="200025"/>
              </a:xfrm>
            </xdr:grpSpPr>
            <xdr:sp>
              <xdr:nvSpPr>
                <xdr:cNvPr id="15022" name="Shape 15022"/>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23" name="Shape 15023"/>
                <xdr:cNvGrpSpPr/>
              </xdr:nvGrpSpPr>
              <xdr:grpSpPr>
                <a:xfrm>
                  <a:off x="4921017" y="3679988"/>
                  <a:ext cx="849966" cy="200025"/>
                  <a:chOff x="5169788" y="3603788"/>
                  <a:chExt cx="352425" cy="352425"/>
                </a:xfrm>
              </xdr:grpSpPr>
              <xdr:sp>
                <xdr:nvSpPr>
                  <xdr:cNvPr id="15024" name="Shape 1502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025" name="Shape 15025"/>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5026" name="Shape 15026"/>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027" name="Shape 15027"/>
            <xdr:cNvGrpSpPr/>
          </xdr:nvGrpSpPr>
          <xdr:grpSpPr>
            <a:xfrm>
              <a:off x="5150738" y="3679988"/>
              <a:ext cx="390525" cy="200025"/>
              <a:chOff x="5150738" y="3679988"/>
              <a:chExt cx="390525" cy="200025"/>
            </a:xfrm>
          </xdr:grpSpPr>
          <xdr:sp>
            <xdr:nvSpPr>
              <xdr:cNvPr id="15028" name="Shape 15028"/>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29" name="Shape 15029"/>
              <xdr:cNvGrpSpPr/>
            </xdr:nvGrpSpPr>
            <xdr:grpSpPr>
              <a:xfrm>
                <a:off x="5150738" y="3679988"/>
                <a:ext cx="390525" cy="200025"/>
                <a:chOff x="4921017" y="3679988"/>
                <a:chExt cx="849966" cy="200025"/>
              </a:xfrm>
            </xdr:grpSpPr>
            <xdr:sp>
              <xdr:nvSpPr>
                <xdr:cNvPr id="15030" name="Shape 15030"/>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31" name="Shape 15031"/>
                <xdr:cNvGrpSpPr/>
              </xdr:nvGrpSpPr>
              <xdr:grpSpPr>
                <a:xfrm>
                  <a:off x="4921017" y="3679988"/>
                  <a:ext cx="849966" cy="200025"/>
                  <a:chOff x="5169788" y="3603788"/>
                  <a:chExt cx="352425" cy="352425"/>
                </a:xfrm>
              </xdr:grpSpPr>
              <xdr:sp>
                <xdr:nvSpPr>
                  <xdr:cNvPr id="15032" name="Shape 1503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033" name="Shape 15033"/>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33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5034" name="Shape 15034"/>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035" name="Shape 15035"/>
            <xdr:cNvGrpSpPr/>
          </xdr:nvGrpSpPr>
          <xdr:grpSpPr>
            <a:xfrm>
              <a:off x="5150738" y="3679988"/>
              <a:ext cx="390525" cy="200025"/>
              <a:chOff x="5150738" y="3679988"/>
              <a:chExt cx="390525" cy="200025"/>
            </a:xfrm>
          </xdr:grpSpPr>
          <xdr:sp>
            <xdr:nvSpPr>
              <xdr:cNvPr id="15036" name="Shape 1503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37" name="Shape 15037"/>
              <xdr:cNvGrpSpPr/>
            </xdr:nvGrpSpPr>
            <xdr:grpSpPr>
              <a:xfrm>
                <a:off x="5150738" y="3679988"/>
                <a:ext cx="390525" cy="200025"/>
                <a:chOff x="4921017" y="3679988"/>
                <a:chExt cx="849966" cy="200025"/>
              </a:xfrm>
            </xdr:grpSpPr>
            <xdr:sp>
              <xdr:nvSpPr>
                <xdr:cNvPr id="15038" name="Shape 15038"/>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39" name="Shape 15039"/>
                <xdr:cNvGrpSpPr/>
              </xdr:nvGrpSpPr>
              <xdr:grpSpPr>
                <a:xfrm>
                  <a:off x="4921017" y="3679988"/>
                  <a:ext cx="849966" cy="200025"/>
                  <a:chOff x="5169788" y="3603788"/>
                  <a:chExt cx="352425" cy="352425"/>
                </a:xfrm>
              </xdr:grpSpPr>
              <xdr:sp>
                <xdr:nvSpPr>
                  <xdr:cNvPr id="15040" name="Shape 1504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041" name="Shape 15041"/>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27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5042" name="Shape 15042"/>
          <xdr:cNvGrpSpPr/>
        </xdr:nvGrpSpPr>
        <xdr:grpSpPr>
          <a:xfrm>
            <a:off x="5150738" y="3679988"/>
            <a:ext cx="390525" cy="200025"/>
            <a:chOff x="5150738" y="3679988"/>
            <a:chExt cx="390525" cy="200025"/>
          </a:xfrm>
        </xdr:grpSpPr>
        <xdr:sp>
          <xdr:nvSpPr>
            <xdr:cNvPr id="6" name="Shape 6"/>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043" name="Shape 15043"/>
            <xdr:cNvGrpSpPr/>
          </xdr:nvGrpSpPr>
          <xdr:grpSpPr>
            <a:xfrm>
              <a:off x="5150738" y="3679988"/>
              <a:ext cx="390525" cy="200025"/>
              <a:chOff x="5150738" y="3679988"/>
              <a:chExt cx="390525" cy="200025"/>
            </a:xfrm>
          </xdr:grpSpPr>
          <xdr:sp>
            <xdr:nvSpPr>
              <xdr:cNvPr id="15044" name="Shape 15044"/>
              <xdr:cNvSpPr/>
            </xdr:nvSpPr>
            <xdr:spPr>
              <a:xfrm>
                <a:off x="5150738" y="3679988"/>
                <a:ext cx="39052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45" name="Shape 15045"/>
              <xdr:cNvGrpSpPr/>
            </xdr:nvGrpSpPr>
            <xdr:grpSpPr>
              <a:xfrm>
                <a:off x="5150738" y="3679988"/>
                <a:ext cx="390525" cy="200025"/>
                <a:chOff x="4921017" y="3679988"/>
                <a:chExt cx="849966" cy="200025"/>
              </a:xfrm>
            </xdr:grpSpPr>
            <xdr:sp>
              <xdr:nvSpPr>
                <xdr:cNvPr id="15046" name="Shape 1504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47" name="Shape 15047"/>
                <xdr:cNvGrpSpPr/>
              </xdr:nvGrpSpPr>
              <xdr:grpSpPr>
                <a:xfrm>
                  <a:off x="4921017" y="3679988"/>
                  <a:ext cx="849966" cy="200025"/>
                  <a:chOff x="5169788" y="3603788"/>
                  <a:chExt cx="352425" cy="352425"/>
                </a:xfrm>
              </xdr:grpSpPr>
              <xdr:sp>
                <xdr:nvSpPr>
                  <xdr:cNvPr id="15048" name="Shape 1504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049" name="Shape 15049"/>
                  <xdr:cNvCxnSpPr/>
                </xdr:nvCxnSpPr>
                <xdr:spPr>
                  <a:xfrm flipH="1" rot="-5400000">
                    <a:off x="5265038" y="3603788"/>
                    <a:ext cx="161925" cy="352425"/>
                  </a:xfrm>
                  <a:prstGeom prst="bentConnector3">
                    <a:avLst>
                      <a:gd fmla="val -213569" name="adj1"/>
                    </a:avLst>
                  </a:prstGeom>
                  <a:noFill/>
                  <a:ln cap="flat" cmpd="sng" w="38100">
                    <a:solidFill>
                      <a:schemeClr val="accent2"/>
                    </a:solidFill>
                    <a:prstDash val="solid"/>
                    <a:round/>
                    <a:headEnd len="sm" w="sm" type="none"/>
                    <a:tailEnd len="sm" w="sm" type="none"/>
                  </a:ln>
                </xdr:spPr>
              </xdr:cxnSp>
            </xdr:grpSp>
          </xdr:grpSp>
        </xdr:grpSp>
      </xdr:grpSp>
    </xdr:grpSp>
    <xdr:clientData fLocksWithSheet="0"/>
  </xdr:oneCellAnchor>
  <xdr:oneCellAnchor>
    <xdr:from>
      <xdr:col>18</xdr:col>
      <xdr:colOff>0</xdr:colOff>
      <xdr:row>4</xdr:row>
      <xdr:rowOff>114300</xdr:rowOff>
    </xdr:from>
    <xdr:ext cx="238125" cy="400050"/>
    <xdr:pic>
      <xdr:nvPicPr>
        <xdr:cNvPr descr="Road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19050</xdr:colOff>
      <xdr:row>6</xdr:row>
      <xdr:rowOff>66675</xdr:rowOff>
    </xdr:from>
    <xdr:ext cx="190500" cy="533400"/>
    <xdr:pic>
      <xdr:nvPicPr>
        <xdr:cNvPr descr="Train Tracks outline"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457200</xdr:colOff>
      <xdr:row>8</xdr:row>
      <xdr:rowOff>38100</xdr:rowOff>
    </xdr:from>
    <xdr:ext cx="333375" cy="571500"/>
    <xdr:pic>
      <xdr:nvPicPr>
        <xdr:cNvPr descr="Aquarius with solid fill"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39</xdr:col>
      <xdr:colOff>200025</xdr:colOff>
      <xdr:row>57</xdr:row>
      <xdr:rowOff>123825</xdr:rowOff>
    </xdr:from>
    <xdr:ext cx="190500" cy="495300"/>
    <xdr:pic>
      <xdr:nvPicPr>
        <xdr:cNvPr descr="Train Tracks outline"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27</xdr:col>
      <xdr:colOff>142875</xdr:colOff>
      <xdr:row>57</xdr:row>
      <xdr:rowOff>200025</xdr:rowOff>
    </xdr:from>
    <xdr:ext cx="238125" cy="381000"/>
    <xdr:pic>
      <xdr:nvPicPr>
        <xdr:cNvPr descr="Road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123825</xdr:colOff>
      <xdr:row>77</xdr:row>
      <xdr:rowOff>9525</xdr:rowOff>
    </xdr:from>
    <xdr:ext cx="238125" cy="371475"/>
    <xdr:pic>
      <xdr:nvPicPr>
        <xdr:cNvPr descr="Road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85725</xdr:colOff>
      <xdr:row>57</xdr:row>
      <xdr:rowOff>123825</xdr:rowOff>
    </xdr:from>
    <xdr:ext cx="323850" cy="571500"/>
    <xdr:pic>
      <xdr:nvPicPr>
        <xdr:cNvPr descr="Aquarius with solid fill"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152400</xdr:colOff>
      <xdr:row>76</xdr:row>
      <xdr:rowOff>180975</xdr:rowOff>
    </xdr:from>
    <xdr:ext cx="238125" cy="381000"/>
    <xdr:pic>
      <xdr:nvPicPr>
        <xdr:cNvPr descr="Road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66675</xdr:colOff>
      <xdr:row>136</xdr:row>
      <xdr:rowOff>0</xdr:rowOff>
    </xdr:from>
    <xdr:ext cx="238125" cy="361950"/>
    <xdr:pic>
      <xdr:nvPicPr>
        <xdr:cNvPr descr="Road with solid fill"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76200" cy="200025"/>
    <xdr:sp>
      <xdr:nvSpPr>
        <xdr:cNvPr id="15050" name="Shape 15050"/>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76200" cy="200025"/>
    <xdr:sp>
      <xdr:nvSpPr>
        <xdr:cNvPr id="15051" name="Shape 15051"/>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5052" name="Shape 15052"/>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76200" cy="200025"/>
    <xdr:sp>
      <xdr:nvSpPr>
        <xdr:cNvPr id="15053" name="Shape 15053"/>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5054" name="Shape 15054"/>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5055" name="Shape 15055"/>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5056" name="Shape 15056"/>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5057" name="Shape 15057"/>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5058" name="Shape 15058"/>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76200" cy="200025"/>
    <xdr:sp>
      <xdr:nvSpPr>
        <xdr:cNvPr id="15059" name="Shape 15059"/>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5060" name="Shape 15060"/>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76200" cy="200025"/>
    <xdr:sp>
      <xdr:nvSpPr>
        <xdr:cNvPr id="15061" name="Shape 15061"/>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5062" name="Shape 15062"/>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5063" name="Shape 15063"/>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5064" name="Shape 15064"/>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76200" cy="200025"/>
    <xdr:sp>
      <xdr:nvSpPr>
        <xdr:cNvPr id="15065" name="Shape 15065"/>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76200" cy="200025"/>
    <xdr:sp>
      <xdr:nvSpPr>
        <xdr:cNvPr id="15066" name="Shape 15066"/>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76200" cy="200025"/>
    <xdr:sp>
      <xdr:nvSpPr>
        <xdr:cNvPr id="15067" name="Shape 15067"/>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76200" cy="200025"/>
    <xdr:sp>
      <xdr:nvSpPr>
        <xdr:cNvPr id="15068" name="Shape 15068"/>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76200" cy="200025"/>
    <xdr:sp>
      <xdr:nvSpPr>
        <xdr:cNvPr id="15069" name="Shape 15069"/>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76200" cy="200025"/>
    <xdr:sp>
      <xdr:nvSpPr>
        <xdr:cNvPr id="15070" name="Shape 15070"/>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76200" cy="200025"/>
    <xdr:sp>
      <xdr:nvSpPr>
        <xdr:cNvPr id="15071" name="Shape 15071"/>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76200" cy="200025"/>
    <xdr:sp>
      <xdr:nvSpPr>
        <xdr:cNvPr id="15072" name="Shape 15072"/>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76200" cy="200025"/>
    <xdr:sp>
      <xdr:nvSpPr>
        <xdr:cNvPr id="15073" name="Shape 15073"/>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76200" cy="200025"/>
    <xdr:sp>
      <xdr:nvSpPr>
        <xdr:cNvPr id="15074" name="Shape 15074"/>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76200" cy="200025"/>
    <xdr:sp>
      <xdr:nvSpPr>
        <xdr:cNvPr id="15075" name="Shape 15075"/>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76200" cy="200025"/>
    <xdr:sp>
      <xdr:nvSpPr>
        <xdr:cNvPr id="15076" name="Shape 15076"/>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76200" cy="200025"/>
    <xdr:sp>
      <xdr:nvSpPr>
        <xdr:cNvPr id="15077" name="Shape 15077"/>
        <xdr:cNvSpPr/>
      </xdr:nvSpPr>
      <xdr:spPr>
        <a:xfrm>
          <a:off x="5312663" y="3684750"/>
          <a:ext cx="66675" cy="190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0</xdr:col>
      <xdr:colOff>0</xdr:colOff>
      <xdr:row>0</xdr:row>
      <xdr:rowOff>0</xdr:rowOff>
    </xdr:from>
    <xdr:ext cx="1609725" cy="12763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24</xdr:col>
      <xdr:colOff>523875</xdr:colOff>
      <xdr:row>0</xdr:row>
      <xdr:rowOff>0</xdr:rowOff>
    </xdr:from>
    <xdr:ext cx="2495550" cy="1352550"/>
    <xdr:pic>
      <xdr:nvPicPr>
        <xdr:cNvPr descr="download.png"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19.71"/>
    <col customWidth="1" min="3" max="3" width="18.0"/>
    <col customWidth="1" min="4" max="4" width="6.0"/>
    <col customWidth="1" min="5" max="5" width="17.71"/>
    <col customWidth="1" min="6" max="6" width="16.57"/>
    <col customWidth="1" min="7" max="7" width="13.71"/>
    <col customWidth="1" min="8" max="9" width="12.57"/>
    <col customWidth="1" min="10" max="10" width="48.71"/>
  </cols>
  <sheetData>
    <row r="1" ht="30.0" customHeight="1">
      <c r="A1" s="1" t="s">
        <v>0</v>
      </c>
      <c r="B1" s="2"/>
      <c r="C1" s="2"/>
      <c r="D1" s="2"/>
      <c r="E1" s="2"/>
      <c r="F1" s="2"/>
      <c r="G1" s="2"/>
      <c r="H1" s="2"/>
      <c r="I1" s="2"/>
      <c r="J1" s="3"/>
    </row>
    <row r="2" ht="24.75" customHeight="1">
      <c r="A2" s="4" t="s">
        <v>1</v>
      </c>
      <c r="B2" s="2"/>
      <c r="C2" s="2"/>
      <c r="D2" s="2"/>
      <c r="E2" s="2"/>
      <c r="F2" s="2"/>
      <c r="G2" s="2"/>
      <c r="H2" s="2"/>
      <c r="I2" s="3"/>
      <c r="J2" s="5">
        <f>TODAY()-1</f>
        <v>46190</v>
      </c>
    </row>
    <row r="3" ht="24.75" customHeight="1">
      <c r="A3" s="6" t="s">
        <v>2</v>
      </c>
      <c r="B3" s="2"/>
      <c r="C3" s="2"/>
      <c r="D3" s="2"/>
      <c r="E3" s="2"/>
      <c r="F3" s="2"/>
      <c r="G3" s="2"/>
      <c r="H3" s="2"/>
      <c r="I3" s="2"/>
      <c r="J3" s="3"/>
    </row>
    <row r="4">
      <c r="A4" s="7" t="s">
        <v>3</v>
      </c>
      <c r="B4" s="7" t="s">
        <v>4</v>
      </c>
      <c r="C4" s="8" t="s">
        <v>5</v>
      </c>
      <c r="D4" s="7" t="s">
        <v>6</v>
      </c>
      <c r="E4" s="8" t="s">
        <v>7</v>
      </c>
      <c r="F4" s="8" t="s">
        <v>8</v>
      </c>
      <c r="G4" s="8" t="s">
        <v>9</v>
      </c>
      <c r="H4" s="8" t="s">
        <v>10</v>
      </c>
      <c r="I4" s="7" t="s">
        <v>11</v>
      </c>
      <c r="J4" s="7" t="s">
        <v>12</v>
      </c>
    </row>
    <row r="5">
      <c r="A5" s="9">
        <v>1.0</v>
      </c>
      <c r="B5" s="10" t="s">
        <v>13</v>
      </c>
      <c r="C5" s="10" t="s">
        <v>14</v>
      </c>
      <c r="D5" s="9" t="s">
        <v>15</v>
      </c>
      <c r="E5" s="11">
        <v>45708.0</v>
      </c>
      <c r="F5" s="11">
        <v>45955.0</v>
      </c>
      <c r="G5" s="9">
        <v>315.0</v>
      </c>
      <c r="H5" s="9">
        <v>319.0</v>
      </c>
      <c r="I5" s="9">
        <f t="shared" ref="I5:I11" si="1">G5-H5</f>
        <v>-4</v>
      </c>
      <c r="J5" s="12"/>
    </row>
    <row r="6">
      <c r="A6" s="9">
        <v>2.0</v>
      </c>
      <c r="B6" s="10" t="s">
        <v>16</v>
      </c>
      <c r="C6" s="10" t="s">
        <v>14</v>
      </c>
      <c r="D6" s="9" t="s">
        <v>15</v>
      </c>
      <c r="E6" s="11">
        <v>45708.0</v>
      </c>
      <c r="F6" s="11">
        <v>45955.0</v>
      </c>
      <c r="G6" s="9">
        <v>315.0</v>
      </c>
      <c r="H6" s="9">
        <v>319.0</v>
      </c>
      <c r="I6" s="9">
        <f t="shared" si="1"/>
        <v>-4</v>
      </c>
      <c r="J6" s="12"/>
    </row>
    <row r="7">
      <c r="A7" s="9">
        <v>3.0</v>
      </c>
      <c r="B7" s="10" t="s">
        <v>17</v>
      </c>
      <c r="C7" s="10" t="s">
        <v>14</v>
      </c>
      <c r="D7" s="9" t="s">
        <v>15</v>
      </c>
      <c r="E7" s="11">
        <v>45757.0</v>
      </c>
      <c r="F7" s="11">
        <v>46101.0</v>
      </c>
      <c r="G7" s="9">
        <v>315.0</v>
      </c>
      <c r="H7" s="9">
        <v>314.0</v>
      </c>
      <c r="I7" s="9">
        <f t="shared" si="1"/>
        <v>1</v>
      </c>
      <c r="J7" s="13" t="s">
        <v>18</v>
      </c>
    </row>
    <row r="8">
      <c r="A8" s="9">
        <v>4.0</v>
      </c>
      <c r="B8" s="10" t="s">
        <v>19</v>
      </c>
      <c r="C8" s="10" t="s">
        <v>20</v>
      </c>
      <c r="D8" s="9" t="s">
        <v>21</v>
      </c>
      <c r="E8" s="11">
        <v>45853.0</v>
      </c>
      <c r="F8" s="11">
        <v>46193.0</v>
      </c>
      <c r="G8" s="9">
        <v>4398.0</v>
      </c>
      <c r="H8" s="14">
        <v>4257.051</v>
      </c>
      <c r="I8" s="14">
        <f t="shared" si="1"/>
        <v>140.949</v>
      </c>
      <c r="J8" s="12"/>
    </row>
    <row r="9">
      <c r="A9" s="9">
        <v>5.0</v>
      </c>
      <c r="B9" s="10" t="s">
        <v>22</v>
      </c>
      <c r="C9" s="10" t="s">
        <v>23</v>
      </c>
      <c r="D9" s="9" t="s">
        <v>15</v>
      </c>
      <c r="E9" s="11">
        <v>45853.0</v>
      </c>
      <c r="F9" s="11">
        <v>46193.0</v>
      </c>
      <c r="G9" s="9">
        <f>6366+5906</f>
        <v>12272</v>
      </c>
      <c r="H9" s="9">
        <v>0.0</v>
      </c>
      <c r="I9" s="9">
        <f t="shared" si="1"/>
        <v>12272</v>
      </c>
      <c r="J9" s="12"/>
    </row>
    <row r="10">
      <c r="A10" s="9">
        <v>6.0</v>
      </c>
      <c r="B10" s="10" t="s">
        <v>24</v>
      </c>
      <c r="C10" s="10" t="s">
        <v>25</v>
      </c>
      <c r="D10" s="9" t="s">
        <v>26</v>
      </c>
      <c r="E10" s="11">
        <v>45853.0</v>
      </c>
      <c r="F10" s="11">
        <v>46193.0</v>
      </c>
      <c r="G10" s="15">
        <v>1.0</v>
      </c>
      <c r="H10" s="15">
        <v>0.85</v>
      </c>
      <c r="I10" s="15">
        <f t="shared" si="1"/>
        <v>0.15</v>
      </c>
      <c r="J10" s="12"/>
    </row>
    <row r="11">
      <c r="A11" s="9">
        <v>7.0</v>
      </c>
      <c r="B11" s="10" t="s">
        <v>27</v>
      </c>
      <c r="C11" s="10" t="s">
        <v>28</v>
      </c>
      <c r="D11" s="9" t="s">
        <v>21</v>
      </c>
      <c r="E11" s="11">
        <v>45981.0</v>
      </c>
      <c r="F11" s="11">
        <v>46162.0</v>
      </c>
      <c r="G11" s="9">
        <v>127.0</v>
      </c>
      <c r="H11" s="9">
        <v>0.0</v>
      </c>
      <c r="I11" s="9">
        <f t="shared" si="1"/>
        <v>127</v>
      </c>
      <c r="J11"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J1"/>
    <mergeCell ref="A2:I2"/>
    <mergeCell ref="A3:J3"/>
  </mergeCells>
  <printOptions/>
  <pageMargins bottom="0.75" footer="0.0" header="0.0" left="0.7" right="0.7" top="0.75"/>
  <pageSetup paperSize="9" scale="8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25.71"/>
    <col customWidth="1" min="3" max="3" width="50.71"/>
    <col customWidth="1" min="4" max="4" width="16.14"/>
    <col customWidth="1" min="5" max="5" width="5.43"/>
    <col customWidth="1" min="6" max="6" width="9.86"/>
    <col customWidth="1" min="7" max="7" width="16.57"/>
    <col customWidth="1" min="8" max="8" width="13.71"/>
    <col customWidth="1" min="9" max="10" width="12.57"/>
    <col customWidth="1" min="11" max="11" width="20.71"/>
    <col customWidth="1" min="12" max="12" width="15.71"/>
  </cols>
  <sheetData>
    <row r="1" ht="30.0" customHeight="1">
      <c r="A1" s="16" t="s">
        <v>29</v>
      </c>
      <c r="B1" s="2"/>
      <c r="C1" s="2"/>
      <c r="D1" s="2"/>
      <c r="E1" s="2"/>
      <c r="F1" s="2"/>
      <c r="G1" s="2"/>
      <c r="H1" s="2"/>
      <c r="I1" s="2"/>
      <c r="J1" s="2"/>
      <c r="K1" s="2"/>
      <c r="L1" s="3"/>
    </row>
    <row r="2" ht="24.75" customHeight="1">
      <c r="A2" s="17" t="s">
        <v>2</v>
      </c>
      <c r="B2" s="2"/>
      <c r="C2" s="2"/>
      <c r="D2" s="2"/>
      <c r="E2" s="2"/>
      <c r="F2" s="2"/>
      <c r="G2" s="2"/>
      <c r="H2" s="2"/>
      <c r="I2" s="2"/>
      <c r="J2" s="2"/>
      <c r="K2" s="2"/>
      <c r="L2" s="3"/>
    </row>
    <row r="3">
      <c r="A3" s="17" t="s">
        <v>30</v>
      </c>
      <c r="B3" s="2"/>
      <c r="C3" s="2"/>
      <c r="D3" s="2"/>
      <c r="E3" s="2"/>
      <c r="F3" s="2"/>
      <c r="G3" s="2"/>
      <c r="H3" s="2"/>
      <c r="I3" s="2"/>
      <c r="J3" s="2"/>
      <c r="K3" s="2"/>
      <c r="L3" s="3"/>
    </row>
    <row r="4" ht="15.0" customHeight="1">
      <c r="A4" s="18" t="s">
        <v>31</v>
      </c>
      <c r="B4" s="2"/>
      <c r="C4" s="2"/>
      <c r="D4" s="2"/>
      <c r="E4" s="2"/>
      <c r="F4" s="2"/>
      <c r="G4" s="2"/>
      <c r="H4" s="2"/>
      <c r="I4" s="2"/>
      <c r="J4" s="2"/>
      <c r="K4" s="3"/>
      <c r="L4" s="5">
        <f>TODAY()-1</f>
        <v>46190</v>
      </c>
    </row>
    <row r="5">
      <c r="A5" s="19" t="s">
        <v>32</v>
      </c>
      <c r="B5" s="20" t="s">
        <v>33</v>
      </c>
      <c r="C5" s="20" t="s">
        <v>4</v>
      </c>
      <c r="D5" s="20" t="s">
        <v>34</v>
      </c>
      <c r="E5" s="20" t="s">
        <v>6</v>
      </c>
      <c r="F5" s="19" t="s">
        <v>35</v>
      </c>
      <c r="G5" s="19" t="s">
        <v>36</v>
      </c>
      <c r="H5" s="19" t="s">
        <v>37</v>
      </c>
      <c r="I5" s="19" t="s">
        <v>38</v>
      </c>
      <c r="J5" s="19" t="s">
        <v>11</v>
      </c>
      <c r="K5" s="19" t="s">
        <v>39</v>
      </c>
      <c r="L5" s="19" t="s">
        <v>40</v>
      </c>
    </row>
    <row r="6">
      <c r="A6" s="21">
        <v>1.0</v>
      </c>
      <c r="B6" s="22" t="s">
        <v>41</v>
      </c>
      <c r="C6" s="22" t="s">
        <v>42</v>
      </c>
      <c r="D6" s="23" t="s">
        <v>14</v>
      </c>
      <c r="E6" s="21" t="s">
        <v>43</v>
      </c>
      <c r="F6" s="21">
        <v>297.0</v>
      </c>
      <c r="G6" s="24">
        <v>319.0</v>
      </c>
      <c r="H6" s="21"/>
      <c r="I6" s="21">
        <v>319.0</v>
      </c>
      <c r="J6" s="24">
        <f t="shared" ref="J6:J106" si="1">G6-I6</f>
        <v>0</v>
      </c>
      <c r="K6" s="25"/>
      <c r="L6" s="25"/>
      <c r="N6" s="26">
        <f t="shared" ref="N6:N106" si="2">I6/F6</f>
        <v>1.074074074</v>
      </c>
    </row>
    <row r="7">
      <c r="A7" s="21">
        <v>2.0</v>
      </c>
      <c r="B7" s="22" t="s">
        <v>41</v>
      </c>
      <c r="C7" s="22" t="s">
        <v>44</v>
      </c>
      <c r="D7" s="23" t="s">
        <v>14</v>
      </c>
      <c r="E7" s="21" t="s">
        <v>43</v>
      </c>
      <c r="F7" s="21">
        <v>15.0</v>
      </c>
      <c r="G7" s="24">
        <v>15.0</v>
      </c>
      <c r="H7" s="21"/>
      <c r="I7" s="21"/>
      <c r="J7" s="24">
        <f t="shared" si="1"/>
        <v>15</v>
      </c>
      <c r="K7" s="25"/>
      <c r="L7" s="25"/>
      <c r="N7" s="26">
        <f t="shared" si="2"/>
        <v>0</v>
      </c>
    </row>
    <row r="8">
      <c r="A8" s="21">
        <v>3.0</v>
      </c>
      <c r="B8" s="22" t="s">
        <v>41</v>
      </c>
      <c r="C8" s="22" t="s">
        <v>45</v>
      </c>
      <c r="D8" s="23" t="s">
        <v>14</v>
      </c>
      <c r="E8" s="21" t="s">
        <v>43</v>
      </c>
      <c r="F8" s="21">
        <v>297.0</v>
      </c>
      <c r="G8" s="24">
        <v>319.0</v>
      </c>
      <c r="H8" s="21"/>
      <c r="I8" s="21">
        <v>319.0</v>
      </c>
      <c r="J8" s="24">
        <f t="shared" si="1"/>
        <v>0</v>
      </c>
      <c r="K8" s="25"/>
      <c r="L8" s="25"/>
      <c r="N8" s="26">
        <f t="shared" si="2"/>
        <v>1.074074074</v>
      </c>
    </row>
    <row r="9">
      <c r="A9" s="21">
        <v>4.0</v>
      </c>
      <c r="B9" s="22" t="s">
        <v>41</v>
      </c>
      <c r="C9" s="22" t="s">
        <v>46</v>
      </c>
      <c r="D9" s="23" t="s">
        <v>14</v>
      </c>
      <c r="E9" s="21" t="s">
        <v>43</v>
      </c>
      <c r="F9" s="21">
        <v>14.0</v>
      </c>
      <c r="G9" s="24">
        <v>16.0</v>
      </c>
      <c r="H9" s="21"/>
      <c r="I9" s="21"/>
      <c r="J9" s="24">
        <f t="shared" si="1"/>
        <v>16</v>
      </c>
      <c r="K9" s="25"/>
      <c r="L9" s="25"/>
      <c r="N9" s="26">
        <f t="shared" si="2"/>
        <v>0</v>
      </c>
    </row>
    <row r="10">
      <c r="A10" s="21">
        <v>5.0</v>
      </c>
      <c r="B10" s="22" t="s">
        <v>41</v>
      </c>
      <c r="C10" s="22" t="s">
        <v>47</v>
      </c>
      <c r="D10" s="23" t="s">
        <v>14</v>
      </c>
      <c r="E10" s="21" t="s">
        <v>43</v>
      </c>
      <c r="F10" s="21">
        <v>3.0</v>
      </c>
      <c r="G10" s="24">
        <v>3.0</v>
      </c>
      <c r="H10" s="21"/>
      <c r="I10" s="21"/>
      <c r="J10" s="24">
        <f t="shared" si="1"/>
        <v>3</v>
      </c>
      <c r="K10" s="25"/>
      <c r="L10" s="25"/>
      <c r="N10" s="26">
        <f t="shared" si="2"/>
        <v>0</v>
      </c>
    </row>
    <row r="11">
      <c r="A11" s="21">
        <v>6.0</v>
      </c>
      <c r="B11" s="22" t="s">
        <v>41</v>
      </c>
      <c r="C11" s="22" t="s">
        <v>48</v>
      </c>
      <c r="D11" s="23" t="s">
        <v>14</v>
      </c>
      <c r="E11" s="21" t="s">
        <v>43</v>
      </c>
      <c r="F11" s="21">
        <v>3.0</v>
      </c>
      <c r="G11" s="24">
        <v>3.0</v>
      </c>
      <c r="H11" s="21"/>
      <c r="I11" s="21"/>
      <c r="J11" s="24">
        <f t="shared" si="1"/>
        <v>3</v>
      </c>
      <c r="K11" s="25"/>
      <c r="L11" s="25"/>
      <c r="N11" s="26">
        <f t="shared" si="2"/>
        <v>0</v>
      </c>
    </row>
    <row r="12">
      <c r="A12" s="21">
        <v>7.0</v>
      </c>
      <c r="B12" s="22" t="s">
        <v>49</v>
      </c>
      <c r="C12" s="22" t="s">
        <v>50</v>
      </c>
      <c r="D12" s="23" t="s">
        <v>14</v>
      </c>
      <c r="E12" s="21" t="s">
        <v>43</v>
      </c>
      <c r="F12" s="21">
        <v>315.0</v>
      </c>
      <c r="G12" s="24">
        <v>319.0</v>
      </c>
      <c r="H12" s="21"/>
      <c r="I12" s="21"/>
      <c r="J12" s="24">
        <f t="shared" si="1"/>
        <v>319</v>
      </c>
      <c r="K12" s="25"/>
      <c r="L12" s="25"/>
      <c r="N12" s="26">
        <f t="shared" si="2"/>
        <v>0</v>
      </c>
    </row>
    <row r="13">
      <c r="A13" s="21">
        <v>8.0</v>
      </c>
      <c r="B13" s="22" t="s">
        <v>49</v>
      </c>
      <c r="C13" s="22" t="s">
        <v>51</v>
      </c>
      <c r="D13" s="23" t="s">
        <v>14</v>
      </c>
      <c r="E13" s="21" t="s">
        <v>43</v>
      </c>
      <c r="F13" s="21">
        <v>315.0</v>
      </c>
      <c r="G13" s="24">
        <v>319.0</v>
      </c>
      <c r="H13" s="21"/>
      <c r="I13" s="21"/>
      <c r="J13" s="24">
        <f t="shared" si="1"/>
        <v>319</v>
      </c>
      <c r="K13" s="25"/>
      <c r="L13" s="25"/>
      <c r="N13" s="26">
        <f t="shared" si="2"/>
        <v>0</v>
      </c>
    </row>
    <row r="14">
      <c r="A14" s="21">
        <v>9.0</v>
      </c>
      <c r="B14" s="22" t="s">
        <v>49</v>
      </c>
      <c r="C14" s="22" t="s">
        <v>52</v>
      </c>
      <c r="D14" s="23" t="s">
        <v>14</v>
      </c>
      <c r="E14" s="21" t="s">
        <v>53</v>
      </c>
      <c r="F14" s="21">
        <v>630.0</v>
      </c>
      <c r="G14" s="24">
        <v>638.0</v>
      </c>
      <c r="H14" s="21"/>
      <c r="I14" s="21"/>
      <c r="J14" s="24">
        <f t="shared" si="1"/>
        <v>638</v>
      </c>
      <c r="K14" s="25"/>
      <c r="L14" s="25"/>
      <c r="N14" s="26">
        <f t="shared" si="2"/>
        <v>0</v>
      </c>
    </row>
    <row r="15">
      <c r="A15" s="21">
        <v>10.0</v>
      </c>
      <c r="B15" s="22" t="s">
        <v>49</v>
      </c>
      <c r="C15" s="22" t="s">
        <v>54</v>
      </c>
      <c r="D15" s="23" t="s">
        <v>14</v>
      </c>
      <c r="E15" s="21" t="s">
        <v>53</v>
      </c>
      <c r="F15" s="21">
        <v>315.0</v>
      </c>
      <c r="G15" s="24">
        <v>319.0</v>
      </c>
      <c r="H15" s="21"/>
      <c r="I15" s="21"/>
      <c r="J15" s="24">
        <f t="shared" si="1"/>
        <v>319</v>
      </c>
      <c r="K15" s="25"/>
      <c r="L15" s="25"/>
      <c r="N15" s="26">
        <f t="shared" si="2"/>
        <v>0</v>
      </c>
    </row>
    <row r="16">
      <c r="A16" s="21">
        <v>11.0</v>
      </c>
      <c r="B16" s="22" t="s">
        <v>49</v>
      </c>
      <c r="C16" s="22" t="s">
        <v>55</v>
      </c>
      <c r="D16" s="23" t="s">
        <v>14</v>
      </c>
      <c r="E16" s="21" t="s">
        <v>53</v>
      </c>
      <c r="F16" s="21">
        <v>315.0</v>
      </c>
      <c r="G16" s="24">
        <v>319.0</v>
      </c>
      <c r="H16" s="21"/>
      <c r="I16" s="21"/>
      <c r="J16" s="24">
        <f t="shared" si="1"/>
        <v>319</v>
      </c>
      <c r="K16" s="25"/>
      <c r="L16" s="25"/>
      <c r="N16" s="26">
        <f t="shared" si="2"/>
        <v>0</v>
      </c>
    </row>
    <row r="17">
      <c r="A17" s="21">
        <v>12.0</v>
      </c>
      <c r="B17" s="22" t="s">
        <v>49</v>
      </c>
      <c r="C17" s="22" t="s">
        <v>56</v>
      </c>
      <c r="D17" s="23" t="s">
        <v>14</v>
      </c>
      <c r="E17" s="21" t="s">
        <v>53</v>
      </c>
      <c r="F17" s="21">
        <v>510.0</v>
      </c>
      <c r="G17" s="24">
        <v>512.0</v>
      </c>
      <c r="H17" s="21"/>
      <c r="I17" s="21"/>
      <c r="J17" s="24">
        <f t="shared" si="1"/>
        <v>512</v>
      </c>
      <c r="K17" s="25"/>
      <c r="L17" s="25"/>
      <c r="N17" s="26">
        <f t="shared" si="2"/>
        <v>0</v>
      </c>
    </row>
    <row r="18">
      <c r="A18" s="21">
        <v>13.0</v>
      </c>
      <c r="B18" s="22" t="s">
        <v>57</v>
      </c>
      <c r="C18" s="22" t="s">
        <v>58</v>
      </c>
      <c r="D18" s="23" t="s">
        <v>20</v>
      </c>
      <c r="E18" s="21" t="s">
        <v>59</v>
      </c>
      <c r="F18" s="21">
        <v>4398.0</v>
      </c>
      <c r="G18" s="24">
        <v>4530.0</v>
      </c>
      <c r="H18" s="21"/>
      <c r="I18" s="14">
        <v>4257.051</v>
      </c>
      <c r="J18" s="24">
        <f t="shared" si="1"/>
        <v>272.949</v>
      </c>
      <c r="K18" s="25"/>
      <c r="L18" s="25"/>
      <c r="N18" s="26">
        <f t="shared" si="2"/>
        <v>0.9679515689</v>
      </c>
    </row>
    <row r="19">
      <c r="A19" s="21">
        <v>14.0</v>
      </c>
      <c r="B19" s="22" t="s">
        <v>60</v>
      </c>
      <c r="C19" s="22" t="s">
        <v>61</v>
      </c>
      <c r="D19" s="23" t="s">
        <v>62</v>
      </c>
      <c r="E19" s="21" t="s">
        <v>59</v>
      </c>
      <c r="F19" s="21">
        <v>122.0</v>
      </c>
      <c r="G19" s="24">
        <v>128.641</v>
      </c>
      <c r="H19" s="21"/>
      <c r="I19" s="21">
        <v>129.0</v>
      </c>
      <c r="J19" s="24">
        <f t="shared" si="1"/>
        <v>-0.359</v>
      </c>
      <c r="K19" s="25"/>
      <c r="L19" s="25"/>
      <c r="N19" s="26">
        <f t="shared" si="2"/>
        <v>1.057377049</v>
      </c>
    </row>
    <row r="20">
      <c r="A20" s="21">
        <v>15.0</v>
      </c>
      <c r="B20" s="22" t="s">
        <v>63</v>
      </c>
      <c r="C20" s="22" t="s">
        <v>64</v>
      </c>
      <c r="D20" s="23" t="s">
        <v>65</v>
      </c>
      <c r="E20" s="21" t="s">
        <v>53</v>
      </c>
      <c r="F20" s="21">
        <v>1530.0</v>
      </c>
      <c r="G20" s="24">
        <v>1536.0</v>
      </c>
      <c r="H20" s="21"/>
      <c r="I20" s="21">
        <v>1298.0</v>
      </c>
      <c r="J20" s="24">
        <f t="shared" si="1"/>
        <v>238</v>
      </c>
      <c r="K20" s="25"/>
      <c r="L20" s="25"/>
      <c r="N20" s="26">
        <f t="shared" si="2"/>
        <v>0.8483660131</v>
      </c>
    </row>
    <row r="21" ht="15.75" customHeight="1">
      <c r="A21" s="21">
        <v>16.0</v>
      </c>
      <c r="B21" s="22" t="s">
        <v>63</v>
      </c>
      <c r="C21" s="22" t="s">
        <v>66</v>
      </c>
      <c r="D21" s="23" t="s">
        <v>65</v>
      </c>
      <c r="E21" s="21" t="s">
        <v>53</v>
      </c>
      <c r="F21" s="21">
        <v>94.0</v>
      </c>
      <c r="G21" s="24">
        <v>100.0</v>
      </c>
      <c r="H21" s="21"/>
      <c r="I21" s="21">
        <v>85.0</v>
      </c>
      <c r="J21" s="24">
        <f t="shared" si="1"/>
        <v>15</v>
      </c>
      <c r="K21" s="25"/>
      <c r="L21" s="25"/>
      <c r="N21" s="26">
        <f t="shared" si="2"/>
        <v>0.9042553191</v>
      </c>
    </row>
    <row r="22" ht="15.75" customHeight="1">
      <c r="A22" s="21">
        <v>17.0</v>
      </c>
      <c r="B22" s="22" t="s">
        <v>63</v>
      </c>
      <c r="C22" s="22" t="s">
        <v>67</v>
      </c>
      <c r="D22" s="23" t="s">
        <v>65</v>
      </c>
      <c r="E22" s="21" t="s">
        <v>53</v>
      </c>
      <c r="F22" s="21">
        <v>732.0</v>
      </c>
      <c r="G22" s="24">
        <v>762.0</v>
      </c>
      <c r="H22" s="21"/>
      <c r="I22" s="21">
        <v>633.0</v>
      </c>
      <c r="J22" s="24">
        <f t="shared" si="1"/>
        <v>129</v>
      </c>
      <c r="K22" s="25"/>
      <c r="L22" s="25"/>
      <c r="N22" s="26">
        <f t="shared" si="2"/>
        <v>0.8647540984</v>
      </c>
    </row>
    <row r="23" ht="15.75" customHeight="1">
      <c r="A23" s="21">
        <v>18.0</v>
      </c>
      <c r="B23" s="22" t="s">
        <v>63</v>
      </c>
      <c r="C23" s="22" t="s">
        <v>68</v>
      </c>
      <c r="D23" s="23" t="s">
        <v>65</v>
      </c>
      <c r="E23" s="21" t="s">
        <v>53</v>
      </c>
      <c r="F23" s="21">
        <v>4.0</v>
      </c>
      <c r="G23" s="24">
        <v>4.0</v>
      </c>
      <c r="H23" s="21"/>
      <c r="I23" s="21"/>
      <c r="J23" s="24">
        <f t="shared" si="1"/>
        <v>4</v>
      </c>
      <c r="K23" s="25"/>
      <c r="L23" s="25"/>
      <c r="N23" s="26">
        <f t="shared" si="2"/>
        <v>0</v>
      </c>
    </row>
    <row r="24" ht="15.75" customHeight="1">
      <c r="A24" s="21">
        <v>19.0</v>
      </c>
      <c r="B24" s="22" t="s">
        <v>63</v>
      </c>
      <c r="C24" s="22" t="s">
        <v>64</v>
      </c>
      <c r="D24" s="23" t="s">
        <v>65</v>
      </c>
      <c r="E24" s="21" t="s">
        <v>53</v>
      </c>
      <c r="F24" s="21">
        <v>25.0</v>
      </c>
      <c r="G24" s="24">
        <v>25.0</v>
      </c>
      <c r="H24" s="21"/>
      <c r="I24" s="21"/>
      <c r="J24" s="24">
        <f t="shared" si="1"/>
        <v>25</v>
      </c>
      <c r="K24" s="25"/>
      <c r="L24" s="25"/>
      <c r="N24" s="26">
        <f t="shared" si="2"/>
        <v>0</v>
      </c>
    </row>
    <row r="25" ht="15.75" customHeight="1">
      <c r="A25" s="21">
        <v>20.0</v>
      </c>
      <c r="B25" s="22" t="s">
        <v>63</v>
      </c>
      <c r="C25" s="22" t="s">
        <v>66</v>
      </c>
      <c r="D25" s="23" t="s">
        <v>65</v>
      </c>
      <c r="E25" s="21" t="s">
        <v>53</v>
      </c>
      <c r="F25" s="21">
        <v>5.0</v>
      </c>
      <c r="G25" s="24">
        <v>5.0</v>
      </c>
      <c r="H25" s="21"/>
      <c r="I25" s="21"/>
      <c r="J25" s="24">
        <f t="shared" si="1"/>
        <v>5</v>
      </c>
      <c r="K25" s="25"/>
      <c r="L25" s="25"/>
      <c r="N25" s="26">
        <f t="shared" si="2"/>
        <v>0</v>
      </c>
    </row>
    <row r="26" ht="15.75" customHeight="1">
      <c r="A26" s="21">
        <v>21.0</v>
      </c>
      <c r="B26" s="22" t="s">
        <v>63</v>
      </c>
      <c r="C26" s="22" t="s">
        <v>67</v>
      </c>
      <c r="D26" s="23" t="s">
        <v>65</v>
      </c>
      <c r="E26" s="21" t="s">
        <v>53</v>
      </c>
      <c r="F26" s="21">
        <v>10.0</v>
      </c>
      <c r="G26" s="24">
        <v>10.0</v>
      </c>
      <c r="H26" s="21"/>
      <c r="I26" s="21"/>
      <c r="J26" s="24">
        <f t="shared" si="1"/>
        <v>10</v>
      </c>
      <c r="K26" s="25"/>
      <c r="L26" s="25"/>
      <c r="N26" s="26">
        <f t="shared" si="2"/>
        <v>0</v>
      </c>
    </row>
    <row r="27" ht="15.75" customHeight="1">
      <c r="A27" s="21">
        <v>22.0</v>
      </c>
      <c r="B27" s="22" t="s">
        <v>63</v>
      </c>
      <c r="C27" s="22" t="s">
        <v>68</v>
      </c>
      <c r="D27" s="23" t="s">
        <v>65</v>
      </c>
      <c r="E27" s="21" t="s">
        <v>53</v>
      </c>
      <c r="F27" s="21">
        <v>1.0</v>
      </c>
      <c r="G27" s="24">
        <v>1.0</v>
      </c>
      <c r="H27" s="21"/>
      <c r="I27" s="21"/>
      <c r="J27" s="24">
        <f t="shared" si="1"/>
        <v>1</v>
      </c>
      <c r="K27" s="25"/>
      <c r="L27" s="25"/>
      <c r="N27" s="26">
        <f t="shared" si="2"/>
        <v>0</v>
      </c>
    </row>
    <row r="28" ht="15.75" customHeight="1">
      <c r="A28" s="21">
        <v>23.0</v>
      </c>
      <c r="B28" s="22" t="s">
        <v>69</v>
      </c>
      <c r="C28" s="22" t="s">
        <v>70</v>
      </c>
      <c r="D28" s="23" t="s">
        <v>65</v>
      </c>
      <c r="E28" s="21" t="s">
        <v>43</v>
      </c>
      <c r="F28" s="21">
        <v>2199.0</v>
      </c>
      <c r="G28" s="24">
        <v>2199.0</v>
      </c>
      <c r="H28" s="21"/>
      <c r="I28" s="21">
        <v>1880.0</v>
      </c>
      <c r="J28" s="24">
        <f t="shared" si="1"/>
        <v>319</v>
      </c>
      <c r="K28" s="25"/>
      <c r="L28" s="25"/>
      <c r="N28" s="26">
        <f t="shared" si="2"/>
        <v>0.8549340609</v>
      </c>
    </row>
    <row r="29" ht="15.75" customHeight="1">
      <c r="A29" s="21">
        <v>24.0</v>
      </c>
      <c r="B29" s="22" t="s">
        <v>69</v>
      </c>
      <c r="C29" s="22" t="s">
        <v>71</v>
      </c>
      <c r="D29" s="23" t="s">
        <v>65</v>
      </c>
      <c r="E29" s="21" t="s">
        <v>43</v>
      </c>
      <c r="F29" s="21">
        <v>733.0</v>
      </c>
      <c r="G29" s="24">
        <v>733.0</v>
      </c>
      <c r="H29" s="21"/>
      <c r="I29" s="21">
        <v>632.0</v>
      </c>
      <c r="J29" s="24">
        <f t="shared" si="1"/>
        <v>101</v>
      </c>
      <c r="K29" s="25"/>
      <c r="L29" s="25"/>
      <c r="N29" s="26">
        <f t="shared" si="2"/>
        <v>0.8622100955</v>
      </c>
    </row>
    <row r="30" ht="15.75" customHeight="1">
      <c r="A30" s="21">
        <v>25.0</v>
      </c>
      <c r="B30" s="22" t="s">
        <v>69</v>
      </c>
      <c r="C30" s="22" t="s">
        <v>72</v>
      </c>
      <c r="D30" s="23" t="s">
        <v>65</v>
      </c>
      <c r="E30" s="21" t="s">
        <v>43</v>
      </c>
      <c r="F30" s="21">
        <v>96.0</v>
      </c>
      <c r="G30" s="24">
        <v>96.0</v>
      </c>
      <c r="H30" s="21"/>
      <c r="I30" s="21">
        <v>91.0</v>
      </c>
      <c r="J30" s="24">
        <f t="shared" si="1"/>
        <v>5</v>
      </c>
      <c r="K30" s="25"/>
      <c r="L30" s="25"/>
      <c r="N30" s="26">
        <f t="shared" si="2"/>
        <v>0.9479166667</v>
      </c>
    </row>
    <row r="31" ht="15.75" customHeight="1">
      <c r="A31" s="21">
        <v>26.0</v>
      </c>
      <c r="B31" s="22" t="s">
        <v>69</v>
      </c>
      <c r="C31" s="22" t="s">
        <v>73</v>
      </c>
      <c r="D31" s="23" t="s">
        <v>65</v>
      </c>
      <c r="E31" s="21" t="s">
        <v>43</v>
      </c>
      <c r="F31" s="21">
        <v>13230.0</v>
      </c>
      <c r="G31" s="24">
        <v>13704.0</v>
      </c>
      <c r="H31" s="21"/>
      <c r="I31" s="21">
        <v>11280.0</v>
      </c>
      <c r="J31" s="24">
        <f t="shared" si="1"/>
        <v>2424</v>
      </c>
      <c r="K31" s="25"/>
      <c r="L31" s="25"/>
      <c r="N31" s="26">
        <f t="shared" si="2"/>
        <v>0.8526077098</v>
      </c>
    </row>
    <row r="32" ht="15.75" customHeight="1">
      <c r="A32" s="21">
        <v>27.0</v>
      </c>
      <c r="B32" s="22" t="s">
        <v>69</v>
      </c>
      <c r="C32" s="22" t="s">
        <v>74</v>
      </c>
      <c r="D32" s="23" t="s">
        <v>65</v>
      </c>
      <c r="E32" s="21" t="s">
        <v>43</v>
      </c>
      <c r="F32" s="21">
        <v>1800.0</v>
      </c>
      <c r="G32" s="24">
        <v>2736.0</v>
      </c>
      <c r="H32" s="21"/>
      <c r="I32" s="21">
        <v>1540.0</v>
      </c>
      <c r="J32" s="24">
        <f t="shared" si="1"/>
        <v>1196</v>
      </c>
      <c r="K32" s="25"/>
      <c r="L32" s="25"/>
      <c r="N32" s="26">
        <f t="shared" si="2"/>
        <v>0.8555555556</v>
      </c>
    </row>
    <row r="33" ht="15.75" customHeight="1">
      <c r="A33" s="21">
        <v>28.0</v>
      </c>
      <c r="B33" s="22" t="s">
        <v>69</v>
      </c>
      <c r="C33" s="22" t="s">
        <v>70</v>
      </c>
      <c r="D33" s="23" t="s">
        <v>65</v>
      </c>
      <c r="E33" s="21" t="s">
        <v>43</v>
      </c>
      <c r="F33" s="21">
        <v>10.0</v>
      </c>
      <c r="G33" s="24">
        <v>10.0</v>
      </c>
      <c r="H33" s="21"/>
      <c r="I33" s="21"/>
      <c r="J33" s="24">
        <f t="shared" si="1"/>
        <v>10</v>
      </c>
      <c r="K33" s="25"/>
      <c r="L33" s="25"/>
      <c r="N33" s="26">
        <f t="shared" si="2"/>
        <v>0</v>
      </c>
    </row>
    <row r="34" ht="15.75" customHeight="1">
      <c r="A34" s="21">
        <v>29.0</v>
      </c>
      <c r="B34" s="22" t="s">
        <v>69</v>
      </c>
      <c r="C34" s="22" t="s">
        <v>71</v>
      </c>
      <c r="D34" s="23" t="s">
        <v>65</v>
      </c>
      <c r="E34" s="21" t="s">
        <v>43</v>
      </c>
      <c r="F34" s="21">
        <v>10.0</v>
      </c>
      <c r="G34" s="24">
        <v>10.0</v>
      </c>
      <c r="H34" s="21"/>
      <c r="I34" s="21"/>
      <c r="J34" s="24">
        <f t="shared" si="1"/>
        <v>10</v>
      </c>
      <c r="K34" s="25"/>
      <c r="L34" s="25"/>
      <c r="N34" s="26">
        <f t="shared" si="2"/>
        <v>0</v>
      </c>
    </row>
    <row r="35" ht="15.75" customHeight="1">
      <c r="A35" s="21">
        <v>30.0</v>
      </c>
      <c r="B35" s="22" t="s">
        <v>69</v>
      </c>
      <c r="C35" s="22" t="s">
        <v>72</v>
      </c>
      <c r="D35" s="23" t="s">
        <v>65</v>
      </c>
      <c r="E35" s="21" t="s">
        <v>43</v>
      </c>
      <c r="F35" s="21">
        <v>10.0</v>
      </c>
      <c r="G35" s="24">
        <v>10.0</v>
      </c>
      <c r="H35" s="21"/>
      <c r="I35" s="21"/>
      <c r="J35" s="24">
        <f t="shared" si="1"/>
        <v>10</v>
      </c>
      <c r="K35" s="25"/>
      <c r="L35" s="25"/>
      <c r="N35" s="26">
        <f t="shared" si="2"/>
        <v>0</v>
      </c>
    </row>
    <row r="36" ht="15.75" customHeight="1">
      <c r="A36" s="21">
        <v>31.0</v>
      </c>
      <c r="B36" s="22" t="s">
        <v>69</v>
      </c>
      <c r="C36" s="22" t="s">
        <v>73</v>
      </c>
      <c r="D36" s="23" t="s">
        <v>65</v>
      </c>
      <c r="E36" s="21" t="s">
        <v>43</v>
      </c>
      <c r="F36" s="21">
        <v>40.0</v>
      </c>
      <c r="G36" s="24">
        <v>40.0</v>
      </c>
      <c r="H36" s="21"/>
      <c r="I36" s="21"/>
      <c r="J36" s="24">
        <f t="shared" si="1"/>
        <v>40</v>
      </c>
      <c r="K36" s="25"/>
      <c r="L36" s="25"/>
      <c r="N36" s="26">
        <f t="shared" si="2"/>
        <v>0</v>
      </c>
    </row>
    <row r="37" ht="15.75" customHeight="1">
      <c r="A37" s="21">
        <v>32.0</v>
      </c>
      <c r="B37" s="22" t="s">
        <v>69</v>
      </c>
      <c r="C37" s="22" t="s">
        <v>74</v>
      </c>
      <c r="D37" s="23" t="s">
        <v>65</v>
      </c>
      <c r="E37" s="21" t="s">
        <v>43</v>
      </c>
      <c r="F37" s="21">
        <v>10.0</v>
      </c>
      <c r="G37" s="24">
        <v>10.0</v>
      </c>
      <c r="H37" s="21"/>
      <c r="I37" s="21"/>
      <c r="J37" s="24">
        <f t="shared" si="1"/>
        <v>10</v>
      </c>
      <c r="K37" s="25"/>
      <c r="L37" s="25"/>
      <c r="N37" s="26">
        <f t="shared" si="2"/>
        <v>0</v>
      </c>
    </row>
    <row r="38" ht="15.75" customHeight="1">
      <c r="A38" s="21">
        <v>33.0</v>
      </c>
      <c r="B38" s="22" t="s">
        <v>75</v>
      </c>
      <c r="C38" s="22" t="s">
        <v>76</v>
      </c>
      <c r="D38" s="23" t="s">
        <v>65</v>
      </c>
      <c r="E38" s="21" t="s">
        <v>43</v>
      </c>
      <c r="F38" s="21">
        <v>67.0</v>
      </c>
      <c r="G38" s="24">
        <v>67.0</v>
      </c>
      <c r="H38" s="21"/>
      <c r="I38" s="21">
        <v>59.0</v>
      </c>
      <c r="J38" s="24">
        <f t="shared" si="1"/>
        <v>8</v>
      </c>
      <c r="K38" s="25"/>
      <c r="L38" s="25"/>
      <c r="N38" s="26">
        <f t="shared" si="2"/>
        <v>0.8805970149</v>
      </c>
    </row>
    <row r="39" ht="15.75" customHeight="1">
      <c r="A39" s="21">
        <v>34.0</v>
      </c>
      <c r="B39" s="22" t="s">
        <v>75</v>
      </c>
      <c r="C39" s="22" t="s">
        <v>77</v>
      </c>
      <c r="D39" s="23" t="s">
        <v>65</v>
      </c>
      <c r="E39" s="21" t="s">
        <v>43</v>
      </c>
      <c r="F39" s="21">
        <v>377.0</v>
      </c>
      <c r="G39" s="24">
        <v>382.0</v>
      </c>
      <c r="H39" s="21"/>
      <c r="I39" s="21">
        <v>305.0</v>
      </c>
      <c r="J39" s="24">
        <f t="shared" si="1"/>
        <v>77</v>
      </c>
      <c r="K39" s="25"/>
      <c r="L39" s="25"/>
      <c r="N39" s="26">
        <f t="shared" si="2"/>
        <v>0.8090185676</v>
      </c>
    </row>
    <row r="40" ht="15.75" customHeight="1">
      <c r="A40" s="21">
        <v>35.0</v>
      </c>
      <c r="B40" s="22" t="s">
        <v>75</v>
      </c>
      <c r="C40" s="22" t="s">
        <v>78</v>
      </c>
      <c r="D40" s="23" t="s">
        <v>65</v>
      </c>
      <c r="E40" s="21" t="s">
        <v>43</v>
      </c>
      <c r="F40" s="21">
        <v>754.0</v>
      </c>
      <c r="G40" s="24">
        <v>766.0</v>
      </c>
      <c r="H40" s="21"/>
      <c r="I40" s="21">
        <v>647.0</v>
      </c>
      <c r="J40" s="24">
        <f t="shared" si="1"/>
        <v>119</v>
      </c>
      <c r="K40" s="25"/>
      <c r="L40" s="25"/>
      <c r="N40" s="26">
        <f t="shared" si="2"/>
        <v>0.8580901857</v>
      </c>
    </row>
    <row r="41" ht="15.75" customHeight="1">
      <c r="A41" s="21">
        <v>36.0</v>
      </c>
      <c r="B41" s="22" t="s">
        <v>75</v>
      </c>
      <c r="C41" s="22" t="s">
        <v>79</v>
      </c>
      <c r="D41" s="23" t="s">
        <v>65</v>
      </c>
      <c r="E41" s="21" t="s">
        <v>43</v>
      </c>
      <c r="F41" s="21">
        <v>255.0</v>
      </c>
      <c r="G41" s="24">
        <v>256.0</v>
      </c>
      <c r="H41" s="21"/>
      <c r="I41" s="21">
        <v>220.0</v>
      </c>
      <c r="J41" s="24">
        <f t="shared" si="1"/>
        <v>36</v>
      </c>
      <c r="K41" s="25"/>
      <c r="L41" s="25"/>
      <c r="N41" s="26">
        <f t="shared" si="2"/>
        <v>0.862745098</v>
      </c>
    </row>
    <row r="42" ht="15.75" customHeight="1">
      <c r="A42" s="21">
        <v>37.0</v>
      </c>
      <c r="B42" s="22" t="s">
        <v>75</v>
      </c>
      <c r="C42" s="22" t="s">
        <v>80</v>
      </c>
      <c r="D42" s="23" t="s">
        <v>65</v>
      </c>
      <c r="E42" s="21" t="s">
        <v>43</v>
      </c>
      <c r="F42" s="21">
        <v>120.0</v>
      </c>
      <c r="G42" s="24">
        <v>126.0</v>
      </c>
      <c r="H42" s="21"/>
      <c r="I42" s="21">
        <v>104.0</v>
      </c>
      <c r="J42" s="24">
        <f t="shared" si="1"/>
        <v>22</v>
      </c>
      <c r="K42" s="25"/>
      <c r="L42" s="25"/>
      <c r="N42" s="26">
        <f t="shared" si="2"/>
        <v>0.8666666667</v>
      </c>
    </row>
    <row r="43" ht="15.75" customHeight="1">
      <c r="A43" s="21">
        <v>38.0</v>
      </c>
      <c r="B43" s="22" t="s">
        <v>75</v>
      </c>
      <c r="C43" s="22" t="s">
        <v>76</v>
      </c>
      <c r="D43" s="23" t="s">
        <v>65</v>
      </c>
      <c r="E43" s="21" t="s">
        <v>43</v>
      </c>
      <c r="F43" s="21">
        <v>2.0</v>
      </c>
      <c r="G43" s="24">
        <v>2.0</v>
      </c>
      <c r="H43" s="21"/>
      <c r="I43" s="21"/>
      <c r="J43" s="24">
        <f t="shared" si="1"/>
        <v>2</v>
      </c>
      <c r="K43" s="25"/>
      <c r="L43" s="25"/>
      <c r="N43" s="26">
        <f t="shared" si="2"/>
        <v>0</v>
      </c>
    </row>
    <row r="44" ht="15.75" customHeight="1">
      <c r="A44" s="21">
        <v>39.0</v>
      </c>
      <c r="B44" s="22" t="s">
        <v>75</v>
      </c>
      <c r="C44" s="22" t="s">
        <v>77</v>
      </c>
      <c r="D44" s="23" t="s">
        <v>65</v>
      </c>
      <c r="E44" s="21" t="s">
        <v>43</v>
      </c>
      <c r="F44" s="21">
        <v>5.0</v>
      </c>
      <c r="G44" s="24">
        <v>5.0</v>
      </c>
      <c r="H44" s="21"/>
      <c r="I44" s="21"/>
      <c r="J44" s="24">
        <f t="shared" si="1"/>
        <v>5</v>
      </c>
      <c r="K44" s="25"/>
      <c r="L44" s="25"/>
      <c r="N44" s="26">
        <f t="shared" si="2"/>
        <v>0</v>
      </c>
    </row>
    <row r="45" ht="15.75" customHeight="1">
      <c r="A45" s="21">
        <v>40.0</v>
      </c>
      <c r="B45" s="22" t="s">
        <v>75</v>
      </c>
      <c r="C45" s="22" t="s">
        <v>78</v>
      </c>
      <c r="D45" s="23" t="s">
        <v>65</v>
      </c>
      <c r="E45" s="21" t="s">
        <v>43</v>
      </c>
      <c r="F45" s="21">
        <v>6.0</v>
      </c>
      <c r="G45" s="24">
        <v>6.0</v>
      </c>
      <c r="H45" s="21"/>
      <c r="I45" s="21"/>
      <c r="J45" s="24">
        <f t="shared" si="1"/>
        <v>6</v>
      </c>
      <c r="K45" s="25"/>
      <c r="L45" s="25"/>
      <c r="N45" s="26">
        <f t="shared" si="2"/>
        <v>0</v>
      </c>
    </row>
    <row r="46" ht="15.75" customHeight="1">
      <c r="A46" s="21">
        <v>41.0</v>
      </c>
      <c r="B46" s="22" t="s">
        <v>75</v>
      </c>
      <c r="C46" s="22" t="s">
        <v>79</v>
      </c>
      <c r="D46" s="23" t="s">
        <v>65</v>
      </c>
      <c r="E46" s="21" t="s">
        <v>43</v>
      </c>
      <c r="F46" s="21">
        <v>3.0</v>
      </c>
      <c r="G46" s="24">
        <v>3.0</v>
      </c>
      <c r="H46" s="21"/>
      <c r="I46" s="21"/>
      <c r="J46" s="24">
        <f t="shared" si="1"/>
        <v>3</v>
      </c>
      <c r="K46" s="25"/>
      <c r="L46" s="25"/>
      <c r="N46" s="26">
        <f t="shared" si="2"/>
        <v>0</v>
      </c>
    </row>
    <row r="47" ht="15.75" customHeight="1">
      <c r="A47" s="21">
        <v>42.0</v>
      </c>
      <c r="B47" s="22" t="s">
        <v>75</v>
      </c>
      <c r="C47" s="22" t="s">
        <v>80</v>
      </c>
      <c r="D47" s="23" t="s">
        <v>65</v>
      </c>
      <c r="E47" s="21" t="s">
        <v>43</v>
      </c>
      <c r="F47" s="21">
        <v>2.0</v>
      </c>
      <c r="G47" s="24">
        <v>2.0</v>
      </c>
      <c r="H47" s="21"/>
      <c r="I47" s="21"/>
      <c r="J47" s="24">
        <f t="shared" si="1"/>
        <v>2</v>
      </c>
      <c r="K47" s="25"/>
      <c r="L47" s="25"/>
      <c r="N47" s="26">
        <f t="shared" si="2"/>
        <v>0</v>
      </c>
    </row>
    <row r="48" ht="15.75" customHeight="1">
      <c r="A48" s="21">
        <v>43.0</v>
      </c>
      <c r="B48" s="22" t="s">
        <v>81</v>
      </c>
      <c r="C48" s="22" t="s">
        <v>82</v>
      </c>
      <c r="D48" s="23" t="s">
        <v>23</v>
      </c>
      <c r="E48" s="21" t="s">
        <v>43</v>
      </c>
      <c r="F48" s="21">
        <v>6316.0</v>
      </c>
      <c r="G48" s="24">
        <v>6344.0</v>
      </c>
      <c r="H48" s="21"/>
      <c r="I48" s="21"/>
      <c r="J48" s="24">
        <f t="shared" si="1"/>
        <v>6344</v>
      </c>
      <c r="K48" s="25"/>
      <c r="L48" s="25"/>
      <c r="N48" s="26">
        <f t="shared" si="2"/>
        <v>0</v>
      </c>
    </row>
    <row r="49" ht="15.75" customHeight="1">
      <c r="A49" s="21">
        <v>44.0</v>
      </c>
      <c r="B49" s="22" t="s">
        <v>81</v>
      </c>
      <c r="C49" s="22" t="s">
        <v>83</v>
      </c>
      <c r="D49" s="23" t="s">
        <v>23</v>
      </c>
      <c r="E49" s="21" t="s">
        <v>43</v>
      </c>
      <c r="F49" s="21">
        <v>5856.0</v>
      </c>
      <c r="G49" s="24">
        <v>6096.0</v>
      </c>
      <c r="H49" s="21"/>
      <c r="I49" s="21"/>
      <c r="J49" s="24">
        <f t="shared" si="1"/>
        <v>6096</v>
      </c>
      <c r="K49" s="25"/>
      <c r="L49" s="25"/>
      <c r="N49" s="26">
        <f t="shared" si="2"/>
        <v>0</v>
      </c>
    </row>
    <row r="50" ht="15.75" customHeight="1">
      <c r="A50" s="21">
        <v>45.0</v>
      </c>
      <c r="B50" s="22" t="s">
        <v>81</v>
      </c>
      <c r="C50" s="22" t="s">
        <v>82</v>
      </c>
      <c r="D50" s="23" t="s">
        <v>23</v>
      </c>
      <c r="E50" s="21" t="s">
        <v>43</v>
      </c>
      <c r="F50" s="21">
        <v>50.0</v>
      </c>
      <c r="G50" s="24">
        <v>50.0</v>
      </c>
      <c r="H50" s="21"/>
      <c r="I50" s="21"/>
      <c r="J50" s="24">
        <f t="shared" si="1"/>
        <v>50</v>
      </c>
      <c r="K50" s="25"/>
      <c r="L50" s="25"/>
      <c r="N50" s="26">
        <f t="shared" si="2"/>
        <v>0</v>
      </c>
    </row>
    <row r="51" ht="15.75" customHeight="1">
      <c r="A51" s="21">
        <v>46.0</v>
      </c>
      <c r="B51" s="22" t="s">
        <v>81</v>
      </c>
      <c r="C51" s="22" t="s">
        <v>83</v>
      </c>
      <c r="D51" s="23" t="s">
        <v>23</v>
      </c>
      <c r="E51" s="21" t="s">
        <v>43</v>
      </c>
      <c r="F51" s="21">
        <v>50.0</v>
      </c>
      <c r="G51" s="24">
        <v>50.0</v>
      </c>
      <c r="H51" s="21"/>
      <c r="I51" s="21"/>
      <c r="J51" s="24">
        <f t="shared" si="1"/>
        <v>50</v>
      </c>
      <c r="K51" s="25"/>
      <c r="L51" s="25"/>
      <c r="N51" s="26">
        <f t="shared" si="2"/>
        <v>0</v>
      </c>
    </row>
    <row r="52" ht="15.75" customHeight="1">
      <c r="A52" s="21">
        <v>47.0</v>
      </c>
      <c r="B52" s="22" t="s">
        <v>84</v>
      </c>
      <c r="C52" s="22" t="s">
        <v>85</v>
      </c>
      <c r="D52" s="23"/>
      <c r="E52" s="21" t="s">
        <v>43</v>
      </c>
      <c r="F52" s="21">
        <v>345.0</v>
      </c>
      <c r="G52" s="24">
        <v>470.0</v>
      </c>
      <c r="H52" s="21"/>
      <c r="I52" s="21"/>
      <c r="J52" s="24">
        <f t="shared" si="1"/>
        <v>470</v>
      </c>
      <c r="K52" s="25"/>
      <c r="L52" s="25"/>
      <c r="N52" s="26">
        <f t="shared" si="2"/>
        <v>0</v>
      </c>
    </row>
    <row r="53" ht="15.75" customHeight="1">
      <c r="A53" s="21">
        <v>48.0</v>
      </c>
      <c r="B53" s="22" t="s">
        <v>84</v>
      </c>
      <c r="C53" s="22" t="s">
        <v>86</v>
      </c>
      <c r="D53" s="23"/>
      <c r="E53" s="21" t="s">
        <v>53</v>
      </c>
      <c r="F53" s="21">
        <v>311.0</v>
      </c>
      <c r="G53" s="24">
        <v>312.0</v>
      </c>
      <c r="H53" s="21"/>
      <c r="I53" s="21"/>
      <c r="J53" s="24">
        <f t="shared" si="1"/>
        <v>312</v>
      </c>
      <c r="K53" s="25"/>
      <c r="L53" s="25"/>
      <c r="N53" s="26">
        <f t="shared" si="2"/>
        <v>0</v>
      </c>
    </row>
    <row r="54" ht="15.75" customHeight="1">
      <c r="A54" s="21">
        <v>49.0</v>
      </c>
      <c r="B54" s="22" t="s">
        <v>84</v>
      </c>
      <c r="C54" s="22" t="s">
        <v>87</v>
      </c>
      <c r="D54" s="23"/>
      <c r="E54" s="21" t="s">
        <v>53</v>
      </c>
      <c r="F54" s="21">
        <v>4.0</v>
      </c>
      <c r="G54" s="24">
        <v>7.0</v>
      </c>
      <c r="H54" s="21"/>
      <c r="I54" s="21"/>
      <c r="J54" s="24">
        <f t="shared" si="1"/>
        <v>7</v>
      </c>
      <c r="K54" s="25"/>
      <c r="L54" s="25"/>
      <c r="N54" s="26">
        <f t="shared" si="2"/>
        <v>0</v>
      </c>
    </row>
    <row r="55" ht="15.75" customHeight="1">
      <c r="A55" s="21">
        <v>50.0</v>
      </c>
      <c r="B55" s="22" t="s">
        <v>88</v>
      </c>
      <c r="C55" s="22" t="s">
        <v>89</v>
      </c>
      <c r="D55" s="23" t="s">
        <v>65</v>
      </c>
      <c r="E55" s="21" t="s">
        <v>90</v>
      </c>
      <c r="F55" s="21">
        <v>240.0</v>
      </c>
      <c r="G55" s="24">
        <v>240.0</v>
      </c>
      <c r="H55" s="21"/>
      <c r="I55" s="21"/>
      <c r="J55" s="24">
        <f t="shared" si="1"/>
        <v>240</v>
      </c>
      <c r="K55" s="25"/>
      <c r="L55" s="25"/>
      <c r="N55" s="26">
        <f t="shared" si="2"/>
        <v>0</v>
      </c>
    </row>
    <row r="56" ht="15.75" customHeight="1">
      <c r="A56" s="21">
        <v>51.0</v>
      </c>
      <c r="B56" s="22" t="s">
        <v>91</v>
      </c>
      <c r="C56" s="22" t="s">
        <v>92</v>
      </c>
      <c r="D56" s="23" t="s">
        <v>14</v>
      </c>
      <c r="E56" s="21" t="s">
        <v>93</v>
      </c>
      <c r="F56" s="21">
        <v>10052.0</v>
      </c>
      <c r="G56" s="27">
        <v>10922.47191525</v>
      </c>
      <c r="H56" s="21"/>
      <c r="I56" s="21">
        <v>10041.63</v>
      </c>
      <c r="J56" s="27">
        <f t="shared" si="1"/>
        <v>880.8419153</v>
      </c>
      <c r="K56" s="25"/>
      <c r="L56" s="25"/>
      <c r="N56" s="26">
        <f t="shared" si="2"/>
        <v>0.9989683645</v>
      </c>
    </row>
    <row r="57" ht="15.75" customHeight="1">
      <c r="A57" s="21">
        <v>52.0</v>
      </c>
      <c r="B57" s="22" t="s">
        <v>91</v>
      </c>
      <c r="C57" s="22" t="s">
        <v>94</v>
      </c>
      <c r="D57" s="23" t="s">
        <v>14</v>
      </c>
      <c r="E57" s="21" t="s">
        <v>93</v>
      </c>
      <c r="F57" s="21">
        <v>3855.0</v>
      </c>
      <c r="G57" s="27">
        <v>4143.458537400002</v>
      </c>
      <c r="H57" s="21"/>
      <c r="I57" s="21">
        <v>3794.59</v>
      </c>
      <c r="J57" s="27">
        <f t="shared" si="1"/>
        <v>348.8685374</v>
      </c>
      <c r="K57" s="25"/>
      <c r="L57" s="25"/>
      <c r="N57" s="26">
        <f t="shared" si="2"/>
        <v>0.9843294423</v>
      </c>
    </row>
    <row r="58" ht="15.75" customHeight="1">
      <c r="A58" s="21">
        <v>53.0</v>
      </c>
      <c r="B58" s="22" t="s">
        <v>91</v>
      </c>
      <c r="C58" s="22" t="s">
        <v>95</v>
      </c>
      <c r="D58" s="23" t="s">
        <v>14</v>
      </c>
      <c r="E58" s="21" t="s">
        <v>93</v>
      </c>
      <c r="F58" s="21">
        <v>377.0</v>
      </c>
      <c r="G58" s="27">
        <v>379.6285500000011</v>
      </c>
      <c r="H58" s="21"/>
      <c r="I58" s="21">
        <v>348.0</v>
      </c>
      <c r="J58" s="27">
        <f t="shared" si="1"/>
        <v>31.62855</v>
      </c>
      <c r="K58" s="25"/>
      <c r="L58" s="25"/>
      <c r="N58" s="26">
        <f t="shared" si="2"/>
        <v>0.9230769231</v>
      </c>
    </row>
    <row r="59" ht="15.75" customHeight="1">
      <c r="A59" s="21">
        <v>54.0</v>
      </c>
      <c r="B59" s="22" t="s">
        <v>91</v>
      </c>
      <c r="C59" s="22" t="s">
        <v>96</v>
      </c>
      <c r="D59" s="23" t="s">
        <v>14</v>
      </c>
      <c r="E59" s="21" t="s">
        <v>93</v>
      </c>
      <c r="F59" s="21">
        <v>579.0</v>
      </c>
      <c r="G59" s="27">
        <v>621.9324772499998</v>
      </c>
      <c r="H59" s="21"/>
      <c r="I59" s="28">
        <v>581.0128</v>
      </c>
      <c r="J59" s="27">
        <f t="shared" si="1"/>
        <v>40.91967725</v>
      </c>
      <c r="K59" s="25"/>
      <c r="L59" s="25"/>
      <c r="N59" s="26">
        <f t="shared" si="2"/>
        <v>1.003476339</v>
      </c>
    </row>
    <row r="60" ht="15.75" customHeight="1">
      <c r="A60" s="21">
        <v>55.0</v>
      </c>
      <c r="B60" s="22" t="s">
        <v>91</v>
      </c>
      <c r="C60" s="22" t="s">
        <v>97</v>
      </c>
      <c r="D60" s="23" t="s">
        <v>14</v>
      </c>
      <c r="E60" s="21" t="s">
        <v>93</v>
      </c>
      <c r="F60" s="21">
        <v>8.29</v>
      </c>
      <c r="G60" s="27">
        <v>8.045819249999951</v>
      </c>
      <c r="H60" s="21"/>
      <c r="I60" s="28">
        <v>8.29</v>
      </c>
      <c r="J60" s="27">
        <f t="shared" si="1"/>
        <v>-0.24418075</v>
      </c>
      <c r="K60" s="25"/>
      <c r="L60" s="25"/>
      <c r="N60" s="26">
        <f t="shared" si="2"/>
        <v>1</v>
      </c>
    </row>
    <row r="61" ht="15.75" customHeight="1">
      <c r="A61" s="21">
        <v>56.0</v>
      </c>
      <c r="B61" s="22" t="s">
        <v>98</v>
      </c>
      <c r="C61" s="22" t="s">
        <v>99</v>
      </c>
      <c r="D61" s="23" t="s">
        <v>28</v>
      </c>
      <c r="E61" s="21" t="s">
        <v>59</v>
      </c>
      <c r="F61" s="21">
        <v>127.0</v>
      </c>
      <c r="G61" s="24">
        <v>130.238</v>
      </c>
      <c r="H61" s="21"/>
      <c r="I61" s="21"/>
      <c r="J61" s="24">
        <f t="shared" si="1"/>
        <v>130.238</v>
      </c>
      <c r="K61" s="25"/>
      <c r="L61" s="25"/>
      <c r="N61" s="26">
        <f t="shared" si="2"/>
        <v>0</v>
      </c>
    </row>
    <row r="62" ht="15.75" customHeight="1">
      <c r="A62" s="21">
        <v>57.0</v>
      </c>
      <c r="B62" s="22" t="s">
        <v>98</v>
      </c>
      <c r="C62" s="22" t="s">
        <v>100</v>
      </c>
      <c r="D62" s="23"/>
      <c r="E62" s="21" t="s">
        <v>43</v>
      </c>
      <c r="F62" s="21">
        <v>245.0</v>
      </c>
      <c r="G62" s="24">
        <v>236.0</v>
      </c>
      <c r="H62" s="21"/>
      <c r="I62" s="21"/>
      <c r="J62" s="24">
        <f t="shared" si="1"/>
        <v>236</v>
      </c>
      <c r="K62" s="25"/>
      <c r="L62" s="25"/>
      <c r="N62" s="26">
        <f t="shared" si="2"/>
        <v>0</v>
      </c>
    </row>
    <row r="63" ht="15.75" customHeight="1">
      <c r="A63" s="21">
        <v>58.0</v>
      </c>
      <c r="B63" s="22" t="s">
        <v>98</v>
      </c>
      <c r="C63" s="22" t="s">
        <v>101</v>
      </c>
      <c r="D63" s="23"/>
      <c r="E63" s="21" t="s">
        <v>53</v>
      </c>
      <c r="F63" s="21">
        <v>10.0</v>
      </c>
      <c r="G63" s="24">
        <v>20.0</v>
      </c>
      <c r="H63" s="21"/>
      <c r="I63" s="21"/>
      <c r="J63" s="24">
        <f t="shared" si="1"/>
        <v>20</v>
      </c>
      <c r="K63" s="25"/>
      <c r="L63" s="25"/>
      <c r="N63" s="26">
        <f t="shared" si="2"/>
        <v>0</v>
      </c>
    </row>
    <row r="64" ht="15.75" customHeight="1">
      <c r="A64" s="21">
        <v>59.0</v>
      </c>
      <c r="B64" s="22" t="s">
        <v>98</v>
      </c>
      <c r="C64" s="22" t="s">
        <v>102</v>
      </c>
      <c r="D64" s="23"/>
      <c r="E64" s="21" t="s">
        <v>53</v>
      </c>
      <c r="F64" s="21">
        <v>16.0</v>
      </c>
      <c r="G64" s="24">
        <v>6.0</v>
      </c>
      <c r="H64" s="21"/>
      <c r="I64" s="21"/>
      <c r="J64" s="24">
        <f t="shared" si="1"/>
        <v>6</v>
      </c>
      <c r="K64" s="25"/>
      <c r="L64" s="25"/>
      <c r="N64" s="26">
        <f t="shared" si="2"/>
        <v>0</v>
      </c>
    </row>
    <row r="65" ht="15.75" customHeight="1">
      <c r="A65" s="21">
        <v>60.0</v>
      </c>
      <c r="B65" s="22" t="s">
        <v>98</v>
      </c>
      <c r="C65" s="22" t="s">
        <v>103</v>
      </c>
      <c r="D65" s="23"/>
      <c r="E65" s="21" t="s">
        <v>53</v>
      </c>
      <c r="F65" s="21">
        <v>44.0</v>
      </c>
      <c r="G65" s="24">
        <v>57.0</v>
      </c>
      <c r="H65" s="21"/>
      <c r="I65" s="21"/>
      <c r="J65" s="24">
        <f t="shared" si="1"/>
        <v>57</v>
      </c>
      <c r="K65" s="25"/>
      <c r="L65" s="25"/>
      <c r="N65" s="26">
        <f t="shared" si="2"/>
        <v>0</v>
      </c>
    </row>
    <row r="66" ht="15.75" customHeight="1">
      <c r="A66" s="21">
        <v>61.0</v>
      </c>
      <c r="B66" s="22" t="s">
        <v>98</v>
      </c>
      <c r="C66" s="22" t="s">
        <v>104</v>
      </c>
      <c r="D66" s="23"/>
      <c r="E66" s="21" t="s">
        <v>53</v>
      </c>
      <c r="F66" s="21">
        <v>1.0</v>
      </c>
      <c r="G66" s="24">
        <v>1.0</v>
      </c>
      <c r="H66" s="21"/>
      <c r="I66" s="21"/>
      <c r="J66" s="24">
        <f t="shared" si="1"/>
        <v>1</v>
      </c>
      <c r="K66" s="25"/>
      <c r="L66" s="25"/>
      <c r="N66" s="26">
        <f t="shared" si="2"/>
        <v>0</v>
      </c>
    </row>
    <row r="67" ht="15.75" customHeight="1">
      <c r="A67" s="21">
        <v>62.0</v>
      </c>
      <c r="B67" s="22" t="s">
        <v>98</v>
      </c>
      <c r="C67" s="22" t="s">
        <v>105</v>
      </c>
      <c r="D67" s="23"/>
      <c r="E67" s="21" t="s">
        <v>43</v>
      </c>
      <c r="F67" s="21">
        <v>1384.0</v>
      </c>
      <c r="G67" s="24">
        <v>781.0</v>
      </c>
      <c r="H67" s="21"/>
      <c r="I67" s="21"/>
      <c r="J67" s="24">
        <f t="shared" si="1"/>
        <v>781</v>
      </c>
      <c r="K67" s="25"/>
      <c r="L67" s="25"/>
      <c r="N67" s="26">
        <f t="shared" si="2"/>
        <v>0</v>
      </c>
    </row>
    <row r="68" ht="15.75" customHeight="1">
      <c r="A68" s="21">
        <v>63.0</v>
      </c>
      <c r="B68" s="22" t="s">
        <v>98</v>
      </c>
      <c r="C68" s="22" t="s">
        <v>106</v>
      </c>
      <c r="D68" s="23"/>
      <c r="E68" s="21" t="s">
        <v>43</v>
      </c>
      <c r="F68" s="21">
        <v>1350.0</v>
      </c>
      <c r="G68" s="24">
        <v>907.0</v>
      </c>
      <c r="H68" s="21"/>
      <c r="I68" s="21"/>
      <c r="J68" s="24">
        <f t="shared" si="1"/>
        <v>907</v>
      </c>
      <c r="K68" s="25"/>
      <c r="L68" s="25"/>
      <c r="N68" s="26">
        <f t="shared" si="2"/>
        <v>0</v>
      </c>
    </row>
    <row r="69" ht="15.75" customHeight="1">
      <c r="A69" s="21">
        <v>64.0</v>
      </c>
      <c r="B69" s="22" t="s">
        <v>98</v>
      </c>
      <c r="C69" s="22" t="s">
        <v>107</v>
      </c>
      <c r="D69" s="23"/>
      <c r="E69" s="21" t="s">
        <v>43</v>
      </c>
      <c r="F69" s="21">
        <v>27.0</v>
      </c>
      <c r="G69" s="24">
        <v>27.0</v>
      </c>
      <c r="H69" s="21"/>
      <c r="I69" s="21"/>
      <c r="J69" s="24">
        <f t="shared" si="1"/>
        <v>27</v>
      </c>
      <c r="K69" s="25"/>
      <c r="L69" s="25"/>
      <c r="N69" s="26">
        <f t="shared" si="2"/>
        <v>0</v>
      </c>
    </row>
    <row r="70" ht="15.75" customHeight="1">
      <c r="A70" s="21">
        <v>65.0</v>
      </c>
      <c r="B70" s="22" t="s">
        <v>98</v>
      </c>
      <c r="C70" s="22" t="s">
        <v>108</v>
      </c>
      <c r="D70" s="23" t="s">
        <v>28</v>
      </c>
      <c r="E70" s="21" t="s">
        <v>59</v>
      </c>
      <c r="F70" s="21">
        <v>20.0</v>
      </c>
      <c r="G70" s="24">
        <v>20.0</v>
      </c>
      <c r="H70" s="21"/>
      <c r="I70" s="21"/>
      <c r="J70" s="24">
        <f t="shared" si="1"/>
        <v>20</v>
      </c>
      <c r="K70" s="25"/>
      <c r="L70" s="25"/>
      <c r="N70" s="26">
        <f t="shared" si="2"/>
        <v>0</v>
      </c>
    </row>
    <row r="71" ht="15.75" customHeight="1">
      <c r="A71" s="21">
        <v>66.0</v>
      </c>
      <c r="B71" s="22" t="s">
        <v>98</v>
      </c>
      <c r="C71" s="22" t="s">
        <v>109</v>
      </c>
      <c r="D71" s="23"/>
      <c r="E71" s="21" t="s">
        <v>43</v>
      </c>
      <c r="F71" s="21">
        <v>51.0</v>
      </c>
      <c r="G71" s="24">
        <v>51.0</v>
      </c>
      <c r="H71" s="21"/>
      <c r="I71" s="21"/>
      <c r="J71" s="24">
        <f t="shared" si="1"/>
        <v>51</v>
      </c>
      <c r="K71" s="25"/>
      <c r="L71" s="25"/>
      <c r="N71" s="26">
        <f t="shared" si="2"/>
        <v>0</v>
      </c>
    </row>
    <row r="72" ht="15.75" customHeight="1">
      <c r="A72" s="21">
        <v>67.0</v>
      </c>
      <c r="B72" s="22" t="s">
        <v>98</v>
      </c>
      <c r="C72" s="22" t="s">
        <v>110</v>
      </c>
      <c r="D72" s="23"/>
      <c r="E72" s="21" t="s">
        <v>53</v>
      </c>
      <c r="F72" s="21">
        <v>1.0</v>
      </c>
      <c r="G72" s="24">
        <v>1.0</v>
      </c>
      <c r="H72" s="21"/>
      <c r="I72" s="21"/>
      <c r="J72" s="24">
        <f t="shared" si="1"/>
        <v>1</v>
      </c>
      <c r="K72" s="25"/>
      <c r="L72" s="25"/>
      <c r="N72" s="26">
        <f t="shared" si="2"/>
        <v>0</v>
      </c>
    </row>
    <row r="73" ht="15.75" customHeight="1">
      <c r="A73" s="21">
        <v>68.0</v>
      </c>
      <c r="B73" s="22" t="s">
        <v>98</v>
      </c>
      <c r="C73" s="22" t="s">
        <v>111</v>
      </c>
      <c r="D73" s="23"/>
      <c r="E73" s="21" t="s">
        <v>53</v>
      </c>
      <c r="F73" s="21">
        <v>3.0</v>
      </c>
      <c r="G73" s="24">
        <v>3.0</v>
      </c>
      <c r="H73" s="21"/>
      <c r="I73" s="21"/>
      <c r="J73" s="24">
        <f t="shared" si="1"/>
        <v>3</v>
      </c>
      <c r="K73" s="25"/>
      <c r="L73" s="25"/>
      <c r="N73" s="26">
        <f t="shared" si="2"/>
        <v>0</v>
      </c>
    </row>
    <row r="74" ht="15.75" customHeight="1">
      <c r="A74" s="21">
        <v>69.0</v>
      </c>
      <c r="B74" s="22" t="s">
        <v>98</v>
      </c>
      <c r="C74" s="22" t="s">
        <v>112</v>
      </c>
      <c r="D74" s="23"/>
      <c r="E74" s="21" t="s">
        <v>53</v>
      </c>
      <c r="F74" s="21">
        <v>4.0</v>
      </c>
      <c r="G74" s="24">
        <v>4.0</v>
      </c>
      <c r="H74" s="21"/>
      <c r="I74" s="21"/>
      <c r="J74" s="24">
        <f t="shared" si="1"/>
        <v>4</v>
      </c>
      <c r="K74" s="25"/>
      <c r="L74" s="25"/>
      <c r="N74" s="26">
        <f t="shared" si="2"/>
        <v>0</v>
      </c>
    </row>
    <row r="75" ht="15.75" customHeight="1">
      <c r="A75" s="21">
        <v>70.0</v>
      </c>
      <c r="B75" s="22" t="s">
        <v>98</v>
      </c>
      <c r="C75" s="22" t="s">
        <v>113</v>
      </c>
      <c r="D75" s="23"/>
      <c r="E75" s="21" t="s">
        <v>53</v>
      </c>
      <c r="F75" s="21">
        <v>1.0</v>
      </c>
      <c r="G75" s="24">
        <v>1.0</v>
      </c>
      <c r="H75" s="21"/>
      <c r="I75" s="21"/>
      <c r="J75" s="24">
        <f t="shared" si="1"/>
        <v>1</v>
      </c>
      <c r="K75" s="25"/>
      <c r="L75" s="25"/>
      <c r="N75" s="26">
        <f t="shared" si="2"/>
        <v>0</v>
      </c>
    </row>
    <row r="76" ht="15.75" customHeight="1">
      <c r="A76" s="21">
        <v>71.0</v>
      </c>
      <c r="B76" s="22" t="s">
        <v>98</v>
      </c>
      <c r="C76" s="22" t="s">
        <v>114</v>
      </c>
      <c r="D76" s="23"/>
      <c r="E76" s="21" t="s">
        <v>43</v>
      </c>
      <c r="F76" s="21">
        <v>136.0</v>
      </c>
      <c r="G76" s="24">
        <v>136.0</v>
      </c>
      <c r="H76" s="21"/>
      <c r="I76" s="21"/>
      <c r="J76" s="24">
        <f t="shared" si="1"/>
        <v>136</v>
      </c>
      <c r="K76" s="25"/>
      <c r="L76" s="25"/>
      <c r="N76" s="26">
        <f t="shared" si="2"/>
        <v>0</v>
      </c>
    </row>
    <row r="77" ht="15.75" customHeight="1">
      <c r="A77" s="21">
        <v>72.0</v>
      </c>
      <c r="B77" s="22" t="s">
        <v>98</v>
      </c>
      <c r="C77" s="22" t="s">
        <v>115</v>
      </c>
      <c r="D77" s="23"/>
      <c r="E77" s="21" t="s">
        <v>43</v>
      </c>
      <c r="F77" s="21">
        <v>167.0</v>
      </c>
      <c r="G77" s="24">
        <v>167.0</v>
      </c>
      <c r="H77" s="21"/>
      <c r="I77" s="21"/>
      <c r="J77" s="24">
        <f t="shared" si="1"/>
        <v>167</v>
      </c>
      <c r="K77" s="25"/>
      <c r="L77" s="25"/>
      <c r="N77" s="26">
        <f t="shared" si="2"/>
        <v>0</v>
      </c>
    </row>
    <row r="78" ht="15.75" customHeight="1">
      <c r="A78" s="21">
        <v>73.0</v>
      </c>
      <c r="B78" s="22" t="s">
        <v>98</v>
      </c>
      <c r="C78" s="22" t="s">
        <v>116</v>
      </c>
      <c r="D78" s="23"/>
      <c r="E78" s="21" t="s">
        <v>43</v>
      </c>
      <c r="F78" s="21">
        <v>5.0</v>
      </c>
      <c r="G78" s="24">
        <v>5.0</v>
      </c>
      <c r="H78" s="21"/>
      <c r="I78" s="21"/>
      <c r="J78" s="24">
        <f t="shared" si="1"/>
        <v>5</v>
      </c>
      <c r="K78" s="25"/>
      <c r="L78" s="25"/>
      <c r="N78" s="26">
        <f t="shared" si="2"/>
        <v>0</v>
      </c>
    </row>
    <row r="79" ht="15.75" customHeight="1">
      <c r="A79" s="21">
        <v>74.0</v>
      </c>
      <c r="B79" s="22" t="s">
        <v>98</v>
      </c>
      <c r="C79" s="22" t="s">
        <v>117</v>
      </c>
      <c r="D79" s="23"/>
      <c r="E79" s="21" t="s">
        <v>43</v>
      </c>
      <c r="F79" s="21">
        <v>1.0</v>
      </c>
      <c r="G79" s="24">
        <v>1.0</v>
      </c>
      <c r="H79" s="21"/>
      <c r="I79" s="21"/>
      <c r="J79" s="24">
        <f t="shared" si="1"/>
        <v>1</v>
      </c>
      <c r="K79" s="25"/>
      <c r="L79" s="25"/>
      <c r="N79" s="26">
        <f t="shared" si="2"/>
        <v>0</v>
      </c>
    </row>
    <row r="80" ht="15.75" customHeight="1">
      <c r="A80" s="21">
        <v>75.0</v>
      </c>
      <c r="B80" s="22" t="s">
        <v>98</v>
      </c>
      <c r="C80" s="22" t="s">
        <v>118</v>
      </c>
      <c r="D80" s="23"/>
      <c r="E80" s="21" t="s">
        <v>59</v>
      </c>
      <c r="F80" s="21">
        <v>0.5</v>
      </c>
      <c r="G80" s="28">
        <v>0.5</v>
      </c>
      <c r="H80" s="21"/>
      <c r="I80" s="21"/>
      <c r="J80" s="28">
        <f t="shared" si="1"/>
        <v>0.5</v>
      </c>
      <c r="K80" s="25"/>
      <c r="L80" s="25"/>
      <c r="N80" s="26">
        <f t="shared" si="2"/>
        <v>0</v>
      </c>
    </row>
    <row r="81" ht="15.75" customHeight="1">
      <c r="A81" s="21">
        <v>76.0</v>
      </c>
      <c r="B81" s="22" t="s">
        <v>98</v>
      </c>
      <c r="C81" s="22" t="s">
        <v>119</v>
      </c>
      <c r="D81" s="23"/>
      <c r="E81" s="21" t="s">
        <v>43</v>
      </c>
      <c r="F81" s="21">
        <v>10.0</v>
      </c>
      <c r="G81" s="24">
        <v>10.0</v>
      </c>
      <c r="H81" s="21"/>
      <c r="I81" s="21"/>
      <c r="J81" s="24">
        <f t="shared" si="1"/>
        <v>10</v>
      </c>
      <c r="K81" s="25"/>
      <c r="L81" s="25"/>
      <c r="N81" s="26">
        <f t="shared" si="2"/>
        <v>0</v>
      </c>
    </row>
    <row r="82" ht="15.75" customHeight="1">
      <c r="A82" s="21">
        <v>77.0</v>
      </c>
      <c r="B82" s="22" t="s">
        <v>98</v>
      </c>
      <c r="C82" s="22" t="s">
        <v>120</v>
      </c>
      <c r="D82" s="23"/>
      <c r="E82" s="21" t="s">
        <v>43</v>
      </c>
      <c r="F82" s="21">
        <v>7.0</v>
      </c>
      <c r="G82" s="24">
        <v>7.0</v>
      </c>
      <c r="H82" s="21"/>
      <c r="I82" s="21"/>
      <c r="J82" s="24">
        <f t="shared" si="1"/>
        <v>7</v>
      </c>
      <c r="K82" s="25"/>
      <c r="L82" s="25"/>
      <c r="N82" s="26">
        <f t="shared" si="2"/>
        <v>0</v>
      </c>
    </row>
    <row r="83" ht="15.75" customHeight="1">
      <c r="A83" s="21">
        <v>78.0</v>
      </c>
      <c r="B83" s="22" t="s">
        <v>98</v>
      </c>
      <c r="C83" s="22" t="s">
        <v>121</v>
      </c>
      <c r="D83" s="23" t="s">
        <v>28</v>
      </c>
      <c r="E83" s="21" t="s">
        <v>59</v>
      </c>
      <c r="F83" s="21">
        <v>0.5</v>
      </c>
      <c r="G83" s="28">
        <v>0.5</v>
      </c>
      <c r="H83" s="21"/>
      <c r="I83" s="21"/>
      <c r="J83" s="28">
        <f t="shared" si="1"/>
        <v>0.5</v>
      </c>
      <c r="K83" s="25"/>
      <c r="L83" s="25"/>
      <c r="N83" s="26">
        <f t="shared" si="2"/>
        <v>0</v>
      </c>
    </row>
    <row r="84" ht="15.75" customHeight="1">
      <c r="A84" s="21">
        <v>79.0</v>
      </c>
      <c r="B84" s="22" t="s">
        <v>122</v>
      </c>
      <c r="C84" s="22" t="s">
        <v>123</v>
      </c>
      <c r="D84" s="23"/>
      <c r="E84" s="21" t="s">
        <v>43</v>
      </c>
      <c r="F84" s="21">
        <v>200.0</v>
      </c>
      <c r="G84" s="24">
        <v>200.0</v>
      </c>
      <c r="H84" s="21"/>
      <c r="I84" s="21"/>
      <c r="J84" s="24">
        <f t="shared" si="1"/>
        <v>200</v>
      </c>
      <c r="K84" s="25"/>
      <c r="L84" s="25"/>
      <c r="N84" s="26">
        <f t="shared" si="2"/>
        <v>0</v>
      </c>
    </row>
    <row r="85" ht="15.75" customHeight="1">
      <c r="A85" s="21">
        <v>80.0</v>
      </c>
      <c r="B85" s="22" t="s">
        <v>124</v>
      </c>
      <c r="C85" s="22" t="s">
        <v>99</v>
      </c>
      <c r="D85" s="23" t="s">
        <v>28</v>
      </c>
      <c r="E85" s="21" t="s">
        <v>59</v>
      </c>
      <c r="F85" s="21">
        <v>3.0</v>
      </c>
      <c r="G85" s="24">
        <v>3.0</v>
      </c>
      <c r="H85" s="21"/>
      <c r="I85" s="21"/>
      <c r="J85" s="24">
        <f t="shared" si="1"/>
        <v>3</v>
      </c>
      <c r="K85" s="25"/>
      <c r="L85" s="25"/>
      <c r="N85" s="26">
        <f t="shared" si="2"/>
        <v>0</v>
      </c>
    </row>
    <row r="86" ht="15.75" customHeight="1">
      <c r="A86" s="21">
        <v>81.0</v>
      </c>
      <c r="B86" s="22" t="s">
        <v>124</v>
      </c>
      <c r="C86" s="22" t="s">
        <v>100</v>
      </c>
      <c r="D86" s="23"/>
      <c r="E86" s="21" t="s">
        <v>43</v>
      </c>
      <c r="F86" s="21">
        <v>6.0</v>
      </c>
      <c r="G86" s="24">
        <v>6.0</v>
      </c>
      <c r="H86" s="21"/>
      <c r="I86" s="21"/>
      <c r="J86" s="24">
        <f t="shared" si="1"/>
        <v>6</v>
      </c>
      <c r="K86" s="25"/>
      <c r="L86" s="25"/>
      <c r="N86" s="26">
        <f t="shared" si="2"/>
        <v>0</v>
      </c>
    </row>
    <row r="87" ht="15.75" customHeight="1">
      <c r="A87" s="21">
        <v>82.0</v>
      </c>
      <c r="B87" s="22" t="s">
        <v>124</v>
      </c>
      <c r="C87" s="22" t="s">
        <v>101</v>
      </c>
      <c r="D87" s="23"/>
      <c r="E87" s="21" t="s">
        <v>53</v>
      </c>
      <c r="F87" s="21">
        <v>1.0</v>
      </c>
      <c r="G87" s="24">
        <v>1.0</v>
      </c>
      <c r="H87" s="21"/>
      <c r="I87" s="21"/>
      <c r="J87" s="24">
        <f t="shared" si="1"/>
        <v>1</v>
      </c>
      <c r="K87" s="25"/>
      <c r="L87" s="25"/>
      <c r="N87" s="26">
        <f t="shared" si="2"/>
        <v>0</v>
      </c>
    </row>
    <row r="88" ht="15.75" customHeight="1">
      <c r="A88" s="21">
        <v>83.0</v>
      </c>
      <c r="B88" s="22" t="s">
        <v>124</v>
      </c>
      <c r="C88" s="22" t="s">
        <v>102</v>
      </c>
      <c r="D88" s="23"/>
      <c r="E88" s="21" t="s">
        <v>53</v>
      </c>
      <c r="F88" s="21">
        <v>1.0</v>
      </c>
      <c r="G88" s="24">
        <v>1.0</v>
      </c>
      <c r="H88" s="21"/>
      <c r="I88" s="21"/>
      <c r="J88" s="24">
        <f t="shared" si="1"/>
        <v>1</v>
      </c>
      <c r="K88" s="25"/>
      <c r="L88" s="25"/>
      <c r="N88" s="26">
        <f t="shared" si="2"/>
        <v>0</v>
      </c>
    </row>
    <row r="89" ht="15.75" customHeight="1">
      <c r="A89" s="21">
        <v>84.0</v>
      </c>
      <c r="B89" s="22" t="s">
        <v>124</v>
      </c>
      <c r="C89" s="22" t="s">
        <v>103</v>
      </c>
      <c r="D89" s="23"/>
      <c r="E89" s="21" t="s">
        <v>53</v>
      </c>
      <c r="F89" s="21">
        <v>1.0</v>
      </c>
      <c r="G89" s="24">
        <v>1.0</v>
      </c>
      <c r="H89" s="21"/>
      <c r="I89" s="21"/>
      <c r="J89" s="24">
        <f t="shared" si="1"/>
        <v>1</v>
      </c>
      <c r="K89" s="25"/>
      <c r="L89" s="25"/>
      <c r="N89" s="26">
        <f t="shared" si="2"/>
        <v>0</v>
      </c>
    </row>
    <row r="90" ht="15.75" customHeight="1">
      <c r="A90" s="21">
        <v>85.0</v>
      </c>
      <c r="B90" s="22" t="s">
        <v>124</v>
      </c>
      <c r="C90" s="22" t="s">
        <v>104</v>
      </c>
      <c r="D90" s="23"/>
      <c r="E90" s="21" t="s">
        <v>53</v>
      </c>
      <c r="F90" s="21">
        <v>1.0</v>
      </c>
      <c r="G90" s="24">
        <v>1.0</v>
      </c>
      <c r="H90" s="21"/>
      <c r="I90" s="21"/>
      <c r="J90" s="24">
        <f t="shared" si="1"/>
        <v>1</v>
      </c>
      <c r="K90" s="25"/>
      <c r="L90" s="25"/>
      <c r="N90" s="26">
        <f t="shared" si="2"/>
        <v>0</v>
      </c>
    </row>
    <row r="91" ht="15.75" customHeight="1">
      <c r="A91" s="21">
        <v>86.0</v>
      </c>
      <c r="B91" s="22" t="s">
        <v>124</v>
      </c>
      <c r="C91" s="22" t="s">
        <v>105</v>
      </c>
      <c r="D91" s="23"/>
      <c r="E91" s="21" t="s">
        <v>43</v>
      </c>
      <c r="F91" s="21">
        <v>6.0</v>
      </c>
      <c r="G91" s="24">
        <v>6.0</v>
      </c>
      <c r="H91" s="21"/>
      <c r="I91" s="21"/>
      <c r="J91" s="24">
        <f t="shared" si="1"/>
        <v>6</v>
      </c>
      <c r="K91" s="25"/>
      <c r="L91" s="25"/>
      <c r="N91" s="26">
        <f t="shared" si="2"/>
        <v>0</v>
      </c>
    </row>
    <row r="92" ht="15.75" customHeight="1">
      <c r="A92" s="21">
        <v>87.0</v>
      </c>
      <c r="B92" s="22" t="s">
        <v>124</v>
      </c>
      <c r="C92" s="22" t="s">
        <v>106</v>
      </c>
      <c r="D92" s="23"/>
      <c r="E92" s="21" t="s">
        <v>43</v>
      </c>
      <c r="F92" s="21">
        <v>6.0</v>
      </c>
      <c r="G92" s="24">
        <v>6.0</v>
      </c>
      <c r="H92" s="21"/>
      <c r="I92" s="21"/>
      <c r="J92" s="24">
        <f t="shared" si="1"/>
        <v>6</v>
      </c>
      <c r="K92" s="25"/>
      <c r="L92" s="25"/>
      <c r="N92" s="26">
        <f t="shared" si="2"/>
        <v>0</v>
      </c>
    </row>
    <row r="93" ht="15.75" customHeight="1">
      <c r="A93" s="21">
        <v>88.0</v>
      </c>
      <c r="B93" s="22" t="s">
        <v>124</v>
      </c>
      <c r="C93" s="22" t="s">
        <v>107</v>
      </c>
      <c r="D93" s="23"/>
      <c r="E93" s="21" t="s">
        <v>43</v>
      </c>
      <c r="F93" s="21">
        <v>1.0</v>
      </c>
      <c r="G93" s="24">
        <v>1.0</v>
      </c>
      <c r="H93" s="21"/>
      <c r="I93" s="21"/>
      <c r="J93" s="24">
        <f t="shared" si="1"/>
        <v>1</v>
      </c>
      <c r="K93" s="25"/>
      <c r="L93" s="25"/>
      <c r="N93" s="26">
        <f t="shared" si="2"/>
        <v>0</v>
      </c>
    </row>
    <row r="94" ht="15.75" customHeight="1">
      <c r="A94" s="21">
        <v>89.0</v>
      </c>
      <c r="B94" s="22" t="s">
        <v>124</v>
      </c>
      <c r="C94" s="22" t="s">
        <v>108</v>
      </c>
      <c r="D94" s="23" t="s">
        <v>28</v>
      </c>
      <c r="E94" s="21" t="s">
        <v>59</v>
      </c>
      <c r="F94" s="21">
        <v>1.5</v>
      </c>
      <c r="G94" s="28">
        <v>1.5</v>
      </c>
      <c r="H94" s="21"/>
      <c r="I94" s="21"/>
      <c r="J94" s="28">
        <f t="shared" si="1"/>
        <v>1.5</v>
      </c>
      <c r="K94" s="25"/>
      <c r="L94" s="25"/>
      <c r="N94" s="26">
        <f t="shared" si="2"/>
        <v>0</v>
      </c>
    </row>
    <row r="95" ht="15.75" customHeight="1">
      <c r="A95" s="21">
        <v>90.0</v>
      </c>
      <c r="B95" s="22" t="s">
        <v>124</v>
      </c>
      <c r="C95" s="22" t="s">
        <v>109</v>
      </c>
      <c r="D95" s="23"/>
      <c r="E95" s="21" t="s">
        <v>43</v>
      </c>
      <c r="F95" s="21">
        <v>3.0</v>
      </c>
      <c r="G95" s="24">
        <v>3.0</v>
      </c>
      <c r="H95" s="21"/>
      <c r="I95" s="21"/>
      <c r="J95" s="24">
        <f t="shared" si="1"/>
        <v>3</v>
      </c>
      <c r="K95" s="25"/>
      <c r="L95" s="25"/>
      <c r="N95" s="26">
        <f t="shared" si="2"/>
        <v>0</v>
      </c>
    </row>
    <row r="96" ht="15.75" customHeight="1">
      <c r="A96" s="21">
        <v>91.0</v>
      </c>
      <c r="B96" s="22" t="s">
        <v>124</v>
      </c>
      <c r="C96" s="22" t="s">
        <v>110</v>
      </c>
      <c r="D96" s="23"/>
      <c r="E96" s="21" t="s">
        <v>53</v>
      </c>
      <c r="F96" s="21">
        <v>1.0</v>
      </c>
      <c r="G96" s="24">
        <v>1.0</v>
      </c>
      <c r="H96" s="21"/>
      <c r="I96" s="21"/>
      <c r="J96" s="24">
        <f t="shared" si="1"/>
        <v>1</v>
      </c>
      <c r="K96" s="25"/>
      <c r="L96" s="25"/>
      <c r="N96" s="26">
        <f t="shared" si="2"/>
        <v>0</v>
      </c>
    </row>
    <row r="97" ht="15.75" customHeight="1">
      <c r="A97" s="21">
        <v>92.0</v>
      </c>
      <c r="B97" s="22" t="s">
        <v>124</v>
      </c>
      <c r="C97" s="22" t="s">
        <v>111</v>
      </c>
      <c r="D97" s="23"/>
      <c r="E97" s="21" t="s">
        <v>53</v>
      </c>
      <c r="F97" s="21">
        <v>1.0</v>
      </c>
      <c r="G97" s="24">
        <v>1.0</v>
      </c>
      <c r="H97" s="21"/>
      <c r="I97" s="21"/>
      <c r="J97" s="24">
        <f t="shared" si="1"/>
        <v>1</v>
      </c>
      <c r="K97" s="25"/>
      <c r="L97" s="25"/>
      <c r="N97" s="26">
        <f t="shared" si="2"/>
        <v>0</v>
      </c>
    </row>
    <row r="98" ht="15.75" customHeight="1">
      <c r="A98" s="21">
        <v>93.0</v>
      </c>
      <c r="B98" s="22" t="s">
        <v>124</v>
      </c>
      <c r="C98" s="22" t="s">
        <v>112</v>
      </c>
      <c r="D98" s="23"/>
      <c r="E98" s="21" t="s">
        <v>53</v>
      </c>
      <c r="F98" s="21">
        <v>1.0</v>
      </c>
      <c r="G98" s="24">
        <v>1.0</v>
      </c>
      <c r="H98" s="21"/>
      <c r="I98" s="21"/>
      <c r="J98" s="24">
        <f t="shared" si="1"/>
        <v>1</v>
      </c>
      <c r="K98" s="25"/>
      <c r="L98" s="25"/>
      <c r="N98" s="26">
        <f t="shared" si="2"/>
        <v>0</v>
      </c>
    </row>
    <row r="99" ht="15.75" customHeight="1">
      <c r="A99" s="21">
        <v>94.0</v>
      </c>
      <c r="B99" s="22" t="s">
        <v>124</v>
      </c>
      <c r="C99" s="22" t="s">
        <v>113</v>
      </c>
      <c r="D99" s="23"/>
      <c r="E99" s="21" t="s">
        <v>53</v>
      </c>
      <c r="F99" s="21">
        <v>1.0</v>
      </c>
      <c r="G99" s="24">
        <v>1.0</v>
      </c>
      <c r="H99" s="21"/>
      <c r="I99" s="21"/>
      <c r="J99" s="24">
        <f t="shared" si="1"/>
        <v>1</v>
      </c>
      <c r="K99" s="25"/>
      <c r="L99" s="25"/>
      <c r="N99" s="26">
        <f t="shared" si="2"/>
        <v>0</v>
      </c>
    </row>
    <row r="100" ht="15.75" customHeight="1">
      <c r="A100" s="21">
        <v>95.0</v>
      </c>
      <c r="B100" s="22" t="s">
        <v>124</v>
      </c>
      <c r="C100" s="22" t="s">
        <v>114</v>
      </c>
      <c r="D100" s="23"/>
      <c r="E100" s="21" t="s">
        <v>43</v>
      </c>
      <c r="F100" s="21">
        <v>6.0</v>
      </c>
      <c r="G100" s="24">
        <v>6.0</v>
      </c>
      <c r="H100" s="21"/>
      <c r="I100" s="21"/>
      <c r="J100" s="24">
        <f t="shared" si="1"/>
        <v>6</v>
      </c>
      <c r="K100" s="25"/>
      <c r="L100" s="25"/>
      <c r="N100" s="26">
        <f t="shared" si="2"/>
        <v>0</v>
      </c>
    </row>
    <row r="101" ht="15.75" customHeight="1">
      <c r="A101" s="21">
        <v>96.0</v>
      </c>
      <c r="B101" s="22" t="s">
        <v>124</v>
      </c>
      <c r="C101" s="22" t="s">
        <v>115</v>
      </c>
      <c r="D101" s="23"/>
      <c r="E101" s="21" t="s">
        <v>43</v>
      </c>
      <c r="F101" s="21">
        <v>1.0</v>
      </c>
      <c r="G101" s="24">
        <v>1.0</v>
      </c>
      <c r="H101" s="21"/>
      <c r="I101" s="21"/>
      <c r="J101" s="24">
        <f t="shared" si="1"/>
        <v>1</v>
      </c>
      <c r="K101" s="25"/>
      <c r="L101" s="25"/>
      <c r="N101" s="26">
        <f t="shared" si="2"/>
        <v>0</v>
      </c>
    </row>
    <row r="102" ht="15.75" customHeight="1">
      <c r="A102" s="21">
        <v>97.0</v>
      </c>
      <c r="B102" s="22" t="s">
        <v>124</v>
      </c>
      <c r="C102" s="22" t="s">
        <v>116</v>
      </c>
      <c r="D102" s="23"/>
      <c r="E102" s="21" t="s">
        <v>43</v>
      </c>
      <c r="F102" s="21">
        <v>1.0</v>
      </c>
      <c r="G102" s="24">
        <v>1.0</v>
      </c>
      <c r="H102" s="21"/>
      <c r="I102" s="21"/>
      <c r="J102" s="24">
        <f t="shared" si="1"/>
        <v>1</v>
      </c>
      <c r="K102" s="25"/>
      <c r="L102" s="25"/>
      <c r="N102" s="26">
        <f t="shared" si="2"/>
        <v>0</v>
      </c>
    </row>
    <row r="103" ht="15.75" customHeight="1">
      <c r="A103" s="21">
        <v>98.0</v>
      </c>
      <c r="B103" s="22" t="s">
        <v>124</v>
      </c>
      <c r="C103" s="22" t="s">
        <v>118</v>
      </c>
      <c r="D103" s="23"/>
      <c r="E103" s="21" t="s">
        <v>59</v>
      </c>
      <c r="F103" s="21">
        <v>0.018</v>
      </c>
      <c r="G103" s="27">
        <v>0.018</v>
      </c>
      <c r="H103" s="21"/>
      <c r="I103" s="21"/>
      <c r="J103" s="27">
        <f t="shared" si="1"/>
        <v>0.018</v>
      </c>
      <c r="K103" s="25"/>
      <c r="L103" s="25"/>
      <c r="N103" s="26">
        <f t="shared" si="2"/>
        <v>0</v>
      </c>
    </row>
    <row r="104" ht="15.75" customHeight="1">
      <c r="A104" s="21">
        <v>99.0</v>
      </c>
      <c r="B104" s="22" t="s">
        <v>124</v>
      </c>
      <c r="C104" s="22" t="s">
        <v>119</v>
      </c>
      <c r="D104" s="23"/>
      <c r="E104" s="21" t="s">
        <v>43</v>
      </c>
      <c r="F104" s="21">
        <v>5.0</v>
      </c>
      <c r="G104" s="24">
        <v>5.0</v>
      </c>
      <c r="H104" s="21"/>
      <c r="I104" s="21"/>
      <c r="J104" s="24">
        <f t="shared" si="1"/>
        <v>5</v>
      </c>
      <c r="K104" s="25"/>
      <c r="L104" s="25"/>
      <c r="N104" s="26">
        <f t="shared" si="2"/>
        <v>0</v>
      </c>
    </row>
    <row r="105" ht="15.75" customHeight="1">
      <c r="A105" s="21">
        <v>100.0</v>
      </c>
      <c r="B105" s="22" t="s">
        <v>124</v>
      </c>
      <c r="C105" s="22" t="s">
        <v>120</v>
      </c>
      <c r="D105" s="23"/>
      <c r="E105" s="21" t="s">
        <v>43</v>
      </c>
      <c r="F105" s="21">
        <v>2.0</v>
      </c>
      <c r="G105" s="24">
        <v>2.0</v>
      </c>
      <c r="H105" s="21"/>
      <c r="I105" s="21"/>
      <c r="J105" s="24">
        <f t="shared" si="1"/>
        <v>2</v>
      </c>
      <c r="K105" s="25"/>
      <c r="L105" s="25"/>
      <c r="N105" s="26">
        <f t="shared" si="2"/>
        <v>0</v>
      </c>
    </row>
    <row r="106" ht="15.75" customHeight="1">
      <c r="A106" s="21">
        <v>101.0</v>
      </c>
      <c r="B106" s="22" t="s">
        <v>124</v>
      </c>
      <c r="C106" s="22" t="s">
        <v>121</v>
      </c>
      <c r="D106" s="23"/>
      <c r="E106" s="21" t="s">
        <v>59</v>
      </c>
      <c r="F106" s="21">
        <v>0.5</v>
      </c>
      <c r="G106" s="28">
        <v>0.5</v>
      </c>
      <c r="H106" s="21"/>
      <c r="I106" s="21"/>
      <c r="J106" s="28">
        <f t="shared" si="1"/>
        <v>0.5</v>
      </c>
      <c r="K106" s="25"/>
      <c r="L106" s="25"/>
      <c r="N106" s="26">
        <f t="shared" si="2"/>
        <v>0</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L$106"/>
  <mergeCells count="4">
    <mergeCell ref="A1:L1"/>
    <mergeCell ref="A2:L2"/>
    <mergeCell ref="A3:L3"/>
    <mergeCell ref="A4:K4"/>
  </mergeCells>
  <printOptions horizontalCentered="1"/>
  <pageMargins bottom="0.748031496062992" footer="0.0" header="0.0" left="0.511811023622047" right="0.511811023622047" top="0.748031496062992"/>
  <pageSetup paperSize="9" scale="7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6.29"/>
    <col customWidth="1" min="2" max="2" width="24.71"/>
    <col customWidth="1" min="3" max="3" width="9.57"/>
    <col customWidth="1" min="4" max="4" width="10.57"/>
    <col customWidth="1" min="5" max="5" width="13.14"/>
    <col customWidth="1" min="6" max="6" width="14.29"/>
    <col customWidth="1" min="7" max="7" width="9.43"/>
    <col customWidth="1" min="8" max="8" width="8.86"/>
    <col customWidth="1" min="9" max="9" width="8.57"/>
    <col customWidth="1" min="10" max="10" width="11.71"/>
    <col customWidth="1" min="11" max="11" width="9.43"/>
    <col customWidth="1" min="12" max="12" width="10.43"/>
    <col customWidth="1" min="13" max="13" width="25.0"/>
    <col customWidth="1" min="14" max="26" width="9.14"/>
  </cols>
  <sheetData>
    <row r="1" ht="12.75" customHeight="1">
      <c r="A1" s="29" t="s">
        <v>0</v>
      </c>
      <c r="B1" s="30"/>
      <c r="C1" s="30"/>
      <c r="D1" s="30"/>
      <c r="E1" s="30"/>
      <c r="F1" s="30"/>
      <c r="G1" s="30"/>
      <c r="H1" s="30"/>
      <c r="I1" s="30"/>
      <c r="J1" s="30"/>
      <c r="K1" s="30"/>
      <c r="L1" s="31"/>
      <c r="M1" s="32">
        <f>TODAY()-1</f>
        <v>46190</v>
      </c>
      <c r="N1" s="33"/>
      <c r="O1" s="33"/>
      <c r="P1" s="33"/>
      <c r="Q1" s="33"/>
      <c r="R1" s="33"/>
      <c r="S1" s="33"/>
      <c r="T1" s="33"/>
      <c r="U1" s="33"/>
      <c r="V1" s="33"/>
      <c r="W1" s="33"/>
      <c r="X1" s="33"/>
      <c r="Y1" s="33"/>
      <c r="Z1" s="33"/>
    </row>
    <row r="2" ht="12.75" customHeight="1">
      <c r="A2" s="34"/>
      <c r="B2" s="35"/>
      <c r="C2" s="35"/>
      <c r="D2" s="35"/>
      <c r="E2" s="35"/>
      <c r="F2" s="35"/>
      <c r="G2" s="35"/>
      <c r="H2" s="35"/>
      <c r="I2" s="35"/>
      <c r="J2" s="35"/>
      <c r="K2" s="35"/>
      <c r="L2" s="35"/>
      <c r="M2" s="36"/>
      <c r="N2" s="37"/>
      <c r="O2" s="37"/>
      <c r="P2" s="37"/>
      <c r="Q2" s="37"/>
      <c r="R2" s="37"/>
      <c r="S2" s="37"/>
      <c r="T2" s="37"/>
      <c r="U2" s="37"/>
      <c r="V2" s="37"/>
      <c r="W2" s="37"/>
      <c r="X2" s="37"/>
      <c r="Y2" s="37"/>
      <c r="Z2" s="37"/>
    </row>
    <row r="3" ht="12.75" customHeight="1">
      <c r="A3" s="38" t="s">
        <v>125</v>
      </c>
      <c r="B3" s="39"/>
      <c r="C3" s="39"/>
      <c r="D3" s="39"/>
      <c r="E3" s="39"/>
      <c r="F3" s="39"/>
      <c r="G3" s="39"/>
      <c r="H3" s="39"/>
      <c r="I3" s="39"/>
      <c r="J3" s="40"/>
      <c r="K3" s="40"/>
      <c r="L3" s="40"/>
      <c r="M3" s="41"/>
      <c r="N3" s="37"/>
      <c r="O3" s="37"/>
      <c r="P3" s="37"/>
      <c r="Q3" s="37"/>
      <c r="R3" s="37"/>
      <c r="S3" s="37"/>
      <c r="T3" s="37"/>
      <c r="U3" s="37"/>
      <c r="V3" s="37"/>
      <c r="W3" s="37"/>
      <c r="X3" s="37"/>
      <c r="Y3" s="37"/>
      <c r="Z3" s="37"/>
    </row>
    <row r="4" ht="12.75" customHeight="1">
      <c r="A4" s="38" t="s">
        <v>126</v>
      </c>
      <c r="B4" s="39"/>
      <c r="C4" s="39"/>
      <c r="D4" s="39"/>
      <c r="E4" s="39"/>
      <c r="F4" s="39"/>
      <c r="G4" s="39"/>
      <c r="H4" s="39"/>
      <c r="I4" s="39"/>
      <c r="J4" s="40"/>
      <c r="K4" s="40"/>
      <c r="L4" s="40"/>
      <c r="M4" s="41"/>
      <c r="N4" s="37"/>
      <c r="O4" s="37"/>
      <c r="P4" s="37"/>
      <c r="Q4" s="37"/>
      <c r="R4" s="37"/>
      <c r="S4" s="37"/>
      <c r="T4" s="37"/>
      <c r="U4" s="37"/>
      <c r="V4" s="37"/>
      <c r="W4" s="37"/>
      <c r="X4" s="37"/>
      <c r="Y4" s="37"/>
      <c r="Z4" s="37"/>
    </row>
    <row r="5" ht="12.75" customHeight="1">
      <c r="A5" s="38" t="s">
        <v>127</v>
      </c>
      <c r="B5" s="42"/>
      <c r="C5" s="42"/>
      <c r="D5" s="39"/>
      <c r="E5" s="39"/>
      <c r="F5" s="39"/>
      <c r="G5" s="39"/>
      <c r="H5" s="39"/>
      <c r="I5" s="39"/>
      <c r="J5" s="40"/>
      <c r="K5" s="40"/>
      <c r="L5" s="43"/>
      <c r="M5" s="41"/>
      <c r="N5" s="37"/>
      <c r="O5" s="37"/>
      <c r="P5" s="37"/>
      <c r="Q5" s="37"/>
      <c r="R5" s="37"/>
      <c r="S5" s="37"/>
      <c r="T5" s="37"/>
      <c r="U5" s="37"/>
      <c r="V5" s="37"/>
      <c r="W5" s="37"/>
      <c r="X5" s="37"/>
      <c r="Y5" s="37"/>
      <c r="Z5" s="37"/>
    </row>
    <row r="6" ht="12.75" customHeight="1">
      <c r="A6" s="44" t="s">
        <v>128</v>
      </c>
      <c r="B6" s="35"/>
      <c r="C6" s="35"/>
      <c r="D6" s="35"/>
      <c r="E6" s="35"/>
      <c r="F6" s="35"/>
      <c r="G6" s="35"/>
      <c r="H6" s="35"/>
      <c r="I6" s="35"/>
      <c r="J6" s="35"/>
      <c r="K6" s="35"/>
      <c r="L6" s="35"/>
      <c r="M6" s="36"/>
      <c r="N6" s="37"/>
      <c r="O6" s="37"/>
      <c r="P6" s="37"/>
      <c r="Q6" s="37"/>
      <c r="R6" s="37"/>
      <c r="S6" s="37"/>
      <c r="T6" s="37"/>
      <c r="U6" s="37"/>
      <c r="V6" s="37"/>
      <c r="W6" s="37"/>
      <c r="X6" s="37"/>
      <c r="Y6" s="37"/>
      <c r="Z6" s="37"/>
    </row>
    <row r="7">
      <c r="A7" s="45" t="s">
        <v>129</v>
      </c>
      <c r="B7" s="46" t="s">
        <v>130</v>
      </c>
      <c r="C7" s="46" t="s">
        <v>131</v>
      </c>
      <c r="D7" s="46" t="s">
        <v>132</v>
      </c>
      <c r="E7" s="46" t="s">
        <v>133</v>
      </c>
      <c r="F7" s="46" t="s">
        <v>134</v>
      </c>
      <c r="G7" s="46" t="s">
        <v>135</v>
      </c>
      <c r="H7" s="46" t="s">
        <v>136</v>
      </c>
      <c r="I7" s="46" t="s">
        <v>137</v>
      </c>
      <c r="J7" s="46" t="s">
        <v>138</v>
      </c>
      <c r="K7" s="46" t="s">
        <v>11</v>
      </c>
      <c r="L7" s="46" t="s">
        <v>139</v>
      </c>
      <c r="M7" s="47" t="s">
        <v>12</v>
      </c>
      <c r="N7" s="37"/>
      <c r="O7" s="37"/>
      <c r="P7" s="37"/>
      <c r="Q7" s="37"/>
      <c r="R7" s="37"/>
      <c r="S7" s="37"/>
      <c r="T7" s="37"/>
      <c r="U7" s="37"/>
      <c r="V7" s="37"/>
      <c r="W7" s="37"/>
      <c r="X7" s="37"/>
      <c r="Y7" s="37"/>
      <c r="Z7" s="37"/>
    </row>
    <row r="8" ht="26.25" customHeight="1">
      <c r="A8" s="48">
        <v>1.0</v>
      </c>
      <c r="B8" s="49" t="s">
        <v>140</v>
      </c>
      <c r="C8" s="50">
        <v>120.944</v>
      </c>
      <c r="D8" s="51">
        <v>124.568</v>
      </c>
      <c r="E8" s="51">
        <v>124.568</v>
      </c>
      <c r="F8" s="51">
        <v>124.568</v>
      </c>
      <c r="G8" s="51">
        <f t="shared" ref="G8:G10" si="1">D8-E8</f>
        <v>0</v>
      </c>
      <c r="H8" s="51">
        <v>0.0</v>
      </c>
      <c r="I8" s="52">
        <v>0.0</v>
      </c>
      <c r="J8" s="51">
        <f t="shared" ref="J8:J22" si="2">E8+H8</f>
        <v>124.568</v>
      </c>
      <c r="K8" s="51">
        <f t="shared" ref="K8:K20" si="3">D8-J8</f>
        <v>0</v>
      </c>
      <c r="L8" s="53"/>
      <c r="M8" s="54"/>
      <c r="N8" s="37"/>
      <c r="O8" s="37"/>
      <c r="P8" s="37"/>
      <c r="Q8" s="37"/>
      <c r="R8" s="37"/>
      <c r="S8" s="37"/>
      <c r="T8" s="37"/>
      <c r="U8" s="37"/>
      <c r="V8" s="37"/>
      <c r="W8" s="37"/>
      <c r="X8" s="37"/>
      <c r="Y8" s="37"/>
      <c r="Z8" s="37"/>
    </row>
    <row r="9" ht="26.25" customHeight="1">
      <c r="A9" s="48">
        <v>2.0</v>
      </c>
      <c r="B9" s="49" t="s">
        <v>141</v>
      </c>
      <c r="C9" s="50">
        <v>120.944</v>
      </c>
      <c r="D9" s="51">
        <v>124.568</v>
      </c>
      <c r="E9" s="51">
        <v>124.568</v>
      </c>
      <c r="F9" s="51">
        <v>124.568</v>
      </c>
      <c r="G9" s="51">
        <f t="shared" si="1"/>
        <v>0</v>
      </c>
      <c r="H9" s="51">
        <v>0.0</v>
      </c>
      <c r="I9" s="52">
        <v>0.0</v>
      </c>
      <c r="J9" s="51">
        <f t="shared" si="2"/>
        <v>124.568</v>
      </c>
      <c r="K9" s="51">
        <f t="shared" si="3"/>
        <v>0</v>
      </c>
      <c r="L9" s="53"/>
      <c r="M9" s="54"/>
      <c r="N9" s="37"/>
      <c r="O9" s="37"/>
      <c r="P9" s="37"/>
      <c r="Q9" s="37"/>
      <c r="R9" s="37"/>
      <c r="S9" s="37"/>
      <c r="T9" s="37"/>
      <c r="U9" s="37"/>
      <c r="V9" s="37"/>
      <c r="W9" s="37"/>
      <c r="X9" s="37"/>
      <c r="Y9" s="37"/>
      <c r="Z9" s="37"/>
    </row>
    <row r="10" ht="26.25" customHeight="1">
      <c r="A10" s="48">
        <v>3.0</v>
      </c>
      <c r="B10" s="49" t="s">
        <v>142</v>
      </c>
      <c r="C10" s="50">
        <f>C9</f>
        <v>120.944</v>
      </c>
      <c r="D10" s="51">
        <v>124.568</v>
      </c>
      <c r="E10" s="51">
        <v>124.568</v>
      </c>
      <c r="F10" s="51">
        <v>124.568</v>
      </c>
      <c r="G10" s="51">
        <f t="shared" si="1"/>
        <v>0</v>
      </c>
      <c r="H10" s="51">
        <v>0.0</v>
      </c>
      <c r="I10" s="52">
        <v>0.0</v>
      </c>
      <c r="J10" s="51">
        <f t="shared" si="2"/>
        <v>124.568</v>
      </c>
      <c r="K10" s="51">
        <f t="shared" si="3"/>
        <v>0</v>
      </c>
      <c r="L10" s="53"/>
      <c r="M10" s="54"/>
      <c r="N10" s="37"/>
      <c r="O10" s="37"/>
      <c r="P10" s="37"/>
      <c r="Q10" s="37"/>
      <c r="R10" s="37"/>
      <c r="S10" s="37"/>
      <c r="T10" s="37"/>
      <c r="U10" s="37"/>
      <c r="V10" s="37"/>
      <c r="W10" s="37"/>
      <c r="X10" s="37"/>
      <c r="Y10" s="37"/>
      <c r="Z10" s="37"/>
    </row>
    <row r="11" ht="26.25" customHeight="1">
      <c r="A11" s="48">
        <v>4.0</v>
      </c>
      <c r="B11" s="49" t="s">
        <v>143</v>
      </c>
      <c r="C11" s="50">
        <v>120.944</v>
      </c>
      <c r="D11" s="51">
        <v>124.568</v>
      </c>
      <c r="E11" s="51">
        <v>124.568</v>
      </c>
      <c r="F11" s="51">
        <v>124.568</v>
      </c>
      <c r="G11" s="51">
        <v>0.0</v>
      </c>
      <c r="H11" s="51">
        <v>0.0</v>
      </c>
      <c r="I11" s="52">
        <v>0.0</v>
      </c>
      <c r="J11" s="51">
        <f t="shared" si="2"/>
        <v>124.568</v>
      </c>
      <c r="K11" s="51">
        <f t="shared" si="3"/>
        <v>0</v>
      </c>
      <c r="L11" s="53"/>
      <c r="M11" s="54"/>
      <c r="N11" s="55"/>
      <c r="O11" s="56"/>
      <c r="P11" s="37"/>
      <c r="Q11" s="37"/>
      <c r="R11" s="37"/>
      <c r="S11" s="37"/>
      <c r="T11" s="37"/>
      <c r="U11" s="37"/>
      <c r="V11" s="37"/>
      <c r="W11" s="37"/>
      <c r="X11" s="37"/>
      <c r="Y11" s="37"/>
      <c r="Z11" s="37"/>
    </row>
    <row r="12" ht="45.0" customHeight="1">
      <c r="A12" s="48">
        <v>5.0</v>
      </c>
      <c r="B12" s="49" t="s">
        <v>144</v>
      </c>
      <c r="C12" s="50">
        <v>120.944</v>
      </c>
      <c r="D12" s="51">
        <f>D11</f>
        <v>124.568</v>
      </c>
      <c r="E12" s="51">
        <v>123.174</v>
      </c>
      <c r="F12" s="51">
        <v>0.0</v>
      </c>
      <c r="G12" s="51">
        <v>0.0</v>
      </c>
      <c r="H12" s="51">
        <v>0.0</v>
      </c>
      <c r="I12" s="52">
        <v>0.0</v>
      </c>
      <c r="J12" s="51">
        <f t="shared" si="2"/>
        <v>123.174</v>
      </c>
      <c r="K12" s="51">
        <f t="shared" si="3"/>
        <v>1.394</v>
      </c>
      <c r="L12" s="53"/>
      <c r="M12" s="57" t="s">
        <v>145</v>
      </c>
      <c r="N12" s="55"/>
      <c r="O12" s="56"/>
      <c r="P12" s="37"/>
      <c r="Q12" s="37"/>
      <c r="R12" s="37"/>
      <c r="S12" s="37"/>
      <c r="T12" s="37"/>
      <c r="U12" s="37"/>
      <c r="V12" s="37"/>
      <c r="W12" s="37"/>
      <c r="X12" s="37"/>
      <c r="Y12" s="37"/>
      <c r="Z12" s="37"/>
    </row>
    <row r="13" ht="26.25" customHeight="1">
      <c r="A13" s="48">
        <v>6.0</v>
      </c>
      <c r="B13" s="49" t="s">
        <v>146</v>
      </c>
      <c r="C13" s="50">
        <v>28.0</v>
      </c>
      <c r="D13" s="51">
        <v>28.0</v>
      </c>
      <c r="E13" s="51">
        <v>28.0</v>
      </c>
      <c r="F13" s="51">
        <v>0.0</v>
      </c>
      <c r="G13" s="51">
        <v>0.0</v>
      </c>
      <c r="H13" s="51">
        <v>0.0</v>
      </c>
      <c r="I13" s="52">
        <v>0.0</v>
      </c>
      <c r="J13" s="51">
        <f t="shared" si="2"/>
        <v>28</v>
      </c>
      <c r="K13" s="51">
        <f t="shared" si="3"/>
        <v>0</v>
      </c>
      <c r="L13" s="53"/>
      <c r="M13" s="54"/>
      <c r="N13" s="37"/>
      <c r="O13" s="37"/>
      <c r="P13" s="37"/>
      <c r="Q13" s="37"/>
      <c r="R13" s="37"/>
      <c r="S13" s="37"/>
      <c r="T13" s="37"/>
      <c r="U13" s="37"/>
      <c r="V13" s="37"/>
      <c r="W13" s="37"/>
      <c r="X13" s="37"/>
      <c r="Y13" s="37"/>
      <c r="Z13" s="37"/>
    </row>
    <row r="14" ht="26.25" customHeight="1">
      <c r="A14" s="48">
        <v>7.0</v>
      </c>
      <c r="B14" s="49" t="s">
        <v>147</v>
      </c>
      <c r="C14" s="50">
        <v>315.0</v>
      </c>
      <c r="D14" s="51">
        <v>319.0</v>
      </c>
      <c r="E14" s="51">
        <v>308.0</v>
      </c>
      <c r="F14" s="51">
        <v>297.0</v>
      </c>
      <c r="G14" s="51">
        <v>18.0</v>
      </c>
      <c r="H14" s="51">
        <v>4.0</v>
      </c>
      <c r="I14" s="52">
        <v>0.0</v>
      </c>
      <c r="J14" s="51">
        <f t="shared" si="2"/>
        <v>312</v>
      </c>
      <c r="K14" s="51">
        <f t="shared" si="3"/>
        <v>7</v>
      </c>
      <c r="L14" s="53"/>
      <c r="M14" s="54"/>
      <c r="N14" s="37"/>
      <c r="O14" s="37"/>
      <c r="P14" s="58"/>
      <c r="Q14" s="37"/>
      <c r="R14" s="37"/>
      <c r="S14" s="37"/>
      <c r="T14" s="37"/>
      <c r="U14" s="37"/>
      <c r="V14" s="37"/>
      <c r="W14" s="37"/>
      <c r="X14" s="37"/>
      <c r="Y14" s="37"/>
      <c r="Z14" s="37"/>
    </row>
    <row r="15" ht="12.75" customHeight="1">
      <c r="A15" s="48">
        <v>8.0</v>
      </c>
      <c r="B15" s="49" t="s">
        <v>148</v>
      </c>
      <c r="C15" s="50">
        <v>315.0</v>
      </c>
      <c r="D15" s="51">
        <v>319.0</v>
      </c>
      <c r="E15" s="51">
        <v>306.0</v>
      </c>
      <c r="F15" s="51">
        <v>297.0</v>
      </c>
      <c r="G15" s="51">
        <v>18.0</v>
      </c>
      <c r="H15" s="51">
        <v>4.0</v>
      </c>
      <c r="I15" s="52">
        <v>0.0</v>
      </c>
      <c r="J15" s="51">
        <f t="shared" si="2"/>
        <v>310</v>
      </c>
      <c r="K15" s="51">
        <f t="shared" si="3"/>
        <v>9</v>
      </c>
      <c r="L15" s="59" t="s">
        <v>149</v>
      </c>
      <c r="M15" s="60"/>
      <c r="N15" s="37"/>
      <c r="O15" s="37"/>
      <c r="P15" s="37"/>
      <c r="Q15" s="37"/>
      <c r="R15" s="37"/>
      <c r="S15" s="37"/>
      <c r="T15" s="37"/>
      <c r="U15" s="37"/>
      <c r="V15" s="37"/>
      <c r="W15" s="37"/>
      <c r="X15" s="37"/>
      <c r="Y15" s="37"/>
      <c r="Z15" s="37"/>
    </row>
    <row r="16" ht="26.25" customHeight="1">
      <c r="A16" s="48">
        <v>9.0</v>
      </c>
      <c r="B16" s="49" t="s">
        <v>150</v>
      </c>
      <c r="C16" s="50">
        <v>315.0</v>
      </c>
      <c r="D16" s="51">
        <v>319.0</v>
      </c>
      <c r="E16" s="51">
        <v>269.0</v>
      </c>
      <c r="F16" s="51"/>
      <c r="G16" s="51"/>
      <c r="H16" s="51"/>
      <c r="I16" s="52"/>
      <c r="J16" s="51">
        <f t="shared" si="2"/>
        <v>269</v>
      </c>
      <c r="K16" s="51">
        <f t="shared" si="3"/>
        <v>50</v>
      </c>
      <c r="L16" s="53"/>
      <c r="M16" s="54"/>
      <c r="N16" s="61"/>
      <c r="O16" s="37"/>
      <c r="P16" s="37"/>
      <c r="Q16" s="37"/>
      <c r="R16" s="37"/>
      <c r="S16" s="37"/>
      <c r="T16" s="37"/>
      <c r="U16" s="37"/>
      <c r="V16" s="37"/>
      <c r="W16" s="37"/>
      <c r="X16" s="37"/>
      <c r="Y16" s="37"/>
      <c r="Z16" s="37"/>
    </row>
    <row r="17" ht="26.25" customHeight="1">
      <c r="A17" s="48">
        <v>10.0</v>
      </c>
      <c r="B17" s="49" t="s">
        <v>151</v>
      </c>
      <c r="C17" s="50">
        <v>315.0</v>
      </c>
      <c r="D17" s="51">
        <v>319.0</v>
      </c>
      <c r="E17" s="51">
        <v>221.0</v>
      </c>
      <c r="F17" s="51">
        <v>240.0</v>
      </c>
      <c r="G17" s="51">
        <v>30.0</v>
      </c>
      <c r="H17" s="51">
        <v>6.0</v>
      </c>
      <c r="I17" s="52">
        <v>1.0</v>
      </c>
      <c r="J17" s="51">
        <f t="shared" si="2"/>
        <v>227</v>
      </c>
      <c r="K17" s="51">
        <f t="shared" si="3"/>
        <v>92</v>
      </c>
      <c r="L17" s="59" t="s">
        <v>152</v>
      </c>
      <c r="M17" s="54"/>
      <c r="N17" s="61"/>
      <c r="O17" s="37"/>
      <c r="P17" s="37"/>
      <c r="Q17" s="37"/>
      <c r="R17" s="37"/>
      <c r="S17" s="37"/>
      <c r="T17" s="37"/>
      <c r="U17" s="37"/>
      <c r="V17" s="37"/>
      <c r="W17" s="37"/>
      <c r="X17" s="37"/>
      <c r="Y17" s="37"/>
      <c r="Z17" s="37"/>
    </row>
    <row r="18" ht="26.25" customHeight="1">
      <c r="A18" s="48">
        <v>11.0</v>
      </c>
      <c r="B18" s="49" t="s">
        <v>153</v>
      </c>
      <c r="C18" s="50">
        <v>315.0</v>
      </c>
      <c r="D18" s="51">
        <v>319.0</v>
      </c>
      <c r="E18" s="51">
        <v>79.0</v>
      </c>
      <c r="F18" s="51">
        <v>0.0</v>
      </c>
      <c r="G18" s="51"/>
      <c r="H18" s="51">
        <v>20.0</v>
      </c>
      <c r="I18" s="52">
        <v>1.0</v>
      </c>
      <c r="J18" s="51">
        <f t="shared" si="2"/>
        <v>99</v>
      </c>
      <c r="K18" s="51">
        <f t="shared" si="3"/>
        <v>220</v>
      </c>
      <c r="L18" s="53"/>
      <c r="M18" s="54"/>
      <c r="N18" s="37"/>
      <c r="O18" s="37"/>
      <c r="P18" s="37"/>
      <c r="Q18" s="37"/>
      <c r="R18" s="37"/>
      <c r="S18" s="37"/>
      <c r="T18" s="37"/>
      <c r="U18" s="37"/>
      <c r="V18" s="37"/>
      <c r="W18" s="37"/>
      <c r="X18" s="37"/>
      <c r="Y18" s="37"/>
      <c r="Z18" s="37"/>
    </row>
    <row r="19" ht="26.25" customHeight="1">
      <c r="A19" s="48">
        <v>12.0</v>
      </c>
      <c r="B19" s="49" t="s">
        <v>154</v>
      </c>
      <c r="C19" s="50">
        <v>120.944</v>
      </c>
      <c r="D19" s="51">
        <v>124.568</v>
      </c>
      <c r="E19" s="51">
        <v>0.0</v>
      </c>
      <c r="F19" s="51">
        <v>72.0</v>
      </c>
      <c r="G19" s="51">
        <v>12.0</v>
      </c>
      <c r="H19" s="51"/>
      <c r="I19" s="52">
        <v>0.0</v>
      </c>
      <c r="J19" s="51">
        <f t="shared" si="2"/>
        <v>0</v>
      </c>
      <c r="K19" s="51">
        <f t="shared" si="3"/>
        <v>124.568</v>
      </c>
      <c r="L19" s="53"/>
      <c r="M19" s="54"/>
      <c r="N19" s="37"/>
      <c r="O19" s="62"/>
      <c r="P19" s="37"/>
      <c r="Q19" s="37"/>
      <c r="R19" s="37"/>
      <c r="S19" s="37"/>
      <c r="T19" s="37"/>
      <c r="U19" s="37"/>
      <c r="V19" s="37"/>
      <c r="W19" s="37"/>
      <c r="X19" s="37"/>
      <c r="Y19" s="37"/>
      <c r="Z19" s="37"/>
    </row>
    <row r="20" ht="26.25" customHeight="1">
      <c r="A20" s="48">
        <v>13.0</v>
      </c>
      <c r="B20" s="49" t="s">
        <v>155</v>
      </c>
      <c r="C20" s="50">
        <v>120.944</v>
      </c>
      <c r="D20" s="51">
        <v>124.568</v>
      </c>
      <c r="E20" s="51">
        <v>0.0</v>
      </c>
      <c r="F20" s="51">
        <v>0.0</v>
      </c>
      <c r="G20" s="51"/>
      <c r="H20" s="51">
        <v>0.0</v>
      </c>
      <c r="I20" s="52">
        <v>0.0</v>
      </c>
      <c r="J20" s="51">
        <f t="shared" si="2"/>
        <v>0</v>
      </c>
      <c r="K20" s="51">
        <f t="shared" si="3"/>
        <v>124.568</v>
      </c>
      <c r="L20" s="53"/>
      <c r="M20" s="54"/>
      <c r="N20" s="61"/>
      <c r="O20" s="37"/>
      <c r="P20" s="37"/>
      <c r="Q20" s="37"/>
      <c r="R20" s="37"/>
      <c r="S20" s="37"/>
      <c r="T20" s="37"/>
      <c r="U20" s="37"/>
      <c r="V20" s="37"/>
      <c r="W20" s="37"/>
      <c r="X20" s="37"/>
      <c r="Y20" s="37"/>
      <c r="Z20" s="37"/>
    </row>
    <row r="21" ht="26.25" customHeight="1">
      <c r="A21" s="48">
        <v>14.0</v>
      </c>
      <c r="B21" s="49" t="s">
        <v>156</v>
      </c>
      <c r="C21" s="50">
        <v>120.944</v>
      </c>
      <c r="D21" s="51">
        <v>124.568</v>
      </c>
      <c r="E21" s="51">
        <v>0.0</v>
      </c>
      <c r="F21" s="51">
        <v>0.0</v>
      </c>
      <c r="G21" s="51"/>
      <c r="H21" s="51">
        <v>0.0</v>
      </c>
      <c r="I21" s="52">
        <v>0.0</v>
      </c>
      <c r="J21" s="51">
        <f t="shared" si="2"/>
        <v>0</v>
      </c>
      <c r="K21" s="51">
        <f t="shared" ref="K21:K22" si="4">+D21-J21</f>
        <v>124.568</v>
      </c>
      <c r="L21" s="53"/>
      <c r="M21" s="54"/>
      <c r="N21" s="37"/>
      <c r="O21" s="37"/>
      <c r="P21" s="37"/>
      <c r="Q21" s="37"/>
      <c r="R21" s="37"/>
      <c r="S21" s="37"/>
      <c r="T21" s="37"/>
      <c r="U21" s="37"/>
      <c r="V21" s="37"/>
      <c r="W21" s="37"/>
      <c r="X21" s="37"/>
      <c r="Y21" s="37"/>
      <c r="Z21" s="37"/>
    </row>
    <row r="22" ht="26.25" customHeight="1">
      <c r="A22" s="63">
        <v>15.0</v>
      </c>
      <c r="B22" s="64" t="s">
        <v>157</v>
      </c>
      <c r="C22" s="65">
        <v>120.944</v>
      </c>
      <c r="D22" s="66">
        <v>124.568</v>
      </c>
      <c r="E22" s="66">
        <v>0.0</v>
      </c>
      <c r="F22" s="66">
        <v>30.0</v>
      </c>
      <c r="G22" s="66">
        <v>20.0</v>
      </c>
      <c r="H22" s="66">
        <v>0.0</v>
      </c>
      <c r="I22" s="67"/>
      <c r="J22" s="66">
        <f t="shared" si="2"/>
        <v>0</v>
      </c>
      <c r="K22" s="66">
        <f t="shared" si="4"/>
        <v>124.568</v>
      </c>
      <c r="L22" s="68"/>
      <c r="M22" s="69"/>
      <c r="N22" s="37"/>
      <c r="O22" s="37"/>
      <c r="P22" s="37"/>
      <c r="Q22" s="37"/>
      <c r="R22" s="37"/>
      <c r="S22" s="37"/>
      <c r="T22" s="37"/>
      <c r="U22" s="37"/>
      <c r="V22" s="37"/>
      <c r="W22" s="37"/>
      <c r="X22" s="37"/>
      <c r="Y22" s="37"/>
      <c r="Z22" s="37"/>
    </row>
    <row r="23" ht="12.75" customHeight="1">
      <c r="A23" s="70"/>
      <c r="B23" s="70"/>
      <c r="C23" s="70"/>
      <c r="D23" s="70"/>
      <c r="E23" s="70"/>
      <c r="F23" s="70"/>
      <c r="G23" s="70"/>
      <c r="H23" s="70"/>
      <c r="I23" s="70"/>
      <c r="J23" s="71"/>
      <c r="K23" s="72"/>
      <c r="L23" s="37"/>
      <c r="M23" s="37"/>
      <c r="N23" s="37"/>
      <c r="O23" s="37"/>
      <c r="P23" s="37"/>
      <c r="Q23" s="37"/>
      <c r="R23" s="37"/>
      <c r="S23" s="37"/>
      <c r="T23" s="37"/>
      <c r="U23" s="37"/>
      <c r="V23" s="37"/>
      <c r="W23" s="37"/>
      <c r="X23" s="37"/>
      <c r="Y23" s="37"/>
      <c r="Z23" s="37"/>
    </row>
    <row r="24" ht="12.75" customHeight="1">
      <c r="A24" s="70"/>
      <c r="B24" s="70"/>
      <c r="C24" s="70"/>
      <c r="D24" s="70"/>
      <c r="E24" s="70"/>
      <c r="F24" s="70"/>
      <c r="G24" s="70"/>
      <c r="H24" s="70"/>
      <c r="I24" s="73"/>
      <c r="J24" s="71"/>
      <c r="K24" s="72"/>
      <c r="L24" s="37"/>
      <c r="M24" s="37"/>
      <c r="N24" s="37"/>
      <c r="O24" s="37"/>
      <c r="P24" s="37"/>
      <c r="Q24" s="37"/>
      <c r="R24" s="37"/>
      <c r="S24" s="37"/>
      <c r="T24" s="37"/>
      <c r="U24" s="37"/>
      <c r="V24" s="37"/>
      <c r="W24" s="37"/>
      <c r="X24" s="37"/>
      <c r="Y24" s="37"/>
      <c r="Z24" s="37"/>
    </row>
    <row r="25" ht="12.75" customHeight="1">
      <c r="A25" s="70"/>
      <c r="B25" s="70"/>
      <c r="C25" s="70"/>
      <c r="D25" s="70"/>
      <c r="E25" s="70"/>
      <c r="F25" s="70"/>
      <c r="G25" s="70"/>
      <c r="H25" s="70"/>
      <c r="I25" s="70"/>
      <c r="J25" s="71"/>
      <c r="K25" s="72"/>
      <c r="L25" s="37"/>
      <c r="M25" s="37"/>
      <c r="N25" s="37"/>
      <c r="O25" s="37"/>
      <c r="P25" s="37"/>
      <c r="Q25" s="37"/>
      <c r="R25" s="37"/>
      <c r="S25" s="37"/>
      <c r="T25" s="37"/>
      <c r="U25" s="37"/>
      <c r="V25" s="37"/>
      <c r="W25" s="37"/>
      <c r="X25" s="37"/>
      <c r="Y25" s="37"/>
      <c r="Z25" s="37"/>
    </row>
    <row r="26" ht="12.75" customHeight="1">
      <c r="A26" s="74"/>
      <c r="B26" s="74"/>
      <c r="C26" s="74"/>
      <c r="D26" s="74"/>
      <c r="E26" s="74"/>
      <c r="F26" s="74"/>
      <c r="G26" s="74"/>
      <c r="H26" s="74"/>
      <c r="I26" s="74"/>
      <c r="J26" s="75"/>
      <c r="K26" s="75"/>
      <c r="L26" s="75"/>
      <c r="M26" s="75"/>
      <c r="N26" s="33"/>
      <c r="O26" s="33"/>
      <c r="P26" s="33"/>
      <c r="Q26" s="33"/>
      <c r="R26" s="33"/>
      <c r="S26" s="33"/>
      <c r="T26" s="33"/>
      <c r="U26" s="33"/>
      <c r="V26" s="33"/>
      <c r="W26" s="33"/>
      <c r="X26" s="33"/>
      <c r="Y26" s="33"/>
      <c r="Z26" s="33"/>
    </row>
    <row r="27" ht="12.75" customHeight="1">
      <c r="A27" s="74"/>
      <c r="B27" s="74"/>
      <c r="C27" s="74"/>
      <c r="D27" s="74"/>
      <c r="E27" s="74"/>
      <c r="F27" s="74"/>
      <c r="G27" s="74"/>
      <c r="H27" s="74"/>
      <c r="I27" s="74"/>
      <c r="J27" s="75"/>
      <c r="K27" s="75"/>
      <c r="L27" s="75"/>
      <c r="M27" s="75"/>
      <c r="N27" s="33"/>
      <c r="O27" s="33"/>
      <c r="P27" s="33"/>
      <c r="Q27" s="33"/>
      <c r="R27" s="33"/>
      <c r="S27" s="33"/>
      <c r="T27" s="33"/>
      <c r="U27" s="33"/>
      <c r="V27" s="33"/>
      <c r="W27" s="33"/>
      <c r="X27" s="33"/>
      <c r="Y27" s="33"/>
      <c r="Z27" s="33"/>
    </row>
    <row r="28" ht="12.75" customHeight="1">
      <c r="A28" s="74"/>
      <c r="B28" s="74"/>
      <c r="C28" s="74"/>
      <c r="D28" s="74"/>
      <c r="E28" s="74"/>
      <c r="F28" s="74"/>
      <c r="G28" s="74"/>
      <c r="H28" s="74"/>
      <c r="I28" s="74"/>
      <c r="J28" s="75"/>
      <c r="K28" s="75"/>
      <c r="L28" s="75"/>
      <c r="M28" s="75"/>
      <c r="N28" s="33"/>
      <c r="O28" s="33"/>
      <c r="P28" s="33"/>
      <c r="Q28" s="33"/>
      <c r="R28" s="33"/>
      <c r="S28" s="33"/>
      <c r="T28" s="33"/>
      <c r="U28" s="33"/>
      <c r="V28" s="33"/>
      <c r="W28" s="33"/>
      <c r="X28" s="33"/>
      <c r="Y28" s="33"/>
      <c r="Z28" s="33"/>
    </row>
    <row r="29" ht="12.75" customHeight="1">
      <c r="A29" s="74"/>
      <c r="B29" s="74"/>
      <c r="C29" s="74"/>
      <c r="D29" s="74"/>
      <c r="E29" s="74"/>
      <c r="F29" s="74"/>
      <c r="G29" s="74"/>
      <c r="H29" s="74"/>
      <c r="I29" s="74"/>
      <c r="J29" s="75"/>
      <c r="K29" s="75"/>
      <c r="L29" s="75"/>
      <c r="M29" s="75"/>
      <c r="N29" s="33"/>
      <c r="O29" s="33"/>
      <c r="P29" s="33"/>
      <c r="Q29" s="33"/>
      <c r="R29" s="33"/>
      <c r="S29" s="33"/>
      <c r="T29" s="33"/>
      <c r="U29" s="33"/>
      <c r="V29" s="33"/>
      <c r="W29" s="33"/>
      <c r="X29" s="33"/>
      <c r="Y29" s="33"/>
      <c r="Z29" s="33"/>
    </row>
    <row r="30" ht="12.75" customHeight="1">
      <c r="A30" s="74"/>
      <c r="B30" s="74"/>
      <c r="C30" s="74"/>
      <c r="D30" s="74"/>
      <c r="E30" s="74"/>
      <c r="F30" s="74"/>
      <c r="G30" s="74"/>
      <c r="H30" s="74"/>
      <c r="I30" s="74"/>
      <c r="J30" s="75"/>
      <c r="K30" s="75"/>
      <c r="L30" s="75"/>
      <c r="M30" s="75"/>
      <c r="N30" s="33"/>
      <c r="O30" s="33"/>
      <c r="P30" s="33"/>
      <c r="Q30" s="33"/>
      <c r="R30" s="33"/>
      <c r="S30" s="33"/>
      <c r="T30" s="33"/>
      <c r="U30" s="33"/>
      <c r="V30" s="33"/>
      <c r="W30" s="33"/>
      <c r="X30" s="33"/>
      <c r="Y30" s="33"/>
      <c r="Z30" s="33"/>
    </row>
    <row r="31" ht="12.75" customHeight="1">
      <c r="A31" s="74"/>
      <c r="B31" s="74"/>
      <c r="C31" s="74"/>
      <c r="D31" s="74"/>
      <c r="E31" s="74"/>
      <c r="F31" s="74"/>
      <c r="G31" s="74"/>
      <c r="H31" s="74"/>
      <c r="I31" s="74"/>
      <c r="J31" s="75"/>
      <c r="K31" s="75"/>
      <c r="L31" s="75"/>
      <c r="M31" s="75"/>
      <c r="N31" s="33"/>
      <c r="O31" s="33"/>
      <c r="P31" s="33"/>
      <c r="Q31" s="33"/>
      <c r="R31" s="33"/>
      <c r="S31" s="33"/>
      <c r="T31" s="33"/>
      <c r="U31" s="33"/>
      <c r="V31" s="33"/>
      <c r="W31" s="33"/>
      <c r="X31" s="33"/>
      <c r="Y31" s="33"/>
      <c r="Z31" s="33"/>
    </row>
    <row r="32" ht="12.75" customHeight="1">
      <c r="A32" s="74"/>
      <c r="B32" s="74"/>
      <c r="C32" s="74"/>
      <c r="D32" s="74"/>
      <c r="E32" s="74"/>
      <c r="F32" s="74"/>
      <c r="G32" s="74"/>
      <c r="H32" s="74"/>
      <c r="I32" s="74"/>
      <c r="J32" s="75"/>
      <c r="K32" s="75"/>
      <c r="L32" s="75"/>
      <c r="M32" s="75"/>
      <c r="N32" s="33"/>
      <c r="O32" s="33"/>
      <c r="P32" s="33"/>
      <c r="Q32" s="33"/>
      <c r="R32" s="33"/>
      <c r="S32" s="33"/>
      <c r="T32" s="33"/>
      <c r="U32" s="33"/>
      <c r="V32" s="33"/>
      <c r="W32" s="33"/>
      <c r="X32" s="33"/>
      <c r="Y32" s="33"/>
      <c r="Z32" s="33"/>
    </row>
    <row r="33" ht="12.75" customHeight="1">
      <c r="A33" s="74"/>
      <c r="B33" s="74"/>
      <c r="C33" s="74"/>
      <c r="D33" s="74"/>
      <c r="E33" s="74"/>
      <c r="F33" s="74"/>
      <c r="G33" s="74"/>
      <c r="H33" s="74"/>
      <c r="I33" s="74"/>
      <c r="J33" s="75"/>
      <c r="K33" s="75"/>
      <c r="L33" s="75"/>
      <c r="M33" s="75"/>
      <c r="N33" s="33"/>
      <c r="O33" s="33"/>
      <c r="P33" s="33"/>
      <c r="Q33" s="33"/>
      <c r="R33" s="33"/>
      <c r="S33" s="33"/>
      <c r="T33" s="33"/>
      <c r="U33" s="33"/>
      <c r="V33" s="33"/>
      <c r="W33" s="33"/>
      <c r="X33" s="33"/>
      <c r="Y33" s="33"/>
      <c r="Z33" s="33"/>
    </row>
    <row r="34" ht="12.75" customHeight="1">
      <c r="A34" s="74"/>
      <c r="B34" s="74"/>
      <c r="C34" s="74"/>
      <c r="D34" s="74"/>
      <c r="E34" s="74"/>
      <c r="F34" s="74"/>
      <c r="G34" s="74"/>
      <c r="H34" s="74"/>
      <c r="I34" s="74"/>
      <c r="J34" s="75"/>
      <c r="K34" s="75"/>
      <c r="L34" s="75"/>
      <c r="M34" s="75"/>
      <c r="N34" s="33"/>
      <c r="O34" s="33"/>
      <c r="P34" s="33"/>
      <c r="Q34" s="33"/>
      <c r="R34" s="33"/>
      <c r="S34" s="33"/>
      <c r="T34" s="33"/>
      <c r="U34" s="33"/>
      <c r="V34" s="33"/>
      <c r="W34" s="33"/>
      <c r="X34" s="33"/>
      <c r="Y34" s="33"/>
      <c r="Z34" s="33"/>
    </row>
    <row r="35" ht="12.75" customHeight="1">
      <c r="A35" s="74"/>
      <c r="B35" s="74"/>
      <c r="C35" s="74"/>
      <c r="D35" s="74"/>
      <c r="E35" s="74"/>
      <c r="F35" s="74"/>
      <c r="G35" s="74"/>
      <c r="H35" s="74"/>
      <c r="I35" s="74"/>
      <c r="J35" s="75"/>
      <c r="K35" s="75"/>
      <c r="L35" s="75"/>
      <c r="M35" s="75"/>
      <c r="N35" s="33"/>
      <c r="O35" s="33"/>
      <c r="P35" s="33"/>
      <c r="Q35" s="33"/>
      <c r="R35" s="33"/>
      <c r="S35" s="33"/>
      <c r="T35" s="33"/>
      <c r="U35" s="33"/>
      <c r="V35" s="33"/>
      <c r="W35" s="33"/>
      <c r="X35" s="33"/>
      <c r="Y35" s="33"/>
      <c r="Z35" s="33"/>
    </row>
    <row r="36" ht="12.75" customHeight="1">
      <c r="A36" s="74"/>
      <c r="B36" s="74"/>
      <c r="C36" s="74"/>
      <c r="D36" s="74"/>
      <c r="E36" s="74"/>
      <c r="F36" s="74"/>
      <c r="G36" s="74"/>
      <c r="H36" s="74"/>
      <c r="I36" s="74"/>
      <c r="J36" s="75"/>
      <c r="K36" s="75"/>
      <c r="L36" s="75"/>
      <c r="M36" s="75"/>
      <c r="N36" s="33"/>
      <c r="O36" s="33"/>
      <c r="P36" s="33"/>
      <c r="Q36" s="33"/>
      <c r="R36" s="33"/>
      <c r="S36" s="33"/>
      <c r="T36" s="33"/>
      <c r="U36" s="33"/>
      <c r="V36" s="33"/>
      <c r="W36" s="33"/>
      <c r="X36" s="33"/>
      <c r="Y36" s="33"/>
      <c r="Z36" s="33"/>
    </row>
    <row r="37" ht="12.75" customHeight="1">
      <c r="A37" s="74"/>
      <c r="B37" s="74"/>
      <c r="C37" s="74"/>
      <c r="D37" s="74"/>
      <c r="E37" s="74"/>
      <c r="F37" s="74"/>
      <c r="G37" s="74"/>
      <c r="H37" s="74"/>
      <c r="I37" s="74"/>
      <c r="J37" s="75"/>
      <c r="K37" s="75"/>
      <c r="L37" s="75"/>
      <c r="M37" s="75"/>
      <c r="N37" s="33"/>
      <c r="O37" s="33"/>
      <c r="P37" s="33"/>
      <c r="Q37" s="33"/>
      <c r="R37" s="33"/>
      <c r="S37" s="33"/>
      <c r="T37" s="33"/>
      <c r="U37" s="33"/>
      <c r="V37" s="33"/>
      <c r="W37" s="33"/>
      <c r="X37" s="33"/>
      <c r="Y37" s="33"/>
      <c r="Z37" s="33"/>
    </row>
    <row r="38" ht="12.75" customHeight="1">
      <c r="A38" s="74"/>
      <c r="B38" s="74"/>
      <c r="C38" s="74"/>
      <c r="D38" s="74"/>
      <c r="E38" s="74"/>
      <c r="F38" s="74"/>
      <c r="G38" s="74"/>
      <c r="H38" s="74"/>
      <c r="I38" s="74"/>
      <c r="J38" s="75"/>
      <c r="K38" s="75"/>
      <c r="L38" s="75"/>
      <c r="M38" s="75"/>
      <c r="N38" s="33"/>
      <c r="O38" s="33"/>
      <c r="P38" s="33"/>
      <c r="Q38" s="33"/>
      <c r="R38" s="33"/>
      <c r="S38" s="33"/>
      <c r="T38" s="33"/>
      <c r="U38" s="33"/>
      <c r="V38" s="33"/>
      <c r="W38" s="33"/>
      <c r="X38" s="33"/>
      <c r="Y38" s="33"/>
      <c r="Z38" s="33"/>
    </row>
    <row r="39" ht="12.75" customHeight="1">
      <c r="A39" s="74"/>
      <c r="B39" s="74"/>
      <c r="C39" s="74"/>
      <c r="D39" s="74"/>
      <c r="E39" s="74"/>
      <c r="F39" s="74"/>
      <c r="G39" s="74"/>
      <c r="H39" s="74"/>
      <c r="I39" s="74"/>
      <c r="J39" s="75"/>
      <c r="K39" s="75"/>
      <c r="L39" s="75"/>
      <c r="M39" s="75"/>
      <c r="N39" s="33"/>
      <c r="O39" s="33"/>
      <c r="P39" s="33"/>
      <c r="Q39" s="33"/>
      <c r="R39" s="33"/>
      <c r="S39" s="33"/>
      <c r="T39" s="33"/>
      <c r="U39" s="33"/>
      <c r="V39" s="33"/>
      <c r="W39" s="33"/>
      <c r="X39" s="33"/>
      <c r="Y39" s="33"/>
      <c r="Z39" s="33"/>
    </row>
    <row r="40" ht="12.75" customHeight="1">
      <c r="A40" s="74"/>
      <c r="B40" s="74"/>
      <c r="C40" s="74"/>
      <c r="D40" s="74"/>
      <c r="E40" s="74"/>
      <c r="F40" s="74"/>
      <c r="G40" s="74"/>
      <c r="H40" s="74"/>
      <c r="I40" s="74"/>
      <c r="J40" s="75"/>
      <c r="K40" s="75"/>
      <c r="L40" s="75"/>
      <c r="M40" s="75"/>
      <c r="N40" s="33"/>
      <c r="O40" s="33"/>
      <c r="P40" s="33"/>
      <c r="Q40" s="33"/>
      <c r="R40" s="33"/>
      <c r="S40" s="33"/>
      <c r="T40" s="33"/>
      <c r="U40" s="33"/>
      <c r="V40" s="33"/>
      <c r="W40" s="33"/>
      <c r="X40" s="33"/>
      <c r="Y40" s="33"/>
      <c r="Z40" s="33"/>
    </row>
    <row r="41" ht="12.75" customHeight="1">
      <c r="A41" s="74"/>
      <c r="B41" s="74"/>
      <c r="C41" s="74"/>
      <c r="D41" s="74"/>
      <c r="E41" s="74"/>
      <c r="F41" s="74"/>
      <c r="G41" s="74"/>
      <c r="H41" s="74"/>
      <c r="I41" s="74"/>
      <c r="J41" s="75"/>
      <c r="K41" s="75"/>
      <c r="L41" s="75"/>
      <c r="M41" s="75"/>
      <c r="N41" s="33"/>
      <c r="O41" s="33"/>
      <c r="P41" s="33"/>
      <c r="Q41" s="33"/>
      <c r="R41" s="33"/>
      <c r="S41" s="33"/>
      <c r="T41" s="33"/>
      <c r="U41" s="33"/>
      <c r="V41" s="33"/>
      <c r="W41" s="33"/>
      <c r="X41" s="33"/>
      <c r="Y41" s="33"/>
      <c r="Z41" s="33"/>
    </row>
    <row r="42" ht="12.75" customHeight="1">
      <c r="A42" s="74"/>
      <c r="B42" s="74"/>
      <c r="C42" s="74"/>
      <c r="D42" s="74"/>
      <c r="E42" s="74"/>
      <c r="F42" s="74"/>
      <c r="G42" s="74"/>
      <c r="H42" s="74"/>
      <c r="I42" s="74"/>
      <c r="J42" s="75"/>
      <c r="K42" s="75"/>
      <c r="L42" s="75"/>
      <c r="M42" s="75"/>
      <c r="N42" s="33"/>
      <c r="O42" s="33"/>
      <c r="P42" s="33"/>
      <c r="Q42" s="33"/>
      <c r="R42" s="33"/>
      <c r="S42" s="33"/>
      <c r="T42" s="33"/>
      <c r="U42" s="33"/>
      <c r="V42" s="33"/>
      <c r="W42" s="33"/>
      <c r="X42" s="33"/>
      <c r="Y42" s="33"/>
      <c r="Z42" s="33"/>
    </row>
    <row r="43" ht="12.75" customHeight="1">
      <c r="A43" s="74"/>
      <c r="B43" s="74"/>
      <c r="C43" s="74"/>
      <c r="D43" s="74"/>
      <c r="E43" s="74"/>
      <c r="F43" s="74"/>
      <c r="G43" s="74"/>
      <c r="H43" s="74"/>
      <c r="I43" s="74"/>
      <c r="J43" s="75"/>
      <c r="K43" s="75"/>
      <c r="L43" s="75"/>
      <c r="M43" s="75"/>
      <c r="N43" s="33"/>
      <c r="O43" s="33"/>
      <c r="P43" s="33"/>
      <c r="Q43" s="33"/>
      <c r="R43" s="33"/>
      <c r="S43" s="33"/>
      <c r="T43" s="33"/>
      <c r="U43" s="33"/>
      <c r="V43" s="33"/>
      <c r="W43" s="33"/>
      <c r="X43" s="33"/>
      <c r="Y43" s="33"/>
      <c r="Z43" s="33"/>
    </row>
    <row r="44" ht="12.75" customHeight="1">
      <c r="A44" s="74"/>
      <c r="B44" s="74"/>
      <c r="C44" s="74"/>
      <c r="D44" s="74"/>
      <c r="E44" s="74"/>
      <c r="F44" s="74"/>
      <c r="G44" s="74"/>
      <c r="H44" s="74"/>
      <c r="I44" s="74"/>
      <c r="J44" s="75"/>
      <c r="K44" s="75"/>
      <c r="L44" s="75"/>
      <c r="M44" s="75"/>
      <c r="N44" s="33"/>
      <c r="O44" s="33"/>
      <c r="P44" s="33"/>
      <c r="Q44" s="33"/>
      <c r="R44" s="33"/>
      <c r="S44" s="33"/>
      <c r="T44" s="33"/>
      <c r="U44" s="33"/>
      <c r="V44" s="33"/>
      <c r="W44" s="33"/>
      <c r="X44" s="33"/>
      <c r="Y44" s="33"/>
      <c r="Z44" s="33"/>
    </row>
    <row r="45" ht="12.75" customHeight="1">
      <c r="A45" s="74"/>
      <c r="B45" s="74"/>
      <c r="C45" s="74"/>
      <c r="D45" s="74"/>
      <c r="E45" s="74"/>
      <c r="F45" s="74"/>
      <c r="G45" s="74"/>
      <c r="H45" s="74"/>
      <c r="I45" s="74"/>
      <c r="J45" s="75"/>
      <c r="K45" s="75"/>
      <c r="L45" s="75"/>
      <c r="M45" s="75"/>
      <c r="N45" s="33"/>
      <c r="O45" s="33"/>
      <c r="P45" s="33"/>
      <c r="Q45" s="33"/>
      <c r="R45" s="33"/>
      <c r="S45" s="33"/>
      <c r="T45" s="33"/>
      <c r="U45" s="33"/>
      <c r="V45" s="33"/>
      <c r="W45" s="33"/>
      <c r="X45" s="33"/>
      <c r="Y45" s="33"/>
      <c r="Z45" s="33"/>
    </row>
    <row r="46" ht="12.75" customHeight="1">
      <c r="A46" s="74"/>
      <c r="B46" s="74"/>
      <c r="C46" s="74"/>
      <c r="D46" s="74"/>
      <c r="E46" s="74"/>
      <c r="F46" s="74"/>
      <c r="G46" s="74"/>
      <c r="H46" s="74"/>
      <c r="I46" s="74"/>
      <c r="J46" s="75"/>
      <c r="K46" s="75"/>
      <c r="L46" s="75"/>
      <c r="M46" s="75"/>
      <c r="N46" s="33"/>
      <c r="O46" s="33"/>
      <c r="P46" s="33"/>
      <c r="Q46" s="33"/>
      <c r="R46" s="33"/>
      <c r="S46" s="33"/>
      <c r="T46" s="33"/>
      <c r="U46" s="33"/>
      <c r="V46" s="33"/>
      <c r="W46" s="33"/>
      <c r="X46" s="33"/>
      <c r="Y46" s="33"/>
      <c r="Z46" s="33"/>
    </row>
    <row r="47" ht="12.75" customHeight="1">
      <c r="A47" s="74"/>
      <c r="B47" s="74"/>
      <c r="C47" s="74"/>
      <c r="D47" s="74"/>
      <c r="E47" s="74"/>
      <c r="F47" s="74"/>
      <c r="G47" s="74"/>
      <c r="H47" s="74"/>
      <c r="I47" s="74"/>
      <c r="J47" s="75"/>
      <c r="K47" s="75"/>
      <c r="L47" s="75"/>
      <c r="M47" s="75"/>
      <c r="N47" s="33"/>
      <c r="O47" s="33"/>
      <c r="P47" s="33"/>
      <c r="Q47" s="33"/>
      <c r="R47" s="33"/>
      <c r="S47" s="33"/>
      <c r="T47" s="33"/>
      <c r="U47" s="33"/>
      <c r="V47" s="33"/>
      <c r="W47" s="33"/>
      <c r="X47" s="33"/>
      <c r="Y47" s="33"/>
      <c r="Z47" s="33"/>
    </row>
    <row r="48" ht="12.75" customHeight="1">
      <c r="A48" s="74"/>
      <c r="B48" s="74"/>
      <c r="C48" s="74"/>
      <c r="D48" s="74"/>
      <c r="E48" s="74"/>
      <c r="F48" s="74"/>
      <c r="G48" s="74"/>
      <c r="H48" s="74"/>
      <c r="I48" s="74"/>
      <c r="J48" s="75"/>
      <c r="K48" s="75"/>
      <c r="L48" s="75"/>
      <c r="M48" s="75"/>
      <c r="N48" s="33"/>
      <c r="O48" s="33"/>
      <c r="P48" s="33"/>
      <c r="Q48" s="33"/>
      <c r="R48" s="33"/>
      <c r="S48" s="33"/>
      <c r="T48" s="33"/>
      <c r="U48" s="33"/>
      <c r="V48" s="33"/>
      <c r="W48" s="33"/>
      <c r="X48" s="33"/>
      <c r="Y48" s="33"/>
      <c r="Z48" s="33"/>
    </row>
    <row r="49" ht="12.75" customHeight="1">
      <c r="A49" s="74"/>
      <c r="B49" s="74"/>
      <c r="C49" s="74"/>
      <c r="D49" s="74"/>
      <c r="E49" s="74"/>
      <c r="F49" s="74"/>
      <c r="G49" s="74"/>
      <c r="H49" s="74"/>
      <c r="I49" s="74"/>
      <c r="J49" s="75"/>
      <c r="K49" s="75"/>
      <c r="L49" s="75"/>
      <c r="M49" s="75"/>
      <c r="N49" s="33"/>
      <c r="O49" s="33"/>
      <c r="P49" s="33"/>
      <c r="Q49" s="33"/>
      <c r="R49" s="33"/>
      <c r="S49" s="33"/>
      <c r="T49" s="33"/>
      <c r="U49" s="33"/>
      <c r="V49" s="33"/>
      <c r="W49" s="33"/>
      <c r="X49" s="33"/>
      <c r="Y49" s="33"/>
      <c r="Z49" s="33"/>
    </row>
    <row r="50" ht="12.75" customHeight="1">
      <c r="A50" s="74"/>
      <c r="B50" s="74"/>
      <c r="C50" s="74"/>
      <c r="D50" s="74"/>
      <c r="E50" s="74"/>
      <c r="F50" s="74"/>
      <c r="G50" s="74"/>
      <c r="H50" s="74"/>
      <c r="I50" s="74"/>
      <c r="J50" s="75"/>
      <c r="K50" s="75"/>
      <c r="L50" s="75"/>
      <c r="M50" s="75"/>
      <c r="N50" s="33"/>
      <c r="O50" s="33"/>
      <c r="P50" s="33"/>
      <c r="Q50" s="33"/>
      <c r="R50" s="33"/>
      <c r="S50" s="33"/>
      <c r="T50" s="33"/>
      <c r="U50" s="33"/>
      <c r="V50" s="33"/>
      <c r="W50" s="33"/>
      <c r="X50" s="33"/>
      <c r="Y50" s="33"/>
      <c r="Z50" s="33"/>
    </row>
    <row r="51" ht="12.75" customHeight="1">
      <c r="A51" s="74"/>
      <c r="B51" s="74"/>
      <c r="C51" s="74"/>
      <c r="D51" s="74"/>
      <c r="E51" s="74"/>
      <c r="F51" s="74"/>
      <c r="G51" s="74"/>
      <c r="H51" s="74"/>
      <c r="I51" s="74"/>
      <c r="J51" s="75"/>
      <c r="K51" s="75"/>
      <c r="L51" s="75"/>
      <c r="M51" s="75"/>
      <c r="N51" s="33"/>
      <c r="O51" s="33"/>
      <c r="P51" s="33"/>
      <c r="Q51" s="33"/>
      <c r="R51" s="33"/>
      <c r="S51" s="33"/>
      <c r="T51" s="33"/>
      <c r="U51" s="33"/>
      <c r="V51" s="33"/>
      <c r="W51" s="33"/>
      <c r="X51" s="33"/>
      <c r="Y51" s="33"/>
      <c r="Z51" s="33"/>
    </row>
    <row r="52" ht="12.75" customHeight="1">
      <c r="A52" s="74"/>
      <c r="B52" s="74"/>
      <c r="C52" s="74"/>
      <c r="D52" s="74"/>
      <c r="E52" s="74"/>
      <c r="F52" s="74"/>
      <c r="G52" s="74"/>
      <c r="H52" s="74"/>
      <c r="I52" s="74"/>
      <c r="J52" s="75"/>
      <c r="K52" s="75"/>
      <c r="L52" s="75"/>
      <c r="M52" s="75"/>
      <c r="N52" s="33"/>
      <c r="O52" s="33"/>
      <c r="P52" s="33"/>
      <c r="Q52" s="33"/>
      <c r="R52" s="33"/>
      <c r="S52" s="33"/>
      <c r="T52" s="33"/>
      <c r="U52" s="33"/>
      <c r="V52" s="33"/>
      <c r="W52" s="33"/>
      <c r="X52" s="33"/>
      <c r="Y52" s="33"/>
      <c r="Z52" s="33"/>
    </row>
    <row r="53" ht="12.75" customHeight="1">
      <c r="A53" s="74"/>
      <c r="B53" s="74"/>
      <c r="C53" s="74"/>
      <c r="D53" s="74"/>
      <c r="E53" s="74"/>
      <c r="F53" s="74"/>
      <c r="G53" s="74"/>
      <c r="H53" s="74"/>
      <c r="I53" s="74"/>
      <c r="J53" s="75"/>
      <c r="K53" s="75"/>
      <c r="L53" s="75"/>
      <c r="M53" s="75"/>
      <c r="N53" s="33"/>
      <c r="O53" s="33"/>
      <c r="P53" s="33"/>
      <c r="Q53" s="33"/>
      <c r="R53" s="33"/>
      <c r="S53" s="33"/>
      <c r="T53" s="33"/>
      <c r="U53" s="33"/>
      <c r="V53" s="33"/>
      <c r="W53" s="33"/>
      <c r="X53" s="33"/>
      <c r="Y53" s="33"/>
      <c r="Z53" s="33"/>
    </row>
    <row r="54" ht="12.75" customHeight="1">
      <c r="A54" s="74"/>
      <c r="B54" s="74"/>
      <c r="C54" s="74"/>
      <c r="D54" s="74"/>
      <c r="E54" s="74"/>
      <c r="F54" s="74"/>
      <c r="G54" s="74"/>
      <c r="H54" s="74"/>
      <c r="I54" s="74"/>
      <c r="J54" s="75"/>
      <c r="K54" s="75"/>
      <c r="L54" s="75"/>
      <c r="M54" s="75"/>
      <c r="N54" s="33"/>
      <c r="O54" s="33"/>
      <c r="P54" s="33"/>
      <c r="Q54" s="33"/>
      <c r="R54" s="33"/>
      <c r="S54" s="33"/>
      <c r="T54" s="33"/>
      <c r="U54" s="33"/>
      <c r="V54" s="33"/>
      <c r="W54" s="33"/>
      <c r="X54" s="33"/>
      <c r="Y54" s="33"/>
      <c r="Z54" s="33"/>
    </row>
    <row r="55" ht="12.75" customHeight="1">
      <c r="A55" s="74"/>
      <c r="B55" s="74"/>
      <c r="C55" s="74"/>
      <c r="D55" s="74"/>
      <c r="E55" s="74"/>
      <c r="F55" s="74"/>
      <c r="G55" s="74"/>
      <c r="H55" s="74"/>
      <c r="I55" s="74"/>
      <c r="J55" s="75"/>
      <c r="K55" s="75"/>
      <c r="L55" s="75"/>
      <c r="M55" s="75"/>
      <c r="N55" s="33"/>
      <c r="O55" s="33"/>
      <c r="P55" s="33"/>
      <c r="Q55" s="33"/>
      <c r="R55" s="33"/>
      <c r="S55" s="33"/>
      <c r="T55" s="33"/>
      <c r="U55" s="33"/>
      <c r="V55" s="33"/>
      <c r="W55" s="33"/>
      <c r="X55" s="33"/>
      <c r="Y55" s="33"/>
      <c r="Z55" s="33"/>
    </row>
    <row r="56" ht="12.75" customHeight="1">
      <c r="A56" s="74"/>
      <c r="B56" s="74"/>
      <c r="C56" s="74"/>
      <c r="D56" s="74"/>
      <c r="E56" s="74"/>
      <c r="F56" s="74"/>
      <c r="G56" s="74"/>
      <c r="H56" s="74"/>
      <c r="I56" s="74"/>
      <c r="J56" s="75"/>
      <c r="K56" s="75"/>
      <c r="L56" s="75"/>
      <c r="M56" s="75"/>
      <c r="N56" s="33"/>
      <c r="O56" s="33"/>
      <c r="P56" s="33"/>
      <c r="Q56" s="33"/>
      <c r="R56" s="33"/>
      <c r="S56" s="33"/>
      <c r="T56" s="33"/>
      <c r="U56" s="33"/>
      <c r="V56" s="33"/>
      <c r="W56" s="33"/>
      <c r="X56" s="33"/>
      <c r="Y56" s="33"/>
      <c r="Z56" s="33"/>
    </row>
    <row r="57" ht="12.75" customHeight="1">
      <c r="A57" s="74"/>
      <c r="B57" s="74"/>
      <c r="C57" s="74"/>
      <c r="D57" s="74"/>
      <c r="E57" s="74"/>
      <c r="F57" s="74"/>
      <c r="G57" s="74"/>
      <c r="H57" s="74"/>
      <c r="I57" s="74"/>
      <c r="J57" s="75"/>
      <c r="K57" s="75"/>
      <c r="L57" s="75"/>
      <c r="M57" s="75"/>
      <c r="N57" s="33"/>
      <c r="O57" s="33"/>
      <c r="P57" s="33"/>
      <c r="Q57" s="33"/>
      <c r="R57" s="33"/>
      <c r="S57" s="33"/>
      <c r="T57" s="33"/>
      <c r="U57" s="33"/>
      <c r="V57" s="33"/>
      <c r="W57" s="33"/>
      <c r="X57" s="33"/>
      <c r="Y57" s="33"/>
      <c r="Z57" s="33"/>
    </row>
    <row r="58" ht="12.75" customHeight="1">
      <c r="A58" s="74"/>
      <c r="B58" s="74"/>
      <c r="C58" s="74"/>
      <c r="D58" s="74"/>
      <c r="E58" s="74"/>
      <c r="F58" s="74"/>
      <c r="G58" s="74"/>
      <c r="H58" s="74"/>
      <c r="I58" s="74"/>
      <c r="J58" s="75"/>
      <c r="K58" s="75"/>
      <c r="L58" s="75"/>
      <c r="M58" s="75"/>
      <c r="N58" s="33"/>
      <c r="O58" s="33"/>
      <c r="P58" s="33"/>
      <c r="Q58" s="33"/>
      <c r="R58" s="33"/>
      <c r="S58" s="33"/>
      <c r="T58" s="33"/>
      <c r="U58" s="33"/>
      <c r="V58" s="33"/>
      <c r="W58" s="33"/>
      <c r="X58" s="33"/>
      <c r="Y58" s="33"/>
      <c r="Z58" s="33"/>
    </row>
    <row r="59" ht="12.75" customHeight="1">
      <c r="A59" s="74"/>
      <c r="B59" s="74"/>
      <c r="C59" s="74"/>
      <c r="D59" s="74"/>
      <c r="E59" s="74"/>
      <c r="F59" s="74"/>
      <c r="G59" s="74"/>
      <c r="H59" s="74"/>
      <c r="I59" s="74"/>
      <c r="J59" s="75"/>
      <c r="K59" s="75"/>
      <c r="L59" s="75"/>
      <c r="M59" s="75"/>
      <c r="N59" s="33"/>
      <c r="O59" s="33"/>
      <c r="P59" s="33"/>
      <c r="Q59" s="33"/>
      <c r="R59" s="33"/>
      <c r="S59" s="33"/>
      <c r="T59" s="33"/>
      <c r="U59" s="33"/>
      <c r="V59" s="33"/>
      <c r="W59" s="33"/>
      <c r="X59" s="33"/>
      <c r="Y59" s="33"/>
      <c r="Z59" s="33"/>
    </row>
    <row r="60" ht="12.75" customHeight="1">
      <c r="A60" s="74"/>
      <c r="B60" s="74"/>
      <c r="C60" s="74"/>
      <c r="D60" s="74"/>
      <c r="E60" s="74"/>
      <c r="F60" s="74"/>
      <c r="G60" s="74"/>
      <c r="H60" s="74"/>
      <c r="I60" s="74"/>
      <c r="J60" s="75"/>
      <c r="K60" s="75"/>
      <c r="L60" s="75"/>
      <c r="M60" s="75"/>
      <c r="N60" s="33"/>
      <c r="O60" s="33"/>
      <c r="P60" s="33"/>
      <c r="Q60" s="33"/>
      <c r="R60" s="33"/>
      <c r="S60" s="33"/>
      <c r="T60" s="33"/>
      <c r="U60" s="33"/>
      <c r="V60" s="33"/>
      <c r="W60" s="33"/>
      <c r="X60" s="33"/>
      <c r="Y60" s="33"/>
      <c r="Z60" s="33"/>
    </row>
    <row r="61" ht="12.75" customHeight="1">
      <c r="A61" s="74"/>
      <c r="B61" s="74"/>
      <c r="C61" s="74"/>
      <c r="D61" s="74"/>
      <c r="E61" s="74"/>
      <c r="F61" s="74"/>
      <c r="G61" s="74"/>
      <c r="H61" s="74"/>
      <c r="I61" s="74"/>
      <c r="J61" s="75"/>
      <c r="K61" s="75"/>
      <c r="L61" s="75"/>
      <c r="M61" s="75"/>
      <c r="N61" s="33"/>
      <c r="O61" s="33"/>
      <c r="P61" s="33"/>
      <c r="Q61" s="33"/>
      <c r="R61" s="33"/>
      <c r="S61" s="33"/>
      <c r="T61" s="33"/>
      <c r="U61" s="33"/>
      <c r="V61" s="33"/>
      <c r="W61" s="33"/>
      <c r="X61" s="33"/>
      <c r="Y61" s="33"/>
      <c r="Z61" s="33"/>
    </row>
    <row r="62" ht="12.75" customHeight="1">
      <c r="A62" s="74"/>
      <c r="B62" s="74"/>
      <c r="C62" s="74"/>
      <c r="D62" s="74"/>
      <c r="E62" s="74"/>
      <c r="F62" s="74"/>
      <c r="G62" s="74"/>
      <c r="H62" s="74"/>
      <c r="I62" s="74"/>
      <c r="J62" s="75"/>
      <c r="K62" s="75"/>
      <c r="L62" s="75"/>
      <c r="M62" s="75"/>
      <c r="N62" s="33"/>
      <c r="O62" s="33"/>
      <c r="P62" s="33"/>
      <c r="Q62" s="33"/>
      <c r="R62" s="33"/>
      <c r="S62" s="33"/>
      <c r="T62" s="33"/>
      <c r="U62" s="33"/>
      <c r="V62" s="33"/>
      <c r="W62" s="33"/>
      <c r="X62" s="33"/>
      <c r="Y62" s="33"/>
      <c r="Z62" s="33"/>
    </row>
    <row r="63" ht="12.75" customHeight="1">
      <c r="A63" s="74"/>
      <c r="B63" s="74"/>
      <c r="C63" s="74"/>
      <c r="D63" s="74"/>
      <c r="E63" s="74"/>
      <c r="F63" s="74"/>
      <c r="G63" s="74"/>
      <c r="H63" s="74"/>
      <c r="I63" s="74"/>
      <c r="J63" s="75"/>
      <c r="K63" s="75"/>
      <c r="L63" s="75"/>
      <c r="M63" s="75"/>
      <c r="N63" s="33"/>
      <c r="O63" s="33"/>
      <c r="P63" s="33"/>
      <c r="Q63" s="33"/>
      <c r="R63" s="33"/>
      <c r="S63" s="33"/>
      <c r="T63" s="33"/>
      <c r="U63" s="33"/>
      <c r="V63" s="33"/>
      <c r="W63" s="33"/>
      <c r="X63" s="33"/>
      <c r="Y63" s="33"/>
      <c r="Z63" s="33"/>
    </row>
    <row r="64" ht="12.75" customHeight="1">
      <c r="A64" s="74"/>
      <c r="B64" s="74"/>
      <c r="C64" s="74"/>
      <c r="D64" s="74"/>
      <c r="E64" s="74"/>
      <c r="F64" s="74"/>
      <c r="G64" s="74"/>
      <c r="H64" s="74"/>
      <c r="I64" s="74"/>
      <c r="J64" s="75"/>
      <c r="K64" s="75"/>
      <c r="L64" s="75"/>
      <c r="M64" s="75"/>
      <c r="N64" s="33"/>
      <c r="O64" s="33"/>
      <c r="P64" s="33"/>
      <c r="Q64" s="33"/>
      <c r="R64" s="33"/>
      <c r="S64" s="33"/>
      <c r="T64" s="33"/>
      <c r="U64" s="33"/>
      <c r="V64" s="33"/>
      <c r="W64" s="33"/>
      <c r="X64" s="33"/>
      <c r="Y64" s="33"/>
      <c r="Z64" s="33"/>
    </row>
    <row r="65" ht="12.75" customHeight="1">
      <c r="A65" s="74"/>
      <c r="B65" s="74"/>
      <c r="C65" s="74"/>
      <c r="D65" s="74"/>
      <c r="E65" s="74"/>
      <c r="F65" s="74"/>
      <c r="G65" s="74"/>
      <c r="H65" s="74"/>
      <c r="I65" s="74"/>
      <c r="J65" s="75"/>
      <c r="K65" s="75"/>
      <c r="L65" s="75"/>
      <c r="M65" s="75"/>
      <c r="N65" s="33"/>
      <c r="O65" s="33"/>
      <c r="P65" s="33"/>
      <c r="Q65" s="33"/>
      <c r="R65" s="33"/>
      <c r="S65" s="33"/>
      <c r="T65" s="33"/>
      <c r="U65" s="33"/>
      <c r="V65" s="33"/>
      <c r="W65" s="33"/>
      <c r="X65" s="33"/>
      <c r="Y65" s="33"/>
      <c r="Z65" s="33"/>
    </row>
    <row r="66" ht="12.75" customHeight="1">
      <c r="A66" s="74"/>
      <c r="B66" s="74"/>
      <c r="C66" s="74"/>
      <c r="D66" s="74"/>
      <c r="E66" s="74"/>
      <c r="F66" s="74"/>
      <c r="G66" s="74"/>
      <c r="H66" s="74"/>
      <c r="I66" s="74"/>
      <c r="J66" s="75"/>
      <c r="K66" s="75"/>
      <c r="L66" s="75"/>
      <c r="M66" s="75"/>
      <c r="N66" s="33"/>
      <c r="O66" s="33"/>
      <c r="P66" s="33"/>
      <c r="Q66" s="33"/>
      <c r="R66" s="33"/>
      <c r="S66" s="33"/>
      <c r="T66" s="33"/>
      <c r="U66" s="33"/>
      <c r="V66" s="33"/>
      <c r="W66" s="33"/>
      <c r="X66" s="33"/>
      <c r="Y66" s="33"/>
      <c r="Z66" s="33"/>
    </row>
    <row r="67" ht="12.75" customHeight="1">
      <c r="A67" s="74"/>
      <c r="B67" s="74"/>
      <c r="C67" s="74"/>
      <c r="D67" s="74"/>
      <c r="E67" s="74"/>
      <c r="F67" s="74"/>
      <c r="G67" s="74"/>
      <c r="H67" s="74"/>
      <c r="I67" s="74"/>
      <c r="J67" s="75"/>
      <c r="K67" s="75"/>
      <c r="L67" s="75"/>
      <c r="M67" s="75"/>
      <c r="N67" s="33"/>
      <c r="O67" s="33"/>
      <c r="P67" s="33"/>
      <c r="Q67" s="33"/>
      <c r="R67" s="33"/>
      <c r="S67" s="33"/>
      <c r="T67" s="33"/>
      <c r="U67" s="33"/>
      <c r="V67" s="33"/>
      <c r="W67" s="33"/>
      <c r="X67" s="33"/>
      <c r="Y67" s="33"/>
      <c r="Z67" s="33"/>
    </row>
    <row r="68" ht="12.75" customHeight="1">
      <c r="A68" s="74"/>
      <c r="B68" s="74"/>
      <c r="C68" s="74"/>
      <c r="D68" s="74"/>
      <c r="E68" s="74"/>
      <c r="F68" s="74"/>
      <c r="G68" s="74"/>
      <c r="H68" s="74"/>
      <c r="I68" s="74"/>
      <c r="J68" s="75"/>
      <c r="K68" s="75"/>
      <c r="L68" s="75"/>
      <c r="M68" s="75"/>
      <c r="N68" s="33"/>
      <c r="O68" s="33"/>
      <c r="P68" s="33"/>
      <c r="Q68" s="33"/>
      <c r="R68" s="33"/>
      <c r="S68" s="33"/>
      <c r="T68" s="33"/>
      <c r="U68" s="33"/>
      <c r="V68" s="33"/>
      <c r="W68" s="33"/>
      <c r="X68" s="33"/>
      <c r="Y68" s="33"/>
      <c r="Z68" s="33"/>
    </row>
    <row r="69" ht="12.75" customHeight="1">
      <c r="A69" s="74"/>
      <c r="B69" s="74"/>
      <c r="C69" s="74"/>
      <c r="D69" s="74"/>
      <c r="E69" s="74"/>
      <c r="F69" s="74"/>
      <c r="G69" s="74"/>
      <c r="H69" s="74"/>
      <c r="I69" s="74"/>
      <c r="J69" s="75"/>
      <c r="K69" s="75"/>
      <c r="L69" s="75"/>
      <c r="M69" s="75"/>
      <c r="N69" s="33"/>
      <c r="O69" s="33"/>
      <c r="P69" s="33"/>
      <c r="Q69" s="33"/>
      <c r="R69" s="33"/>
      <c r="S69" s="33"/>
      <c r="T69" s="33"/>
      <c r="U69" s="33"/>
      <c r="V69" s="33"/>
      <c r="W69" s="33"/>
      <c r="X69" s="33"/>
      <c r="Y69" s="33"/>
      <c r="Z69" s="33"/>
    </row>
    <row r="70" ht="12.75" customHeight="1">
      <c r="A70" s="74"/>
      <c r="B70" s="74"/>
      <c r="C70" s="74"/>
      <c r="D70" s="74"/>
      <c r="E70" s="74"/>
      <c r="F70" s="74"/>
      <c r="G70" s="74"/>
      <c r="H70" s="74"/>
      <c r="I70" s="74"/>
      <c r="J70" s="75"/>
      <c r="K70" s="75"/>
      <c r="L70" s="75"/>
      <c r="M70" s="75"/>
      <c r="N70" s="33"/>
      <c r="O70" s="33"/>
      <c r="P70" s="33"/>
      <c r="Q70" s="33"/>
      <c r="R70" s="33"/>
      <c r="S70" s="33"/>
      <c r="T70" s="33"/>
      <c r="U70" s="33"/>
      <c r="V70" s="33"/>
      <c r="W70" s="33"/>
      <c r="X70" s="33"/>
      <c r="Y70" s="33"/>
      <c r="Z70" s="33"/>
    </row>
    <row r="71" ht="12.75" customHeight="1">
      <c r="A71" s="74"/>
      <c r="B71" s="74"/>
      <c r="C71" s="74"/>
      <c r="D71" s="74"/>
      <c r="E71" s="74"/>
      <c r="F71" s="74"/>
      <c r="G71" s="74"/>
      <c r="H71" s="74"/>
      <c r="I71" s="74"/>
      <c r="J71" s="75"/>
      <c r="K71" s="75"/>
      <c r="L71" s="75"/>
      <c r="M71" s="75"/>
      <c r="N71" s="33"/>
      <c r="O71" s="33"/>
      <c r="P71" s="33"/>
      <c r="Q71" s="33"/>
      <c r="R71" s="33"/>
      <c r="S71" s="33"/>
      <c r="T71" s="33"/>
      <c r="U71" s="33"/>
      <c r="V71" s="33"/>
      <c r="W71" s="33"/>
      <c r="X71" s="33"/>
      <c r="Y71" s="33"/>
      <c r="Z71" s="33"/>
    </row>
    <row r="72" ht="12.75" customHeight="1">
      <c r="A72" s="74"/>
      <c r="B72" s="74"/>
      <c r="C72" s="74"/>
      <c r="D72" s="74"/>
      <c r="E72" s="74"/>
      <c r="F72" s="74"/>
      <c r="G72" s="74"/>
      <c r="H72" s="74"/>
      <c r="I72" s="74"/>
      <c r="J72" s="75"/>
      <c r="K72" s="75"/>
      <c r="L72" s="75"/>
      <c r="M72" s="75"/>
      <c r="N72" s="33"/>
      <c r="O72" s="33"/>
      <c r="P72" s="33"/>
      <c r="Q72" s="33"/>
      <c r="R72" s="33"/>
      <c r="S72" s="33"/>
      <c r="T72" s="33"/>
      <c r="U72" s="33"/>
      <c r="V72" s="33"/>
      <c r="W72" s="33"/>
      <c r="X72" s="33"/>
      <c r="Y72" s="33"/>
      <c r="Z72" s="33"/>
    </row>
    <row r="73" ht="12.75" customHeight="1">
      <c r="A73" s="74"/>
      <c r="B73" s="74"/>
      <c r="C73" s="74"/>
      <c r="D73" s="74"/>
      <c r="E73" s="74"/>
      <c r="F73" s="74"/>
      <c r="G73" s="74"/>
      <c r="H73" s="74"/>
      <c r="I73" s="74"/>
      <c r="J73" s="75"/>
      <c r="K73" s="75"/>
      <c r="L73" s="75"/>
      <c r="M73" s="75"/>
      <c r="N73" s="33"/>
      <c r="O73" s="33"/>
      <c r="P73" s="33"/>
      <c r="Q73" s="33"/>
      <c r="R73" s="33"/>
      <c r="S73" s="33"/>
      <c r="T73" s="33"/>
      <c r="U73" s="33"/>
      <c r="V73" s="33"/>
      <c r="W73" s="33"/>
      <c r="X73" s="33"/>
      <c r="Y73" s="33"/>
      <c r="Z73" s="33"/>
    </row>
    <row r="74" ht="12.75" customHeight="1">
      <c r="A74" s="74"/>
      <c r="B74" s="74"/>
      <c r="C74" s="74"/>
      <c r="D74" s="74"/>
      <c r="E74" s="74"/>
      <c r="F74" s="74"/>
      <c r="G74" s="74"/>
      <c r="H74" s="74"/>
      <c r="I74" s="74"/>
      <c r="J74" s="75"/>
      <c r="K74" s="75"/>
      <c r="L74" s="75"/>
      <c r="M74" s="75"/>
      <c r="N74" s="33"/>
      <c r="O74" s="33"/>
      <c r="P74" s="33"/>
      <c r="Q74" s="33"/>
      <c r="R74" s="33"/>
      <c r="S74" s="33"/>
      <c r="T74" s="33"/>
      <c r="U74" s="33"/>
      <c r="V74" s="33"/>
      <c r="W74" s="33"/>
      <c r="X74" s="33"/>
      <c r="Y74" s="33"/>
      <c r="Z74" s="33"/>
    </row>
    <row r="75" ht="12.75" customHeight="1">
      <c r="A75" s="74"/>
      <c r="B75" s="74"/>
      <c r="C75" s="74"/>
      <c r="D75" s="74"/>
      <c r="E75" s="74"/>
      <c r="F75" s="74"/>
      <c r="G75" s="74"/>
      <c r="H75" s="74"/>
      <c r="I75" s="74"/>
      <c r="J75" s="75"/>
      <c r="K75" s="75"/>
      <c r="L75" s="75"/>
      <c r="M75" s="75"/>
      <c r="N75" s="33"/>
      <c r="O75" s="33"/>
      <c r="P75" s="33"/>
      <c r="Q75" s="33"/>
      <c r="R75" s="33"/>
      <c r="S75" s="33"/>
      <c r="T75" s="33"/>
      <c r="U75" s="33"/>
      <c r="V75" s="33"/>
      <c r="W75" s="33"/>
      <c r="X75" s="33"/>
      <c r="Y75" s="33"/>
      <c r="Z75" s="33"/>
    </row>
    <row r="76" ht="12.75" customHeight="1">
      <c r="A76" s="74"/>
      <c r="B76" s="74"/>
      <c r="C76" s="74"/>
      <c r="D76" s="74"/>
      <c r="E76" s="74"/>
      <c r="F76" s="74"/>
      <c r="G76" s="74"/>
      <c r="H76" s="74"/>
      <c r="I76" s="74"/>
      <c r="J76" s="75"/>
      <c r="K76" s="75"/>
      <c r="L76" s="75"/>
      <c r="M76" s="75"/>
      <c r="N76" s="33"/>
      <c r="O76" s="33"/>
      <c r="P76" s="33"/>
      <c r="Q76" s="33"/>
      <c r="R76" s="33"/>
      <c r="S76" s="33"/>
      <c r="T76" s="33"/>
      <c r="U76" s="33"/>
      <c r="V76" s="33"/>
      <c r="W76" s="33"/>
      <c r="X76" s="33"/>
      <c r="Y76" s="33"/>
      <c r="Z76" s="33"/>
    </row>
    <row r="77" ht="12.75" customHeight="1">
      <c r="A77" s="74"/>
      <c r="B77" s="74"/>
      <c r="C77" s="74"/>
      <c r="D77" s="74"/>
      <c r="E77" s="74"/>
      <c r="F77" s="74"/>
      <c r="G77" s="74"/>
      <c r="H77" s="74"/>
      <c r="I77" s="74"/>
      <c r="J77" s="75"/>
      <c r="K77" s="75"/>
      <c r="L77" s="75"/>
      <c r="M77" s="75"/>
      <c r="N77" s="33"/>
      <c r="O77" s="33"/>
      <c r="P77" s="33"/>
      <c r="Q77" s="33"/>
      <c r="R77" s="33"/>
      <c r="S77" s="33"/>
      <c r="T77" s="33"/>
      <c r="U77" s="33"/>
      <c r="V77" s="33"/>
      <c r="W77" s="33"/>
      <c r="X77" s="33"/>
      <c r="Y77" s="33"/>
      <c r="Z77" s="33"/>
    </row>
    <row r="78" ht="12.75" customHeight="1">
      <c r="A78" s="74"/>
      <c r="B78" s="74"/>
      <c r="C78" s="74"/>
      <c r="D78" s="74"/>
      <c r="E78" s="74"/>
      <c r="F78" s="74"/>
      <c r="G78" s="74"/>
      <c r="H78" s="74"/>
      <c r="I78" s="74"/>
      <c r="J78" s="75"/>
      <c r="K78" s="75"/>
      <c r="L78" s="75"/>
      <c r="M78" s="75"/>
      <c r="N78" s="33"/>
      <c r="O78" s="33"/>
      <c r="P78" s="33"/>
      <c r="Q78" s="33"/>
      <c r="R78" s="33"/>
      <c r="S78" s="33"/>
      <c r="T78" s="33"/>
      <c r="U78" s="33"/>
      <c r="V78" s="33"/>
      <c r="W78" s="33"/>
      <c r="X78" s="33"/>
      <c r="Y78" s="33"/>
      <c r="Z78" s="33"/>
    </row>
    <row r="79" ht="12.75" customHeight="1">
      <c r="A79" s="74"/>
      <c r="B79" s="74"/>
      <c r="C79" s="74"/>
      <c r="D79" s="74"/>
      <c r="E79" s="74"/>
      <c r="F79" s="74"/>
      <c r="G79" s="74"/>
      <c r="H79" s="74"/>
      <c r="I79" s="74"/>
      <c r="J79" s="75"/>
      <c r="K79" s="75"/>
      <c r="L79" s="75"/>
      <c r="M79" s="75"/>
      <c r="N79" s="33"/>
      <c r="O79" s="33"/>
      <c r="P79" s="33"/>
      <c r="Q79" s="33"/>
      <c r="R79" s="33"/>
      <c r="S79" s="33"/>
      <c r="T79" s="33"/>
      <c r="U79" s="33"/>
      <c r="V79" s="33"/>
      <c r="W79" s="33"/>
      <c r="X79" s="33"/>
      <c r="Y79" s="33"/>
      <c r="Z79" s="33"/>
    </row>
    <row r="80" ht="12.75" customHeight="1">
      <c r="A80" s="74"/>
      <c r="B80" s="74"/>
      <c r="C80" s="74"/>
      <c r="D80" s="74"/>
      <c r="E80" s="74"/>
      <c r="F80" s="74"/>
      <c r="G80" s="74"/>
      <c r="H80" s="74"/>
      <c r="I80" s="74"/>
      <c r="J80" s="75"/>
      <c r="K80" s="75"/>
      <c r="L80" s="75"/>
      <c r="M80" s="75"/>
      <c r="N80" s="33"/>
      <c r="O80" s="33"/>
      <c r="P80" s="33"/>
      <c r="Q80" s="33"/>
      <c r="R80" s="33"/>
      <c r="S80" s="33"/>
      <c r="T80" s="33"/>
      <c r="U80" s="33"/>
      <c r="V80" s="33"/>
      <c r="W80" s="33"/>
      <c r="X80" s="33"/>
      <c r="Y80" s="33"/>
      <c r="Z80" s="33"/>
    </row>
    <row r="81" ht="12.75" customHeight="1">
      <c r="A81" s="74"/>
      <c r="B81" s="74"/>
      <c r="C81" s="74"/>
      <c r="D81" s="74"/>
      <c r="E81" s="74"/>
      <c r="F81" s="74"/>
      <c r="G81" s="74"/>
      <c r="H81" s="74"/>
      <c r="I81" s="74"/>
      <c r="J81" s="75"/>
      <c r="K81" s="75"/>
      <c r="L81" s="75"/>
      <c r="M81" s="75"/>
      <c r="N81" s="33"/>
      <c r="O81" s="33"/>
      <c r="P81" s="33"/>
      <c r="Q81" s="33"/>
      <c r="R81" s="33"/>
      <c r="S81" s="33"/>
      <c r="T81" s="33"/>
      <c r="U81" s="33"/>
      <c r="V81" s="33"/>
      <c r="W81" s="33"/>
      <c r="X81" s="33"/>
      <c r="Y81" s="33"/>
      <c r="Z81" s="33"/>
    </row>
    <row r="82" ht="12.75" customHeight="1">
      <c r="A82" s="74"/>
      <c r="B82" s="74"/>
      <c r="C82" s="74"/>
      <c r="D82" s="74"/>
      <c r="E82" s="74"/>
      <c r="F82" s="74"/>
      <c r="G82" s="74"/>
      <c r="H82" s="74"/>
      <c r="I82" s="74"/>
      <c r="J82" s="75"/>
      <c r="K82" s="75"/>
      <c r="L82" s="75"/>
      <c r="M82" s="75"/>
      <c r="N82" s="33"/>
      <c r="O82" s="33"/>
      <c r="P82" s="33"/>
      <c r="Q82" s="33"/>
      <c r="R82" s="33"/>
      <c r="S82" s="33"/>
      <c r="T82" s="33"/>
      <c r="U82" s="33"/>
      <c r="V82" s="33"/>
      <c r="W82" s="33"/>
      <c r="X82" s="33"/>
      <c r="Y82" s="33"/>
      <c r="Z82" s="33"/>
    </row>
    <row r="83" ht="12.75" customHeight="1">
      <c r="A83" s="74"/>
      <c r="B83" s="74"/>
      <c r="C83" s="74"/>
      <c r="D83" s="74"/>
      <c r="E83" s="74"/>
      <c r="F83" s="74"/>
      <c r="G83" s="74"/>
      <c r="H83" s="74"/>
      <c r="I83" s="74"/>
      <c r="J83" s="75"/>
      <c r="K83" s="75"/>
      <c r="L83" s="75"/>
      <c r="M83" s="75"/>
      <c r="N83" s="33"/>
      <c r="O83" s="33"/>
      <c r="P83" s="33"/>
      <c r="Q83" s="33"/>
      <c r="R83" s="33"/>
      <c r="S83" s="33"/>
      <c r="T83" s="33"/>
      <c r="U83" s="33"/>
      <c r="V83" s="33"/>
      <c r="W83" s="33"/>
      <c r="X83" s="33"/>
      <c r="Y83" s="33"/>
      <c r="Z83" s="33"/>
    </row>
    <row r="84" ht="12.75" customHeight="1">
      <c r="A84" s="74"/>
      <c r="B84" s="74"/>
      <c r="C84" s="74"/>
      <c r="D84" s="74"/>
      <c r="E84" s="74"/>
      <c r="F84" s="74"/>
      <c r="G84" s="74"/>
      <c r="H84" s="74"/>
      <c r="I84" s="74"/>
      <c r="J84" s="75"/>
      <c r="K84" s="75"/>
      <c r="L84" s="75"/>
      <c r="M84" s="75"/>
      <c r="N84" s="33"/>
      <c r="O84" s="33"/>
      <c r="P84" s="33"/>
      <c r="Q84" s="33"/>
      <c r="R84" s="33"/>
      <c r="S84" s="33"/>
      <c r="T84" s="33"/>
      <c r="U84" s="33"/>
      <c r="V84" s="33"/>
      <c r="W84" s="33"/>
      <c r="X84" s="33"/>
      <c r="Y84" s="33"/>
      <c r="Z84" s="33"/>
    </row>
    <row r="85" ht="12.75" customHeight="1">
      <c r="A85" s="74"/>
      <c r="B85" s="74"/>
      <c r="C85" s="74"/>
      <c r="D85" s="74"/>
      <c r="E85" s="74"/>
      <c r="F85" s="74"/>
      <c r="G85" s="74"/>
      <c r="H85" s="74"/>
      <c r="I85" s="74"/>
      <c r="J85" s="75"/>
      <c r="K85" s="75"/>
      <c r="L85" s="75"/>
      <c r="M85" s="75"/>
      <c r="N85" s="33"/>
      <c r="O85" s="33"/>
      <c r="P85" s="33"/>
      <c r="Q85" s="33"/>
      <c r="R85" s="33"/>
      <c r="S85" s="33"/>
      <c r="T85" s="33"/>
      <c r="U85" s="33"/>
      <c r="V85" s="33"/>
      <c r="W85" s="33"/>
      <c r="X85" s="33"/>
      <c r="Y85" s="33"/>
      <c r="Z85" s="33"/>
    </row>
    <row r="86" ht="12.75" customHeight="1">
      <c r="A86" s="74"/>
      <c r="B86" s="74"/>
      <c r="C86" s="74"/>
      <c r="D86" s="74"/>
      <c r="E86" s="74"/>
      <c r="F86" s="74"/>
      <c r="G86" s="74"/>
      <c r="H86" s="74"/>
      <c r="I86" s="74"/>
      <c r="J86" s="75"/>
      <c r="K86" s="75"/>
      <c r="L86" s="75"/>
      <c r="M86" s="75"/>
      <c r="N86" s="33"/>
      <c r="O86" s="33"/>
      <c r="P86" s="33"/>
      <c r="Q86" s="33"/>
      <c r="R86" s="33"/>
      <c r="S86" s="33"/>
      <c r="T86" s="33"/>
      <c r="U86" s="33"/>
      <c r="V86" s="33"/>
      <c r="W86" s="33"/>
      <c r="X86" s="33"/>
      <c r="Y86" s="33"/>
      <c r="Z86" s="33"/>
    </row>
    <row r="87" ht="12.75" customHeight="1">
      <c r="A87" s="74"/>
      <c r="B87" s="74"/>
      <c r="C87" s="74"/>
      <c r="D87" s="74"/>
      <c r="E87" s="74"/>
      <c r="F87" s="74"/>
      <c r="G87" s="74"/>
      <c r="H87" s="74"/>
      <c r="I87" s="74"/>
      <c r="J87" s="75"/>
      <c r="K87" s="75"/>
      <c r="L87" s="75"/>
      <c r="M87" s="75"/>
      <c r="N87" s="33"/>
      <c r="O87" s="33"/>
      <c r="P87" s="33"/>
      <c r="Q87" s="33"/>
      <c r="R87" s="33"/>
      <c r="S87" s="33"/>
      <c r="T87" s="33"/>
      <c r="U87" s="33"/>
      <c r="V87" s="33"/>
      <c r="W87" s="33"/>
      <c r="X87" s="33"/>
      <c r="Y87" s="33"/>
      <c r="Z87" s="33"/>
    </row>
    <row r="88" ht="12.75" customHeight="1">
      <c r="A88" s="74"/>
      <c r="B88" s="74"/>
      <c r="C88" s="74"/>
      <c r="D88" s="74"/>
      <c r="E88" s="74"/>
      <c r="F88" s="74"/>
      <c r="G88" s="74"/>
      <c r="H88" s="74"/>
      <c r="I88" s="74"/>
      <c r="J88" s="75"/>
      <c r="K88" s="75"/>
      <c r="L88" s="75"/>
      <c r="M88" s="75"/>
      <c r="N88" s="33"/>
      <c r="O88" s="33"/>
      <c r="P88" s="33"/>
      <c r="Q88" s="33"/>
      <c r="R88" s="33"/>
      <c r="S88" s="33"/>
      <c r="T88" s="33"/>
      <c r="U88" s="33"/>
      <c r="V88" s="33"/>
      <c r="W88" s="33"/>
      <c r="X88" s="33"/>
      <c r="Y88" s="33"/>
      <c r="Z88" s="33"/>
    </row>
    <row r="89" ht="12.75" customHeight="1">
      <c r="A89" s="74"/>
      <c r="B89" s="74"/>
      <c r="C89" s="74"/>
      <c r="D89" s="74"/>
      <c r="E89" s="74"/>
      <c r="F89" s="74"/>
      <c r="G89" s="74"/>
      <c r="H89" s="74"/>
      <c r="I89" s="74"/>
      <c r="J89" s="75"/>
      <c r="K89" s="75"/>
      <c r="L89" s="75"/>
      <c r="M89" s="75"/>
      <c r="N89" s="33"/>
      <c r="O89" s="33"/>
      <c r="P89" s="33"/>
      <c r="Q89" s="33"/>
      <c r="R89" s="33"/>
      <c r="S89" s="33"/>
      <c r="T89" s="33"/>
      <c r="U89" s="33"/>
      <c r="V89" s="33"/>
      <c r="W89" s="33"/>
      <c r="X89" s="33"/>
      <c r="Y89" s="33"/>
      <c r="Z89" s="33"/>
    </row>
    <row r="90" ht="12.75" customHeight="1">
      <c r="A90" s="74"/>
      <c r="B90" s="74"/>
      <c r="C90" s="74"/>
      <c r="D90" s="74"/>
      <c r="E90" s="74"/>
      <c r="F90" s="74"/>
      <c r="G90" s="74"/>
      <c r="H90" s="74"/>
      <c r="I90" s="74"/>
      <c r="J90" s="75"/>
      <c r="K90" s="75"/>
      <c r="L90" s="75"/>
      <c r="M90" s="75"/>
      <c r="N90" s="33"/>
      <c r="O90" s="33"/>
      <c r="P90" s="33"/>
      <c r="Q90" s="33"/>
      <c r="R90" s="33"/>
      <c r="S90" s="33"/>
      <c r="T90" s="33"/>
      <c r="U90" s="33"/>
      <c r="V90" s="33"/>
      <c r="W90" s="33"/>
      <c r="X90" s="33"/>
      <c r="Y90" s="33"/>
      <c r="Z90" s="33"/>
    </row>
    <row r="91" ht="12.75" customHeight="1">
      <c r="A91" s="74"/>
      <c r="B91" s="74"/>
      <c r="C91" s="74"/>
      <c r="D91" s="74"/>
      <c r="E91" s="74"/>
      <c r="F91" s="74"/>
      <c r="G91" s="74"/>
      <c r="H91" s="74"/>
      <c r="I91" s="74"/>
      <c r="J91" s="75"/>
      <c r="K91" s="75"/>
      <c r="L91" s="75"/>
      <c r="M91" s="75"/>
      <c r="N91" s="33"/>
      <c r="O91" s="33"/>
      <c r="P91" s="33"/>
      <c r="Q91" s="33"/>
      <c r="R91" s="33"/>
      <c r="S91" s="33"/>
      <c r="T91" s="33"/>
      <c r="U91" s="33"/>
      <c r="V91" s="33"/>
      <c r="W91" s="33"/>
      <c r="X91" s="33"/>
      <c r="Y91" s="33"/>
      <c r="Z91" s="33"/>
    </row>
    <row r="92" ht="12.75" customHeight="1">
      <c r="A92" s="74"/>
      <c r="B92" s="74"/>
      <c r="C92" s="74"/>
      <c r="D92" s="74"/>
      <c r="E92" s="74"/>
      <c r="F92" s="74"/>
      <c r="G92" s="74"/>
      <c r="H92" s="74"/>
      <c r="I92" s="74"/>
      <c r="J92" s="75"/>
      <c r="K92" s="75"/>
      <c r="L92" s="75"/>
      <c r="M92" s="75"/>
      <c r="N92" s="33"/>
      <c r="O92" s="33"/>
      <c r="P92" s="33"/>
      <c r="Q92" s="33"/>
      <c r="R92" s="33"/>
      <c r="S92" s="33"/>
      <c r="T92" s="33"/>
      <c r="U92" s="33"/>
      <c r="V92" s="33"/>
      <c r="W92" s="33"/>
      <c r="X92" s="33"/>
      <c r="Y92" s="33"/>
      <c r="Z92" s="33"/>
    </row>
    <row r="93" ht="12.75" customHeight="1">
      <c r="A93" s="74"/>
      <c r="B93" s="74"/>
      <c r="C93" s="74"/>
      <c r="D93" s="74"/>
      <c r="E93" s="74"/>
      <c r="F93" s="74"/>
      <c r="G93" s="74"/>
      <c r="H93" s="74"/>
      <c r="I93" s="74"/>
      <c r="J93" s="75"/>
      <c r="K93" s="75"/>
      <c r="L93" s="75"/>
      <c r="M93" s="75"/>
      <c r="N93" s="33"/>
      <c r="O93" s="33"/>
      <c r="P93" s="33"/>
      <c r="Q93" s="33"/>
      <c r="R93" s="33"/>
      <c r="S93" s="33"/>
      <c r="T93" s="33"/>
      <c r="U93" s="33"/>
      <c r="V93" s="33"/>
      <c r="W93" s="33"/>
      <c r="X93" s="33"/>
      <c r="Y93" s="33"/>
      <c r="Z93" s="33"/>
    </row>
    <row r="94" ht="12.75" customHeight="1">
      <c r="A94" s="74"/>
      <c r="B94" s="74"/>
      <c r="C94" s="74"/>
      <c r="D94" s="74"/>
      <c r="E94" s="74"/>
      <c r="F94" s="74"/>
      <c r="G94" s="74"/>
      <c r="H94" s="74"/>
      <c r="I94" s="74"/>
      <c r="J94" s="75"/>
      <c r="K94" s="75"/>
      <c r="L94" s="75"/>
      <c r="M94" s="75"/>
      <c r="N94" s="33"/>
      <c r="O94" s="33"/>
      <c r="P94" s="33"/>
      <c r="Q94" s="33"/>
      <c r="R94" s="33"/>
      <c r="S94" s="33"/>
      <c r="T94" s="33"/>
      <c r="U94" s="33"/>
      <c r="V94" s="33"/>
      <c r="W94" s="33"/>
      <c r="X94" s="33"/>
      <c r="Y94" s="33"/>
      <c r="Z94" s="33"/>
    </row>
    <row r="95" ht="12.75" customHeight="1">
      <c r="A95" s="74"/>
      <c r="B95" s="74"/>
      <c r="C95" s="74"/>
      <c r="D95" s="74"/>
      <c r="E95" s="74"/>
      <c r="F95" s="74"/>
      <c r="G95" s="74"/>
      <c r="H95" s="74"/>
      <c r="I95" s="74"/>
      <c r="J95" s="75"/>
      <c r="K95" s="75"/>
      <c r="L95" s="75"/>
      <c r="M95" s="75"/>
      <c r="N95" s="33"/>
      <c r="O95" s="33"/>
      <c r="P95" s="33"/>
      <c r="Q95" s="33"/>
      <c r="R95" s="33"/>
      <c r="S95" s="33"/>
      <c r="T95" s="33"/>
      <c r="U95" s="33"/>
      <c r="V95" s="33"/>
      <c r="W95" s="33"/>
      <c r="X95" s="33"/>
      <c r="Y95" s="33"/>
      <c r="Z95" s="33"/>
    </row>
    <row r="96" ht="12.75" customHeight="1">
      <c r="A96" s="74"/>
      <c r="B96" s="74"/>
      <c r="C96" s="74"/>
      <c r="D96" s="74"/>
      <c r="E96" s="74"/>
      <c r="F96" s="74"/>
      <c r="G96" s="74"/>
      <c r="H96" s="74"/>
      <c r="I96" s="74"/>
      <c r="J96" s="75"/>
      <c r="K96" s="75"/>
      <c r="L96" s="75"/>
      <c r="M96" s="75"/>
      <c r="N96" s="33"/>
      <c r="O96" s="33"/>
      <c r="P96" s="33"/>
      <c r="Q96" s="33"/>
      <c r="R96" s="33"/>
      <c r="S96" s="33"/>
      <c r="T96" s="33"/>
      <c r="U96" s="33"/>
      <c r="V96" s="33"/>
      <c r="W96" s="33"/>
      <c r="X96" s="33"/>
      <c r="Y96" s="33"/>
      <c r="Z96" s="33"/>
    </row>
    <row r="97" ht="12.75" customHeight="1">
      <c r="A97" s="74"/>
      <c r="B97" s="74"/>
      <c r="C97" s="74"/>
      <c r="D97" s="74"/>
      <c r="E97" s="74"/>
      <c r="F97" s="74"/>
      <c r="G97" s="74"/>
      <c r="H97" s="74"/>
      <c r="I97" s="74"/>
      <c r="J97" s="75"/>
      <c r="K97" s="75"/>
      <c r="L97" s="75"/>
      <c r="M97" s="75"/>
      <c r="N97" s="33"/>
      <c r="O97" s="33"/>
      <c r="P97" s="33"/>
      <c r="Q97" s="33"/>
      <c r="R97" s="33"/>
      <c r="S97" s="33"/>
      <c r="T97" s="33"/>
      <c r="U97" s="33"/>
      <c r="V97" s="33"/>
      <c r="W97" s="33"/>
      <c r="X97" s="33"/>
      <c r="Y97" s="33"/>
      <c r="Z97" s="33"/>
    </row>
    <row r="98" ht="12.75" customHeight="1">
      <c r="A98" s="74"/>
      <c r="B98" s="74"/>
      <c r="C98" s="74"/>
      <c r="D98" s="74"/>
      <c r="E98" s="74"/>
      <c r="F98" s="74"/>
      <c r="G98" s="74"/>
      <c r="H98" s="74"/>
      <c r="I98" s="74"/>
      <c r="J98" s="75"/>
      <c r="K98" s="75"/>
      <c r="L98" s="75"/>
      <c r="M98" s="75"/>
      <c r="N98" s="33"/>
      <c r="O98" s="33"/>
      <c r="P98" s="33"/>
      <c r="Q98" s="33"/>
      <c r="R98" s="33"/>
      <c r="S98" s="33"/>
      <c r="T98" s="33"/>
      <c r="U98" s="33"/>
      <c r="V98" s="33"/>
      <c r="W98" s="33"/>
      <c r="X98" s="33"/>
      <c r="Y98" s="33"/>
      <c r="Z98" s="33"/>
    </row>
    <row r="99" ht="12.75" customHeight="1">
      <c r="A99" s="74"/>
      <c r="B99" s="74"/>
      <c r="C99" s="74"/>
      <c r="D99" s="74"/>
      <c r="E99" s="74"/>
      <c r="F99" s="74"/>
      <c r="G99" s="74"/>
      <c r="H99" s="74"/>
      <c r="I99" s="74"/>
      <c r="J99" s="75"/>
      <c r="K99" s="75"/>
      <c r="L99" s="75"/>
      <c r="M99" s="75"/>
      <c r="N99" s="33"/>
      <c r="O99" s="33"/>
      <c r="P99" s="33"/>
      <c r="Q99" s="33"/>
      <c r="R99" s="33"/>
      <c r="S99" s="33"/>
      <c r="T99" s="33"/>
      <c r="U99" s="33"/>
      <c r="V99" s="33"/>
      <c r="W99" s="33"/>
      <c r="X99" s="33"/>
      <c r="Y99" s="33"/>
      <c r="Z99" s="33"/>
    </row>
    <row r="100" ht="12.75" customHeight="1">
      <c r="A100" s="74"/>
      <c r="B100" s="74"/>
      <c r="C100" s="74"/>
      <c r="D100" s="74"/>
      <c r="E100" s="74"/>
      <c r="F100" s="74"/>
      <c r="G100" s="74"/>
      <c r="H100" s="74"/>
      <c r="I100" s="74"/>
      <c r="J100" s="75"/>
      <c r="K100" s="75"/>
      <c r="L100" s="75"/>
      <c r="M100" s="75"/>
      <c r="N100" s="33"/>
      <c r="O100" s="33"/>
      <c r="P100" s="33"/>
      <c r="Q100" s="33"/>
      <c r="R100" s="33"/>
      <c r="S100" s="33"/>
      <c r="T100" s="33"/>
      <c r="U100" s="33"/>
      <c r="V100" s="33"/>
      <c r="W100" s="33"/>
      <c r="X100" s="33"/>
      <c r="Y100" s="33"/>
      <c r="Z100" s="33"/>
    </row>
    <row r="101" ht="12.75" customHeight="1">
      <c r="A101" s="74"/>
      <c r="B101" s="74"/>
      <c r="C101" s="74"/>
      <c r="D101" s="74"/>
      <c r="E101" s="74"/>
      <c r="F101" s="74"/>
      <c r="G101" s="74"/>
      <c r="H101" s="74"/>
      <c r="I101" s="74"/>
      <c r="J101" s="75"/>
      <c r="K101" s="75"/>
      <c r="L101" s="75"/>
      <c r="M101" s="75"/>
      <c r="N101" s="33"/>
      <c r="O101" s="33"/>
      <c r="P101" s="33"/>
      <c r="Q101" s="33"/>
      <c r="R101" s="33"/>
      <c r="S101" s="33"/>
      <c r="T101" s="33"/>
      <c r="U101" s="33"/>
      <c r="V101" s="33"/>
      <c r="W101" s="33"/>
      <c r="X101" s="33"/>
      <c r="Y101" s="33"/>
      <c r="Z101" s="33"/>
    </row>
    <row r="102" ht="12.75" customHeight="1">
      <c r="A102" s="74"/>
      <c r="B102" s="74"/>
      <c r="C102" s="74"/>
      <c r="D102" s="74"/>
      <c r="E102" s="74"/>
      <c r="F102" s="74"/>
      <c r="G102" s="74"/>
      <c r="H102" s="74"/>
      <c r="I102" s="74"/>
      <c r="J102" s="75"/>
      <c r="K102" s="75"/>
      <c r="L102" s="75"/>
      <c r="M102" s="75"/>
      <c r="N102" s="33"/>
      <c r="O102" s="33"/>
      <c r="P102" s="33"/>
      <c r="Q102" s="33"/>
      <c r="R102" s="33"/>
      <c r="S102" s="33"/>
      <c r="T102" s="33"/>
      <c r="U102" s="33"/>
      <c r="V102" s="33"/>
      <c r="W102" s="33"/>
      <c r="X102" s="33"/>
      <c r="Y102" s="33"/>
      <c r="Z102" s="33"/>
    </row>
    <row r="103" ht="12.75" customHeight="1">
      <c r="A103" s="74"/>
      <c r="B103" s="74"/>
      <c r="C103" s="74"/>
      <c r="D103" s="74"/>
      <c r="E103" s="74"/>
      <c r="F103" s="74"/>
      <c r="G103" s="74"/>
      <c r="H103" s="74"/>
      <c r="I103" s="74"/>
      <c r="J103" s="75"/>
      <c r="K103" s="75"/>
      <c r="L103" s="75"/>
      <c r="M103" s="75"/>
      <c r="N103" s="33"/>
      <c r="O103" s="33"/>
      <c r="P103" s="33"/>
      <c r="Q103" s="33"/>
      <c r="R103" s="33"/>
      <c r="S103" s="33"/>
      <c r="T103" s="33"/>
      <c r="U103" s="33"/>
      <c r="V103" s="33"/>
      <c r="W103" s="33"/>
      <c r="X103" s="33"/>
      <c r="Y103" s="33"/>
      <c r="Z103" s="33"/>
    </row>
    <row r="104" ht="12.75" customHeight="1">
      <c r="A104" s="74"/>
      <c r="B104" s="74"/>
      <c r="C104" s="74"/>
      <c r="D104" s="74"/>
      <c r="E104" s="74"/>
      <c r="F104" s="74"/>
      <c r="G104" s="74"/>
      <c r="H104" s="74"/>
      <c r="I104" s="74"/>
      <c r="J104" s="75"/>
      <c r="K104" s="75"/>
      <c r="L104" s="75"/>
      <c r="M104" s="75"/>
      <c r="N104" s="33"/>
      <c r="O104" s="33"/>
      <c r="P104" s="33"/>
      <c r="Q104" s="33"/>
      <c r="R104" s="33"/>
      <c r="S104" s="33"/>
      <c r="T104" s="33"/>
      <c r="U104" s="33"/>
      <c r="V104" s="33"/>
      <c r="W104" s="33"/>
      <c r="X104" s="33"/>
      <c r="Y104" s="33"/>
      <c r="Z104" s="33"/>
    </row>
    <row r="105" ht="12.75" customHeight="1">
      <c r="A105" s="74"/>
      <c r="B105" s="74"/>
      <c r="C105" s="74"/>
      <c r="D105" s="74"/>
      <c r="E105" s="74"/>
      <c r="F105" s="74"/>
      <c r="G105" s="74"/>
      <c r="H105" s="74"/>
      <c r="I105" s="74"/>
      <c r="J105" s="75"/>
      <c r="K105" s="75"/>
      <c r="L105" s="75"/>
      <c r="M105" s="75"/>
      <c r="N105" s="33"/>
      <c r="O105" s="33"/>
      <c r="P105" s="33"/>
      <c r="Q105" s="33"/>
      <c r="R105" s="33"/>
      <c r="S105" s="33"/>
      <c r="T105" s="33"/>
      <c r="U105" s="33"/>
      <c r="V105" s="33"/>
      <c r="W105" s="33"/>
      <c r="X105" s="33"/>
      <c r="Y105" s="33"/>
      <c r="Z105" s="33"/>
    </row>
    <row r="106" ht="12.75" customHeight="1">
      <c r="A106" s="74"/>
      <c r="B106" s="74"/>
      <c r="C106" s="74"/>
      <c r="D106" s="74"/>
      <c r="E106" s="74"/>
      <c r="F106" s="74"/>
      <c r="G106" s="74"/>
      <c r="H106" s="74"/>
      <c r="I106" s="74"/>
      <c r="J106" s="75"/>
      <c r="K106" s="75"/>
      <c r="L106" s="75"/>
      <c r="M106" s="75"/>
      <c r="N106" s="33"/>
      <c r="O106" s="33"/>
      <c r="P106" s="33"/>
      <c r="Q106" s="33"/>
      <c r="R106" s="33"/>
      <c r="S106" s="33"/>
      <c r="T106" s="33"/>
      <c r="U106" s="33"/>
      <c r="V106" s="33"/>
      <c r="W106" s="33"/>
      <c r="X106" s="33"/>
      <c r="Y106" s="33"/>
      <c r="Z106" s="33"/>
    </row>
    <row r="107" ht="12.75" customHeight="1">
      <c r="A107" s="74"/>
      <c r="B107" s="74"/>
      <c r="C107" s="74"/>
      <c r="D107" s="74"/>
      <c r="E107" s="74"/>
      <c r="F107" s="74"/>
      <c r="G107" s="74"/>
      <c r="H107" s="74"/>
      <c r="I107" s="74"/>
      <c r="J107" s="75"/>
      <c r="K107" s="75"/>
      <c r="L107" s="75"/>
      <c r="M107" s="75"/>
      <c r="N107" s="33"/>
      <c r="O107" s="33"/>
      <c r="P107" s="33"/>
      <c r="Q107" s="33"/>
      <c r="R107" s="33"/>
      <c r="S107" s="33"/>
      <c r="T107" s="33"/>
      <c r="U107" s="33"/>
      <c r="V107" s="33"/>
      <c r="W107" s="33"/>
      <c r="X107" s="33"/>
      <c r="Y107" s="33"/>
      <c r="Z107" s="33"/>
    </row>
    <row r="108" ht="12.75" customHeight="1">
      <c r="A108" s="74"/>
      <c r="B108" s="74"/>
      <c r="C108" s="74"/>
      <c r="D108" s="74"/>
      <c r="E108" s="74"/>
      <c r="F108" s="74"/>
      <c r="G108" s="74"/>
      <c r="H108" s="74"/>
      <c r="I108" s="74"/>
      <c r="J108" s="75"/>
      <c r="K108" s="75"/>
      <c r="L108" s="75"/>
      <c r="M108" s="75"/>
      <c r="N108" s="33"/>
      <c r="O108" s="33"/>
      <c r="P108" s="33"/>
      <c r="Q108" s="33"/>
      <c r="R108" s="33"/>
      <c r="S108" s="33"/>
      <c r="T108" s="33"/>
      <c r="U108" s="33"/>
      <c r="V108" s="33"/>
      <c r="W108" s="33"/>
      <c r="X108" s="33"/>
      <c r="Y108" s="33"/>
      <c r="Z108" s="33"/>
    </row>
    <row r="109" ht="12.75" customHeight="1">
      <c r="A109" s="74"/>
      <c r="B109" s="74"/>
      <c r="C109" s="74"/>
      <c r="D109" s="74"/>
      <c r="E109" s="74"/>
      <c r="F109" s="74"/>
      <c r="G109" s="74"/>
      <c r="H109" s="74"/>
      <c r="I109" s="74"/>
      <c r="J109" s="75"/>
      <c r="K109" s="75"/>
      <c r="L109" s="75"/>
      <c r="M109" s="75"/>
      <c r="N109" s="33"/>
      <c r="O109" s="33"/>
      <c r="P109" s="33"/>
      <c r="Q109" s="33"/>
      <c r="R109" s="33"/>
      <c r="S109" s="33"/>
      <c r="T109" s="33"/>
      <c r="U109" s="33"/>
      <c r="V109" s="33"/>
      <c r="W109" s="33"/>
      <c r="X109" s="33"/>
      <c r="Y109" s="33"/>
      <c r="Z109" s="33"/>
    </row>
    <row r="110" ht="12.75" customHeight="1">
      <c r="A110" s="74"/>
      <c r="B110" s="74"/>
      <c r="C110" s="74"/>
      <c r="D110" s="74"/>
      <c r="E110" s="74"/>
      <c r="F110" s="74"/>
      <c r="G110" s="74"/>
      <c r="H110" s="74"/>
      <c r="I110" s="74"/>
      <c r="J110" s="75"/>
      <c r="K110" s="75"/>
      <c r="L110" s="75"/>
      <c r="M110" s="75"/>
      <c r="N110" s="33"/>
      <c r="O110" s="33"/>
      <c r="P110" s="33"/>
      <c r="Q110" s="33"/>
      <c r="R110" s="33"/>
      <c r="S110" s="33"/>
      <c r="T110" s="33"/>
      <c r="U110" s="33"/>
      <c r="V110" s="33"/>
      <c r="W110" s="33"/>
      <c r="X110" s="33"/>
      <c r="Y110" s="33"/>
      <c r="Z110" s="33"/>
    </row>
    <row r="111" ht="12.75" customHeight="1">
      <c r="A111" s="74"/>
      <c r="B111" s="74"/>
      <c r="C111" s="74"/>
      <c r="D111" s="74"/>
      <c r="E111" s="74"/>
      <c r="F111" s="74"/>
      <c r="G111" s="74"/>
      <c r="H111" s="74"/>
      <c r="I111" s="74"/>
      <c r="J111" s="75"/>
      <c r="K111" s="75"/>
      <c r="L111" s="75"/>
      <c r="M111" s="75"/>
      <c r="N111" s="33"/>
      <c r="O111" s="33"/>
      <c r="P111" s="33"/>
      <c r="Q111" s="33"/>
      <c r="R111" s="33"/>
      <c r="S111" s="33"/>
      <c r="T111" s="33"/>
      <c r="U111" s="33"/>
      <c r="V111" s="33"/>
      <c r="W111" s="33"/>
      <c r="X111" s="33"/>
      <c r="Y111" s="33"/>
      <c r="Z111" s="33"/>
    </row>
    <row r="112" ht="12.75" customHeight="1">
      <c r="A112" s="74"/>
      <c r="B112" s="74"/>
      <c r="C112" s="74"/>
      <c r="D112" s="74"/>
      <c r="E112" s="74"/>
      <c r="F112" s="74"/>
      <c r="G112" s="74"/>
      <c r="H112" s="74"/>
      <c r="I112" s="74"/>
      <c r="J112" s="75"/>
      <c r="K112" s="75"/>
      <c r="L112" s="75"/>
      <c r="M112" s="75"/>
      <c r="N112" s="33"/>
      <c r="O112" s="33"/>
      <c r="P112" s="33"/>
      <c r="Q112" s="33"/>
      <c r="R112" s="33"/>
      <c r="S112" s="33"/>
      <c r="T112" s="33"/>
      <c r="U112" s="33"/>
      <c r="V112" s="33"/>
      <c r="W112" s="33"/>
      <c r="X112" s="33"/>
      <c r="Y112" s="33"/>
      <c r="Z112" s="33"/>
    </row>
    <row r="113" ht="12.75" customHeight="1">
      <c r="A113" s="74"/>
      <c r="B113" s="74"/>
      <c r="C113" s="74"/>
      <c r="D113" s="74"/>
      <c r="E113" s="74"/>
      <c r="F113" s="74"/>
      <c r="G113" s="74"/>
      <c r="H113" s="74"/>
      <c r="I113" s="74"/>
      <c r="J113" s="75"/>
      <c r="K113" s="75"/>
      <c r="L113" s="75"/>
      <c r="M113" s="75"/>
      <c r="N113" s="33"/>
      <c r="O113" s="33"/>
      <c r="P113" s="33"/>
      <c r="Q113" s="33"/>
      <c r="R113" s="33"/>
      <c r="S113" s="33"/>
      <c r="T113" s="33"/>
      <c r="U113" s="33"/>
      <c r="V113" s="33"/>
      <c r="W113" s="33"/>
      <c r="X113" s="33"/>
      <c r="Y113" s="33"/>
      <c r="Z113" s="33"/>
    </row>
    <row r="114" ht="12.75" customHeight="1">
      <c r="A114" s="74"/>
      <c r="B114" s="74"/>
      <c r="C114" s="74"/>
      <c r="D114" s="74"/>
      <c r="E114" s="74"/>
      <c r="F114" s="74"/>
      <c r="G114" s="74"/>
      <c r="H114" s="74"/>
      <c r="I114" s="74"/>
      <c r="J114" s="75"/>
      <c r="K114" s="75"/>
      <c r="L114" s="75"/>
      <c r="M114" s="75"/>
      <c r="N114" s="33"/>
      <c r="O114" s="33"/>
      <c r="P114" s="33"/>
      <c r="Q114" s="33"/>
      <c r="R114" s="33"/>
      <c r="S114" s="33"/>
      <c r="T114" s="33"/>
      <c r="U114" s="33"/>
      <c r="V114" s="33"/>
      <c r="W114" s="33"/>
      <c r="X114" s="33"/>
      <c r="Y114" s="33"/>
      <c r="Z114" s="33"/>
    </row>
    <row r="115" ht="12.75" customHeight="1">
      <c r="A115" s="74"/>
      <c r="B115" s="74"/>
      <c r="C115" s="74"/>
      <c r="D115" s="74"/>
      <c r="E115" s="74"/>
      <c r="F115" s="74"/>
      <c r="G115" s="74"/>
      <c r="H115" s="74"/>
      <c r="I115" s="74"/>
      <c r="J115" s="75"/>
      <c r="K115" s="75"/>
      <c r="L115" s="75"/>
      <c r="M115" s="75"/>
      <c r="N115" s="33"/>
      <c r="O115" s="33"/>
      <c r="P115" s="33"/>
      <c r="Q115" s="33"/>
      <c r="R115" s="33"/>
      <c r="S115" s="33"/>
      <c r="T115" s="33"/>
      <c r="U115" s="33"/>
      <c r="V115" s="33"/>
      <c r="W115" s="33"/>
      <c r="X115" s="33"/>
      <c r="Y115" s="33"/>
      <c r="Z115" s="33"/>
    </row>
    <row r="116" ht="12.75" customHeight="1">
      <c r="A116" s="74"/>
      <c r="B116" s="74"/>
      <c r="C116" s="74"/>
      <c r="D116" s="74"/>
      <c r="E116" s="74"/>
      <c r="F116" s="74"/>
      <c r="G116" s="74"/>
      <c r="H116" s="74"/>
      <c r="I116" s="74"/>
      <c r="J116" s="75"/>
      <c r="K116" s="75"/>
      <c r="L116" s="75"/>
      <c r="M116" s="75"/>
      <c r="N116" s="33"/>
      <c r="O116" s="33"/>
      <c r="P116" s="33"/>
      <c r="Q116" s="33"/>
      <c r="R116" s="33"/>
      <c r="S116" s="33"/>
      <c r="T116" s="33"/>
      <c r="U116" s="33"/>
      <c r="V116" s="33"/>
      <c r="W116" s="33"/>
      <c r="X116" s="33"/>
      <c r="Y116" s="33"/>
      <c r="Z116" s="33"/>
    </row>
    <row r="117" ht="12.75" customHeight="1">
      <c r="A117" s="74"/>
      <c r="B117" s="74"/>
      <c r="C117" s="74"/>
      <c r="D117" s="74"/>
      <c r="E117" s="74"/>
      <c r="F117" s="74"/>
      <c r="G117" s="74"/>
      <c r="H117" s="74"/>
      <c r="I117" s="74"/>
      <c r="J117" s="75"/>
      <c r="K117" s="75"/>
      <c r="L117" s="75"/>
      <c r="M117" s="75"/>
      <c r="N117" s="33"/>
      <c r="O117" s="33"/>
      <c r="P117" s="33"/>
      <c r="Q117" s="33"/>
      <c r="R117" s="33"/>
      <c r="S117" s="33"/>
      <c r="T117" s="33"/>
      <c r="U117" s="33"/>
      <c r="V117" s="33"/>
      <c r="W117" s="33"/>
      <c r="X117" s="33"/>
      <c r="Y117" s="33"/>
      <c r="Z117" s="33"/>
    </row>
    <row r="118" ht="12.75" customHeight="1">
      <c r="A118" s="74"/>
      <c r="B118" s="74"/>
      <c r="C118" s="74"/>
      <c r="D118" s="74"/>
      <c r="E118" s="74"/>
      <c r="F118" s="74"/>
      <c r="G118" s="74"/>
      <c r="H118" s="74"/>
      <c r="I118" s="74"/>
      <c r="J118" s="75"/>
      <c r="K118" s="75"/>
      <c r="L118" s="75"/>
      <c r="M118" s="75"/>
      <c r="N118" s="33"/>
      <c r="O118" s="33"/>
      <c r="P118" s="33"/>
      <c r="Q118" s="33"/>
      <c r="R118" s="33"/>
      <c r="S118" s="33"/>
      <c r="T118" s="33"/>
      <c r="U118" s="33"/>
      <c r="V118" s="33"/>
      <c r="W118" s="33"/>
      <c r="X118" s="33"/>
      <c r="Y118" s="33"/>
      <c r="Z118" s="33"/>
    </row>
    <row r="119" ht="12.75" customHeight="1">
      <c r="A119" s="74"/>
      <c r="B119" s="74"/>
      <c r="C119" s="74"/>
      <c r="D119" s="74"/>
      <c r="E119" s="74"/>
      <c r="F119" s="74"/>
      <c r="G119" s="74"/>
      <c r="H119" s="74"/>
      <c r="I119" s="74"/>
      <c r="J119" s="75"/>
      <c r="K119" s="75"/>
      <c r="L119" s="75"/>
      <c r="M119" s="75"/>
      <c r="N119" s="33"/>
      <c r="O119" s="33"/>
      <c r="P119" s="33"/>
      <c r="Q119" s="33"/>
      <c r="R119" s="33"/>
      <c r="S119" s="33"/>
      <c r="T119" s="33"/>
      <c r="U119" s="33"/>
      <c r="V119" s="33"/>
      <c r="W119" s="33"/>
      <c r="X119" s="33"/>
      <c r="Y119" s="33"/>
      <c r="Z119" s="33"/>
    </row>
    <row r="120" ht="12.75" customHeight="1">
      <c r="A120" s="74"/>
      <c r="B120" s="74"/>
      <c r="C120" s="74"/>
      <c r="D120" s="74"/>
      <c r="E120" s="74"/>
      <c r="F120" s="74"/>
      <c r="G120" s="74"/>
      <c r="H120" s="74"/>
      <c r="I120" s="74"/>
      <c r="J120" s="75"/>
      <c r="K120" s="75"/>
      <c r="L120" s="75"/>
      <c r="M120" s="75"/>
      <c r="N120" s="33"/>
      <c r="O120" s="33"/>
      <c r="P120" s="33"/>
      <c r="Q120" s="33"/>
      <c r="R120" s="33"/>
      <c r="S120" s="33"/>
      <c r="T120" s="33"/>
      <c r="U120" s="33"/>
      <c r="V120" s="33"/>
      <c r="W120" s="33"/>
      <c r="X120" s="33"/>
      <c r="Y120" s="33"/>
      <c r="Z120" s="33"/>
    </row>
    <row r="121" ht="12.75" customHeight="1">
      <c r="A121" s="74"/>
      <c r="B121" s="74"/>
      <c r="C121" s="74"/>
      <c r="D121" s="74"/>
      <c r="E121" s="74"/>
      <c r="F121" s="74"/>
      <c r="G121" s="74"/>
      <c r="H121" s="74"/>
      <c r="I121" s="74"/>
      <c r="J121" s="75"/>
      <c r="K121" s="75"/>
      <c r="L121" s="75"/>
      <c r="M121" s="75"/>
      <c r="N121" s="33"/>
      <c r="O121" s="33"/>
      <c r="P121" s="33"/>
      <c r="Q121" s="33"/>
      <c r="R121" s="33"/>
      <c r="S121" s="33"/>
      <c r="T121" s="33"/>
      <c r="U121" s="33"/>
      <c r="V121" s="33"/>
      <c r="W121" s="33"/>
      <c r="X121" s="33"/>
      <c r="Y121" s="33"/>
      <c r="Z121" s="33"/>
    </row>
    <row r="122" ht="12.75" customHeight="1">
      <c r="A122" s="74"/>
      <c r="B122" s="74"/>
      <c r="C122" s="74"/>
      <c r="D122" s="74"/>
      <c r="E122" s="74"/>
      <c r="F122" s="74"/>
      <c r="G122" s="74"/>
      <c r="H122" s="74"/>
      <c r="I122" s="74"/>
      <c r="J122" s="75"/>
      <c r="K122" s="75"/>
      <c r="L122" s="75"/>
      <c r="M122" s="75"/>
      <c r="N122" s="33"/>
      <c r="O122" s="33"/>
      <c r="P122" s="33"/>
      <c r="Q122" s="33"/>
      <c r="R122" s="33"/>
      <c r="S122" s="33"/>
      <c r="T122" s="33"/>
      <c r="U122" s="33"/>
      <c r="V122" s="33"/>
      <c r="W122" s="33"/>
      <c r="X122" s="33"/>
      <c r="Y122" s="33"/>
      <c r="Z122" s="33"/>
    </row>
    <row r="123" ht="12.75" customHeight="1">
      <c r="A123" s="74"/>
      <c r="B123" s="74"/>
      <c r="C123" s="74"/>
      <c r="D123" s="74"/>
      <c r="E123" s="74"/>
      <c r="F123" s="74"/>
      <c r="G123" s="74"/>
      <c r="H123" s="74"/>
      <c r="I123" s="74"/>
      <c r="J123" s="75"/>
      <c r="K123" s="75"/>
      <c r="L123" s="75"/>
      <c r="M123" s="75"/>
      <c r="N123" s="33"/>
      <c r="O123" s="33"/>
      <c r="P123" s="33"/>
      <c r="Q123" s="33"/>
      <c r="R123" s="33"/>
      <c r="S123" s="33"/>
      <c r="T123" s="33"/>
      <c r="U123" s="33"/>
      <c r="V123" s="33"/>
      <c r="W123" s="33"/>
      <c r="X123" s="33"/>
      <c r="Y123" s="33"/>
      <c r="Z123" s="33"/>
    </row>
    <row r="124" ht="12.75" customHeight="1">
      <c r="A124" s="74"/>
      <c r="B124" s="74"/>
      <c r="C124" s="74"/>
      <c r="D124" s="74"/>
      <c r="E124" s="74"/>
      <c r="F124" s="74"/>
      <c r="G124" s="74"/>
      <c r="H124" s="74"/>
      <c r="I124" s="74"/>
      <c r="J124" s="75"/>
      <c r="K124" s="75"/>
      <c r="L124" s="75"/>
      <c r="M124" s="75"/>
      <c r="N124" s="33"/>
      <c r="O124" s="33"/>
      <c r="P124" s="33"/>
      <c r="Q124" s="33"/>
      <c r="R124" s="33"/>
      <c r="S124" s="33"/>
      <c r="T124" s="33"/>
      <c r="U124" s="33"/>
      <c r="V124" s="33"/>
      <c r="W124" s="33"/>
      <c r="X124" s="33"/>
      <c r="Y124" s="33"/>
      <c r="Z124" s="33"/>
    </row>
    <row r="125" ht="12.75" customHeight="1">
      <c r="A125" s="74"/>
      <c r="B125" s="74"/>
      <c r="C125" s="74"/>
      <c r="D125" s="74"/>
      <c r="E125" s="74"/>
      <c r="F125" s="74"/>
      <c r="G125" s="74"/>
      <c r="H125" s="74"/>
      <c r="I125" s="74"/>
      <c r="J125" s="75"/>
      <c r="K125" s="75"/>
      <c r="L125" s="75"/>
      <c r="M125" s="75"/>
      <c r="N125" s="33"/>
      <c r="O125" s="33"/>
      <c r="P125" s="33"/>
      <c r="Q125" s="33"/>
      <c r="R125" s="33"/>
      <c r="S125" s="33"/>
      <c r="T125" s="33"/>
      <c r="U125" s="33"/>
      <c r="V125" s="33"/>
      <c r="W125" s="33"/>
      <c r="X125" s="33"/>
      <c r="Y125" s="33"/>
      <c r="Z125" s="33"/>
    </row>
    <row r="126" ht="12.75" customHeight="1">
      <c r="A126" s="74"/>
      <c r="B126" s="74"/>
      <c r="C126" s="74"/>
      <c r="D126" s="74"/>
      <c r="E126" s="74"/>
      <c r="F126" s="74"/>
      <c r="G126" s="74"/>
      <c r="H126" s="74"/>
      <c r="I126" s="74"/>
      <c r="J126" s="75"/>
      <c r="K126" s="75"/>
      <c r="L126" s="75"/>
      <c r="M126" s="75"/>
      <c r="N126" s="33"/>
      <c r="O126" s="33"/>
      <c r="P126" s="33"/>
      <c r="Q126" s="33"/>
      <c r="R126" s="33"/>
      <c r="S126" s="33"/>
      <c r="T126" s="33"/>
      <c r="U126" s="33"/>
      <c r="V126" s="33"/>
      <c r="W126" s="33"/>
      <c r="X126" s="33"/>
      <c r="Y126" s="33"/>
      <c r="Z126" s="33"/>
    </row>
    <row r="127" ht="12.75" customHeight="1">
      <c r="A127" s="74"/>
      <c r="B127" s="74"/>
      <c r="C127" s="74"/>
      <c r="D127" s="74"/>
      <c r="E127" s="74"/>
      <c r="F127" s="74"/>
      <c r="G127" s="74"/>
      <c r="H127" s="74"/>
      <c r="I127" s="74"/>
      <c r="J127" s="75"/>
      <c r="K127" s="75"/>
      <c r="L127" s="75"/>
      <c r="M127" s="75"/>
      <c r="N127" s="33"/>
      <c r="O127" s="33"/>
      <c r="P127" s="33"/>
      <c r="Q127" s="33"/>
      <c r="R127" s="33"/>
      <c r="S127" s="33"/>
      <c r="T127" s="33"/>
      <c r="U127" s="33"/>
      <c r="V127" s="33"/>
      <c r="W127" s="33"/>
      <c r="X127" s="33"/>
      <c r="Y127" s="33"/>
      <c r="Z127" s="33"/>
    </row>
    <row r="128" ht="12.75" customHeight="1">
      <c r="A128" s="74"/>
      <c r="B128" s="74"/>
      <c r="C128" s="74"/>
      <c r="D128" s="74"/>
      <c r="E128" s="74"/>
      <c r="F128" s="74"/>
      <c r="G128" s="74"/>
      <c r="H128" s="74"/>
      <c r="I128" s="74"/>
      <c r="J128" s="75"/>
      <c r="K128" s="75"/>
      <c r="L128" s="75"/>
      <c r="M128" s="75"/>
      <c r="N128" s="33"/>
      <c r="O128" s="33"/>
      <c r="P128" s="33"/>
      <c r="Q128" s="33"/>
      <c r="R128" s="33"/>
      <c r="S128" s="33"/>
      <c r="T128" s="33"/>
      <c r="U128" s="33"/>
      <c r="V128" s="33"/>
      <c r="W128" s="33"/>
      <c r="X128" s="33"/>
      <c r="Y128" s="33"/>
      <c r="Z128" s="33"/>
    </row>
    <row r="129" ht="12.75" customHeight="1">
      <c r="A129" s="74"/>
      <c r="B129" s="74"/>
      <c r="C129" s="74"/>
      <c r="D129" s="74"/>
      <c r="E129" s="74"/>
      <c r="F129" s="74"/>
      <c r="G129" s="74"/>
      <c r="H129" s="74"/>
      <c r="I129" s="74"/>
      <c r="J129" s="75"/>
      <c r="K129" s="75"/>
      <c r="L129" s="75"/>
      <c r="M129" s="75"/>
      <c r="N129" s="33"/>
      <c r="O129" s="33"/>
      <c r="P129" s="33"/>
      <c r="Q129" s="33"/>
      <c r="R129" s="33"/>
      <c r="S129" s="33"/>
      <c r="T129" s="33"/>
      <c r="U129" s="33"/>
      <c r="V129" s="33"/>
      <c r="W129" s="33"/>
      <c r="X129" s="33"/>
      <c r="Y129" s="33"/>
      <c r="Z129" s="33"/>
    </row>
    <row r="130" ht="12.75" customHeight="1">
      <c r="A130" s="74"/>
      <c r="B130" s="74"/>
      <c r="C130" s="74"/>
      <c r="D130" s="74"/>
      <c r="E130" s="74"/>
      <c r="F130" s="74"/>
      <c r="G130" s="74"/>
      <c r="H130" s="74"/>
      <c r="I130" s="74"/>
      <c r="J130" s="75"/>
      <c r="K130" s="75"/>
      <c r="L130" s="75"/>
      <c r="M130" s="75"/>
      <c r="N130" s="33"/>
      <c r="O130" s="33"/>
      <c r="P130" s="33"/>
      <c r="Q130" s="33"/>
      <c r="R130" s="33"/>
      <c r="S130" s="33"/>
      <c r="T130" s="33"/>
      <c r="U130" s="33"/>
      <c r="V130" s="33"/>
      <c r="W130" s="33"/>
      <c r="X130" s="33"/>
      <c r="Y130" s="33"/>
      <c r="Z130" s="33"/>
    </row>
    <row r="131" ht="12.75" customHeight="1">
      <c r="A131" s="74"/>
      <c r="B131" s="74"/>
      <c r="C131" s="74"/>
      <c r="D131" s="74"/>
      <c r="E131" s="74"/>
      <c r="F131" s="74"/>
      <c r="G131" s="74"/>
      <c r="H131" s="74"/>
      <c r="I131" s="74"/>
      <c r="J131" s="75"/>
      <c r="K131" s="75"/>
      <c r="L131" s="75"/>
      <c r="M131" s="75"/>
      <c r="N131" s="33"/>
      <c r="O131" s="33"/>
      <c r="P131" s="33"/>
      <c r="Q131" s="33"/>
      <c r="R131" s="33"/>
      <c r="S131" s="33"/>
      <c r="T131" s="33"/>
      <c r="U131" s="33"/>
      <c r="V131" s="33"/>
      <c r="W131" s="33"/>
      <c r="X131" s="33"/>
      <c r="Y131" s="33"/>
      <c r="Z131" s="33"/>
    </row>
    <row r="132" ht="12.75" customHeight="1">
      <c r="A132" s="74"/>
      <c r="B132" s="74"/>
      <c r="C132" s="74"/>
      <c r="D132" s="74"/>
      <c r="E132" s="74"/>
      <c r="F132" s="74"/>
      <c r="G132" s="74"/>
      <c r="H132" s="74"/>
      <c r="I132" s="74"/>
      <c r="J132" s="75"/>
      <c r="K132" s="75"/>
      <c r="L132" s="75"/>
      <c r="M132" s="75"/>
      <c r="N132" s="33"/>
      <c r="O132" s="33"/>
      <c r="P132" s="33"/>
      <c r="Q132" s="33"/>
      <c r="R132" s="33"/>
      <c r="S132" s="33"/>
      <c r="T132" s="33"/>
      <c r="U132" s="33"/>
      <c r="V132" s="33"/>
      <c r="W132" s="33"/>
      <c r="X132" s="33"/>
      <c r="Y132" s="33"/>
      <c r="Z132" s="33"/>
    </row>
    <row r="133" ht="12.75" customHeight="1">
      <c r="A133" s="74"/>
      <c r="B133" s="74"/>
      <c r="C133" s="74"/>
      <c r="D133" s="74"/>
      <c r="E133" s="74"/>
      <c r="F133" s="74"/>
      <c r="G133" s="74"/>
      <c r="H133" s="74"/>
      <c r="I133" s="74"/>
      <c r="J133" s="75"/>
      <c r="K133" s="75"/>
      <c r="L133" s="75"/>
      <c r="M133" s="75"/>
      <c r="N133" s="33"/>
      <c r="O133" s="33"/>
      <c r="P133" s="33"/>
      <c r="Q133" s="33"/>
      <c r="R133" s="33"/>
      <c r="S133" s="33"/>
      <c r="T133" s="33"/>
      <c r="U133" s="33"/>
      <c r="V133" s="33"/>
      <c r="W133" s="33"/>
      <c r="X133" s="33"/>
      <c r="Y133" s="33"/>
      <c r="Z133" s="33"/>
    </row>
    <row r="134" ht="12.75" customHeight="1">
      <c r="A134" s="74"/>
      <c r="B134" s="74"/>
      <c r="C134" s="74"/>
      <c r="D134" s="74"/>
      <c r="E134" s="74"/>
      <c r="F134" s="74"/>
      <c r="G134" s="74"/>
      <c r="H134" s="74"/>
      <c r="I134" s="74"/>
      <c r="J134" s="75"/>
      <c r="K134" s="75"/>
      <c r="L134" s="75"/>
      <c r="M134" s="75"/>
      <c r="N134" s="33"/>
      <c r="O134" s="33"/>
      <c r="P134" s="33"/>
      <c r="Q134" s="33"/>
      <c r="R134" s="33"/>
      <c r="S134" s="33"/>
      <c r="T134" s="33"/>
      <c r="U134" s="33"/>
      <c r="V134" s="33"/>
      <c r="W134" s="33"/>
      <c r="X134" s="33"/>
      <c r="Y134" s="33"/>
      <c r="Z134" s="33"/>
    </row>
    <row r="135" ht="12.75" customHeight="1">
      <c r="A135" s="74"/>
      <c r="B135" s="74"/>
      <c r="C135" s="74"/>
      <c r="D135" s="74"/>
      <c r="E135" s="74"/>
      <c r="F135" s="74"/>
      <c r="G135" s="74"/>
      <c r="H135" s="74"/>
      <c r="I135" s="74"/>
      <c r="J135" s="75"/>
      <c r="K135" s="75"/>
      <c r="L135" s="75"/>
      <c r="M135" s="75"/>
      <c r="N135" s="33"/>
      <c r="O135" s="33"/>
      <c r="P135" s="33"/>
      <c r="Q135" s="33"/>
      <c r="R135" s="33"/>
      <c r="S135" s="33"/>
      <c r="T135" s="33"/>
      <c r="U135" s="33"/>
      <c r="V135" s="33"/>
      <c r="W135" s="33"/>
      <c r="X135" s="33"/>
      <c r="Y135" s="33"/>
      <c r="Z135" s="33"/>
    </row>
    <row r="136" ht="12.75" customHeight="1">
      <c r="A136" s="74"/>
      <c r="B136" s="74"/>
      <c r="C136" s="74"/>
      <c r="D136" s="74"/>
      <c r="E136" s="74"/>
      <c r="F136" s="74"/>
      <c r="G136" s="74"/>
      <c r="H136" s="74"/>
      <c r="I136" s="74"/>
      <c r="J136" s="75"/>
      <c r="K136" s="75"/>
      <c r="L136" s="75"/>
      <c r="M136" s="75"/>
      <c r="N136" s="33"/>
      <c r="O136" s="33"/>
      <c r="P136" s="33"/>
      <c r="Q136" s="33"/>
      <c r="R136" s="33"/>
      <c r="S136" s="33"/>
      <c r="T136" s="33"/>
      <c r="U136" s="33"/>
      <c r="V136" s="33"/>
      <c r="W136" s="33"/>
      <c r="X136" s="33"/>
      <c r="Y136" s="33"/>
      <c r="Z136" s="33"/>
    </row>
    <row r="137" ht="12.75" customHeight="1">
      <c r="A137" s="74"/>
      <c r="B137" s="74"/>
      <c r="C137" s="74"/>
      <c r="D137" s="74"/>
      <c r="E137" s="74"/>
      <c r="F137" s="74"/>
      <c r="G137" s="74"/>
      <c r="H137" s="74"/>
      <c r="I137" s="74"/>
      <c r="J137" s="75"/>
      <c r="K137" s="75"/>
      <c r="L137" s="75"/>
      <c r="M137" s="75"/>
      <c r="N137" s="33"/>
      <c r="O137" s="33"/>
      <c r="P137" s="33"/>
      <c r="Q137" s="33"/>
      <c r="R137" s="33"/>
      <c r="S137" s="33"/>
      <c r="T137" s="33"/>
      <c r="U137" s="33"/>
      <c r="V137" s="33"/>
      <c r="W137" s="33"/>
      <c r="X137" s="33"/>
      <c r="Y137" s="33"/>
      <c r="Z137" s="33"/>
    </row>
    <row r="138" ht="12.75" customHeight="1">
      <c r="A138" s="74"/>
      <c r="B138" s="74"/>
      <c r="C138" s="74"/>
      <c r="D138" s="74"/>
      <c r="E138" s="74"/>
      <c r="F138" s="74"/>
      <c r="G138" s="74"/>
      <c r="H138" s="74"/>
      <c r="I138" s="74"/>
      <c r="J138" s="75"/>
      <c r="K138" s="75"/>
      <c r="L138" s="75"/>
      <c r="M138" s="75"/>
      <c r="N138" s="33"/>
      <c r="O138" s="33"/>
      <c r="P138" s="33"/>
      <c r="Q138" s="33"/>
      <c r="R138" s="33"/>
      <c r="S138" s="33"/>
      <c r="T138" s="33"/>
      <c r="U138" s="33"/>
      <c r="V138" s="33"/>
      <c r="W138" s="33"/>
      <c r="X138" s="33"/>
      <c r="Y138" s="33"/>
      <c r="Z138" s="33"/>
    </row>
    <row r="139" ht="12.75" customHeight="1">
      <c r="A139" s="74"/>
      <c r="B139" s="74"/>
      <c r="C139" s="74"/>
      <c r="D139" s="74"/>
      <c r="E139" s="74"/>
      <c r="F139" s="74"/>
      <c r="G139" s="74"/>
      <c r="H139" s="74"/>
      <c r="I139" s="74"/>
      <c r="J139" s="75"/>
      <c r="K139" s="75"/>
      <c r="L139" s="75"/>
      <c r="M139" s="75"/>
      <c r="N139" s="33"/>
      <c r="O139" s="33"/>
      <c r="P139" s="33"/>
      <c r="Q139" s="33"/>
      <c r="R139" s="33"/>
      <c r="S139" s="33"/>
      <c r="T139" s="33"/>
      <c r="U139" s="33"/>
      <c r="V139" s="33"/>
      <c r="W139" s="33"/>
      <c r="X139" s="33"/>
      <c r="Y139" s="33"/>
      <c r="Z139" s="33"/>
    </row>
    <row r="140" ht="12.75" customHeight="1">
      <c r="A140" s="74"/>
      <c r="B140" s="74"/>
      <c r="C140" s="74"/>
      <c r="D140" s="74"/>
      <c r="E140" s="74"/>
      <c r="F140" s="74"/>
      <c r="G140" s="74"/>
      <c r="H140" s="74"/>
      <c r="I140" s="74"/>
      <c r="J140" s="75"/>
      <c r="K140" s="75"/>
      <c r="L140" s="75"/>
      <c r="M140" s="75"/>
      <c r="N140" s="33"/>
      <c r="O140" s="33"/>
      <c r="P140" s="33"/>
      <c r="Q140" s="33"/>
      <c r="R140" s="33"/>
      <c r="S140" s="33"/>
      <c r="T140" s="33"/>
      <c r="U140" s="33"/>
      <c r="V140" s="33"/>
      <c r="W140" s="33"/>
      <c r="X140" s="33"/>
      <c r="Y140" s="33"/>
      <c r="Z140" s="33"/>
    </row>
    <row r="141" ht="12.75" customHeight="1">
      <c r="A141" s="74"/>
      <c r="B141" s="74"/>
      <c r="C141" s="74"/>
      <c r="D141" s="74"/>
      <c r="E141" s="74"/>
      <c r="F141" s="74"/>
      <c r="G141" s="74"/>
      <c r="H141" s="74"/>
      <c r="I141" s="74"/>
      <c r="J141" s="75"/>
      <c r="K141" s="75"/>
      <c r="L141" s="75"/>
      <c r="M141" s="75"/>
      <c r="N141" s="33"/>
      <c r="O141" s="33"/>
      <c r="P141" s="33"/>
      <c r="Q141" s="33"/>
      <c r="R141" s="33"/>
      <c r="S141" s="33"/>
      <c r="T141" s="33"/>
      <c r="U141" s="33"/>
      <c r="V141" s="33"/>
      <c r="W141" s="33"/>
      <c r="X141" s="33"/>
      <c r="Y141" s="33"/>
      <c r="Z141" s="33"/>
    </row>
    <row r="142" ht="12.75" customHeight="1">
      <c r="A142" s="74"/>
      <c r="B142" s="74"/>
      <c r="C142" s="74"/>
      <c r="D142" s="74"/>
      <c r="E142" s="74"/>
      <c r="F142" s="74"/>
      <c r="G142" s="74"/>
      <c r="H142" s="74"/>
      <c r="I142" s="74"/>
      <c r="J142" s="75"/>
      <c r="K142" s="75"/>
      <c r="L142" s="75"/>
      <c r="M142" s="75"/>
      <c r="N142" s="33"/>
      <c r="O142" s="33"/>
      <c r="P142" s="33"/>
      <c r="Q142" s="33"/>
      <c r="R142" s="33"/>
      <c r="S142" s="33"/>
      <c r="T142" s="33"/>
      <c r="U142" s="33"/>
      <c r="V142" s="33"/>
      <c r="W142" s="33"/>
      <c r="X142" s="33"/>
      <c r="Y142" s="33"/>
      <c r="Z142" s="33"/>
    </row>
    <row r="143" ht="12.75" customHeight="1">
      <c r="A143" s="74"/>
      <c r="B143" s="74"/>
      <c r="C143" s="74"/>
      <c r="D143" s="74"/>
      <c r="E143" s="74"/>
      <c r="F143" s="74"/>
      <c r="G143" s="74"/>
      <c r="H143" s="74"/>
      <c r="I143" s="74"/>
      <c r="J143" s="75"/>
      <c r="K143" s="75"/>
      <c r="L143" s="75"/>
      <c r="M143" s="75"/>
      <c r="N143" s="33"/>
      <c r="O143" s="33"/>
      <c r="P143" s="33"/>
      <c r="Q143" s="33"/>
      <c r="R143" s="33"/>
      <c r="S143" s="33"/>
      <c r="T143" s="33"/>
      <c r="U143" s="33"/>
      <c r="V143" s="33"/>
      <c r="W143" s="33"/>
      <c r="X143" s="33"/>
      <c r="Y143" s="33"/>
      <c r="Z143" s="33"/>
    </row>
    <row r="144" ht="12.75" customHeight="1">
      <c r="A144" s="74"/>
      <c r="B144" s="74"/>
      <c r="C144" s="74"/>
      <c r="D144" s="74"/>
      <c r="E144" s="74"/>
      <c r="F144" s="74"/>
      <c r="G144" s="74"/>
      <c r="H144" s="74"/>
      <c r="I144" s="74"/>
      <c r="J144" s="75"/>
      <c r="K144" s="75"/>
      <c r="L144" s="75"/>
      <c r="M144" s="75"/>
      <c r="N144" s="33"/>
      <c r="O144" s="33"/>
      <c r="P144" s="33"/>
      <c r="Q144" s="33"/>
      <c r="R144" s="33"/>
      <c r="S144" s="33"/>
      <c r="T144" s="33"/>
      <c r="U144" s="33"/>
      <c r="V144" s="33"/>
      <c r="W144" s="33"/>
      <c r="X144" s="33"/>
      <c r="Y144" s="33"/>
      <c r="Z144" s="33"/>
    </row>
    <row r="145" ht="12.75" customHeight="1">
      <c r="A145" s="74"/>
      <c r="B145" s="74"/>
      <c r="C145" s="74"/>
      <c r="D145" s="74"/>
      <c r="E145" s="74"/>
      <c r="F145" s="74"/>
      <c r="G145" s="74"/>
      <c r="H145" s="74"/>
      <c r="I145" s="74"/>
      <c r="J145" s="75"/>
      <c r="K145" s="75"/>
      <c r="L145" s="75"/>
      <c r="M145" s="75"/>
      <c r="N145" s="33"/>
      <c r="O145" s="33"/>
      <c r="P145" s="33"/>
      <c r="Q145" s="33"/>
      <c r="R145" s="33"/>
      <c r="S145" s="33"/>
      <c r="T145" s="33"/>
      <c r="U145" s="33"/>
      <c r="V145" s="33"/>
      <c r="W145" s="33"/>
      <c r="X145" s="33"/>
      <c r="Y145" s="33"/>
      <c r="Z145" s="33"/>
    </row>
    <row r="146" ht="12.75" customHeight="1">
      <c r="A146" s="74"/>
      <c r="B146" s="74"/>
      <c r="C146" s="74"/>
      <c r="D146" s="74"/>
      <c r="E146" s="74"/>
      <c r="F146" s="74"/>
      <c r="G146" s="74"/>
      <c r="H146" s="74"/>
      <c r="I146" s="74"/>
      <c r="J146" s="75"/>
      <c r="K146" s="75"/>
      <c r="L146" s="75"/>
      <c r="M146" s="75"/>
      <c r="N146" s="33"/>
      <c r="O146" s="33"/>
      <c r="P146" s="33"/>
      <c r="Q146" s="33"/>
      <c r="R146" s="33"/>
      <c r="S146" s="33"/>
      <c r="T146" s="33"/>
      <c r="U146" s="33"/>
      <c r="V146" s="33"/>
      <c r="W146" s="33"/>
      <c r="X146" s="33"/>
      <c r="Y146" s="33"/>
      <c r="Z146" s="33"/>
    </row>
    <row r="147" ht="12.75" customHeight="1">
      <c r="A147" s="74"/>
      <c r="B147" s="74"/>
      <c r="C147" s="74"/>
      <c r="D147" s="74"/>
      <c r="E147" s="74"/>
      <c r="F147" s="74"/>
      <c r="G147" s="74"/>
      <c r="H147" s="74"/>
      <c r="I147" s="74"/>
      <c r="J147" s="75"/>
      <c r="K147" s="75"/>
      <c r="L147" s="75"/>
      <c r="M147" s="75"/>
      <c r="N147" s="33"/>
      <c r="O147" s="33"/>
      <c r="P147" s="33"/>
      <c r="Q147" s="33"/>
      <c r="R147" s="33"/>
      <c r="S147" s="33"/>
      <c r="T147" s="33"/>
      <c r="U147" s="33"/>
      <c r="V147" s="33"/>
      <c r="W147" s="33"/>
      <c r="X147" s="33"/>
      <c r="Y147" s="33"/>
      <c r="Z147" s="33"/>
    </row>
    <row r="148" ht="12.75" customHeight="1">
      <c r="A148" s="74"/>
      <c r="B148" s="74"/>
      <c r="C148" s="74"/>
      <c r="D148" s="74"/>
      <c r="E148" s="74"/>
      <c r="F148" s="74"/>
      <c r="G148" s="74"/>
      <c r="H148" s="74"/>
      <c r="I148" s="74"/>
      <c r="J148" s="75"/>
      <c r="K148" s="75"/>
      <c r="L148" s="75"/>
      <c r="M148" s="75"/>
      <c r="N148" s="33"/>
      <c r="O148" s="33"/>
      <c r="P148" s="33"/>
      <c r="Q148" s="33"/>
      <c r="R148" s="33"/>
      <c r="S148" s="33"/>
      <c r="T148" s="33"/>
      <c r="U148" s="33"/>
      <c r="V148" s="33"/>
      <c r="W148" s="33"/>
      <c r="X148" s="33"/>
      <c r="Y148" s="33"/>
      <c r="Z148" s="33"/>
    </row>
    <row r="149" ht="12.75" customHeight="1">
      <c r="A149" s="74"/>
      <c r="B149" s="74"/>
      <c r="C149" s="74"/>
      <c r="D149" s="74"/>
      <c r="E149" s="74"/>
      <c r="F149" s="74"/>
      <c r="G149" s="74"/>
      <c r="H149" s="74"/>
      <c r="I149" s="74"/>
      <c r="J149" s="75"/>
      <c r="K149" s="75"/>
      <c r="L149" s="75"/>
      <c r="M149" s="75"/>
      <c r="N149" s="33"/>
      <c r="O149" s="33"/>
      <c r="P149" s="33"/>
      <c r="Q149" s="33"/>
      <c r="R149" s="33"/>
      <c r="S149" s="33"/>
      <c r="T149" s="33"/>
      <c r="U149" s="33"/>
      <c r="V149" s="33"/>
      <c r="W149" s="33"/>
      <c r="X149" s="33"/>
      <c r="Y149" s="33"/>
      <c r="Z149" s="33"/>
    </row>
    <row r="150" ht="12.75" customHeight="1">
      <c r="A150" s="74"/>
      <c r="B150" s="74"/>
      <c r="C150" s="74"/>
      <c r="D150" s="74"/>
      <c r="E150" s="74"/>
      <c r="F150" s="74"/>
      <c r="G150" s="74"/>
      <c r="H150" s="74"/>
      <c r="I150" s="74"/>
      <c r="J150" s="75"/>
      <c r="K150" s="75"/>
      <c r="L150" s="75"/>
      <c r="M150" s="75"/>
      <c r="N150" s="33"/>
      <c r="O150" s="33"/>
      <c r="P150" s="33"/>
      <c r="Q150" s="33"/>
      <c r="R150" s="33"/>
      <c r="S150" s="33"/>
      <c r="T150" s="33"/>
      <c r="U150" s="33"/>
      <c r="V150" s="33"/>
      <c r="W150" s="33"/>
      <c r="X150" s="33"/>
      <c r="Y150" s="33"/>
      <c r="Z150" s="33"/>
    </row>
    <row r="151" ht="12.75" customHeight="1">
      <c r="A151" s="74"/>
      <c r="B151" s="74"/>
      <c r="C151" s="74"/>
      <c r="D151" s="74"/>
      <c r="E151" s="74"/>
      <c r="F151" s="74"/>
      <c r="G151" s="74"/>
      <c r="H151" s="74"/>
      <c r="I151" s="74"/>
      <c r="J151" s="75"/>
      <c r="K151" s="75"/>
      <c r="L151" s="75"/>
      <c r="M151" s="75"/>
      <c r="N151" s="33"/>
      <c r="O151" s="33"/>
      <c r="P151" s="33"/>
      <c r="Q151" s="33"/>
      <c r="R151" s="33"/>
      <c r="S151" s="33"/>
      <c r="T151" s="33"/>
      <c r="U151" s="33"/>
      <c r="V151" s="33"/>
      <c r="W151" s="33"/>
      <c r="X151" s="33"/>
      <c r="Y151" s="33"/>
      <c r="Z151" s="33"/>
    </row>
    <row r="152" ht="12.75" customHeight="1">
      <c r="A152" s="74"/>
      <c r="B152" s="74"/>
      <c r="C152" s="74"/>
      <c r="D152" s="74"/>
      <c r="E152" s="74"/>
      <c r="F152" s="74"/>
      <c r="G152" s="74"/>
      <c r="H152" s="74"/>
      <c r="I152" s="74"/>
      <c r="J152" s="75"/>
      <c r="K152" s="75"/>
      <c r="L152" s="75"/>
      <c r="M152" s="75"/>
      <c r="N152" s="33"/>
      <c r="O152" s="33"/>
      <c r="P152" s="33"/>
      <c r="Q152" s="33"/>
      <c r="R152" s="33"/>
      <c r="S152" s="33"/>
      <c r="T152" s="33"/>
      <c r="U152" s="33"/>
      <c r="V152" s="33"/>
      <c r="W152" s="33"/>
      <c r="X152" s="33"/>
      <c r="Y152" s="33"/>
      <c r="Z152" s="33"/>
    </row>
    <row r="153" ht="12.75" customHeight="1">
      <c r="A153" s="74"/>
      <c r="B153" s="74"/>
      <c r="C153" s="74"/>
      <c r="D153" s="74"/>
      <c r="E153" s="74"/>
      <c r="F153" s="74"/>
      <c r="G153" s="74"/>
      <c r="H153" s="74"/>
      <c r="I153" s="74"/>
      <c r="J153" s="75"/>
      <c r="K153" s="75"/>
      <c r="L153" s="75"/>
      <c r="M153" s="75"/>
      <c r="N153" s="33"/>
      <c r="O153" s="33"/>
      <c r="P153" s="33"/>
      <c r="Q153" s="33"/>
      <c r="R153" s="33"/>
      <c r="S153" s="33"/>
      <c r="T153" s="33"/>
      <c r="U153" s="33"/>
      <c r="V153" s="33"/>
      <c r="W153" s="33"/>
      <c r="X153" s="33"/>
      <c r="Y153" s="33"/>
      <c r="Z153" s="33"/>
    </row>
    <row r="154" ht="12.75" customHeight="1">
      <c r="A154" s="74"/>
      <c r="B154" s="74"/>
      <c r="C154" s="74"/>
      <c r="D154" s="74"/>
      <c r="E154" s="74"/>
      <c r="F154" s="74"/>
      <c r="G154" s="74"/>
      <c r="H154" s="74"/>
      <c r="I154" s="74"/>
      <c r="J154" s="75"/>
      <c r="K154" s="75"/>
      <c r="L154" s="75"/>
      <c r="M154" s="75"/>
      <c r="N154" s="33"/>
      <c r="O154" s="33"/>
      <c r="P154" s="33"/>
      <c r="Q154" s="33"/>
      <c r="R154" s="33"/>
      <c r="S154" s="33"/>
      <c r="T154" s="33"/>
      <c r="U154" s="33"/>
      <c r="V154" s="33"/>
      <c r="W154" s="33"/>
      <c r="X154" s="33"/>
      <c r="Y154" s="33"/>
      <c r="Z154" s="33"/>
    </row>
    <row r="155" ht="12.75" customHeight="1">
      <c r="A155" s="74"/>
      <c r="B155" s="74"/>
      <c r="C155" s="74"/>
      <c r="D155" s="74"/>
      <c r="E155" s="74"/>
      <c r="F155" s="74"/>
      <c r="G155" s="74"/>
      <c r="H155" s="74"/>
      <c r="I155" s="74"/>
      <c r="J155" s="75"/>
      <c r="K155" s="75"/>
      <c r="L155" s="75"/>
      <c r="M155" s="75"/>
      <c r="N155" s="33"/>
      <c r="O155" s="33"/>
      <c r="P155" s="33"/>
      <c r="Q155" s="33"/>
      <c r="R155" s="33"/>
      <c r="S155" s="33"/>
      <c r="T155" s="33"/>
      <c r="U155" s="33"/>
      <c r="V155" s="33"/>
      <c r="W155" s="33"/>
      <c r="X155" s="33"/>
      <c r="Y155" s="33"/>
      <c r="Z155" s="33"/>
    </row>
    <row r="156" ht="12.75" customHeight="1">
      <c r="A156" s="74"/>
      <c r="B156" s="74"/>
      <c r="C156" s="74"/>
      <c r="D156" s="74"/>
      <c r="E156" s="74"/>
      <c r="F156" s="74"/>
      <c r="G156" s="74"/>
      <c r="H156" s="74"/>
      <c r="I156" s="74"/>
      <c r="J156" s="75"/>
      <c r="K156" s="75"/>
      <c r="L156" s="75"/>
      <c r="M156" s="75"/>
      <c r="N156" s="33"/>
      <c r="O156" s="33"/>
      <c r="P156" s="33"/>
      <c r="Q156" s="33"/>
      <c r="R156" s="33"/>
      <c r="S156" s="33"/>
      <c r="T156" s="33"/>
      <c r="U156" s="33"/>
      <c r="V156" s="33"/>
      <c r="W156" s="33"/>
      <c r="X156" s="33"/>
      <c r="Y156" s="33"/>
      <c r="Z156" s="33"/>
    </row>
    <row r="157" ht="12.75" customHeight="1">
      <c r="A157" s="74"/>
      <c r="B157" s="74"/>
      <c r="C157" s="74"/>
      <c r="D157" s="74"/>
      <c r="E157" s="74"/>
      <c r="F157" s="74"/>
      <c r="G157" s="74"/>
      <c r="H157" s="74"/>
      <c r="I157" s="74"/>
      <c r="J157" s="75"/>
      <c r="K157" s="75"/>
      <c r="L157" s="75"/>
      <c r="M157" s="75"/>
      <c r="N157" s="33"/>
      <c r="O157" s="33"/>
      <c r="P157" s="33"/>
      <c r="Q157" s="33"/>
      <c r="R157" s="33"/>
      <c r="S157" s="33"/>
      <c r="T157" s="33"/>
      <c r="U157" s="33"/>
      <c r="V157" s="33"/>
      <c r="W157" s="33"/>
      <c r="X157" s="33"/>
      <c r="Y157" s="33"/>
      <c r="Z157" s="33"/>
    </row>
    <row r="158" ht="12.75" customHeight="1">
      <c r="A158" s="74"/>
      <c r="B158" s="74"/>
      <c r="C158" s="74"/>
      <c r="D158" s="74"/>
      <c r="E158" s="74"/>
      <c r="F158" s="74"/>
      <c r="G158" s="74"/>
      <c r="H158" s="74"/>
      <c r="I158" s="74"/>
      <c r="J158" s="75"/>
      <c r="K158" s="75"/>
      <c r="L158" s="75"/>
      <c r="M158" s="75"/>
      <c r="N158" s="33"/>
      <c r="O158" s="33"/>
      <c r="P158" s="33"/>
      <c r="Q158" s="33"/>
      <c r="R158" s="33"/>
      <c r="S158" s="33"/>
      <c r="T158" s="33"/>
      <c r="U158" s="33"/>
      <c r="V158" s="33"/>
      <c r="W158" s="33"/>
      <c r="X158" s="33"/>
      <c r="Y158" s="33"/>
      <c r="Z158" s="33"/>
    </row>
    <row r="159" ht="12.75" customHeight="1">
      <c r="A159" s="74"/>
      <c r="B159" s="74"/>
      <c r="C159" s="74"/>
      <c r="D159" s="74"/>
      <c r="E159" s="74"/>
      <c r="F159" s="74"/>
      <c r="G159" s="74"/>
      <c r="H159" s="74"/>
      <c r="I159" s="74"/>
      <c r="J159" s="75"/>
      <c r="K159" s="75"/>
      <c r="L159" s="75"/>
      <c r="M159" s="75"/>
      <c r="N159" s="33"/>
      <c r="O159" s="33"/>
      <c r="P159" s="33"/>
      <c r="Q159" s="33"/>
      <c r="R159" s="33"/>
      <c r="S159" s="33"/>
      <c r="T159" s="33"/>
      <c r="U159" s="33"/>
      <c r="V159" s="33"/>
      <c r="W159" s="33"/>
      <c r="X159" s="33"/>
      <c r="Y159" s="33"/>
      <c r="Z159" s="33"/>
    </row>
    <row r="160" ht="12.75" customHeight="1">
      <c r="A160" s="74"/>
      <c r="B160" s="74"/>
      <c r="C160" s="74"/>
      <c r="D160" s="74"/>
      <c r="E160" s="74"/>
      <c r="F160" s="74"/>
      <c r="G160" s="74"/>
      <c r="H160" s="74"/>
      <c r="I160" s="74"/>
      <c r="J160" s="75"/>
      <c r="K160" s="75"/>
      <c r="L160" s="75"/>
      <c r="M160" s="75"/>
      <c r="N160" s="33"/>
      <c r="O160" s="33"/>
      <c r="P160" s="33"/>
      <c r="Q160" s="33"/>
      <c r="R160" s="33"/>
      <c r="S160" s="33"/>
      <c r="T160" s="33"/>
      <c r="U160" s="33"/>
      <c r="V160" s="33"/>
      <c r="W160" s="33"/>
      <c r="X160" s="33"/>
      <c r="Y160" s="33"/>
      <c r="Z160" s="33"/>
    </row>
    <row r="161" ht="12.75" customHeight="1">
      <c r="A161" s="74"/>
      <c r="B161" s="74"/>
      <c r="C161" s="74"/>
      <c r="D161" s="74"/>
      <c r="E161" s="74"/>
      <c r="F161" s="74"/>
      <c r="G161" s="74"/>
      <c r="H161" s="74"/>
      <c r="I161" s="74"/>
      <c r="J161" s="75"/>
      <c r="K161" s="75"/>
      <c r="L161" s="75"/>
      <c r="M161" s="75"/>
      <c r="N161" s="33"/>
      <c r="O161" s="33"/>
      <c r="P161" s="33"/>
      <c r="Q161" s="33"/>
      <c r="R161" s="33"/>
      <c r="S161" s="33"/>
      <c r="T161" s="33"/>
      <c r="U161" s="33"/>
      <c r="V161" s="33"/>
      <c r="W161" s="33"/>
      <c r="X161" s="33"/>
      <c r="Y161" s="33"/>
      <c r="Z161" s="33"/>
    </row>
    <row r="162" ht="12.75" customHeight="1">
      <c r="A162" s="74"/>
      <c r="B162" s="74"/>
      <c r="C162" s="74"/>
      <c r="D162" s="74"/>
      <c r="E162" s="74"/>
      <c r="F162" s="74"/>
      <c r="G162" s="74"/>
      <c r="H162" s="74"/>
      <c r="I162" s="74"/>
      <c r="J162" s="75"/>
      <c r="K162" s="75"/>
      <c r="L162" s="75"/>
      <c r="M162" s="75"/>
      <c r="N162" s="33"/>
      <c r="O162" s="33"/>
      <c r="P162" s="33"/>
      <c r="Q162" s="33"/>
      <c r="R162" s="33"/>
      <c r="S162" s="33"/>
      <c r="T162" s="33"/>
      <c r="U162" s="33"/>
      <c r="V162" s="33"/>
      <c r="W162" s="33"/>
      <c r="X162" s="33"/>
      <c r="Y162" s="33"/>
      <c r="Z162" s="33"/>
    </row>
    <row r="163" ht="12.75" customHeight="1">
      <c r="A163" s="74"/>
      <c r="B163" s="74"/>
      <c r="C163" s="74"/>
      <c r="D163" s="74"/>
      <c r="E163" s="74"/>
      <c r="F163" s="74"/>
      <c r="G163" s="74"/>
      <c r="H163" s="74"/>
      <c r="I163" s="74"/>
      <c r="J163" s="75"/>
      <c r="K163" s="75"/>
      <c r="L163" s="75"/>
      <c r="M163" s="75"/>
      <c r="N163" s="33"/>
      <c r="O163" s="33"/>
      <c r="P163" s="33"/>
      <c r="Q163" s="33"/>
      <c r="R163" s="33"/>
      <c r="S163" s="33"/>
      <c r="T163" s="33"/>
      <c r="U163" s="33"/>
      <c r="V163" s="33"/>
      <c r="W163" s="33"/>
      <c r="X163" s="33"/>
      <c r="Y163" s="33"/>
      <c r="Z163" s="33"/>
    </row>
    <row r="164" ht="12.75" customHeight="1">
      <c r="A164" s="74"/>
      <c r="B164" s="74"/>
      <c r="C164" s="74"/>
      <c r="D164" s="74"/>
      <c r="E164" s="74"/>
      <c r="F164" s="74"/>
      <c r="G164" s="74"/>
      <c r="H164" s="74"/>
      <c r="I164" s="74"/>
      <c r="J164" s="75"/>
      <c r="K164" s="75"/>
      <c r="L164" s="75"/>
      <c r="M164" s="75"/>
      <c r="N164" s="33"/>
      <c r="O164" s="33"/>
      <c r="P164" s="33"/>
      <c r="Q164" s="33"/>
      <c r="R164" s="33"/>
      <c r="S164" s="33"/>
      <c r="T164" s="33"/>
      <c r="U164" s="33"/>
      <c r="V164" s="33"/>
      <c r="W164" s="33"/>
      <c r="X164" s="33"/>
      <c r="Y164" s="33"/>
      <c r="Z164" s="33"/>
    </row>
    <row r="165" ht="12.75" customHeight="1">
      <c r="A165" s="74"/>
      <c r="B165" s="74"/>
      <c r="C165" s="74"/>
      <c r="D165" s="74"/>
      <c r="E165" s="74"/>
      <c r="F165" s="74"/>
      <c r="G165" s="74"/>
      <c r="H165" s="74"/>
      <c r="I165" s="74"/>
      <c r="J165" s="75"/>
      <c r="K165" s="75"/>
      <c r="L165" s="75"/>
      <c r="M165" s="75"/>
      <c r="N165" s="33"/>
      <c r="O165" s="33"/>
      <c r="P165" s="33"/>
      <c r="Q165" s="33"/>
      <c r="R165" s="33"/>
      <c r="S165" s="33"/>
      <c r="T165" s="33"/>
      <c r="U165" s="33"/>
      <c r="V165" s="33"/>
      <c r="W165" s="33"/>
      <c r="X165" s="33"/>
      <c r="Y165" s="33"/>
      <c r="Z165" s="33"/>
    </row>
    <row r="166" ht="12.75" customHeight="1">
      <c r="A166" s="74"/>
      <c r="B166" s="74"/>
      <c r="C166" s="74"/>
      <c r="D166" s="74"/>
      <c r="E166" s="74"/>
      <c r="F166" s="74"/>
      <c r="G166" s="74"/>
      <c r="H166" s="74"/>
      <c r="I166" s="74"/>
      <c r="J166" s="75"/>
      <c r="K166" s="75"/>
      <c r="L166" s="75"/>
      <c r="M166" s="75"/>
      <c r="N166" s="33"/>
      <c r="O166" s="33"/>
      <c r="P166" s="33"/>
      <c r="Q166" s="33"/>
      <c r="R166" s="33"/>
      <c r="S166" s="33"/>
      <c r="T166" s="33"/>
      <c r="U166" s="33"/>
      <c r="V166" s="33"/>
      <c r="W166" s="33"/>
      <c r="X166" s="33"/>
      <c r="Y166" s="33"/>
      <c r="Z166" s="33"/>
    </row>
    <row r="167" ht="12.75" customHeight="1">
      <c r="A167" s="74"/>
      <c r="B167" s="74"/>
      <c r="C167" s="74"/>
      <c r="D167" s="74"/>
      <c r="E167" s="74"/>
      <c r="F167" s="74"/>
      <c r="G167" s="74"/>
      <c r="H167" s="74"/>
      <c r="I167" s="74"/>
      <c r="J167" s="75"/>
      <c r="K167" s="75"/>
      <c r="L167" s="75"/>
      <c r="M167" s="75"/>
      <c r="N167" s="33"/>
      <c r="O167" s="33"/>
      <c r="P167" s="33"/>
      <c r="Q167" s="33"/>
      <c r="R167" s="33"/>
      <c r="S167" s="33"/>
      <c r="T167" s="33"/>
      <c r="U167" s="33"/>
      <c r="V167" s="33"/>
      <c r="W167" s="33"/>
      <c r="X167" s="33"/>
      <c r="Y167" s="33"/>
      <c r="Z167" s="33"/>
    </row>
    <row r="168" ht="12.75" customHeight="1">
      <c r="A168" s="74"/>
      <c r="B168" s="74"/>
      <c r="C168" s="74"/>
      <c r="D168" s="74"/>
      <c r="E168" s="74"/>
      <c r="F168" s="74"/>
      <c r="G168" s="74"/>
      <c r="H168" s="74"/>
      <c r="I168" s="74"/>
      <c r="J168" s="75"/>
      <c r="K168" s="75"/>
      <c r="L168" s="75"/>
      <c r="M168" s="75"/>
      <c r="N168" s="33"/>
      <c r="O168" s="33"/>
      <c r="P168" s="33"/>
      <c r="Q168" s="33"/>
      <c r="R168" s="33"/>
      <c r="S168" s="33"/>
      <c r="T168" s="33"/>
      <c r="U168" s="33"/>
      <c r="V168" s="33"/>
      <c r="W168" s="33"/>
      <c r="X168" s="33"/>
      <c r="Y168" s="33"/>
      <c r="Z168" s="33"/>
    </row>
    <row r="169" ht="12.75" customHeight="1">
      <c r="A169" s="74"/>
      <c r="B169" s="74"/>
      <c r="C169" s="74"/>
      <c r="D169" s="74"/>
      <c r="E169" s="74"/>
      <c r="F169" s="74"/>
      <c r="G169" s="74"/>
      <c r="H169" s="74"/>
      <c r="I169" s="74"/>
      <c r="J169" s="75"/>
      <c r="K169" s="75"/>
      <c r="L169" s="75"/>
      <c r="M169" s="75"/>
      <c r="N169" s="33"/>
      <c r="O169" s="33"/>
      <c r="P169" s="33"/>
      <c r="Q169" s="33"/>
      <c r="R169" s="33"/>
      <c r="S169" s="33"/>
      <c r="T169" s="33"/>
      <c r="U169" s="33"/>
      <c r="V169" s="33"/>
      <c r="W169" s="33"/>
      <c r="X169" s="33"/>
      <c r="Y169" s="33"/>
      <c r="Z169" s="33"/>
    </row>
    <row r="170" ht="12.75" customHeight="1">
      <c r="A170" s="74"/>
      <c r="B170" s="74"/>
      <c r="C170" s="74"/>
      <c r="D170" s="74"/>
      <c r="E170" s="74"/>
      <c r="F170" s="74"/>
      <c r="G170" s="74"/>
      <c r="H170" s="74"/>
      <c r="I170" s="74"/>
      <c r="J170" s="75"/>
      <c r="K170" s="75"/>
      <c r="L170" s="75"/>
      <c r="M170" s="75"/>
      <c r="N170" s="33"/>
      <c r="O170" s="33"/>
      <c r="P170" s="33"/>
      <c r="Q170" s="33"/>
      <c r="R170" s="33"/>
      <c r="S170" s="33"/>
      <c r="T170" s="33"/>
      <c r="U170" s="33"/>
      <c r="V170" s="33"/>
      <c r="W170" s="33"/>
      <c r="X170" s="33"/>
      <c r="Y170" s="33"/>
      <c r="Z170" s="33"/>
    </row>
    <row r="171" ht="12.75" customHeight="1">
      <c r="A171" s="74"/>
      <c r="B171" s="74"/>
      <c r="C171" s="74"/>
      <c r="D171" s="74"/>
      <c r="E171" s="74"/>
      <c r="F171" s="74"/>
      <c r="G171" s="74"/>
      <c r="H171" s="74"/>
      <c r="I171" s="74"/>
      <c r="J171" s="75"/>
      <c r="K171" s="75"/>
      <c r="L171" s="75"/>
      <c r="M171" s="75"/>
      <c r="N171" s="33"/>
      <c r="O171" s="33"/>
      <c r="P171" s="33"/>
      <c r="Q171" s="33"/>
      <c r="R171" s="33"/>
      <c r="S171" s="33"/>
      <c r="T171" s="33"/>
      <c r="U171" s="33"/>
      <c r="V171" s="33"/>
      <c r="W171" s="33"/>
      <c r="X171" s="33"/>
      <c r="Y171" s="33"/>
      <c r="Z171" s="33"/>
    </row>
    <row r="172" ht="12.75" customHeight="1">
      <c r="A172" s="74"/>
      <c r="B172" s="74"/>
      <c r="C172" s="74"/>
      <c r="D172" s="74"/>
      <c r="E172" s="74"/>
      <c r="F172" s="74"/>
      <c r="G172" s="74"/>
      <c r="H172" s="74"/>
      <c r="I172" s="74"/>
      <c r="J172" s="75"/>
      <c r="K172" s="75"/>
      <c r="L172" s="75"/>
      <c r="M172" s="75"/>
      <c r="N172" s="33"/>
      <c r="O172" s="33"/>
      <c r="P172" s="33"/>
      <c r="Q172" s="33"/>
      <c r="R172" s="33"/>
      <c r="S172" s="33"/>
      <c r="T172" s="33"/>
      <c r="U172" s="33"/>
      <c r="V172" s="33"/>
      <c r="W172" s="33"/>
      <c r="X172" s="33"/>
      <c r="Y172" s="33"/>
      <c r="Z172" s="33"/>
    </row>
    <row r="173" ht="12.75" customHeight="1">
      <c r="A173" s="74"/>
      <c r="B173" s="74"/>
      <c r="C173" s="74"/>
      <c r="D173" s="74"/>
      <c r="E173" s="74"/>
      <c r="F173" s="74"/>
      <c r="G173" s="74"/>
      <c r="H173" s="74"/>
      <c r="I173" s="74"/>
      <c r="J173" s="75"/>
      <c r="K173" s="75"/>
      <c r="L173" s="75"/>
      <c r="M173" s="75"/>
      <c r="N173" s="33"/>
      <c r="O173" s="33"/>
      <c r="P173" s="33"/>
      <c r="Q173" s="33"/>
      <c r="R173" s="33"/>
      <c r="S173" s="33"/>
      <c r="T173" s="33"/>
      <c r="U173" s="33"/>
      <c r="V173" s="33"/>
      <c r="W173" s="33"/>
      <c r="X173" s="33"/>
      <c r="Y173" s="33"/>
      <c r="Z173" s="33"/>
    </row>
    <row r="174" ht="12.75" customHeight="1">
      <c r="A174" s="74"/>
      <c r="B174" s="74"/>
      <c r="C174" s="74"/>
      <c r="D174" s="74"/>
      <c r="E174" s="74"/>
      <c r="F174" s="74"/>
      <c r="G174" s="74"/>
      <c r="H174" s="74"/>
      <c r="I174" s="74"/>
      <c r="J174" s="75"/>
      <c r="K174" s="75"/>
      <c r="L174" s="75"/>
      <c r="M174" s="75"/>
      <c r="N174" s="33"/>
      <c r="O174" s="33"/>
      <c r="P174" s="33"/>
      <c r="Q174" s="33"/>
      <c r="R174" s="33"/>
      <c r="S174" s="33"/>
      <c r="T174" s="33"/>
      <c r="U174" s="33"/>
      <c r="V174" s="33"/>
      <c r="W174" s="33"/>
      <c r="X174" s="33"/>
      <c r="Y174" s="33"/>
      <c r="Z174" s="33"/>
    </row>
    <row r="175" ht="12.75" customHeight="1">
      <c r="A175" s="74"/>
      <c r="B175" s="74"/>
      <c r="C175" s="74"/>
      <c r="D175" s="74"/>
      <c r="E175" s="74"/>
      <c r="F175" s="74"/>
      <c r="G175" s="74"/>
      <c r="H175" s="74"/>
      <c r="I175" s="74"/>
      <c r="J175" s="75"/>
      <c r="K175" s="75"/>
      <c r="L175" s="75"/>
      <c r="M175" s="75"/>
      <c r="N175" s="33"/>
      <c r="O175" s="33"/>
      <c r="P175" s="33"/>
      <c r="Q175" s="33"/>
      <c r="R175" s="33"/>
      <c r="S175" s="33"/>
      <c r="T175" s="33"/>
      <c r="U175" s="33"/>
      <c r="V175" s="33"/>
      <c r="W175" s="33"/>
      <c r="X175" s="33"/>
      <c r="Y175" s="33"/>
      <c r="Z175" s="33"/>
    </row>
    <row r="176" ht="12.75" customHeight="1">
      <c r="A176" s="74"/>
      <c r="B176" s="74"/>
      <c r="C176" s="74"/>
      <c r="D176" s="74"/>
      <c r="E176" s="74"/>
      <c r="F176" s="74"/>
      <c r="G176" s="74"/>
      <c r="H176" s="74"/>
      <c r="I176" s="74"/>
      <c r="J176" s="75"/>
      <c r="K176" s="75"/>
      <c r="L176" s="75"/>
      <c r="M176" s="75"/>
      <c r="N176" s="33"/>
      <c r="O176" s="33"/>
      <c r="P176" s="33"/>
      <c r="Q176" s="33"/>
      <c r="R176" s="33"/>
      <c r="S176" s="33"/>
      <c r="T176" s="33"/>
      <c r="U176" s="33"/>
      <c r="V176" s="33"/>
      <c r="W176" s="33"/>
      <c r="X176" s="33"/>
      <c r="Y176" s="33"/>
      <c r="Z176" s="33"/>
    </row>
    <row r="177" ht="12.75" customHeight="1">
      <c r="A177" s="74"/>
      <c r="B177" s="74"/>
      <c r="C177" s="74"/>
      <c r="D177" s="74"/>
      <c r="E177" s="74"/>
      <c r="F177" s="74"/>
      <c r="G177" s="74"/>
      <c r="H177" s="74"/>
      <c r="I177" s="74"/>
      <c r="J177" s="75"/>
      <c r="K177" s="75"/>
      <c r="L177" s="75"/>
      <c r="M177" s="75"/>
      <c r="N177" s="33"/>
      <c r="O177" s="33"/>
      <c r="P177" s="33"/>
      <c r="Q177" s="33"/>
      <c r="R177" s="33"/>
      <c r="S177" s="33"/>
      <c r="T177" s="33"/>
      <c r="U177" s="33"/>
      <c r="V177" s="33"/>
      <c r="W177" s="33"/>
      <c r="X177" s="33"/>
      <c r="Y177" s="33"/>
      <c r="Z177" s="33"/>
    </row>
    <row r="178" ht="12.75" customHeight="1">
      <c r="A178" s="74"/>
      <c r="B178" s="74"/>
      <c r="C178" s="74"/>
      <c r="D178" s="74"/>
      <c r="E178" s="74"/>
      <c r="F178" s="74"/>
      <c r="G178" s="74"/>
      <c r="H178" s="74"/>
      <c r="I178" s="74"/>
      <c r="J178" s="75"/>
      <c r="K178" s="75"/>
      <c r="L178" s="75"/>
      <c r="M178" s="75"/>
      <c r="N178" s="33"/>
      <c r="O178" s="33"/>
      <c r="P178" s="33"/>
      <c r="Q178" s="33"/>
      <c r="R178" s="33"/>
      <c r="S178" s="33"/>
      <c r="T178" s="33"/>
      <c r="U178" s="33"/>
      <c r="V178" s="33"/>
      <c r="W178" s="33"/>
      <c r="X178" s="33"/>
      <c r="Y178" s="33"/>
      <c r="Z178" s="33"/>
    </row>
    <row r="179" ht="12.75" customHeight="1">
      <c r="A179" s="74"/>
      <c r="B179" s="74"/>
      <c r="C179" s="74"/>
      <c r="D179" s="74"/>
      <c r="E179" s="74"/>
      <c r="F179" s="74"/>
      <c r="G179" s="74"/>
      <c r="H179" s="74"/>
      <c r="I179" s="74"/>
      <c r="J179" s="75"/>
      <c r="K179" s="75"/>
      <c r="L179" s="75"/>
      <c r="M179" s="75"/>
      <c r="N179" s="33"/>
      <c r="O179" s="33"/>
      <c r="P179" s="33"/>
      <c r="Q179" s="33"/>
      <c r="R179" s="33"/>
      <c r="S179" s="33"/>
      <c r="T179" s="33"/>
      <c r="U179" s="33"/>
      <c r="V179" s="33"/>
      <c r="W179" s="33"/>
      <c r="X179" s="33"/>
      <c r="Y179" s="33"/>
      <c r="Z179" s="33"/>
    </row>
    <row r="180" ht="12.75" customHeight="1">
      <c r="A180" s="74"/>
      <c r="B180" s="74"/>
      <c r="C180" s="74"/>
      <c r="D180" s="74"/>
      <c r="E180" s="74"/>
      <c r="F180" s="74"/>
      <c r="G180" s="74"/>
      <c r="H180" s="74"/>
      <c r="I180" s="74"/>
      <c r="J180" s="75"/>
      <c r="K180" s="75"/>
      <c r="L180" s="75"/>
      <c r="M180" s="75"/>
      <c r="N180" s="33"/>
      <c r="O180" s="33"/>
      <c r="P180" s="33"/>
      <c r="Q180" s="33"/>
      <c r="R180" s="33"/>
      <c r="S180" s="33"/>
      <c r="T180" s="33"/>
      <c r="U180" s="33"/>
      <c r="V180" s="33"/>
      <c r="W180" s="33"/>
      <c r="X180" s="33"/>
      <c r="Y180" s="33"/>
      <c r="Z180" s="33"/>
    </row>
    <row r="181" ht="12.75" customHeight="1">
      <c r="A181" s="74"/>
      <c r="B181" s="74"/>
      <c r="C181" s="74"/>
      <c r="D181" s="74"/>
      <c r="E181" s="74"/>
      <c r="F181" s="74"/>
      <c r="G181" s="74"/>
      <c r="H181" s="74"/>
      <c r="I181" s="74"/>
      <c r="J181" s="75"/>
      <c r="K181" s="75"/>
      <c r="L181" s="75"/>
      <c r="M181" s="75"/>
      <c r="N181" s="33"/>
      <c r="O181" s="33"/>
      <c r="P181" s="33"/>
      <c r="Q181" s="33"/>
      <c r="R181" s="33"/>
      <c r="S181" s="33"/>
      <c r="T181" s="33"/>
      <c r="U181" s="33"/>
      <c r="V181" s="33"/>
      <c r="W181" s="33"/>
      <c r="X181" s="33"/>
      <c r="Y181" s="33"/>
      <c r="Z181" s="33"/>
    </row>
    <row r="182" ht="12.75" customHeight="1">
      <c r="A182" s="74"/>
      <c r="B182" s="74"/>
      <c r="C182" s="74"/>
      <c r="D182" s="74"/>
      <c r="E182" s="74"/>
      <c r="F182" s="74"/>
      <c r="G182" s="74"/>
      <c r="H182" s="74"/>
      <c r="I182" s="74"/>
      <c r="J182" s="75"/>
      <c r="K182" s="75"/>
      <c r="L182" s="75"/>
      <c r="M182" s="75"/>
      <c r="N182" s="33"/>
      <c r="O182" s="33"/>
      <c r="P182" s="33"/>
      <c r="Q182" s="33"/>
      <c r="R182" s="33"/>
      <c r="S182" s="33"/>
      <c r="T182" s="33"/>
      <c r="U182" s="33"/>
      <c r="V182" s="33"/>
      <c r="W182" s="33"/>
      <c r="X182" s="33"/>
      <c r="Y182" s="33"/>
      <c r="Z182" s="33"/>
    </row>
    <row r="183" ht="12.75" customHeight="1">
      <c r="A183" s="74"/>
      <c r="B183" s="74"/>
      <c r="C183" s="74"/>
      <c r="D183" s="74"/>
      <c r="E183" s="74"/>
      <c r="F183" s="74"/>
      <c r="G183" s="74"/>
      <c r="H183" s="74"/>
      <c r="I183" s="74"/>
      <c r="J183" s="75"/>
      <c r="K183" s="75"/>
      <c r="L183" s="75"/>
      <c r="M183" s="75"/>
      <c r="N183" s="33"/>
      <c r="O183" s="33"/>
      <c r="P183" s="33"/>
      <c r="Q183" s="33"/>
      <c r="R183" s="33"/>
      <c r="S183" s="33"/>
      <c r="T183" s="33"/>
      <c r="U183" s="33"/>
      <c r="V183" s="33"/>
      <c r="W183" s="33"/>
      <c r="X183" s="33"/>
      <c r="Y183" s="33"/>
      <c r="Z183" s="33"/>
    </row>
    <row r="184" ht="12.75" customHeight="1">
      <c r="A184" s="74"/>
      <c r="B184" s="74"/>
      <c r="C184" s="74"/>
      <c r="D184" s="74"/>
      <c r="E184" s="74"/>
      <c r="F184" s="74"/>
      <c r="G184" s="74"/>
      <c r="H184" s="74"/>
      <c r="I184" s="74"/>
      <c r="J184" s="75"/>
      <c r="K184" s="75"/>
      <c r="L184" s="75"/>
      <c r="M184" s="75"/>
      <c r="N184" s="33"/>
      <c r="O184" s="33"/>
      <c r="P184" s="33"/>
      <c r="Q184" s="33"/>
      <c r="R184" s="33"/>
      <c r="S184" s="33"/>
      <c r="T184" s="33"/>
      <c r="U184" s="33"/>
      <c r="V184" s="33"/>
      <c r="W184" s="33"/>
      <c r="X184" s="33"/>
      <c r="Y184" s="33"/>
      <c r="Z184" s="33"/>
    </row>
    <row r="185" ht="12.75" customHeight="1">
      <c r="A185" s="74"/>
      <c r="B185" s="74"/>
      <c r="C185" s="74"/>
      <c r="D185" s="74"/>
      <c r="E185" s="74"/>
      <c r="F185" s="74"/>
      <c r="G185" s="74"/>
      <c r="H185" s="74"/>
      <c r="I185" s="74"/>
      <c r="J185" s="75"/>
      <c r="K185" s="75"/>
      <c r="L185" s="75"/>
      <c r="M185" s="75"/>
      <c r="N185" s="33"/>
      <c r="O185" s="33"/>
      <c r="P185" s="33"/>
      <c r="Q185" s="33"/>
      <c r="R185" s="33"/>
      <c r="S185" s="33"/>
      <c r="T185" s="33"/>
      <c r="U185" s="33"/>
      <c r="V185" s="33"/>
      <c r="W185" s="33"/>
      <c r="X185" s="33"/>
      <c r="Y185" s="33"/>
      <c r="Z185" s="33"/>
    </row>
    <row r="186" ht="12.75" customHeight="1">
      <c r="A186" s="74"/>
      <c r="B186" s="74"/>
      <c r="C186" s="74"/>
      <c r="D186" s="74"/>
      <c r="E186" s="74"/>
      <c r="F186" s="74"/>
      <c r="G186" s="74"/>
      <c r="H186" s="74"/>
      <c r="I186" s="74"/>
      <c r="J186" s="75"/>
      <c r="K186" s="75"/>
      <c r="L186" s="75"/>
      <c r="M186" s="75"/>
      <c r="N186" s="33"/>
      <c r="O186" s="33"/>
      <c r="P186" s="33"/>
      <c r="Q186" s="33"/>
      <c r="R186" s="33"/>
      <c r="S186" s="33"/>
      <c r="T186" s="33"/>
      <c r="U186" s="33"/>
      <c r="V186" s="33"/>
      <c r="W186" s="33"/>
      <c r="X186" s="33"/>
      <c r="Y186" s="33"/>
      <c r="Z186" s="33"/>
    </row>
    <row r="187" ht="12.75" customHeight="1">
      <c r="A187" s="74"/>
      <c r="B187" s="74"/>
      <c r="C187" s="74"/>
      <c r="D187" s="74"/>
      <c r="E187" s="74"/>
      <c r="F187" s="74"/>
      <c r="G187" s="74"/>
      <c r="H187" s="74"/>
      <c r="I187" s="74"/>
      <c r="J187" s="75"/>
      <c r="K187" s="75"/>
      <c r="L187" s="75"/>
      <c r="M187" s="75"/>
      <c r="N187" s="33"/>
      <c r="O187" s="33"/>
      <c r="P187" s="33"/>
      <c r="Q187" s="33"/>
      <c r="R187" s="33"/>
      <c r="S187" s="33"/>
      <c r="T187" s="33"/>
      <c r="U187" s="33"/>
      <c r="V187" s="33"/>
      <c r="W187" s="33"/>
      <c r="X187" s="33"/>
      <c r="Y187" s="33"/>
      <c r="Z187" s="33"/>
    </row>
    <row r="188" ht="12.75" customHeight="1">
      <c r="A188" s="74"/>
      <c r="B188" s="74"/>
      <c r="C188" s="74"/>
      <c r="D188" s="74"/>
      <c r="E188" s="74"/>
      <c r="F188" s="74"/>
      <c r="G188" s="74"/>
      <c r="H188" s="74"/>
      <c r="I188" s="74"/>
      <c r="J188" s="75"/>
      <c r="K188" s="75"/>
      <c r="L188" s="75"/>
      <c r="M188" s="75"/>
      <c r="N188" s="33"/>
      <c r="O188" s="33"/>
      <c r="P188" s="33"/>
      <c r="Q188" s="33"/>
      <c r="R188" s="33"/>
      <c r="S188" s="33"/>
      <c r="T188" s="33"/>
      <c r="U188" s="33"/>
      <c r="V188" s="33"/>
      <c r="W188" s="33"/>
      <c r="X188" s="33"/>
      <c r="Y188" s="33"/>
      <c r="Z188" s="33"/>
    </row>
    <row r="189" ht="12.75" customHeight="1">
      <c r="A189" s="74"/>
      <c r="B189" s="74"/>
      <c r="C189" s="74"/>
      <c r="D189" s="74"/>
      <c r="E189" s="74"/>
      <c r="F189" s="74"/>
      <c r="G189" s="74"/>
      <c r="H189" s="74"/>
      <c r="I189" s="74"/>
      <c r="J189" s="75"/>
      <c r="K189" s="75"/>
      <c r="L189" s="75"/>
      <c r="M189" s="75"/>
      <c r="N189" s="33"/>
      <c r="O189" s="33"/>
      <c r="P189" s="33"/>
      <c r="Q189" s="33"/>
      <c r="R189" s="33"/>
      <c r="S189" s="33"/>
      <c r="T189" s="33"/>
      <c r="U189" s="33"/>
      <c r="V189" s="33"/>
      <c r="W189" s="33"/>
      <c r="X189" s="33"/>
      <c r="Y189" s="33"/>
      <c r="Z189" s="33"/>
    </row>
    <row r="190" ht="12.75" customHeight="1">
      <c r="A190" s="74"/>
      <c r="B190" s="74"/>
      <c r="C190" s="74"/>
      <c r="D190" s="74"/>
      <c r="E190" s="74"/>
      <c r="F190" s="74"/>
      <c r="G190" s="74"/>
      <c r="H190" s="74"/>
      <c r="I190" s="74"/>
      <c r="J190" s="75"/>
      <c r="K190" s="75"/>
      <c r="L190" s="75"/>
      <c r="M190" s="75"/>
      <c r="N190" s="33"/>
      <c r="O190" s="33"/>
      <c r="P190" s="33"/>
      <c r="Q190" s="33"/>
      <c r="R190" s="33"/>
      <c r="S190" s="33"/>
      <c r="T190" s="33"/>
      <c r="U190" s="33"/>
      <c r="V190" s="33"/>
      <c r="W190" s="33"/>
      <c r="X190" s="33"/>
      <c r="Y190" s="33"/>
      <c r="Z190" s="33"/>
    </row>
    <row r="191" ht="12.75" customHeight="1">
      <c r="A191" s="74"/>
      <c r="B191" s="74"/>
      <c r="C191" s="74"/>
      <c r="D191" s="74"/>
      <c r="E191" s="74"/>
      <c r="F191" s="74"/>
      <c r="G191" s="74"/>
      <c r="H191" s="74"/>
      <c r="I191" s="74"/>
      <c r="J191" s="75"/>
      <c r="K191" s="75"/>
      <c r="L191" s="75"/>
      <c r="M191" s="75"/>
      <c r="N191" s="33"/>
      <c r="O191" s="33"/>
      <c r="P191" s="33"/>
      <c r="Q191" s="33"/>
      <c r="R191" s="33"/>
      <c r="S191" s="33"/>
      <c r="T191" s="33"/>
      <c r="U191" s="33"/>
      <c r="V191" s="33"/>
      <c r="W191" s="33"/>
      <c r="X191" s="33"/>
      <c r="Y191" s="33"/>
      <c r="Z191" s="33"/>
    </row>
    <row r="192" ht="12.75" customHeight="1">
      <c r="A192" s="74"/>
      <c r="B192" s="74"/>
      <c r="C192" s="74"/>
      <c r="D192" s="74"/>
      <c r="E192" s="74"/>
      <c r="F192" s="74"/>
      <c r="G192" s="74"/>
      <c r="H192" s="74"/>
      <c r="I192" s="74"/>
      <c r="J192" s="75"/>
      <c r="K192" s="75"/>
      <c r="L192" s="75"/>
      <c r="M192" s="75"/>
      <c r="N192" s="33"/>
      <c r="O192" s="33"/>
      <c r="P192" s="33"/>
      <c r="Q192" s="33"/>
      <c r="R192" s="33"/>
      <c r="S192" s="33"/>
      <c r="T192" s="33"/>
      <c r="U192" s="33"/>
      <c r="V192" s="33"/>
      <c r="W192" s="33"/>
      <c r="X192" s="33"/>
      <c r="Y192" s="33"/>
      <c r="Z192" s="33"/>
    </row>
    <row r="193" ht="12.75" customHeight="1">
      <c r="A193" s="74"/>
      <c r="B193" s="74"/>
      <c r="C193" s="74"/>
      <c r="D193" s="74"/>
      <c r="E193" s="74"/>
      <c r="F193" s="74"/>
      <c r="G193" s="74"/>
      <c r="H193" s="74"/>
      <c r="I193" s="74"/>
      <c r="J193" s="75"/>
      <c r="K193" s="75"/>
      <c r="L193" s="75"/>
      <c r="M193" s="75"/>
      <c r="N193" s="33"/>
      <c r="O193" s="33"/>
      <c r="P193" s="33"/>
      <c r="Q193" s="33"/>
      <c r="R193" s="33"/>
      <c r="S193" s="33"/>
      <c r="T193" s="33"/>
      <c r="U193" s="33"/>
      <c r="V193" s="33"/>
      <c r="W193" s="33"/>
      <c r="X193" s="33"/>
      <c r="Y193" s="33"/>
      <c r="Z193" s="33"/>
    </row>
    <row r="194" ht="12.75" customHeight="1">
      <c r="A194" s="74"/>
      <c r="B194" s="74"/>
      <c r="C194" s="74"/>
      <c r="D194" s="74"/>
      <c r="E194" s="74"/>
      <c r="F194" s="74"/>
      <c r="G194" s="74"/>
      <c r="H194" s="74"/>
      <c r="I194" s="74"/>
      <c r="J194" s="75"/>
      <c r="K194" s="75"/>
      <c r="L194" s="75"/>
      <c r="M194" s="75"/>
      <c r="N194" s="33"/>
      <c r="O194" s="33"/>
      <c r="P194" s="33"/>
      <c r="Q194" s="33"/>
      <c r="R194" s="33"/>
      <c r="S194" s="33"/>
      <c r="T194" s="33"/>
      <c r="U194" s="33"/>
      <c r="V194" s="33"/>
      <c r="W194" s="33"/>
      <c r="X194" s="33"/>
      <c r="Y194" s="33"/>
      <c r="Z194" s="33"/>
    </row>
    <row r="195" ht="12.75" customHeight="1">
      <c r="A195" s="74"/>
      <c r="B195" s="74"/>
      <c r="C195" s="74"/>
      <c r="D195" s="74"/>
      <c r="E195" s="74"/>
      <c r="F195" s="74"/>
      <c r="G195" s="74"/>
      <c r="H195" s="74"/>
      <c r="I195" s="74"/>
      <c r="J195" s="75"/>
      <c r="K195" s="75"/>
      <c r="L195" s="75"/>
      <c r="M195" s="75"/>
      <c r="N195" s="33"/>
      <c r="O195" s="33"/>
      <c r="P195" s="33"/>
      <c r="Q195" s="33"/>
      <c r="R195" s="33"/>
      <c r="S195" s="33"/>
      <c r="T195" s="33"/>
      <c r="U195" s="33"/>
      <c r="V195" s="33"/>
      <c r="W195" s="33"/>
      <c r="X195" s="33"/>
      <c r="Y195" s="33"/>
      <c r="Z195" s="33"/>
    </row>
    <row r="196" ht="12.75" customHeight="1">
      <c r="A196" s="74"/>
      <c r="B196" s="74"/>
      <c r="C196" s="74"/>
      <c r="D196" s="74"/>
      <c r="E196" s="74"/>
      <c r="F196" s="74"/>
      <c r="G196" s="74"/>
      <c r="H196" s="74"/>
      <c r="I196" s="74"/>
      <c r="J196" s="75"/>
      <c r="K196" s="75"/>
      <c r="L196" s="75"/>
      <c r="M196" s="75"/>
      <c r="N196" s="33"/>
      <c r="O196" s="33"/>
      <c r="P196" s="33"/>
      <c r="Q196" s="33"/>
      <c r="R196" s="33"/>
      <c r="S196" s="33"/>
      <c r="T196" s="33"/>
      <c r="U196" s="33"/>
      <c r="V196" s="33"/>
      <c r="W196" s="33"/>
      <c r="X196" s="33"/>
      <c r="Y196" s="33"/>
      <c r="Z196" s="33"/>
    </row>
    <row r="197" ht="12.75" customHeight="1">
      <c r="A197" s="74"/>
      <c r="B197" s="74"/>
      <c r="C197" s="74"/>
      <c r="D197" s="74"/>
      <c r="E197" s="74"/>
      <c r="F197" s="74"/>
      <c r="G197" s="74"/>
      <c r="H197" s="74"/>
      <c r="I197" s="74"/>
      <c r="J197" s="75"/>
      <c r="K197" s="75"/>
      <c r="L197" s="75"/>
      <c r="M197" s="75"/>
      <c r="N197" s="33"/>
      <c r="O197" s="33"/>
      <c r="P197" s="33"/>
      <c r="Q197" s="33"/>
      <c r="R197" s="33"/>
      <c r="S197" s="33"/>
      <c r="T197" s="33"/>
      <c r="U197" s="33"/>
      <c r="V197" s="33"/>
      <c r="W197" s="33"/>
      <c r="X197" s="33"/>
      <c r="Y197" s="33"/>
      <c r="Z197" s="33"/>
    </row>
    <row r="198" ht="12.75" customHeight="1">
      <c r="A198" s="74"/>
      <c r="B198" s="74"/>
      <c r="C198" s="74"/>
      <c r="D198" s="74"/>
      <c r="E198" s="74"/>
      <c r="F198" s="74"/>
      <c r="G198" s="74"/>
      <c r="H198" s="74"/>
      <c r="I198" s="74"/>
      <c r="J198" s="75"/>
      <c r="K198" s="75"/>
      <c r="L198" s="75"/>
      <c r="M198" s="75"/>
      <c r="N198" s="33"/>
      <c r="O198" s="33"/>
      <c r="P198" s="33"/>
      <c r="Q198" s="33"/>
      <c r="R198" s="33"/>
      <c r="S198" s="33"/>
      <c r="T198" s="33"/>
      <c r="U198" s="33"/>
      <c r="V198" s="33"/>
      <c r="W198" s="33"/>
      <c r="X198" s="33"/>
      <c r="Y198" s="33"/>
      <c r="Z198" s="33"/>
    </row>
    <row r="199" ht="12.75" customHeight="1">
      <c r="A199" s="74"/>
      <c r="B199" s="74"/>
      <c r="C199" s="74"/>
      <c r="D199" s="74"/>
      <c r="E199" s="74"/>
      <c r="F199" s="74"/>
      <c r="G199" s="74"/>
      <c r="H199" s="74"/>
      <c r="I199" s="74"/>
      <c r="J199" s="75"/>
      <c r="K199" s="75"/>
      <c r="L199" s="75"/>
      <c r="M199" s="75"/>
      <c r="N199" s="33"/>
      <c r="O199" s="33"/>
      <c r="P199" s="33"/>
      <c r="Q199" s="33"/>
      <c r="R199" s="33"/>
      <c r="S199" s="33"/>
      <c r="T199" s="33"/>
      <c r="U199" s="33"/>
      <c r="V199" s="33"/>
      <c r="W199" s="33"/>
      <c r="X199" s="33"/>
      <c r="Y199" s="33"/>
      <c r="Z199" s="33"/>
    </row>
    <row r="200" ht="12.75" customHeight="1">
      <c r="A200" s="74"/>
      <c r="B200" s="74"/>
      <c r="C200" s="74"/>
      <c r="D200" s="74"/>
      <c r="E200" s="74"/>
      <c r="F200" s="74"/>
      <c r="G200" s="74"/>
      <c r="H200" s="74"/>
      <c r="I200" s="74"/>
      <c r="J200" s="75"/>
      <c r="K200" s="75"/>
      <c r="L200" s="75"/>
      <c r="M200" s="75"/>
      <c r="N200" s="33"/>
      <c r="O200" s="33"/>
      <c r="P200" s="33"/>
      <c r="Q200" s="33"/>
      <c r="R200" s="33"/>
      <c r="S200" s="33"/>
      <c r="T200" s="33"/>
      <c r="U200" s="33"/>
      <c r="V200" s="33"/>
      <c r="W200" s="33"/>
      <c r="X200" s="33"/>
      <c r="Y200" s="33"/>
      <c r="Z200" s="33"/>
    </row>
    <row r="201" ht="12.75" customHeight="1">
      <c r="A201" s="74"/>
      <c r="B201" s="74"/>
      <c r="C201" s="74"/>
      <c r="D201" s="74"/>
      <c r="E201" s="74"/>
      <c r="F201" s="74"/>
      <c r="G201" s="74"/>
      <c r="H201" s="74"/>
      <c r="I201" s="74"/>
      <c r="J201" s="75"/>
      <c r="K201" s="75"/>
      <c r="L201" s="75"/>
      <c r="M201" s="75"/>
      <c r="N201" s="33"/>
      <c r="O201" s="33"/>
      <c r="P201" s="33"/>
      <c r="Q201" s="33"/>
      <c r="R201" s="33"/>
      <c r="S201" s="33"/>
      <c r="T201" s="33"/>
      <c r="U201" s="33"/>
      <c r="V201" s="33"/>
      <c r="W201" s="33"/>
      <c r="X201" s="33"/>
      <c r="Y201" s="33"/>
      <c r="Z201" s="33"/>
    </row>
    <row r="202" ht="12.75" customHeight="1">
      <c r="A202" s="74"/>
      <c r="B202" s="74"/>
      <c r="C202" s="74"/>
      <c r="D202" s="74"/>
      <c r="E202" s="74"/>
      <c r="F202" s="74"/>
      <c r="G202" s="74"/>
      <c r="H202" s="74"/>
      <c r="I202" s="74"/>
      <c r="J202" s="75"/>
      <c r="K202" s="75"/>
      <c r="L202" s="75"/>
      <c r="M202" s="75"/>
      <c r="N202" s="33"/>
      <c r="O202" s="33"/>
      <c r="P202" s="33"/>
      <c r="Q202" s="33"/>
      <c r="R202" s="33"/>
      <c r="S202" s="33"/>
      <c r="T202" s="33"/>
      <c r="U202" s="33"/>
      <c r="V202" s="33"/>
      <c r="W202" s="33"/>
      <c r="X202" s="33"/>
      <c r="Y202" s="33"/>
      <c r="Z202" s="33"/>
    </row>
    <row r="203" ht="12.75" customHeight="1">
      <c r="A203" s="74"/>
      <c r="B203" s="74"/>
      <c r="C203" s="74"/>
      <c r="D203" s="74"/>
      <c r="E203" s="74"/>
      <c r="F203" s="74"/>
      <c r="G203" s="74"/>
      <c r="H203" s="74"/>
      <c r="I203" s="74"/>
      <c r="J203" s="75"/>
      <c r="K203" s="75"/>
      <c r="L203" s="75"/>
      <c r="M203" s="75"/>
      <c r="N203" s="33"/>
      <c r="O203" s="33"/>
      <c r="P203" s="33"/>
      <c r="Q203" s="33"/>
      <c r="R203" s="33"/>
      <c r="S203" s="33"/>
      <c r="T203" s="33"/>
      <c r="U203" s="33"/>
      <c r="V203" s="33"/>
      <c r="W203" s="33"/>
      <c r="X203" s="33"/>
      <c r="Y203" s="33"/>
      <c r="Z203" s="33"/>
    </row>
    <row r="204" ht="12.75" customHeight="1">
      <c r="A204" s="74"/>
      <c r="B204" s="74"/>
      <c r="C204" s="74"/>
      <c r="D204" s="74"/>
      <c r="E204" s="74"/>
      <c r="F204" s="74"/>
      <c r="G204" s="74"/>
      <c r="H204" s="74"/>
      <c r="I204" s="74"/>
      <c r="J204" s="75"/>
      <c r="K204" s="75"/>
      <c r="L204" s="75"/>
      <c r="M204" s="75"/>
      <c r="N204" s="33"/>
      <c r="O204" s="33"/>
      <c r="P204" s="33"/>
      <c r="Q204" s="33"/>
      <c r="R204" s="33"/>
      <c r="S204" s="33"/>
      <c r="T204" s="33"/>
      <c r="U204" s="33"/>
      <c r="V204" s="33"/>
      <c r="W204" s="33"/>
      <c r="X204" s="33"/>
      <c r="Y204" s="33"/>
      <c r="Z204" s="33"/>
    </row>
    <row r="205" ht="12.75" customHeight="1">
      <c r="A205" s="74"/>
      <c r="B205" s="74"/>
      <c r="C205" s="74"/>
      <c r="D205" s="74"/>
      <c r="E205" s="74"/>
      <c r="F205" s="74"/>
      <c r="G205" s="74"/>
      <c r="H205" s="74"/>
      <c r="I205" s="74"/>
      <c r="J205" s="75"/>
      <c r="K205" s="75"/>
      <c r="L205" s="75"/>
      <c r="M205" s="75"/>
      <c r="N205" s="33"/>
      <c r="O205" s="33"/>
      <c r="P205" s="33"/>
      <c r="Q205" s="33"/>
      <c r="R205" s="33"/>
      <c r="S205" s="33"/>
      <c r="T205" s="33"/>
      <c r="U205" s="33"/>
      <c r="V205" s="33"/>
      <c r="W205" s="33"/>
      <c r="X205" s="33"/>
      <c r="Y205" s="33"/>
      <c r="Z205" s="33"/>
    </row>
    <row r="206" ht="12.75" customHeight="1">
      <c r="A206" s="74"/>
      <c r="B206" s="74"/>
      <c r="C206" s="74"/>
      <c r="D206" s="74"/>
      <c r="E206" s="74"/>
      <c r="F206" s="74"/>
      <c r="G206" s="74"/>
      <c r="H206" s="74"/>
      <c r="I206" s="74"/>
      <c r="J206" s="75"/>
      <c r="K206" s="75"/>
      <c r="L206" s="75"/>
      <c r="M206" s="75"/>
      <c r="N206" s="33"/>
      <c r="O206" s="33"/>
      <c r="P206" s="33"/>
      <c r="Q206" s="33"/>
      <c r="R206" s="33"/>
      <c r="S206" s="33"/>
      <c r="T206" s="33"/>
      <c r="U206" s="33"/>
      <c r="V206" s="33"/>
      <c r="W206" s="33"/>
      <c r="X206" s="33"/>
      <c r="Y206" s="33"/>
      <c r="Z206" s="33"/>
    </row>
    <row r="207" ht="12.75" customHeight="1">
      <c r="A207" s="74"/>
      <c r="B207" s="74"/>
      <c r="C207" s="74"/>
      <c r="D207" s="74"/>
      <c r="E207" s="74"/>
      <c r="F207" s="74"/>
      <c r="G207" s="74"/>
      <c r="H207" s="74"/>
      <c r="I207" s="74"/>
      <c r="J207" s="75"/>
      <c r="K207" s="75"/>
      <c r="L207" s="75"/>
      <c r="M207" s="75"/>
      <c r="N207" s="33"/>
      <c r="O207" s="33"/>
      <c r="P207" s="33"/>
      <c r="Q207" s="33"/>
      <c r="R207" s="33"/>
      <c r="S207" s="33"/>
      <c r="T207" s="33"/>
      <c r="U207" s="33"/>
      <c r="V207" s="33"/>
      <c r="W207" s="33"/>
      <c r="X207" s="33"/>
      <c r="Y207" s="33"/>
      <c r="Z207" s="33"/>
    </row>
    <row r="208" ht="12.75" customHeight="1">
      <c r="A208" s="74"/>
      <c r="B208" s="74"/>
      <c r="C208" s="74"/>
      <c r="D208" s="74"/>
      <c r="E208" s="74"/>
      <c r="F208" s="74"/>
      <c r="G208" s="74"/>
      <c r="H208" s="74"/>
      <c r="I208" s="74"/>
      <c r="J208" s="75"/>
      <c r="K208" s="75"/>
      <c r="L208" s="75"/>
      <c r="M208" s="75"/>
      <c r="N208" s="33"/>
      <c r="O208" s="33"/>
      <c r="P208" s="33"/>
      <c r="Q208" s="33"/>
      <c r="R208" s="33"/>
      <c r="S208" s="33"/>
      <c r="T208" s="33"/>
      <c r="U208" s="33"/>
      <c r="V208" s="33"/>
      <c r="W208" s="33"/>
      <c r="X208" s="33"/>
      <c r="Y208" s="33"/>
      <c r="Z208" s="33"/>
    </row>
    <row r="209" ht="12.75" customHeight="1">
      <c r="A209" s="74"/>
      <c r="B209" s="74"/>
      <c r="C209" s="74"/>
      <c r="D209" s="74"/>
      <c r="E209" s="74"/>
      <c r="F209" s="74"/>
      <c r="G209" s="74"/>
      <c r="H209" s="74"/>
      <c r="I209" s="74"/>
      <c r="J209" s="75"/>
      <c r="K209" s="75"/>
      <c r="L209" s="75"/>
      <c r="M209" s="75"/>
      <c r="N209" s="33"/>
      <c r="O209" s="33"/>
      <c r="P209" s="33"/>
      <c r="Q209" s="33"/>
      <c r="R209" s="33"/>
      <c r="S209" s="33"/>
      <c r="T209" s="33"/>
      <c r="U209" s="33"/>
      <c r="V209" s="33"/>
      <c r="W209" s="33"/>
      <c r="X209" s="33"/>
      <c r="Y209" s="33"/>
      <c r="Z209" s="33"/>
    </row>
    <row r="210" ht="12.75" customHeight="1">
      <c r="A210" s="74"/>
      <c r="B210" s="74"/>
      <c r="C210" s="74"/>
      <c r="D210" s="74"/>
      <c r="E210" s="74"/>
      <c r="F210" s="74"/>
      <c r="G210" s="74"/>
      <c r="H210" s="74"/>
      <c r="I210" s="74"/>
      <c r="J210" s="75"/>
      <c r="K210" s="75"/>
      <c r="L210" s="75"/>
      <c r="M210" s="75"/>
      <c r="N210" s="33"/>
      <c r="O210" s="33"/>
      <c r="P210" s="33"/>
      <c r="Q210" s="33"/>
      <c r="R210" s="33"/>
      <c r="S210" s="33"/>
      <c r="T210" s="33"/>
      <c r="U210" s="33"/>
      <c r="V210" s="33"/>
      <c r="W210" s="33"/>
      <c r="X210" s="33"/>
      <c r="Y210" s="33"/>
      <c r="Z210" s="33"/>
    </row>
    <row r="211" ht="12.75" customHeight="1">
      <c r="A211" s="74"/>
      <c r="B211" s="74"/>
      <c r="C211" s="74"/>
      <c r="D211" s="74"/>
      <c r="E211" s="74"/>
      <c r="F211" s="74"/>
      <c r="G211" s="74"/>
      <c r="H211" s="74"/>
      <c r="I211" s="74"/>
      <c r="J211" s="75"/>
      <c r="K211" s="75"/>
      <c r="L211" s="75"/>
      <c r="M211" s="75"/>
      <c r="N211" s="33"/>
      <c r="O211" s="33"/>
      <c r="P211" s="33"/>
      <c r="Q211" s="33"/>
      <c r="R211" s="33"/>
      <c r="S211" s="33"/>
      <c r="T211" s="33"/>
      <c r="U211" s="33"/>
      <c r="V211" s="33"/>
      <c r="W211" s="33"/>
      <c r="X211" s="33"/>
      <c r="Y211" s="33"/>
      <c r="Z211" s="33"/>
    </row>
    <row r="212" ht="12.75" customHeight="1">
      <c r="A212" s="74"/>
      <c r="B212" s="74"/>
      <c r="C212" s="74"/>
      <c r="D212" s="74"/>
      <c r="E212" s="74"/>
      <c r="F212" s="74"/>
      <c r="G212" s="74"/>
      <c r="H212" s="74"/>
      <c r="I212" s="74"/>
      <c r="J212" s="75"/>
      <c r="K212" s="75"/>
      <c r="L212" s="75"/>
      <c r="M212" s="75"/>
      <c r="N212" s="33"/>
      <c r="O212" s="33"/>
      <c r="P212" s="33"/>
      <c r="Q212" s="33"/>
      <c r="R212" s="33"/>
      <c r="S212" s="33"/>
      <c r="T212" s="33"/>
      <c r="U212" s="33"/>
      <c r="V212" s="33"/>
      <c r="W212" s="33"/>
      <c r="X212" s="33"/>
      <c r="Y212" s="33"/>
      <c r="Z212" s="33"/>
    </row>
    <row r="213" ht="12.75" customHeight="1">
      <c r="A213" s="74"/>
      <c r="B213" s="74"/>
      <c r="C213" s="74"/>
      <c r="D213" s="74"/>
      <c r="E213" s="74"/>
      <c r="F213" s="74"/>
      <c r="G213" s="74"/>
      <c r="H213" s="74"/>
      <c r="I213" s="74"/>
      <c r="J213" s="75"/>
      <c r="K213" s="75"/>
      <c r="L213" s="75"/>
      <c r="M213" s="75"/>
      <c r="N213" s="33"/>
      <c r="O213" s="33"/>
      <c r="P213" s="33"/>
      <c r="Q213" s="33"/>
      <c r="R213" s="33"/>
      <c r="S213" s="33"/>
      <c r="T213" s="33"/>
      <c r="U213" s="33"/>
      <c r="V213" s="33"/>
      <c r="W213" s="33"/>
      <c r="X213" s="33"/>
      <c r="Y213" s="33"/>
      <c r="Z213" s="33"/>
    </row>
    <row r="214" ht="12.75" customHeight="1">
      <c r="A214" s="74"/>
      <c r="B214" s="74"/>
      <c r="C214" s="74"/>
      <c r="D214" s="74"/>
      <c r="E214" s="74"/>
      <c r="F214" s="74"/>
      <c r="G214" s="74"/>
      <c r="H214" s="74"/>
      <c r="I214" s="74"/>
      <c r="J214" s="75"/>
      <c r="K214" s="75"/>
      <c r="L214" s="75"/>
      <c r="M214" s="75"/>
      <c r="N214" s="33"/>
      <c r="O214" s="33"/>
      <c r="P214" s="33"/>
      <c r="Q214" s="33"/>
      <c r="R214" s="33"/>
      <c r="S214" s="33"/>
      <c r="T214" s="33"/>
      <c r="U214" s="33"/>
      <c r="V214" s="33"/>
      <c r="W214" s="33"/>
      <c r="X214" s="33"/>
      <c r="Y214" s="33"/>
      <c r="Z214" s="33"/>
    </row>
    <row r="215" ht="12.75" customHeight="1">
      <c r="A215" s="74"/>
      <c r="B215" s="74"/>
      <c r="C215" s="74"/>
      <c r="D215" s="74"/>
      <c r="E215" s="74"/>
      <c r="F215" s="74"/>
      <c r="G215" s="74"/>
      <c r="H215" s="74"/>
      <c r="I215" s="74"/>
      <c r="J215" s="75"/>
      <c r="K215" s="75"/>
      <c r="L215" s="75"/>
      <c r="M215" s="75"/>
      <c r="N215" s="33"/>
      <c r="O215" s="33"/>
      <c r="P215" s="33"/>
      <c r="Q215" s="33"/>
      <c r="R215" s="33"/>
      <c r="S215" s="33"/>
      <c r="T215" s="33"/>
      <c r="U215" s="33"/>
      <c r="V215" s="33"/>
      <c r="W215" s="33"/>
      <c r="X215" s="33"/>
      <c r="Y215" s="33"/>
      <c r="Z215" s="33"/>
    </row>
    <row r="216" ht="12.75" customHeight="1">
      <c r="A216" s="74"/>
      <c r="B216" s="74"/>
      <c r="C216" s="74"/>
      <c r="D216" s="74"/>
      <c r="E216" s="74"/>
      <c r="F216" s="74"/>
      <c r="G216" s="74"/>
      <c r="H216" s="74"/>
      <c r="I216" s="74"/>
      <c r="J216" s="75"/>
      <c r="K216" s="75"/>
      <c r="L216" s="75"/>
      <c r="M216" s="75"/>
      <c r="N216" s="33"/>
      <c r="O216" s="33"/>
      <c r="P216" s="33"/>
      <c r="Q216" s="33"/>
      <c r="R216" s="33"/>
      <c r="S216" s="33"/>
      <c r="T216" s="33"/>
      <c r="U216" s="33"/>
      <c r="V216" s="33"/>
      <c r="W216" s="33"/>
      <c r="X216" s="33"/>
      <c r="Y216" s="33"/>
      <c r="Z216" s="33"/>
    </row>
    <row r="217" ht="12.75" customHeight="1">
      <c r="A217" s="74"/>
      <c r="B217" s="74"/>
      <c r="C217" s="74"/>
      <c r="D217" s="74"/>
      <c r="E217" s="74"/>
      <c r="F217" s="74"/>
      <c r="G217" s="74"/>
      <c r="H217" s="74"/>
      <c r="I217" s="74"/>
      <c r="J217" s="75"/>
      <c r="K217" s="75"/>
      <c r="L217" s="75"/>
      <c r="M217" s="75"/>
      <c r="N217" s="33"/>
      <c r="O217" s="33"/>
      <c r="P217" s="33"/>
      <c r="Q217" s="33"/>
      <c r="R217" s="33"/>
      <c r="S217" s="33"/>
      <c r="T217" s="33"/>
      <c r="U217" s="33"/>
      <c r="V217" s="33"/>
      <c r="W217" s="33"/>
      <c r="X217" s="33"/>
      <c r="Y217" s="33"/>
      <c r="Z217" s="33"/>
    </row>
    <row r="218" ht="12.75" customHeight="1">
      <c r="A218" s="74"/>
      <c r="B218" s="74"/>
      <c r="C218" s="74"/>
      <c r="D218" s="74"/>
      <c r="E218" s="74"/>
      <c r="F218" s="74"/>
      <c r="G218" s="74"/>
      <c r="H218" s="74"/>
      <c r="I218" s="74"/>
      <c r="J218" s="75"/>
      <c r="K218" s="75"/>
      <c r="L218" s="75"/>
      <c r="M218" s="75"/>
      <c r="N218" s="33"/>
      <c r="O218" s="33"/>
      <c r="P218" s="33"/>
      <c r="Q218" s="33"/>
      <c r="R218" s="33"/>
      <c r="S218" s="33"/>
      <c r="T218" s="33"/>
      <c r="U218" s="33"/>
      <c r="V218" s="33"/>
      <c r="W218" s="33"/>
      <c r="X218" s="33"/>
      <c r="Y218" s="33"/>
      <c r="Z218" s="33"/>
    </row>
    <row r="219" ht="12.75" customHeight="1">
      <c r="A219" s="74"/>
      <c r="B219" s="74"/>
      <c r="C219" s="74"/>
      <c r="D219" s="74"/>
      <c r="E219" s="74"/>
      <c r="F219" s="74"/>
      <c r="G219" s="74"/>
      <c r="H219" s="74"/>
      <c r="I219" s="74"/>
      <c r="J219" s="75"/>
      <c r="K219" s="75"/>
      <c r="L219" s="75"/>
      <c r="M219" s="75"/>
      <c r="N219" s="33"/>
      <c r="O219" s="33"/>
      <c r="P219" s="33"/>
      <c r="Q219" s="33"/>
      <c r="R219" s="33"/>
      <c r="S219" s="33"/>
      <c r="T219" s="33"/>
      <c r="U219" s="33"/>
      <c r="V219" s="33"/>
      <c r="W219" s="33"/>
      <c r="X219" s="33"/>
      <c r="Y219" s="33"/>
      <c r="Z219" s="33"/>
    </row>
    <row r="220" ht="12.75" customHeight="1">
      <c r="A220" s="74"/>
      <c r="B220" s="74"/>
      <c r="C220" s="74"/>
      <c r="D220" s="74"/>
      <c r="E220" s="74"/>
      <c r="F220" s="74"/>
      <c r="G220" s="74"/>
      <c r="H220" s="74"/>
      <c r="I220" s="74"/>
      <c r="J220" s="75"/>
      <c r="K220" s="75"/>
      <c r="L220" s="75"/>
      <c r="M220" s="75"/>
      <c r="N220" s="33"/>
      <c r="O220" s="33"/>
      <c r="P220" s="33"/>
      <c r="Q220" s="33"/>
      <c r="R220" s="33"/>
      <c r="S220" s="33"/>
      <c r="T220" s="33"/>
      <c r="U220" s="33"/>
      <c r="V220" s="33"/>
      <c r="W220" s="33"/>
      <c r="X220" s="33"/>
      <c r="Y220" s="33"/>
      <c r="Z220" s="33"/>
    </row>
    <row r="221" ht="12.75" customHeight="1">
      <c r="A221" s="74"/>
      <c r="B221" s="74"/>
      <c r="C221" s="74"/>
      <c r="D221" s="74"/>
      <c r="E221" s="74"/>
      <c r="F221" s="74"/>
      <c r="G221" s="74"/>
      <c r="H221" s="74"/>
      <c r="I221" s="74"/>
      <c r="J221" s="75"/>
      <c r="K221" s="75"/>
      <c r="L221" s="75"/>
      <c r="M221" s="75"/>
      <c r="N221" s="33"/>
      <c r="O221" s="33"/>
      <c r="P221" s="33"/>
      <c r="Q221" s="33"/>
      <c r="R221" s="33"/>
      <c r="S221" s="33"/>
      <c r="T221" s="33"/>
      <c r="U221" s="33"/>
      <c r="V221" s="33"/>
      <c r="W221" s="33"/>
      <c r="X221" s="33"/>
      <c r="Y221" s="33"/>
      <c r="Z221" s="33"/>
    </row>
    <row r="222" ht="12.75" customHeight="1">
      <c r="A222" s="74"/>
      <c r="B222" s="74"/>
      <c r="C222" s="74"/>
      <c r="D222" s="74"/>
      <c r="E222" s="74"/>
      <c r="F222" s="74"/>
      <c r="G222" s="74"/>
      <c r="H222" s="74"/>
      <c r="I222" s="74"/>
      <c r="J222" s="75"/>
      <c r="K222" s="75"/>
      <c r="L222" s="75"/>
      <c r="M222" s="75"/>
      <c r="N222" s="33"/>
      <c r="O222" s="33"/>
      <c r="P222" s="33"/>
      <c r="Q222" s="33"/>
      <c r="R222" s="33"/>
      <c r="S222" s="33"/>
      <c r="T222" s="33"/>
      <c r="U222" s="33"/>
      <c r="V222" s="33"/>
      <c r="W222" s="33"/>
      <c r="X222" s="33"/>
      <c r="Y222" s="33"/>
      <c r="Z222" s="3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L1"/>
    <mergeCell ref="A2:M2"/>
    <mergeCell ref="A6:M6"/>
    <mergeCell ref="J23:K23"/>
    <mergeCell ref="J24:K24"/>
    <mergeCell ref="J25:K25"/>
  </mergeCells>
  <printOptions horizontalCentered="1"/>
  <pageMargins bottom="0.47244094488189" footer="0.0" header="0.0" left="0.47244094488189" right="0.275590551181102" top="0.433070866141732"/>
  <pageSetup paperSize="9" scale="86"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3.14"/>
    <col customWidth="1" min="2" max="2" width="11.71"/>
    <col customWidth="1" min="3" max="3" width="16.57"/>
    <col customWidth="1" min="4" max="4" width="17.14"/>
    <col customWidth="1" min="5" max="5" width="18.29"/>
    <col customWidth="1" min="6" max="6" width="16.43"/>
    <col customWidth="1" min="7" max="7" width="20.0"/>
  </cols>
  <sheetData>
    <row r="1">
      <c r="B1" s="76" t="str">
        <f>'Summary E'!A1</f>
        <v>KEC International Limited</v>
      </c>
      <c r="C1" s="30"/>
      <c r="D1" s="30"/>
      <c r="E1" s="30"/>
      <c r="F1" s="30"/>
      <c r="G1" s="77"/>
    </row>
    <row r="2">
      <c r="B2" s="78" t="s">
        <v>158</v>
      </c>
      <c r="C2" s="79"/>
      <c r="D2" s="79"/>
      <c r="E2" s="79"/>
      <c r="F2" s="80"/>
      <c r="G2" s="81">
        <f>'Summary E'!M1</f>
        <v>46190</v>
      </c>
    </row>
    <row r="3">
      <c r="B3" s="82" t="s">
        <v>159</v>
      </c>
      <c r="C3" s="83"/>
      <c r="D3" s="84" t="s">
        <v>160</v>
      </c>
      <c r="E3" s="79"/>
      <c r="F3" s="79"/>
      <c r="G3" s="85"/>
    </row>
    <row r="4">
      <c r="B4" s="82" t="s">
        <v>161</v>
      </c>
      <c r="C4" s="83"/>
      <c r="D4" s="86" t="s">
        <v>162</v>
      </c>
      <c r="E4" s="79"/>
      <c r="F4" s="79"/>
      <c r="G4" s="85"/>
    </row>
    <row r="5">
      <c r="B5" s="87" t="s">
        <v>163</v>
      </c>
      <c r="C5" s="79"/>
      <c r="D5" s="79"/>
      <c r="E5" s="79"/>
      <c r="F5" s="79"/>
      <c r="G5" s="85"/>
    </row>
    <row r="6">
      <c r="B6" s="88" t="s">
        <v>164</v>
      </c>
      <c r="C6" s="89" t="s">
        <v>165</v>
      </c>
      <c r="D6" s="89" t="s">
        <v>166</v>
      </c>
      <c r="E6" s="89" t="s">
        <v>167</v>
      </c>
      <c r="F6" s="90" t="s">
        <v>168</v>
      </c>
      <c r="G6" s="91"/>
    </row>
    <row r="7">
      <c r="B7" s="92">
        <f>'Summary E'!D8</f>
        <v>124.568</v>
      </c>
      <c r="C7" s="93">
        <f>'Summary E'!E8</f>
        <v>124.568</v>
      </c>
      <c r="D7" s="94">
        <v>0.0</v>
      </c>
      <c r="E7" s="93">
        <f>C7+D7</f>
        <v>124.568</v>
      </c>
      <c r="F7" s="95">
        <f>B7-E7</f>
        <v>0</v>
      </c>
      <c r="G7" s="96"/>
    </row>
    <row r="8">
      <c r="B8" s="87" t="s">
        <v>169</v>
      </c>
      <c r="C8" s="79"/>
      <c r="D8" s="79"/>
      <c r="E8" s="79"/>
      <c r="F8" s="79"/>
      <c r="G8" s="85"/>
    </row>
    <row r="9">
      <c r="B9" s="88" t="s">
        <v>164</v>
      </c>
      <c r="C9" s="89" t="s">
        <v>165</v>
      </c>
      <c r="D9" s="89" t="s">
        <v>166</v>
      </c>
      <c r="E9" s="89" t="s">
        <v>167</v>
      </c>
      <c r="F9" s="90" t="s">
        <v>168</v>
      </c>
      <c r="G9" s="91"/>
    </row>
    <row r="10">
      <c r="B10" s="92">
        <f>'Summary E'!D9</f>
        <v>124.568</v>
      </c>
      <c r="C10" s="93">
        <f>'Summary E'!E9</f>
        <v>124.568</v>
      </c>
      <c r="D10" s="97">
        <f>'Summary E'!H9+'Summary E'!I9</f>
        <v>0</v>
      </c>
      <c r="E10" s="97">
        <f>C10+D10</f>
        <v>124.568</v>
      </c>
      <c r="F10" s="95">
        <f>B10-E10</f>
        <v>0</v>
      </c>
      <c r="G10" s="96"/>
    </row>
    <row r="11">
      <c r="B11" s="87" t="s">
        <v>170</v>
      </c>
      <c r="C11" s="79"/>
      <c r="D11" s="79"/>
      <c r="E11" s="79"/>
      <c r="F11" s="79"/>
      <c r="G11" s="85"/>
    </row>
    <row r="12">
      <c r="B12" s="88" t="s">
        <v>164</v>
      </c>
      <c r="C12" s="89" t="s">
        <v>165</v>
      </c>
      <c r="D12" s="89" t="s">
        <v>166</v>
      </c>
      <c r="E12" s="89" t="s">
        <v>167</v>
      </c>
      <c r="F12" s="90" t="s">
        <v>168</v>
      </c>
      <c r="G12" s="91"/>
    </row>
    <row r="13">
      <c r="B13" s="92">
        <f>'Summary E'!D11</f>
        <v>124.568</v>
      </c>
      <c r="C13" s="93">
        <f>'Summary E'!E11</f>
        <v>124.568</v>
      </c>
      <c r="D13" s="97">
        <f>'Summary E'!I11+'Summary E'!H11</f>
        <v>0</v>
      </c>
      <c r="E13" s="97">
        <f>C13+D13</f>
        <v>124.568</v>
      </c>
      <c r="F13" s="98">
        <f>B13-E13</f>
        <v>0</v>
      </c>
      <c r="G13" s="96"/>
    </row>
    <row r="14">
      <c r="B14" s="87" t="s">
        <v>171</v>
      </c>
      <c r="C14" s="79"/>
      <c r="D14" s="79"/>
      <c r="E14" s="79"/>
      <c r="F14" s="79"/>
      <c r="G14" s="85"/>
    </row>
    <row r="15">
      <c r="B15" s="99" t="s">
        <v>164</v>
      </c>
      <c r="C15" s="100" t="s">
        <v>165</v>
      </c>
      <c r="D15" s="100" t="s">
        <v>166</v>
      </c>
      <c r="E15" s="100" t="s">
        <v>167</v>
      </c>
      <c r="F15" s="101" t="s">
        <v>168</v>
      </c>
      <c r="G15" s="102"/>
    </row>
    <row r="16">
      <c r="B16" s="103">
        <f>'Summary E'!D15</f>
        <v>319</v>
      </c>
      <c r="C16" s="104">
        <f>'Summary E'!E15</f>
        <v>306</v>
      </c>
      <c r="D16" s="104">
        <f>'Summary E'!H15</f>
        <v>4</v>
      </c>
      <c r="E16" s="104">
        <f>C16+D16</f>
        <v>310</v>
      </c>
      <c r="F16" s="105">
        <f>B16-E16</f>
        <v>9</v>
      </c>
      <c r="G16" s="106"/>
    </row>
    <row r="17">
      <c r="B17" s="87" t="s">
        <v>172</v>
      </c>
      <c r="C17" s="79"/>
      <c r="D17" s="79"/>
      <c r="E17" s="79"/>
      <c r="F17" s="79"/>
      <c r="G17" s="85"/>
    </row>
    <row r="18">
      <c r="B18" s="99" t="s">
        <v>173</v>
      </c>
      <c r="C18" s="100" t="s">
        <v>165</v>
      </c>
      <c r="D18" s="100" t="s">
        <v>166</v>
      </c>
      <c r="E18" s="100" t="s">
        <v>167</v>
      </c>
      <c r="F18" s="101" t="s">
        <v>168</v>
      </c>
      <c r="G18" s="102"/>
    </row>
    <row r="19">
      <c r="B19" s="92">
        <f>'Summary E'!D16</f>
        <v>319</v>
      </c>
      <c r="C19" s="107">
        <f>'Summary E'!E16</f>
        <v>269</v>
      </c>
      <c r="D19" s="108"/>
      <c r="E19" s="109"/>
      <c r="F19" s="95">
        <f>+B19-E19</f>
        <v>319</v>
      </c>
      <c r="G19" s="96"/>
    </row>
    <row r="20">
      <c r="B20" s="87" t="s">
        <v>174</v>
      </c>
      <c r="C20" s="79"/>
      <c r="D20" s="79"/>
      <c r="E20" s="79"/>
      <c r="F20" s="79"/>
      <c r="G20" s="85"/>
    </row>
    <row r="21" ht="15.75" customHeight="1">
      <c r="B21" s="99" t="s">
        <v>173</v>
      </c>
      <c r="C21" s="100" t="s">
        <v>165</v>
      </c>
      <c r="D21" s="100" t="s">
        <v>166</v>
      </c>
      <c r="E21" s="100" t="s">
        <v>167</v>
      </c>
      <c r="F21" s="101" t="s">
        <v>168</v>
      </c>
      <c r="G21" s="102"/>
    </row>
    <row r="22" ht="15.75" customHeight="1">
      <c r="B22" s="92">
        <f>'Summary E'!D17</f>
        <v>319</v>
      </c>
      <c r="C22" s="107">
        <f>'Summary E'!E17</f>
        <v>221</v>
      </c>
      <c r="D22" s="109">
        <v>0.0</v>
      </c>
      <c r="E22" s="109">
        <v>0.0</v>
      </c>
      <c r="F22" s="95">
        <f>B22-E22</f>
        <v>319</v>
      </c>
      <c r="G22" s="96"/>
    </row>
    <row r="23" ht="15.75" customHeight="1">
      <c r="B23" s="87" t="s">
        <v>175</v>
      </c>
      <c r="C23" s="79"/>
      <c r="D23" s="79"/>
      <c r="E23" s="79"/>
      <c r="F23" s="79"/>
      <c r="G23" s="85"/>
    </row>
    <row r="24" ht="15.75" customHeight="1">
      <c r="B24" s="99" t="s">
        <v>173</v>
      </c>
      <c r="C24" s="100" t="s">
        <v>165</v>
      </c>
      <c r="D24" s="100" t="s">
        <v>166</v>
      </c>
      <c r="E24" s="100" t="s">
        <v>167</v>
      </c>
      <c r="F24" s="101" t="s">
        <v>176</v>
      </c>
      <c r="G24" s="102"/>
    </row>
    <row r="25" ht="15.75" customHeight="1">
      <c r="B25" s="110">
        <f>'Summary E'!D19</f>
        <v>124.568</v>
      </c>
      <c r="C25" s="111">
        <f>'Summary E'!E19</f>
        <v>0</v>
      </c>
      <c r="D25" s="109">
        <v>0.0</v>
      </c>
      <c r="E25" s="111">
        <f>C25+D25</f>
        <v>0</v>
      </c>
      <c r="F25" s="98">
        <f>B25-E25</f>
        <v>124.568</v>
      </c>
      <c r="G25" s="96"/>
    </row>
    <row r="26" ht="15.75" customHeight="1">
      <c r="B26" s="87" t="s">
        <v>177</v>
      </c>
      <c r="C26" s="79"/>
      <c r="D26" s="79"/>
      <c r="E26" s="79"/>
      <c r="F26" s="79"/>
      <c r="G26" s="85"/>
    </row>
    <row r="27" ht="15.75" customHeight="1">
      <c r="B27" s="99" t="s">
        <v>173</v>
      </c>
      <c r="C27" s="100" t="s">
        <v>165</v>
      </c>
      <c r="D27" s="100" t="s">
        <v>166</v>
      </c>
      <c r="E27" s="100" t="s">
        <v>167</v>
      </c>
      <c r="F27" s="101" t="s">
        <v>168</v>
      </c>
      <c r="G27" s="102"/>
    </row>
    <row r="28" ht="15.75" customHeight="1">
      <c r="B28" s="112">
        <f>'Summary E'!D22</f>
        <v>124.568</v>
      </c>
      <c r="C28" s="104">
        <f>'Summary E'!E22</f>
        <v>0</v>
      </c>
      <c r="D28" s="113">
        <f>'Summary E'!H22+'Summary E'!I22</f>
        <v>0</v>
      </c>
      <c r="E28" s="104">
        <f>C28+D28</f>
        <v>0</v>
      </c>
      <c r="F28" s="114">
        <f>+B28-E28</f>
        <v>124.568</v>
      </c>
      <c r="G28" s="106"/>
    </row>
    <row r="29" ht="15.75" customHeight="1">
      <c r="B29" s="87" t="s">
        <v>178</v>
      </c>
      <c r="C29" s="79"/>
      <c r="D29" s="79"/>
      <c r="E29" s="79"/>
      <c r="F29" s="79"/>
      <c r="G29" s="85"/>
    </row>
    <row r="30" ht="15.75" customHeight="1">
      <c r="B30" s="99" t="s">
        <v>173</v>
      </c>
      <c r="C30" s="100" t="s">
        <v>165</v>
      </c>
      <c r="D30" s="100" t="s">
        <v>166</v>
      </c>
      <c r="E30" s="100" t="s">
        <v>167</v>
      </c>
      <c r="F30" s="101" t="s">
        <v>168</v>
      </c>
      <c r="G30" s="102"/>
    </row>
    <row r="31" ht="15.75" customHeight="1">
      <c r="B31" s="115">
        <f>'Summary E'!D18</f>
        <v>319</v>
      </c>
      <c r="C31" s="116">
        <f>'Summary E'!E18</f>
        <v>79</v>
      </c>
      <c r="D31" s="116">
        <f>'Summary E'!H18+'Summary E'!I18</f>
        <v>21</v>
      </c>
      <c r="E31" s="117">
        <v>0.0</v>
      </c>
      <c r="F31" s="95">
        <f>B31-E31</f>
        <v>319</v>
      </c>
      <c r="G31" s="96"/>
    </row>
    <row r="32" ht="15.75" customHeight="1">
      <c r="B32" s="87" t="s">
        <v>179</v>
      </c>
      <c r="C32" s="79"/>
      <c r="D32" s="79"/>
      <c r="E32" s="79"/>
      <c r="F32" s="79"/>
      <c r="G32" s="85"/>
    </row>
    <row r="33" ht="15.75" customHeight="1">
      <c r="B33" s="99" t="s">
        <v>173</v>
      </c>
      <c r="C33" s="100" t="s">
        <v>165</v>
      </c>
      <c r="D33" s="100" t="s">
        <v>166</v>
      </c>
      <c r="E33" s="100" t="s">
        <v>167</v>
      </c>
      <c r="F33" s="101" t="s">
        <v>168</v>
      </c>
      <c r="G33" s="102"/>
    </row>
    <row r="34" ht="15.75" customHeight="1">
      <c r="B34" s="118"/>
      <c r="C34" s="117"/>
      <c r="D34" s="117"/>
      <c r="E34" s="117"/>
      <c r="F34" s="119">
        <f>B34-E34</f>
        <v>0</v>
      </c>
      <c r="G34" s="96"/>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1:G1"/>
    <mergeCell ref="B2:F2"/>
    <mergeCell ref="B3:C3"/>
    <mergeCell ref="D3:G3"/>
    <mergeCell ref="B4:C4"/>
    <mergeCell ref="D4:G4"/>
    <mergeCell ref="B5:G5"/>
    <mergeCell ref="F6:G6"/>
    <mergeCell ref="F7:G7"/>
    <mergeCell ref="B8:G8"/>
    <mergeCell ref="F9:G9"/>
    <mergeCell ref="F10:G10"/>
    <mergeCell ref="B11:G11"/>
    <mergeCell ref="F12:G12"/>
    <mergeCell ref="B23:G23"/>
    <mergeCell ref="B26:G26"/>
    <mergeCell ref="B29:G29"/>
    <mergeCell ref="F13:G13"/>
    <mergeCell ref="B14:G14"/>
    <mergeCell ref="F15:G15"/>
    <mergeCell ref="F16:G16"/>
    <mergeCell ref="B17:G17"/>
    <mergeCell ref="F18:G18"/>
    <mergeCell ref="B20:G20"/>
    <mergeCell ref="F30:G30"/>
    <mergeCell ref="F31:G31"/>
    <mergeCell ref="B32:G32"/>
    <mergeCell ref="F33:G33"/>
    <mergeCell ref="F34:G34"/>
    <mergeCell ref="F19:G19"/>
    <mergeCell ref="F21:G21"/>
    <mergeCell ref="F22:G22"/>
    <mergeCell ref="F24:G24"/>
    <mergeCell ref="F25:G25"/>
    <mergeCell ref="F27:G27"/>
    <mergeCell ref="F28:G28"/>
  </mergeCells>
  <printOptions horizontalCentered="1"/>
  <pageMargins bottom="0.75" footer="0.0" header="0.0" left="0.7" right="0.7" top="0.75"/>
  <pageSetup paperSize="9" scale="84"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29"/>
    <col customWidth="1" min="2" max="3" width="10.71"/>
    <col customWidth="1" min="4" max="4" width="12.29"/>
    <col customWidth="1" min="5" max="5" width="12.71"/>
    <col customWidth="1" min="6" max="6" width="13.71"/>
    <col customWidth="1" min="7" max="7" width="18.29"/>
    <col customWidth="1" min="8" max="26" width="9.14"/>
  </cols>
  <sheetData>
    <row r="1">
      <c r="A1" s="120" t="str">
        <f>CS!A1:G1</f>
        <v>KEC International Limited</v>
      </c>
      <c r="B1" s="30"/>
      <c r="C1" s="30"/>
      <c r="D1" s="30"/>
      <c r="E1" s="30"/>
      <c r="F1" s="30"/>
      <c r="G1" s="77"/>
      <c r="H1" s="121"/>
      <c r="I1" s="121"/>
      <c r="J1" s="121"/>
      <c r="K1" s="121"/>
      <c r="L1" s="121"/>
      <c r="M1" s="121"/>
      <c r="N1" s="121"/>
      <c r="O1" s="121"/>
      <c r="P1" s="121"/>
      <c r="Q1" s="121"/>
      <c r="R1" s="121"/>
      <c r="S1" s="121"/>
      <c r="T1" s="121"/>
      <c r="U1" s="121"/>
      <c r="V1" s="121"/>
      <c r="W1" s="121"/>
      <c r="X1" s="121"/>
      <c r="Y1" s="121"/>
      <c r="Z1" s="121"/>
    </row>
    <row r="2">
      <c r="A2" s="122" t="str">
        <f>CS!A2:G2</f>
        <v>765 kV D/C Bikaner IV PS to Siwani II (Part-01) TL</v>
      </c>
      <c r="B2" s="2"/>
      <c r="C2" s="2"/>
      <c r="D2" s="2"/>
      <c r="E2" s="2"/>
      <c r="F2" s="2"/>
      <c r="G2" s="96"/>
      <c r="H2" s="121"/>
      <c r="I2" s="121"/>
      <c r="J2" s="121"/>
      <c r="K2" s="121"/>
      <c r="L2" s="121"/>
      <c r="M2" s="121"/>
      <c r="N2" s="121"/>
      <c r="O2" s="121"/>
      <c r="P2" s="121"/>
      <c r="Q2" s="121"/>
      <c r="R2" s="121"/>
      <c r="S2" s="121"/>
      <c r="T2" s="121"/>
      <c r="U2" s="121"/>
      <c r="V2" s="121"/>
      <c r="W2" s="121"/>
      <c r="X2" s="121"/>
      <c r="Y2" s="121"/>
      <c r="Z2" s="121"/>
    </row>
    <row r="3">
      <c r="A3" s="122" t="s">
        <v>180</v>
      </c>
      <c r="B3" s="2"/>
      <c r="C3" s="2"/>
      <c r="D3" s="2"/>
      <c r="E3" s="2"/>
      <c r="F3" s="3"/>
      <c r="G3" s="123">
        <f>'Summary E'!M1</f>
        <v>46190</v>
      </c>
      <c r="H3" s="121"/>
      <c r="I3" s="121"/>
      <c r="J3" s="121"/>
      <c r="K3" s="121"/>
      <c r="L3" s="121"/>
      <c r="M3" s="121"/>
      <c r="N3" s="121"/>
      <c r="O3" s="121"/>
      <c r="P3" s="121"/>
      <c r="Q3" s="121"/>
      <c r="R3" s="121"/>
      <c r="S3" s="121"/>
      <c r="T3" s="121"/>
      <c r="U3" s="121"/>
      <c r="V3" s="121"/>
      <c r="W3" s="121"/>
      <c r="X3" s="121"/>
      <c r="Y3" s="121"/>
      <c r="Z3" s="121"/>
    </row>
    <row r="4" ht="15.0" customHeight="1">
      <c r="A4" s="124" t="s">
        <v>181</v>
      </c>
      <c r="B4" s="125" t="s">
        <v>182</v>
      </c>
      <c r="C4" s="3"/>
      <c r="D4" s="126" t="s">
        <v>183</v>
      </c>
      <c r="E4" s="126" t="s">
        <v>184</v>
      </c>
      <c r="F4" s="126" t="s">
        <v>185</v>
      </c>
      <c r="G4" s="127" t="s">
        <v>12</v>
      </c>
      <c r="H4" s="121"/>
      <c r="I4" s="121"/>
      <c r="J4" s="121"/>
      <c r="K4" s="121"/>
      <c r="L4" s="121"/>
      <c r="M4" s="121"/>
      <c r="N4" s="121"/>
      <c r="O4" s="121"/>
      <c r="P4" s="121"/>
      <c r="Q4" s="121"/>
      <c r="R4" s="121"/>
      <c r="S4" s="121"/>
      <c r="T4" s="121"/>
      <c r="U4" s="121"/>
      <c r="V4" s="121"/>
      <c r="W4" s="121"/>
      <c r="X4" s="121"/>
      <c r="Y4" s="121"/>
      <c r="Z4" s="121"/>
    </row>
    <row r="5" ht="48.0" customHeight="1">
      <c r="A5" s="128"/>
      <c r="B5" s="129" t="s">
        <v>186</v>
      </c>
      <c r="C5" s="129" t="s">
        <v>187</v>
      </c>
      <c r="D5" s="130"/>
      <c r="E5" s="130"/>
      <c r="F5" s="130"/>
      <c r="G5" s="131"/>
      <c r="H5" s="121"/>
      <c r="I5" s="121"/>
      <c r="J5" s="121"/>
      <c r="K5" s="121"/>
      <c r="L5" s="121"/>
      <c r="M5" s="121"/>
      <c r="N5" s="121"/>
      <c r="O5" s="121"/>
      <c r="P5" s="121"/>
      <c r="Q5" s="121"/>
      <c r="R5" s="121"/>
      <c r="S5" s="121"/>
      <c r="T5" s="121"/>
      <c r="U5" s="121"/>
      <c r="V5" s="121"/>
      <c r="W5" s="121"/>
      <c r="X5" s="121"/>
      <c r="Y5" s="121"/>
      <c r="Z5" s="121"/>
    </row>
    <row r="6" ht="15.0" customHeight="1">
      <c r="A6" s="132">
        <v>1.0</v>
      </c>
      <c r="B6" s="133" t="s">
        <v>188</v>
      </c>
      <c r="C6" s="134" t="s">
        <v>189</v>
      </c>
      <c r="D6" s="135">
        <v>16.984</v>
      </c>
      <c r="E6" s="136">
        <v>45700.0</v>
      </c>
      <c r="F6" s="136">
        <v>45701.0</v>
      </c>
      <c r="G6" s="137" t="s">
        <v>190</v>
      </c>
      <c r="H6" s="121"/>
      <c r="I6" s="121"/>
      <c r="J6" s="121"/>
      <c r="K6" s="121"/>
      <c r="L6" s="121"/>
      <c r="M6" s="121"/>
      <c r="N6" s="121"/>
      <c r="O6" s="121"/>
      <c r="P6" s="121"/>
      <c r="Q6" s="121"/>
      <c r="R6" s="121"/>
      <c r="S6" s="121"/>
      <c r="T6" s="121"/>
      <c r="U6" s="121"/>
      <c r="V6" s="121"/>
      <c r="W6" s="121"/>
      <c r="X6" s="121"/>
      <c r="Y6" s="121"/>
      <c r="Z6" s="121"/>
    </row>
    <row r="7">
      <c r="A7" s="132">
        <f t="shared" ref="A7:A20" si="1">A6+1</f>
        <v>2</v>
      </c>
      <c r="B7" s="138" t="s">
        <v>191</v>
      </c>
      <c r="C7" s="134" t="s">
        <v>188</v>
      </c>
      <c r="D7" s="135">
        <v>9.313</v>
      </c>
      <c r="E7" s="136">
        <v>45709.0</v>
      </c>
      <c r="F7" s="136">
        <v>45710.0</v>
      </c>
      <c r="G7" s="137" t="s">
        <v>190</v>
      </c>
      <c r="H7" s="121"/>
      <c r="I7" s="121"/>
      <c r="J7" s="121"/>
      <c r="K7" s="121"/>
      <c r="L7" s="121"/>
      <c r="M7" s="121"/>
      <c r="N7" s="121"/>
      <c r="O7" s="121"/>
      <c r="P7" s="121"/>
      <c r="Q7" s="121"/>
      <c r="R7" s="121"/>
      <c r="S7" s="121"/>
      <c r="T7" s="121"/>
      <c r="U7" s="121"/>
      <c r="V7" s="121"/>
      <c r="W7" s="121"/>
      <c r="X7" s="121"/>
      <c r="Y7" s="121"/>
      <c r="Z7" s="121"/>
    </row>
    <row r="8">
      <c r="A8" s="132">
        <f t="shared" si="1"/>
        <v>3</v>
      </c>
      <c r="B8" s="133" t="s">
        <v>192</v>
      </c>
      <c r="C8" s="134" t="s">
        <v>191</v>
      </c>
      <c r="D8" s="135">
        <v>11.121</v>
      </c>
      <c r="E8" s="136">
        <v>45726.0</v>
      </c>
      <c r="F8" s="136">
        <v>45731.0</v>
      </c>
      <c r="G8" s="137" t="s">
        <v>190</v>
      </c>
      <c r="H8" s="121"/>
      <c r="I8" s="121"/>
      <c r="J8" s="121"/>
      <c r="K8" s="121"/>
      <c r="L8" s="121"/>
      <c r="M8" s="121"/>
      <c r="N8" s="121"/>
      <c r="O8" s="121"/>
      <c r="P8" s="121"/>
      <c r="Q8" s="121"/>
      <c r="R8" s="121"/>
      <c r="S8" s="121"/>
      <c r="T8" s="121"/>
      <c r="U8" s="121"/>
      <c r="V8" s="121"/>
      <c r="W8" s="121"/>
      <c r="X8" s="121"/>
      <c r="Y8" s="121"/>
      <c r="Z8" s="121"/>
    </row>
    <row r="9">
      <c r="A9" s="132">
        <f t="shared" si="1"/>
        <v>4</v>
      </c>
      <c r="B9" s="133" t="s">
        <v>193</v>
      </c>
      <c r="C9" s="134" t="s">
        <v>194</v>
      </c>
      <c r="D9" s="135">
        <v>3.179</v>
      </c>
      <c r="E9" s="136">
        <v>45726.0</v>
      </c>
      <c r="F9" s="136">
        <v>45731.0</v>
      </c>
      <c r="G9" s="137" t="s">
        <v>190</v>
      </c>
      <c r="H9" s="121"/>
      <c r="I9" s="121"/>
      <c r="J9" s="121"/>
      <c r="K9" s="121"/>
      <c r="L9" s="121"/>
      <c r="M9" s="121"/>
      <c r="N9" s="121"/>
      <c r="O9" s="121"/>
      <c r="P9" s="121"/>
      <c r="Q9" s="121"/>
      <c r="R9" s="121"/>
      <c r="S9" s="121"/>
      <c r="T9" s="121"/>
      <c r="U9" s="121"/>
      <c r="V9" s="121"/>
      <c r="W9" s="121"/>
      <c r="X9" s="121"/>
      <c r="Y9" s="121"/>
      <c r="Z9" s="121"/>
    </row>
    <row r="10">
      <c r="A10" s="132">
        <f t="shared" si="1"/>
        <v>5</v>
      </c>
      <c r="B10" s="133" t="s">
        <v>195</v>
      </c>
      <c r="C10" s="134" t="s">
        <v>196</v>
      </c>
      <c r="D10" s="135">
        <v>11.409</v>
      </c>
      <c r="E10" s="136">
        <v>45727.0</v>
      </c>
      <c r="F10" s="136">
        <v>45731.0</v>
      </c>
      <c r="G10" s="137" t="s">
        <v>190</v>
      </c>
      <c r="H10" s="121"/>
      <c r="I10" s="121"/>
      <c r="J10" s="121"/>
      <c r="K10" s="121"/>
      <c r="L10" s="121"/>
      <c r="M10" s="121"/>
      <c r="N10" s="121"/>
      <c r="O10" s="121"/>
      <c r="P10" s="121"/>
      <c r="Q10" s="121"/>
      <c r="R10" s="121"/>
      <c r="S10" s="121"/>
      <c r="T10" s="121"/>
      <c r="U10" s="121"/>
      <c r="V10" s="121"/>
      <c r="W10" s="121"/>
      <c r="X10" s="121"/>
      <c r="Y10" s="121"/>
      <c r="Z10" s="121"/>
    </row>
    <row r="11">
      <c r="A11" s="132">
        <f t="shared" si="1"/>
        <v>6</v>
      </c>
      <c r="B11" s="133" t="s">
        <v>197</v>
      </c>
      <c r="C11" s="134" t="s">
        <v>198</v>
      </c>
      <c r="D11" s="135">
        <v>28.482</v>
      </c>
      <c r="E11" s="136">
        <v>45727.0</v>
      </c>
      <c r="F11" s="136">
        <v>45731.0</v>
      </c>
      <c r="G11" s="137" t="s">
        <v>190</v>
      </c>
      <c r="H11" s="121"/>
      <c r="I11" s="121"/>
      <c r="J11" s="121"/>
      <c r="K11" s="121"/>
      <c r="L11" s="121"/>
      <c r="M11" s="121"/>
      <c r="N11" s="121"/>
      <c r="O11" s="121"/>
      <c r="P11" s="121"/>
      <c r="Q11" s="121"/>
      <c r="R11" s="121"/>
      <c r="S11" s="121"/>
      <c r="T11" s="121"/>
      <c r="U11" s="121"/>
      <c r="V11" s="121"/>
      <c r="W11" s="121"/>
      <c r="X11" s="121"/>
      <c r="Y11" s="121"/>
      <c r="Z11" s="121"/>
    </row>
    <row r="12">
      <c r="A12" s="132">
        <f t="shared" si="1"/>
        <v>7</v>
      </c>
      <c r="B12" s="133" t="s">
        <v>198</v>
      </c>
      <c r="C12" s="134" t="s">
        <v>199</v>
      </c>
      <c r="D12" s="135">
        <v>11.16</v>
      </c>
      <c r="E12" s="136">
        <v>45749.0</v>
      </c>
      <c r="F12" s="136">
        <v>45750.0</v>
      </c>
      <c r="G12" s="137" t="s">
        <v>190</v>
      </c>
      <c r="H12" s="121"/>
      <c r="I12" s="121"/>
      <c r="J12" s="121"/>
      <c r="K12" s="121"/>
      <c r="L12" s="121"/>
      <c r="M12" s="121"/>
      <c r="N12" s="121"/>
      <c r="O12" s="121"/>
      <c r="P12" s="121"/>
      <c r="Q12" s="121"/>
      <c r="R12" s="121"/>
      <c r="S12" s="121"/>
      <c r="T12" s="121"/>
      <c r="U12" s="121"/>
      <c r="V12" s="121"/>
      <c r="W12" s="121"/>
      <c r="X12" s="121"/>
      <c r="Y12" s="121"/>
      <c r="Z12" s="121"/>
    </row>
    <row r="13">
      <c r="A13" s="132">
        <f t="shared" si="1"/>
        <v>8</v>
      </c>
      <c r="B13" s="133" t="s">
        <v>200</v>
      </c>
      <c r="C13" s="134" t="s">
        <v>201</v>
      </c>
      <c r="D13" s="135">
        <v>14.759</v>
      </c>
      <c r="E13" s="136">
        <v>45749.0</v>
      </c>
      <c r="F13" s="136">
        <v>45750.0</v>
      </c>
      <c r="G13" s="137" t="s">
        <v>190</v>
      </c>
      <c r="H13" s="121"/>
      <c r="I13" s="121"/>
      <c r="J13" s="121"/>
      <c r="K13" s="121"/>
      <c r="L13" s="121"/>
      <c r="M13" s="121"/>
      <c r="N13" s="121"/>
      <c r="O13" s="121"/>
      <c r="P13" s="121"/>
      <c r="Q13" s="121"/>
      <c r="R13" s="121"/>
      <c r="S13" s="121"/>
      <c r="T13" s="121"/>
      <c r="U13" s="121"/>
      <c r="V13" s="121"/>
      <c r="W13" s="121"/>
      <c r="X13" s="121"/>
      <c r="Y13" s="121"/>
      <c r="Z13" s="121"/>
    </row>
    <row r="14">
      <c r="A14" s="132">
        <f t="shared" si="1"/>
        <v>9</v>
      </c>
      <c r="B14" s="133" t="s">
        <v>199</v>
      </c>
      <c r="C14" s="134" t="s">
        <v>200</v>
      </c>
      <c r="D14" s="135">
        <v>4.095</v>
      </c>
      <c r="E14" s="136">
        <v>45821.0</v>
      </c>
      <c r="F14" s="136">
        <v>45832.0</v>
      </c>
      <c r="G14" s="137" t="s">
        <v>190</v>
      </c>
      <c r="H14" s="121"/>
      <c r="I14" s="121"/>
      <c r="J14" s="121"/>
      <c r="K14" s="121"/>
      <c r="L14" s="121"/>
      <c r="M14" s="121"/>
      <c r="N14" s="121"/>
      <c r="O14" s="121"/>
      <c r="P14" s="121"/>
      <c r="Q14" s="121"/>
      <c r="R14" s="121"/>
      <c r="S14" s="121"/>
      <c r="T14" s="121"/>
      <c r="U14" s="121"/>
      <c r="V14" s="121"/>
      <c r="W14" s="121"/>
      <c r="X14" s="121"/>
      <c r="Y14" s="121"/>
      <c r="Z14" s="121"/>
    </row>
    <row r="15">
      <c r="A15" s="132">
        <f t="shared" si="1"/>
        <v>10</v>
      </c>
      <c r="B15" s="133" t="s">
        <v>202</v>
      </c>
      <c r="C15" s="134" t="s">
        <v>203</v>
      </c>
      <c r="D15" s="135">
        <v>11.446</v>
      </c>
      <c r="E15" s="136">
        <v>45821.0</v>
      </c>
      <c r="F15" s="136">
        <v>45828.0</v>
      </c>
      <c r="G15" s="137" t="s">
        <v>190</v>
      </c>
      <c r="H15" s="121"/>
      <c r="I15" s="121"/>
      <c r="J15" s="121"/>
      <c r="K15" s="121"/>
      <c r="L15" s="121"/>
      <c r="M15" s="121"/>
      <c r="N15" s="121"/>
      <c r="O15" s="121"/>
      <c r="P15" s="121"/>
      <c r="Q15" s="121"/>
      <c r="R15" s="121"/>
      <c r="S15" s="121"/>
      <c r="T15" s="121"/>
      <c r="U15" s="121"/>
      <c r="V15" s="121"/>
      <c r="W15" s="121"/>
      <c r="X15" s="121"/>
      <c r="Y15" s="121"/>
      <c r="Z15" s="121"/>
    </row>
    <row r="16">
      <c r="A16" s="132">
        <f t="shared" si="1"/>
        <v>11</v>
      </c>
      <c r="B16" s="133" t="s">
        <v>201</v>
      </c>
      <c r="C16" s="134" t="s">
        <v>204</v>
      </c>
      <c r="D16" s="135">
        <v>1.483</v>
      </c>
      <c r="E16" s="136"/>
      <c r="F16" s="136"/>
      <c r="G16" s="137" t="s">
        <v>190</v>
      </c>
      <c r="H16" s="121"/>
      <c r="I16" s="121"/>
      <c r="J16" s="121"/>
      <c r="K16" s="121"/>
      <c r="L16" s="121"/>
      <c r="M16" s="121"/>
      <c r="N16" s="121"/>
      <c r="O16" s="121"/>
      <c r="P16" s="121"/>
      <c r="Q16" s="121"/>
      <c r="R16" s="121"/>
      <c r="S16" s="121"/>
      <c r="T16" s="121"/>
      <c r="U16" s="121"/>
      <c r="V16" s="121"/>
      <c r="W16" s="121"/>
      <c r="X16" s="121"/>
      <c r="Y16" s="121"/>
      <c r="Z16" s="121"/>
    </row>
    <row r="17">
      <c r="A17" s="132">
        <f t="shared" si="1"/>
        <v>12</v>
      </c>
      <c r="B17" s="133" t="s">
        <v>205</v>
      </c>
      <c r="C17" s="134" t="s">
        <v>202</v>
      </c>
      <c r="D17" s="135"/>
      <c r="E17" s="136"/>
      <c r="F17" s="136"/>
      <c r="G17" s="137" t="s">
        <v>190</v>
      </c>
      <c r="H17" s="121"/>
      <c r="I17" s="121"/>
      <c r="J17" s="121"/>
      <c r="K17" s="121"/>
      <c r="L17" s="121"/>
      <c r="M17" s="121"/>
      <c r="N17" s="121"/>
      <c r="O17" s="121"/>
      <c r="P17" s="121"/>
      <c r="Q17" s="121"/>
      <c r="R17" s="121"/>
      <c r="S17" s="121"/>
      <c r="T17" s="121"/>
      <c r="U17" s="121"/>
      <c r="V17" s="121"/>
      <c r="W17" s="121"/>
      <c r="X17" s="121"/>
      <c r="Y17" s="121"/>
      <c r="Z17" s="121"/>
    </row>
    <row r="18">
      <c r="A18" s="132">
        <f t="shared" si="1"/>
        <v>13</v>
      </c>
      <c r="B18" s="133"/>
      <c r="C18" s="139"/>
      <c r="D18" s="135"/>
      <c r="E18" s="136"/>
      <c r="F18" s="136"/>
      <c r="G18" s="137"/>
      <c r="H18" s="121"/>
      <c r="I18" s="121"/>
      <c r="J18" s="121"/>
      <c r="K18" s="121"/>
      <c r="L18" s="121"/>
      <c r="M18" s="121"/>
      <c r="N18" s="121"/>
      <c r="O18" s="121"/>
      <c r="P18" s="121"/>
      <c r="Q18" s="121"/>
      <c r="R18" s="121"/>
      <c r="S18" s="121"/>
      <c r="T18" s="121"/>
      <c r="U18" s="121"/>
      <c r="V18" s="121"/>
      <c r="W18" s="121"/>
      <c r="X18" s="121"/>
      <c r="Y18" s="121"/>
      <c r="Z18" s="121"/>
    </row>
    <row r="19">
      <c r="A19" s="132">
        <f t="shared" si="1"/>
        <v>14</v>
      </c>
      <c r="B19" s="133"/>
      <c r="C19" s="139"/>
      <c r="D19" s="135"/>
      <c r="E19" s="136"/>
      <c r="F19" s="136"/>
      <c r="G19" s="137"/>
      <c r="H19" s="121"/>
      <c r="I19" s="121"/>
      <c r="J19" s="121"/>
      <c r="K19" s="121"/>
      <c r="L19" s="121"/>
      <c r="M19" s="121"/>
      <c r="N19" s="121"/>
      <c r="O19" s="121"/>
      <c r="P19" s="121"/>
      <c r="Q19" s="121"/>
      <c r="R19" s="121"/>
      <c r="S19" s="121"/>
      <c r="T19" s="121"/>
      <c r="U19" s="121"/>
      <c r="V19" s="121"/>
      <c r="W19" s="121"/>
      <c r="X19" s="121"/>
      <c r="Y19" s="121"/>
      <c r="Z19" s="121"/>
    </row>
    <row r="20">
      <c r="A20" s="132">
        <f t="shared" si="1"/>
        <v>15</v>
      </c>
      <c r="B20" s="133"/>
      <c r="C20" s="139"/>
      <c r="D20" s="135"/>
      <c r="E20" s="136"/>
      <c r="F20" s="136"/>
      <c r="G20" s="137"/>
      <c r="H20" s="121"/>
      <c r="I20" s="121"/>
      <c r="J20" s="121"/>
      <c r="K20" s="121"/>
      <c r="L20" s="121"/>
      <c r="M20" s="121"/>
      <c r="N20" s="121"/>
      <c r="O20" s="121"/>
      <c r="P20" s="121"/>
      <c r="Q20" s="121"/>
      <c r="R20" s="121"/>
      <c r="S20" s="121"/>
      <c r="T20" s="121"/>
      <c r="U20" s="121"/>
      <c r="V20" s="121"/>
      <c r="W20" s="121"/>
      <c r="X20" s="121"/>
      <c r="Y20" s="121"/>
      <c r="Z20" s="121"/>
    </row>
    <row r="21" ht="15.75" customHeight="1">
      <c r="A21" s="140" t="s">
        <v>206</v>
      </c>
      <c r="B21" s="141"/>
      <c r="C21" s="142"/>
      <c r="D21" s="143">
        <f>SUBTOTAL(9,D6:D20)</f>
        <v>123.431</v>
      </c>
      <c r="E21" s="144"/>
      <c r="F21" s="144"/>
      <c r="G21" s="145"/>
      <c r="H21" s="121"/>
      <c r="I21" s="121"/>
      <c r="J21" s="121"/>
      <c r="K21" s="121"/>
      <c r="L21" s="121"/>
      <c r="M21" s="121"/>
      <c r="N21" s="121"/>
      <c r="O21" s="121"/>
      <c r="P21" s="121"/>
      <c r="Q21" s="121"/>
      <c r="R21" s="121"/>
      <c r="S21" s="121"/>
      <c r="T21" s="121"/>
      <c r="U21" s="121"/>
      <c r="V21" s="121"/>
      <c r="W21" s="121"/>
      <c r="X21" s="121"/>
      <c r="Y21" s="121"/>
      <c r="Z21" s="121"/>
    </row>
    <row r="22" ht="15.75" customHeight="1">
      <c r="A22" s="121"/>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row>
    <row r="23" ht="15.75" customHeight="1">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row>
    <row r="24" ht="15.75" customHeight="1">
      <c r="A24" s="121"/>
      <c r="B24" s="121"/>
      <c r="C24" s="121"/>
      <c r="D24" s="146"/>
      <c r="E24" s="121"/>
      <c r="F24" s="121"/>
      <c r="G24" s="121"/>
      <c r="H24" s="121"/>
      <c r="I24" s="121"/>
      <c r="J24" s="121"/>
      <c r="K24" s="121"/>
      <c r="L24" s="121"/>
      <c r="M24" s="121"/>
      <c r="N24" s="121"/>
      <c r="O24" s="121"/>
      <c r="P24" s="121"/>
      <c r="Q24" s="121"/>
      <c r="R24" s="121"/>
      <c r="S24" s="121"/>
      <c r="T24" s="121"/>
      <c r="U24" s="121"/>
      <c r="V24" s="121"/>
      <c r="W24" s="121"/>
      <c r="X24" s="121"/>
      <c r="Y24" s="121"/>
      <c r="Z24" s="121"/>
    </row>
    <row r="25" ht="15.75" customHeight="1">
      <c r="A25" s="121"/>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row>
    <row r="26" ht="15.75" customHeight="1">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row>
    <row r="27" ht="15.75" customHeight="1">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row>
    <row r="28" ht="15.75" customHeight="1">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row>
    <row r="29" ht="15.75" customHeight="1">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row>
    <row r="30" ht="15.75" customHeight="1">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row>
    <row r="31" ht="15.75" customHeight="1">
      <c r="A31" s="121"/>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row>
    <row r="32" ht="15.75" customHeight="1">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row>
    <row r="33" ht="15.75" customHeight="1">
      <c r="A33" s="121"/>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row>
    <row r="34" ht="15.75" customHeight="1">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row>
    <row r="35" ht="15.75" customHeight="1">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row>
    <row r="36" ht="15.75" customHeight="1">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row>
    <row r="37" ht="15.75" customHeight="1">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row>
    <row r="38" ht="15.75" customHeight="1">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row>
    <row r="39" ht="15.75" customHeight="1">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row>
    <row r="40" ht="15.75" customHeight="1">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row>
    <row r="41" ht="15.75" customHeight="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row>
    <row r="42" ht="15.75" customHeight="1">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row>
    <row r="43" ht="15.75" customHeight="1">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row>
    <row r="44" ht="15.75" customHeight="1">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row>
    <row r="45" ht="15.75" customHeight="1">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row>
    <row r="46" ht="15.75" customHeight="1">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row>
    <row r="47" ht="15.75" customHeight="1">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row>
    <row r="48" ht="15.75" customHeight="1">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row>
    <row r="49" ht="15.75" customHeight="1">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row>
    <row r="50" ht="15.75" customHeight="1">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row>
    <row r="51" ht="15.75" customHeight="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row>
    <row r="52" ht="15.75" customHeight="1">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row>
    <row r="53" ht="15.75" customHeight="1">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row>
    <row r="54" ht="15.75" customHeight="1">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row>
    <row r="55" ht="15.75" customHeight="1">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row>
    <row r="56" ht="15.75" customHeight="1">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row>
    <row r="57" ht="15.75" customHeight="1">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row>
    <row r="58" ht="15.75" customHeight="1">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row>
    <row r="59" ht="15.75" customHeight="1">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row>
    <row r="60" ht="15.75" customHeight="1">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row>
    <row r="61" ht="15.75" customHeight="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row>
    <row r="62" ht="15.75" customHeight="1">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row>
    <row r="63" ht="15.75" customHeight="1">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row>
    <row r="64" ht="15.75" customHeight="1">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row>
    <row r="65" ht="15.75" customHeight="1">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row>
    <row r="66" ht="15.75" customHeight="1">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row>
    <row r="67" ht="15.75" customHeight="1">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row>
    <row r="68" ht="15.75" customHeight="1">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row>
    <row r="69" ht="15.75" customHeight="1">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row>
    <row r="70" ht="15.75" customHeight="1">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row>
    <row r="71" ht="15.75" customHeight="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row>
    <row r="72" ht="15.75" customHeight="1">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row>
    <row r="73" ht="15.75" customHeight="1">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row>
    <row r="74" ht="15.75" customHeight="1">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row>
    <row r="75" ht="15.75" customHeight="1">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row>
    <row r="76" ht="15.75" customHeight="1">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row>
    <row r="77" ht="15.75" customHeight="1">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row>
    <row r="78" ht="15.75" customHeight="1">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row>
    <row r="79" ht="15.75" customHeight="1">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row>
    <row r="80" ht="15.75" customHeight="1">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row>
    <row r="81" ht="15.75" customHeight="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row>
    <row r="82" ht="15.75" customHeight="1">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row>
    <row r="83" ht="15.75" customHeight="1">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row>
    <row r="84" ht="15.75" customHeight="1">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row>
    <row r="85" ht="15.75" customHeight="1">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row>
    <row r="86" ht="15.75" customHeight="1">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row>
    <row r="87" ht="15.75" customHeight="1">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row>
    <row r="88" ht="15.75" customHeight="1">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row>
    <row r="89" ht="15.75" customHeight="1">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row>
    <row r="90" ht="15.75" customHeight="1">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row>
    <row r="91" ht="15.75" customHeight="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row>
    <row r="92" ht="15.75" customHeight="1">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row>
    <row r="93" ht="15.75" customHeight="1">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row>
    <row r="94" ht="15.75" customHeight="1">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row>
    <row r="95" ht="15.75" customHeight="1">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row>
    <row r="96" ht="15.75" customHeight="1">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row>
    <row r="97" ht="15.75" customHeight="1">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row>
    <row r="98" ht="15.75" customHeight="1">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row>
    <row r="99" ht="15.75" customHeight="1">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row>
    <row r="100" ht="15.75" customHeight="1">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ht="15.75" customHeight="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ht="15.75" customHeight="1">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ht="15.75" customHeight="1">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ht="15.75" customHeight="1">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ht="15.75" customHeight="1">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ht="15.75" customHeight="1">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ht="15.75" customHeight="1">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ht="15.75" customHeight="1">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ht="15.75" customHeight="1">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ht="15.75" customHeight="1">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ht="15.75" customHeight="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ht="15.75" customHeight="1">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ht="15.75"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ht="15.75" customHeight="1">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ht="15.75" customHeight="1">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ht="15.75" customHeight="1">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ht="15.75" customHeight="1">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ht="15.75" customHeight="1">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ht="15.75" customHeight="1">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ht="15.75" customHeight="1">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ht="15.75" customHeight="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ht="15.75" customHeight="1">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ht="15.75" customHeight="1">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ht="15.75" customHeight="1">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ht="15.75" customHeight="1">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ht="15.75" customHeight="1">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ht="15.75" customHeight="1">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ht="15.75" customHeight="1">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ht="15.75" customHeight="1">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ht="15.75" customHeight="1">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ht="15.75" customHeight="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ht="15.75" customHeight="1">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ht="15.75" customHeight="1">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ht="15.75" customHeight="1">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ht="15.75" customHeight="1">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ht="15.75" customHeight="1">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ht="15.75" customHeight="1">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ht="15.75" customHeight="1">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ht="15.75" customHeight="1">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ht="15.75" customHeight="1">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ht="15.75" customHeight="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ht="15.75" customHeight="1">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ht="15.75" customHeight="1">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ht="15.75" customHeight="1">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ht="15.75" customHeight="1">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ht="15.75" customHeight="1">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ht="15.75" customHeight="1">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ht="15.75" customHeight="1">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ht="15.75" customHeight="1">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ht="15.75" customHeight="1">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ht="15.75" customHeight="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ht="15.75" customHeight="1">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ht="15.75" customHeight="1">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ht="15.75" customHeight="1">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ht="15.75" customHeight="1">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ht="15.75" customHeight="1">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ht="15.75" customHeight="1">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ht="15.75" customHeight="1">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ht="15.75" customHeight="1">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ht="15.75" customHeight="1">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ht="15.75" customHeight="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ht="15.75" customHeight="1">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ht="15.75" customHeight="1">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ht="15.75" customHeight="1">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ht="15.75" customHeight="1">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ht="15.75" customHeight="1">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ht="15.75" customHeight="1">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ht="15.75" customHeight="1">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ht="15.75" customHeight="1">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ht="15.75" customHeight="1">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ht="15.75" customHeight="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ht="15.75" customHeight="1">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ht="15.75" customHeight="1">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ht="15.75" customHeight="1">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ht="15.75" customHeight="1">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ht="15.75" customHeight="1">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ht="15.75" customHeight="1">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ht="15.75" customHeight="1">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ht="15.75" customHeight="1">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ht="15.75" customHeight="1">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ht="15.75" customHeight="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ht="15.75" customHeight="1">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ht="15.75" customHeight="1">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ht="15.75" customHeight="1">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ht="15.75" customHeight="1">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ht="15.75" customHeight="1">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ht="15.75" customHeight="1">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ht="15.75" customHeight="1">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ht="15.75" customHeight="1">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ht="15.75" customHeight="1">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ht="15.75" customHeight="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ht="15.75" customHeight="1">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ht="15.75" customHeight="1">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ht="15.75" customHeight="1">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ht="15.75" customHeight="1">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ht="15.75" customHeight="1">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ht="15.75" customHeight="1">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ht="15.75" customHeight="1">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ht="15.75" customHeight="1">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ht="15.75" customHeight="1">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ht="15.75" customHeight="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ht="15.75" customHeight="1">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ht="15.75" customHeight="1">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ht="15.75" customHeight="1">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ht="15.75" customHeight="1">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ht="15.75" customHeight="1">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ht="15.75" customHeight="1">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ht="15.75" customHeight="1">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ht="15.75" customHeight="1">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ht="15.75" customHeight="1">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ht="15.75" customHeight="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ht="15.75" customHeight="1">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ht="15.75" customHeight="1">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ht="15.75" customHeight="1">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ht="15.75" customHeight="1">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ht="15.75" customHeight="1">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ht="15.75" customHeight="1">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ht="15.75" customHeight="1">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ht="15.75" customHeight="1">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ht="15.75" customHeight="1">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ht="15.75" customHeight="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F4:F5"/>
    <mergeCell ref="G4:G5"/>
    <mergeCell ref="A1:G1"/>
    <mergeCell ref="A2:G2"/>
    <mergeCell ref="A3:F3"/>
    <mergeCell ref="A4:A5"/>
    <mergeCell ref="B4:C4"/>
    <mergeCell ref="D4:D5"/>
    <mergeCell ref="E4:E5"/>
  </mergeCells>
  <printOptions/>
  <pageMargins bottom="0.75" footer="0.0" header="0.0" left="0.7" right="0.7" top="0.75"/>
  <pageSetup paperSize="9" scale="88"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0"/>
    <col customWidth="1" min="2" max="3" width="10.71"/>
    <col customWidth="1" min="4" max="4" width="11.71"/>
    <col customWidth="1" min="5" max="5" width="12.43"/>
    <col customWidth="1" min="6" max="6" width="15.71"/>
    <col customWidth="1" min="7" max="7" width="18.29"/>
    <col customWidth="1" min="8" max="26" width="9.14"/>
  </cols>
  <sheetData>
    <row r="1">
      <c r="A1" s="147" t="str">
        <f>'Tack Welding'!A1:I1</f>
        <v>KEC International Limited</v>
      </c>
      <c r="B1" s="30"/>
      <c r="C1" s="30"/>
      <c r="D1" s="30"/>
      <c r="E1" s="30"/>
      <c r="F1" s="30"/>
      <c r="G1" s="77"/>
      <c r="H1" s="148"/>
      <c r="I1" s="121"/>
      <c r="J1" s="121"/>
      <c r="K1" s="121"/>
      <c r="L1" s="121"/>
      <c r="M1" s="121"/>
      <c r="N1" s="121"/>
      <c r="O1" s="121"/>
      <c r="P1" s="121"/>
      <c r="Q1" s="121"/>
      <c r="R1" s="121"/>
      <c r="S1" s="121"/>
      <c r="T1" s="121"/>
      <c r="U1" s="121"/>
      <c r="V1" s="121"/>
      <c r="W1" s="121"/>
      <c r="X1" s="121"/>
      <c r="Y1" s="121"/>
      <c r="Z1" s="121"/>
    </row>
    <row r="2">
      <c r="A2" s="149" t="str">
        <f>'Tack Welding'!A2:I2</f>
        <v>765 kV D/C Bikaner IV PS to Siwani II (Part-01) TL</v>
      </c>
      <c r="B2" s="2"/>
      <c r="C2" s="2"/>
      <c r="D2" s="2"/>
      <c r="E2" s="2"/>
      <c r="F2" s="2"/>
      <c r="G2" s="96"/>
      <c r="H2" s="148"/>
      <c r="I2" s="121"/>
      <c r="J2" s="121"/>
      <c r="K2" s="121"/>
      <c r="L2" s="121"/>
      <c r="M2" s="121"/>
      <c r="N2" s="121"/>
      <c r="O2" s="121"/>
      <c r="P2" s="121"/>
      <c r="Q2" s="121"/>
      <c r="R2" s="121"/>
      <c r="S2" s="121"/>
      <c r="T2" s="121"/>
      <c r="U2" s="121"/>
      <c r="V2" s="121"/>
      <c r="W2" s="121"/>
      <c r="X2" s="121"/>
      <c r="Y2" s="121"/>
      <c r="Z2" s="121"/>
    </row>
    <row r="3">
      <c r="A3" s="149" t="s">
        <v>207</v>
      </c>
      <c r="B3" s="2"/>
      <c r="C3" s="2"/>
      <c r="D3" s="2"/>
      <c r="E3" s="2"/>
      <c r="F3" s="3"/>
      <c r="G3" s="150">
        <f>'Summary E'!M1</f>
        <v>46190</v>
      </c>
      <c r="H3" s="148"/>
      <c r="I3" s="121"/>
      <c r="J3" s="121"/>
      <c r="K3" s="121"/>
      <c r="L3" s="121"/>
      <c r="M3" s="121"/>
      <c r="N3" s="121"/>
      <c r="O3" s="121"/>
      <c r="P3" s="121"/>
      <c r="Q3" s="121"/>
      <c r="R3" s="121"/>
      <c r="S3" s="121"/>
      <c r="T3" s="121"/>
      <c r="U3" s="121"/>
      <c r="V3" s="121"/>
      <c r="W3" s="121"/>
      <c r="X3" s="121"/>
      <c r="Y3" s="121"/>
      <c r="Z3" s="121"/>
    </row>
    <row r="4" ht="15.0" customHeight="1">
      <c r="A4" s="151" t="s">
        <v>181</v>
      </c>
      <c r="B4" s="152" t="s">
        <v>182</v>
      </c>
      <c r="C4" s="3"/>
      <c r="D4" s="108" t="s">
        <v>208</v>
      </c>
      <c r="E4" s="108" t="s">
        <v>209</v>
      </c>
      <c r="F4" s="108" t="s">
        <v>210</v>
      </c>
      <c r="G4" s="153" t="s">
        <v>12</v>
      </c>
      <c r="H4" s="148"/>
      <c r="I4" s="121"/>
      <c r="J4" s="121"/>
      <c r="K4" s="121"/>
      <c r="L4" s="121"/>
      <c r="M4" s="121"/>
      <c r="N4" s="121"/>
      <c r="O4" s="121"/>
      <c r="P4" s="121"/>
      <c r="Q4" s="121"/>
      <c r="R4" s="121"/>
      <c r="S4" s="121"/>
      <c r="T4" s="121"/>
      <c r="U4" s="121"/>
      <c r="V4" s="121"/>
      <c r="W4" s="121"/>
      <c r="X4" s="121"/>
      <c r="Y4" s="121"/>
      <c r="Z4" s="121"/>
    </row>
    <row r="5" ht="40.5" customHeight="1">
      <c r="A5" s="128"/>
      <c r="B5" s="109" t="s">
        <v>186</v>
      </c>
      <c r="C5" s="109" t="s">
        <v>187</v>
      </c>
      <c r="D5" s="130"/>
      <c r="E5" s="130"/>
      <c r="F5" s="130"/>
      <c r="G5" s="131"/>
      <c r="H5" s="148"/>
      <c r="I5" s="121"/>
      <c r="J5" s="121"/>
      <c r="K5" s="121"/>
      <c r="L5" s="121"/>
      <c r="M5" s="121"/>
      <c r="N5" s="121"/>
      <c r="O5" s="121"/>
      <c r="P5" s="121"/>
      <c r="Q5" s="121"/>
      <c r="R5" s="121"/>
      <c r="S5" s="121"/>
      <c r="T5" s="121"/>
      <c r="U5" s="121"/>
      <c r="V5" s="121"/>
      <c r="W5" s="121"/>
      <c r="X5" s="121"/>
      <c r="Y5" s="121"/>
      <c r="Z5" s="121"/>
    </row>
    <row r="6">
      <c r="A6" s="154">
        <v>1.0</v>
      </c>
      <c r="B6" s="155" t="s">
        <v>188</v>
      </c>
      <c r="C6" s="156" t="s">
        <v>211</v>
      </c>
      <c r="D6" s="157">
        <v>5.532</v>
      </c>
      <c r="E6" s="158">
        <v>45700.0</v>
      </c>
      <c r="F6" s="158">
        <v>45701.0</v>
      </c>
      <c r="G6" s="159" t="s">
        <v>190</v>
      </c>
      <c r="H6" s="148"/>
      <c r="I6" s="121"/>
      <c r="J6" s="121"/>
      <c r="K6" s="121"/>
      <c r="L6" s="121"/>
      <c r="M6" s="121"/>
      <c r="N6" s="121"/>
      <c r="O6" s="121"/>
      <c r="P6" s="121"/>
      <c r="Q6" s="121"/>
      <c r="R6" s="121"/>
      <c r="S6" s="121"/>
      <c r="T6" s="121"/>
      <c r="U6" s="121"/>
      <c r="V6" s="121"/>
      <c r="W6" s="121"/>
      <c r="X6" s="121"/>
      <c r="Y6" s="121"/>
      <c r="Z6" s="121"/>
    </row>
    <row r="7">
      <c r="A7" s="154">
        <f t="shared" ref="A7:A20" si="1">A6+1</f>
        <v>2</v>
      </c>
      <c r="B7" s="155" t="s">
        <v>191</v>
      </c>
      <c r="C7" s="156" t="s">
        <v>188</v>
      </c>
      <c r="D7" s="157">
        <v>9.313</v>
      </c>
      <c r="E7" s="158">
        <v>45719.0</v>
      </c>
      <c r="F7" s="158">
        <v>45713.0</v>
      </c>
      <c r="G7" s="159" t="s">
        <v>190</v>
      </c>
      <c r="H7" s="160"/>
      <c r="I7" s="121"/>
      <c r="J7" s="121"/>
      <c r="K7" s="121"/>
      <c r="L7" s="121"/>
      <c r="M7" s="121"/>
      <c r="N7" s="121"/>
      <c r="O7" s="121"/>
      <c r="P7" s="121"/>
      <c r="Q7" s="121"/>
      <c r="R7" s="121"/>
      <c r="S7" s="121"/>
      <c r="T7" s="121"/>
      <c r="U7" s="121"/>
      <c r="V7" s="121"/>
      <c r="W7" s="121"/>
      <c r="X7" s="121"/>
      <c r="Y7" s="121"/>
      <c r="Z7" s="121"/>
    </row>
    <row r="8">
      <c r="A8" s="154">
        <f t="shared" si="1"/>
        <v>3</v>
      </c>
      <c r="B8" s="156" t="s">
        <v>211</v>
      </c>
      <c r="C8" s="161" t="s">
        <v>189</v>
      </c>
      <c r="D8" s="157">
        <v>11.452</v>
      </c>
      <c r="E8" s="158">
        <v>45719.0</v>
      </c>
      <c r="F8" s="158">
        <v>45713.0</v>
      </c>
      <c r="G8" s="159" t="s">
        <v>190</v>
      </c>
      <c r="H8" s="160"/>
      <c r="I8" s="121"/>
      <c r="J8" s="121"/>
      <c r="K8" s="121"/>
      <c r="L8" s="121"/>
      <c r="M8" s="121"/>
      <c r="N8" s="121"/>
      <c r="O8" s="121"/>
      <c r="P8" s="121"/>
      <c r="Q8" s="121"/>
      <c r="R8" s="121"/>
      <c r="S8" s="121"/>
      <c r="T8" s="121"/>
      <c r="U8" s="121"/>
      <c r="V8" s="121"/>
      <c r="W8" s="121"/>
      <c r="X8" s="121"/>
      <c r="Y8" s="121"/>
      <c r="Z8" s="121"/>
    </row>
    <row r="9">
      <c r="A9" s="154">
        <f t="shared" si="1"/>
        <v>4</v>
      </c>
      <c r="B9" s="156" t="s">
        <v>192</v>
      </c>
      <c r="C9" s="161" t="s">
        <v>191</v>
      </c>
      <c r="D9" s="157">
        <v>11.121</v>
      </c>
      <c r="E9" s="158">
        <v>45726.0</v>
      </c>
      <c r="F9" s="158">
        <v>45731.0</v>
      </c>
      <c r="G9" s="159" t="s">
        <v>190</v>
      </c>
      <c r="H9" s="148"/>
      <c r="I9" s="121"/>
      <c r="J9" s="121"/>
      <c r="K9" s="121"/>
      <c r="L9" s="121"/>
      <c r="M9" s="121"/>
      <c r="N9" s="121"/>
      <c r="O9" s="121"/>
      <c r="P9" s="121"/>
      <c r="Q9" s="121"/>
      <c r="R9" s="121"/>
      <c r="S9" s="121"/>
      <c r="T9" s="121"/>
      <c r="U9" s="121"/>
      <c r="V9" s="121"/>
      <c r="W9" s="121"/>
      <c r="X9" s="121"/>
      <c r="Y9" s="121"/>
      <c r="Z9" s="121"/>
    </row>
    <row r="10">
      <c r="A10" s="154">
        <f t="shared" si="1"/>
        <v>5</v>
      </c>
      <c r="B10" s="162" t="s">
        <v>196</v>
      </c>
      <c r="C10" s="162" t="s">
        <v>194</v>
      </c>
      <c r="D10" s="157">
        <v>3.179</v>
      </c>
      <c r="E10" s="158">
        <v>45726.0</v>
      </c>
      <c r="F10" s="158">
        <v>45731.0</v>
      </c>
      <c r="G10" s="159" t="s">
        <v>190</v>
      </c>
      <c r="H10" s="148"/>
      <c r="I10" s="121"/>
      <c r="J10" s="121"/>
      <c r="K10" s="121"/>
      <c r="L10" s="121"/>
      <c r="M10" s="121"/>
      <c r="N10" s="121"/>
      <c r="O10" s="121"/>
      <c r="P10" s="121"/>
      <c r="Q10" s="121"/>
      <c r="R10" s="121"/>
      <c r="S10" s="121"/>
      <c r="T10" s="121"/>
      <c r="U10" s="121"/>
      <c r="V10" s="121"/>
      <c r="W10" s="121"/>
      <c r="X10" s="121"/>
      <c r="Y10" s="121"/>
      <c r="Z10" s="121"/>
    </row>
    <row r="11">
      <c r="A11" s="154">
        <f t="shared" si="1"/>
        <v>6</v>
      </c>
      <c r="B11" s="162" t="s">
        <v>189</v>
      </c>
      <c r="C11" s="162" t="s">
        <v>212</v>
      </c>
      <c r="D11" s="157">
        <v>3.224</v>
      </c>
      <c r="E11" s="158">
        <v>45726.0</v>
      </c>
      <c r="F11" s="158">
        <v>45731.0</v>
      </c>
      <c r="G11" s="159" t="s">
        <v>190</v>
      </c>
      <c r="H11" s="148"/>
      <c r="I11" s="121"/>
      <c r="J11" s="121"/>
      <c r="K11" s="121"/>
      <c r="L11" s="121"/>
      <c r="M11" s="121"/>
      <c r="N11" s="121"/>
      <c r="O11" s="121"/>
      <c r="P11" s="121"/>
      <c r="Q11" s="121"/>
      <c r="R11" s="121"/>
      <c r="S11" s="121"/>
      <c r="T11" s="121"/>
      <c r="U11" s="121"/>
      <c r="V11" s="121"/>
      <c r="W11" s="121"/>
      <c r="X11" s="121"/>
      <c r="Y11" s="121"/>
      <c r="Z11" s="121"/>
    </row>
    <row r="12">
      <c r="A12" s="154">
        <f t="shared" si="1"/>
        <v>7</v>
      </c>
      <c r="B12" s="162" t="s">
        <v>212</v>
      </c>
      <c r="C12" s="162" t="s">
        <v>196</v>
      </c>
      <c r="D12" s="157">
        <v>8.185</v>
      </c>
      <c r="E12" s="158">
        <v>45733.0</v>
      </c>
      <c r="F12" s="158">
        <v>45734.0</v>
      </c>
      <c r="G12" s="159" t="s">
        <v>190</v>
      </c>
      <c r="H12" s="148"/>
      <c r="I12" s="121"/>
      <c r="J12" s="121"/>
      <c r="K12" s="121"/>
      <c r="L12" s="121"/>
      <c r="M12" s="121"/>
      <c r="N12" s="121"/>
      <c r="O12" s="121"/>
      <c r="P12" s="121"/>
      <c r="Q12" s="121"/>
      <c r="R12" s="121"/>
      <c r="S12" s="121"/>
      <c r="T12" s="121"/>
      <c r="U12" s="121"/>
      <c r="V12" s="121"/>
      <c r="W12" s="121"/>
      <c r="X12" s="121"/>
      <c r="Y12" s="121"/>
      <c r="Z12" s="121"/>
    </row>
    <row r="13">
      <c r="A13" s="154">
        <f t="shared" si="1"/>
        <v>8</v>
      </c>
      <c r="B13" s="162" t="s">
        <v>194</v>
      </c>
      <c r="C13" s="162" t="s">
        <v>213</v>
      </c>
      <c r="D13" s="157">
        <v>17.041</v>
      </c>
      <c r="E13" s="158">
        <v>45736.0</v>
      </c>
      <c r="F13" s="158">
        <v>45737.0</v>
      </c>
      <c r="G13" s="159" t="s">
        <v>190</v>
      </c>
      <c r="H13" s="148"/>
      <c r="I13" s="121"/>
      <c r="J13" s="121"/>
      <c r="K13" s="121"/>
      <c r="L13" s="121"/>
      <c r="M13" s="121"/>
      <c r="N13" s="121"/>
      <c r="O13" s="121"/>
      <c r="P13" s="121"/>
      <c r="Q13" s="121"/>
      <c r="R13" s="121"/>
      <c r="S13" s="121"/>
      <c r="T13" s="121"/>
      <c r="U13" s="121"/>
      <c r="V13" s="121"/>
      <c r="W13" s="121"/>
      <c r="X13" s="121"/>
      <c r="Y13" s="121"/>
      <c r="Z13" s="121"/>
    </row>
    <row r="14">
      <c r="A14" s="154">
        <f t="shared" si="1"/>
        <v>9</v>
      </c>
      <c r="B14" s="162" t="s">
        <v>213</v>
      </c>
      <c r="C14" s="162" t="s">
        <v>198</v>
      </c>
      <c r="D14" s="157">
        <v>11.441</v>
      </c>
      <c r="E14" s="158">
        <v>45763.0</v>
      </c>
      <c r="F14" s="158">
        <v>45764.0</v>
      </c>
      <c r="G14" s="159" t="s">
        <v>190</v>
      </c>
      <c r="H14" s="148"/>
      <c r="I14" s="121"/>
      <c r="J14" s="121"/>
      <c r="K14" s="121"/>
      <c r="L14" s="121"/>
      <c r="M14" s="121"/>
      <c r="N14" s="121"/>
      <c r="O14" s="121"/>
      <c r="P14" s="121"/>
      <c r="Q14" s="121"/>
      <c r="R14" s="121"/>
      <c r="S14" s="121"/>
      <c r="T14" s="121"/>
      <c r="U14" s="121"/>
      <c r="V14" s="121"/>
      <c r="W14" s="121"/>
      <c r="X14" s="121"/>
      <c r="Y14" s="121"/>
      <c r="Z14" s="121"/>
    </row>
    <row r="15">
      <c r="A15" s="154">
        <f t="shared" si="1"/>
        <v>10</v>
      </c>
      <c r="B15" s="163" t="s">
        <v>202</v>
      </c>
      <c r="C15" s="163" t="s">
        <v>203</v>
      </c>
      <c r="D15" s="163">
        <v>11.446</v>
      </c>
      <c r="E15" s="164"/>
      <c r="F15" s="164"/>
      <c r="G15" s="159" t="s">
        <v>190</v>
      </c>
      <c r="H15" s="148"/>
      <c r="I15" s="148"/>
      <c r="J15" s="148"/>
      <c r="K15" s="148"/>
      <c r="L15" s="148"/>
      <c r="M15" s="148"/>
      <c r="N15" s="148"/>
      <c r="O15" s="148"/>
      <c r="P15" s="148"/>
      <c r="Q15" s="148"/>
      <c r="R15" s="148"/>
      <c r="S15" s="148"/>
      <c r="T15" s="148"/>
      <c r="U15" s="148"/>
      <c r="V15" s="148"/>
      <c r="W15" s="148"/>
      <c r="X15" s="148"/>
      <c r="Y15" s="148"/>
      <c r="Z15" s="148"/>
    </row>
    <row r="16">
      <c r="A16" s="154">
        <f t="shared" si="1"/>
        <v>11</v>
      </c>
      <c r="B16" s="163" t="s">
        <v>214</v>
      </c>
      <c r="C16" s="163" t="s">
        <v>201</v>
      </c>
      <c r="D16" s="163">
        <v>23.386</v>
      </c>
      <c r="E16" s="164"/>
      <c r="F16" s="164"/>
      <c r="G16" s="159" t="s">
        <v>190</v>
      </c>
      <c r="H16" s="148"/>
      <c r="I16" s="148"/>
      <c r="J16" s="148"/>
      <c r="K16" s="148"/>
      <c r="L16" s="148"/>
      <c r="M16" s="148"/>
      <c r="N16" s="148"/>
      <c r="O16" s="148"/>
      <c r="P16" s="148"/>
      <c r="Q16" s="148"/>
      <c r="R16" s="148"/>
      <c r="S16" s="148"/>
      <c r="T16" s="148"/>
      <c r="U16" s="148"/>
      <c r="V16" s="148"/>
      <c r="W16" s="148"/>
      <c r="X16" s="148"/>
      <c r="Y16" s="148"/>
      <c r="Z16" s="148"/>
    </row>
    <row r="17">
      <c r="A17" s="154">
        <f t="shared" si="1"/>
        <v>12</v>
      </c>
      <c r="B17" s="133" t="s">
        <v>198</v>
      </c>
      <c r="C17" s="134" t="s">
        <v>214</v>
      </c>
      <c r="D17" s="135">
        <v>6.628</v>
      </c>
      <c r="E17" s="136"/>
      <c r="F17" s="136"/>
      <c r="G17" s="137" t="s">
        <v>190</v>
      </c>
      <c r="H17" s="148"/>
      <c r="I17" s="148"/>
      <c r="J17" s="148"/>
      <c r="K17" s="148"/>
      <c r="L17" s="148"/>
      <c r="M17" s="148"/>
      <c r="N17" s="148"/>
      <c r="O17" s="148"/>
      <c r="P17" s="148"/>
      <c r="Q17" s="148"/>
      <c r="R17" s="148"/>
      <c r="S17" s="148"/>
      <c r="T17" s="148"/>
      <c r="U17" s="148"/>
      <c r="V17" s="148"/>
      <c r="W17" s="148"/>
      <c r="X17" s="148"/>
      <c r="Y17" s="148"/>
      <c r="Z17" s="148"/>
    </row>
    <row r="18">
      <c r="A18" s="154">
        <f t="shared" si="1"/>
        <v>13</v>
      </c>
      <c r="B18" s="133" t="s">
        <v>201</v>
      </c>
      <c r="C18" s="134" t="s">
        <v>204</v>
      </c>
      <c r="D18" s="135">
        <v>1.483</v>
      </c>
      <c r="E18" s="136"/>
      <c r="F18" s="136"/>
      <c r="G18" s="137" t="s">
        <v>190</v>
      </c>
      <c r="H18" s="148"/>
      <c r="I18" s="148"/>
      <c r="J18" s="148"/>
      <c r="K18" s="148"/>
      <c r="L18" s="148"/>
      <c r="M18" s="148"/>
      <c r="N18" s="148"/>
      <c r="O18" s="148"/>
      <c r="P18" s="148"/>
      <c r="Q18" s="148"/>
      <c r="R18" s="148"/>
      <c r="S18" s="148"/>
      <c r="T18" s="148"/>
      <c r="U18" s="148"/>
      <c r="V18" s="148"/>
      <c r="W18" s="148"/>
      <c r="X18" s="148"/>
      <c r="Y18" s="148"/>
      <c r="Z18" s="148"/>
    </row>
    <row r="19">
      <c r="A19" s="154">
        <f t="shared" si="1"/>
        <v>14</v>
      </c>
      <c r="B19" s="133" t="s">
        <v>205</v>
      </c>
      <c r="C19" s="134" t="s">
        <v>202</v>
      </c>
      <c r="D19" s="135"/>
      <c r="E19" s="136"/>
      <c r="F19" s="136"/>
      <c r="G19" s="137" t="s">
        <v>190</v>
      </c>
      <c r="H19" s="148"/>
      <c r="I19" s="121"/>
      <c r="J19" s="121"/>
      <c r="K19" s="121"/>
      <c r="L19" s="121"/>
      <c r="M19" s="121"/>
      <c r="N19" s="121"/>
      <c r="O19" s="121"/>
      <c r="P19" s="121"/>
      <c r="Q19" s="121"/>
      <c r="R19" s="121"/>
      <c r="S19" s="121"/>
      <c r="T19" s="121"/>
      <c r="U19" s="121"/>
      <c r="V19" s="121"/>
      <c r="W19" s="121"/>
      <c r="X19" s="121"/>
      <c r="Y19" s="121"/>
      <c r="Z19" s="121"/>
    </row>
    <row r="20">
      <c r="A20" s="154">
        <f t="shared" si="1"/>
        <v>15</v>
      </c>
      <c r="B20" s="163"/>
      <c r="C20" s="163"/>
      <c r="D20" s="163"/>
      <c r="E20" s="164"/>
      <c r="F20" s="164"/>
      <c r="G20" s="165"/>
      <c r="H20" s="148"/>
      <c r="I20" s="121"/>
      <c r="J20" s="121"/>
      <c r="K20" s="121"/>
      <c r="L20" s="121"/>
      <c r="M20" s="121"/>
      <c r="N20" s="121"/>
      <c r="O20" s="121"/>
      <c r="P20" s="121"/>
      <c r="Q20" s="121"/>
      <c r="R20" s="121"/>
      <c r="S20" s="121"/>
      <c r="T20" s="121"/>
      <c r="U20" s="121"/>
      <c r="V20" s="121"/>
      <c r="W20" s="121"/>
      <c r="X20" s="121"/>
      <c r="Y20" s="121"/>
      <c r="Z20" s="121"/>
    </row>
    <row r="21" ht="15.75" customHeight="1">
      <c r="A21" s="166" t="s">
        <v>206</v>
      </c>
      <c r="B21" s="167"/>
      <c r="C21" s="168"/>
      <c r="D21" s="169">
        <f>SUM(D6:D20)</f>
        <v>123.431</v>
      </c>
      <c r="E21" s="170"/>
      <c r="F21" s="170"/>
      <c r="G21" s="171"/>
      <c r="H21" s="160"/>
      <c r="I21" s="121"/>
      <c r="J21" s="121"/>
      <c r="K21" s="121"/>
      <c r="L21" s="121"/>
      <c r="M21" s="121"/>
      <c r="N21" s="121"/>
      <c r="O21" s="121"/>
      <c r="P21" s="121"/>
      <c r="Q21" s="121"/>
      <c r="R21" s="121"/>
      <c r="S21" s="121"/>
      <c r="T21" s="121"/>
      <c r="U21" s="121"/>
      <c r="V21" s="121"/>
      <c r="W21" s="121"/>
      <c r="X21" s="121"/>
      <c r="Y21" s="121"/>
      <c r="Z21" s="121"/>
    </row>
    <row r="22" ht="15.75" customHeight="1">
      <c r="A22" s="148"/>
      <c r="B22" s="148"/>
      <c r="C22" s="148"/>
      <c r="D22" s="148"/>
      <c r="E22" s="148"/>
      <c r="F22" s="148"/>
      <c r="G22" s="148"/>
      <c r="H22" s="148"/>
      <c r="I22" s="121"/>
      <c r="J22" s="121"/>
      <c r="K22" s="121"/>
      <c r="L22" s="121"/>
      <c r="M22" s="121"/>
      <c r="N22" s="121"/>
      <c r="O22" s="121"/>
      <c r="P22" s="121"/>
      <c r="Q22" s="121"/>
      <c r="R22" s="121"/>
      <c r="S22" s="121"/>
      <c r="T22" s="121"/>
      <c r="U22" s="121"/>
      <c r="V22" s="121"/>
      <c r="W22" s="121"/>
      <c r="X22" s="121"/>
      <c r="Y22" s="121"/>
      <c r="Z22" s="121"/>
    </row>
    <row r="23" ht="15.75" customHeight="1">
      <c r="A23" s="148"/>
      <c r="B23" s="148"/>
      <c r="C23" s="148"/>
      <c r="D23" s="148"/>
      <c r="E23" s="148"/>
      <c r="F23" s="148"/>
      <c r="G23" s="148"/>
      <c r="H23" s="148"/>
      <c r="I23" s="121"/>
      <c r="J23" s="121"/>
      <c r="K23" s="121"/>
      <c r="L23" s="121"/>
      <c r="M23" s="121"/>
      <c r="N23" s="121"/>
      <c r="O23" s="121"/>
      <c r="P23" s="121"/>
      <c r="Q23" s="121"/>
      <c r="R23" s="121"/>
      <c r="S23" s="121"/>
      <c r="T23" s="121"/>
      <c r="U23" s="121"/>
      <c r="V23" s="121"/>
      <c r="W23" s="121"/>
      <c r="X23" s="121"/>
      <c r="Y23" s="121"/>
      <c r="Z23" s="121"/>
    </row>
    <row r="24" ht="15.75" customHeight="1">
      <c r="A24" s="148"/>
      <c r="B24" s="148"/>
      <c r="C24" s="148"/>
      <c r="D24" s="148"/>
      <c r="E24" s="148"/>
      <c r="F24" s="148"/>
      <c r="G24" s="148"/>
      <c r="H24" s="148"/>
      <c r="I24" s="121"/>
      <c r="J24" s="121"/>
      <c r="K24" s="121"/>
      <c r="L24" s="121"/>
      <c r="M24" s="121"/>
      <c r="N24" s="121"/>
      <c r="O24" s="121"/>
      <c r="P24" s="121"/>
      <c r="Q24" s="121"/>
      <c r="R24" s="121"/>
      <c r="S24" s="121"/>
      <c r="T24" s="121"/>
      <c r="U24" s="121"/>
      <c r="V24" s="121"/>
      <c r="W24" s="121"/>
      <c r="X24" s="121"/>
      <c r="Y24" s="121"/>
      <c r="Z24" s="121"/>
    </row>
    <row r="25" ht="15.75" customHeight="1">
      <c r="A25" s="148"/>
      <c r="B25" s="148"/>
      <c r="C25" s="148"/>
      <c r="D25" s="148"/>
      <c r="E25" s="148"/>
      <c r="F25" s="148"/>
      <c r="G25" s="148"/>
      <c r="H25" s="148"/>
      <c r="I25" s="121"/>
      <c r="J25" s="121"/>
      <c r="K25" s="121"/>
      <c r="L25" s="121"/>
      <c r="M25" s="121"/>
      <c r="N25" s="121"/>
      <c r="O25" s="121"/>
      <c r="P25" s="121"/>
      <c r="Q25" s="121"/>
      <c r="R25" s="121"/>
      <c r="S25" s="121"/>
      <c r="T25" s="121"/>
      <c r="U25" s="121"/>
      <c r="V25" s="121"/>
      <c r="W25" s="121"/>
      <c r="X25" s="121"/>
      <c r="Y25" s="121"/>
      <c r="Z25" s="121"/>
    </row>
    <row r="26" ht="15.75" customHeight="1">
      <c r="A26" s="148"/>
      <c r="B26" s="148"/>
      <c r="C26" s="148"/>
      <c r="D26" s="148"/>
      <c r="E26" s="148"/>
      <c r="F26" s="148"/>
      <c r="G26" s="148"/>
      <c r="H26" s="148"/>
      <c r="I26" s="121"/>
      <c r="J26" s="121"/>
      <c r="K26" s="121"/>
      <c r="L26" s="121"/>
      <c r="M26" s="121"/>
      <c r="N26" s="121"/>
      <c r="O26" s="121"/>
      <c r="P26" s="121"/>
      <c r="Q26" s="121"/>
      <c r="R26" s="121"/>
      <c r="S26" s="121"/>
      <c r="T26" s="121"/>
      <c r="U26" s="121"/>
      <c r="V26" s="121"/>
      <c r="W26" s="121"/>
      <c r="X26" s="121"/>
      <c r="Y26" s="121"/>
      <c r="Z26" s="121"/>
    </row>
    <row r="27" ht="15.75" customHeight="1">
      <c r="A27" s="148"/>
      <c r="B27" s="148"/>
      <c r="C27" s="148"/>
      <c r="D27" s="148"/>
      <c r="E27" s="148"/>
      <c r="F27" s="148"/>
      <c r="G27" s="148"/>
      <c r="H27" s="148"/>
      <c r="I27" s="121"/>
      <c r="J27" s="121"/>
      <c r="K27" s="121"/>
      <c r="L27" s="121"/>
      <c r="M27" s="121"/>
      <c r="N27" s="121"/>
      <c r="O27" s="121"/>
      <c r="P27" s="121"/>
      <c r="Q27" s="121"/>
      <c r="R27" s="121"/>
      <c r="S27" s="121"/>
      <c r="T27" s="121"/>
      <c r="U27" s="121"/>
      <c r="V27" s="121"/>
      <c r="W27" s="121"/>
      <c r="X27" s="121"/>
      <c r="Y27" s="121"/>
      <c r="Z27" s="121"/>
    </row>
    <row r="28" ht="15.75" customHeight="1">
      <c r="A28" s="148"/>
      <c r="B28" s="148"/>
      <c r="C28" s="148"/>
      <c r="D28" s="148"/>
      <c r="E28" s="148"/>
      <c r="F28" s="148"/>
      <c r="G28" s="148"/>
      <c r="H28" s="148"/>
      <c r="I28" s="121"/>
      <c r="J28" s="121"/>
      <c r="K28" s="121"/>
      <c r="L28" s="121"/>
      <c r="M28" s="121"/>
      <c r="N28" s="121"/>
      <c r="O28" s="121"/>
      <c r="P28" s="121"/>
      <c r="Q28" s="121"/>
      <c r="R28" s="121"/>
      <c r="S28" s="121"/>
      <c r="T28" s="121"/>
      <c r="U28" s="121"/>
      <c r="V28" s="121"/>
      <c r="W28" s="121"/>
      <c r="X28" s="121"/>
      <c r="Y28" s="121"/>
      <c r="Z28" s="121"/>
    </row>
    <row r="29" ht="15.75" customHeight="1">
      <c r="A29" s="148"/>
      <c r="B29" s="148"/>
      <c r="C29" s="148"/>
      <c r="D29" s="148"/>
      <c r="E29" s="148"/>
      <c r="F29" s="148"/>
      <c r="G29" s="148"/>
      <c r="H29" s="148"/>
      <c r="I29" s="121"/>
      <c r="J29" s="121"/>
      <c r="K29" s="121"/>
      <c r="L29" s="121"/>
      <c r="M29" s="121"/>
      <c r="N29" s="121"/>
      <c r="O29" s="121"/>
      <c r="P29" s="121"/>
      <c r="Q29" s="121"/>
      <c r="R29" s="121"/>
      <c r="S29" s="121"/>
      <c r="T29" s="121"/>
      <c r="U29" s="121"/>
      <c r="V29" s="121"/>
      <c r="W29" s="121"/>
      <c r="X29" s="121"/>
      <c r="Y29" s="121"/>
      <c r="Z29" s="121"/>
    </row>
    <row r="30" ht="15.75" customHeight="1">
      <c r="A30" s="148"/>
      <c r="B30" s="148"/>
      <c r="C30" s="148"/>
      <c r="D30" s="148"/>
      <c r="E30" s="148"/>
      <c r="F30" s="148"/>
      <c r="G30" s="148"/>
      <c r="H30" s="148"/>
      <c r="I30" s="121"/>
      <c r="J30" s="121"/>
      <c r="K30" s="121"/>
      <c r="L30" s="121"/>
      <c r="M30" s="121"/>
      <c r="N30" s="121"/>
      <c r="O30" s="121"/>
      <c r="P30" s="121"/>
      <c r="Q30" s="121"/>
      <c r="R30" s="121"/>
      <c r="S30" s="121"/>
      <c r="T30" s="121"/>
      <c r="U30" s="121"/>
      <c r="V30" s="121"/>
      <c r="W30" s="121"/>
      <c r="X30" s="121"/>
      <c r="Y30" s="121"/>
      <c r="Z30" s="121"/>
    </row>
    <row r="31" ht="15.75" customHeight="1">
      <c r="A31" s="148"/>
      <c r="B31" s="148"/>
      <c r="C31" s="148"/>
      <c r="D31" s="148"/>
      <c r="E31" s="148"/>
      <c r="F31" s="148"/>
      <c r="G31" s="148"/>
      <c r="H31" s="148"/>
      <c r="I31" s="121"/>
      <c r="J31" s="121"/>
      <c r="K31" s="121"/>
      <c r="L31" s="121"/>
      <c r="M31" s="121"/>
      <c r="N31" s="121"/>
      <c r="O31" s="121"/>
      <c r="P31" s="121"/>
      <c r="Q31" s="121"/>
      <c r="R31" s="121"/>
      <c r="S31" s="121"/>
      <c r="T31" s="121"/>
      <c r="U31" s="121"/>
      <c r="V31" s="121"/>
      <c r="W31" s="121"/>
      <c r="X31" s="121"/>
      <c r="Y31" s="121"/>
      <c r="Z31" s="121"/>
    </row>
    <row r="32" ht="15.75" customHeight="1">
      <c r="A32" s="148"/>
      <c r="B32" s="148"/>
      <c r="C32" s="148"/>
      <c r="D32" s="148"/>
      <c r="E32" s="148"/>
      <c r="F32" s="148"/>
      <c r="G32" s="148"/>
      <c r="H32" s="148"/>
      <c r="I32" s="121"/>
      <c r="J32" s="121"/>
      <c r="K32" s="121"/>
      <c r="L32" s="121"/>
      <c r="M32" s="121"/>
      <c r="N32" s="121"/>
      <c r="O32" s="121"/>
      <c r="P32" s="121"/>
      <c r="Q32" s="121"/>
      <c r="R32" s="121"/>
      <c r="S32" s="121"/>
      <c r="T32" s="121"/>
      <c r="U32" s="121"/>
      <c r="V32" s="121"/>
      <c r="W32" s="121"/>
      <c r="X32" s="121"/>
      <c r="Y32" s="121"/>
      <c r="Z32" s="121"/>
    </row>
    <row r="33" ht="15.75" customHeight="1">
      <c r="A33" s="148"/>
      <c r="B33" s="148"/>
      <c r="C33" s="148"/>
      <c r="D33" s="148"/>
      <c r="E33" s="148"/>
      <c r="F33" s="148"/>
      <c r="G33" s="148"/>
      <c r="H33" s="148"/>
      <c r="I33" s="121"/>
      <c r="J33" s="121"/>
      <c r="K33" s="121"/>
      <c r="L33" s="121"/>
      <c r="M33" s="121"/>
      <c r="N33" s="121"/>
      <c r="O33" s="121"/>
      <c r="P33" s="121"/>
      <c r="Q33" s="121"/>
      <c r="R33" s="121"/>
      <c r="S33" s="121"/>
      <c r="T33" s="121"/>
      <c r="U33" s="121"/>
      <c r="V33" s="121"/>
      <c r="W33" s="121"/>
      <c r="X33" s="121"/>
      <c r="Y33" s="121"/>
      <c r="Z33" s="121"/>
    </row>
    <row r="34" ht="15.75" customHeight="1">
      <c r="A34" s="148"/>
      <c r="B34" s="148"/>
      <c r="C34" s="148"/>
      <c r="D34" s="148"/>
      <c r="E34" s="148"/>
      <c r="F34" s="148"/>
      <c r="G34" s="148"/>
      <c r="H34" s="148"/>
      <c r="I34" s="121"/>
      <c r="J34" s="121"/>
      <c r="K34" s="121"/>
      <c r="L34" s="121"/>
      <c r="M34" s="121"/>
      <c r="N34" s="121"/>
      <c r="O34" s="121"/>
      <c r="P34" s="121"/>
      <c r="Q34" s="121"/>
      <c r="R34" s="121"/>
      <c r="S34" s="121"/>
      <c r="T34" s="121"/>
      <c r="U34" s="121"/>
      <c r="V34" s="121"/>
      <c r="W34" s="121"/>
      <c r="X34" s="121"/>
      <c r="Y34" s="121"/>
      <c r="Z34" s="121"/>
    </row>
    <row r="35" ht="15.75" customHeight="1">
      <c r="A35" s="148"/>
      <c r="B35" s="148"/>
      <c r="C35" s="148"/>
      <c r="D35" s="148"/>
      <c r="E35" s="148"/>
      <c r="F35" s="148"/>
      <c r="G35" s="148"/>
      <c r="H35" s="148"/>
      <c r="I35" s="121"/>
      <c r="J35" s="121"/>
      <c r="K35" s="121"/>
      <c r="L35" s="121"/>
      <c r="M35" s="121"/>
      <c r="N35" s="121"/>
      <c r="O35" s="121"/>
      <c r="P35" s="121"/>
      <c r="Q35" s="121"/>
      <c r="R35" s="121"/>
      <c r="S35" s="121"/>
      <c r="T35" s="121"/>
      <c r="U35" s="121"/>
      <c r="V35" s="121"/>
      <c r="W35" s="121"/>
      <c r="X35" s="121"/>
      <c r="Y35" s="121"/>
      <c r="Z35" s="121"/>
    </row>
    <row r="36" ht="15.75" customHeight="1">
      <c r="A36" s="148"/>
      <c r="B36" s="148"/>
      <c r="C36" s="148"/>
      <c r="D36" s="148"/>
      <c r="E36" s="148"/>
      <c r="F36" s="148"/>
      <c r="G36" s="148"/>
      <c r="H36" s="148"/>
      <c r="I36" s="121"/>
      <c r="J36" s="121"/>
      <c r="K36" s="121"/>
      <c r="L36" s="121"/>
      <c r="M36" s="121"/>
      <c r="N36" s="121"/>
      <c r="O36" s="121"/>
      <c r="P36" s="121"/>
      <c r="Q36" s="121"/>
      <c r="R36" s="121"/>
      <c r="S36" s="121"/>
      <c r="T36" s="121"/>
      <c r="U36" s="121"/>
      <c r="V36" s="121"/>
      <c r="W36" s="121"/>
      <c r="X36" s="121"/>
      <c r="Y36" s="121"/>
      <c r="Z36" s="121"/>
    </row>
    <row r="37" ht="15.75" customHeight="1">
      <c r="A37" s="148"/>
      <c r="B37" s="148"/>
      <c r="C37" s="148"/>
      <c r="D37" s="148"/>
      <c r="E37" s="148"/>
      <c r="F37" s="148"/>
      <c r="G37" s="148"/>
      <c r="H37" s="148"/>
      <c r="I37" s="121"/>
      <c r="J37" s="121"/>
      <c r="K37" s="121"/>
      <c r="L37" s="121"/>
      <c r="M37" s="121"/>
      <c r="N37" s="121"/>
      <c r="O37" s="121"/>
      <c r="P37" s="121"/>
      <c r="Q37" s="121"/>
      <c r="R37" s="121"/>
      <c r="S37" s="121"/>
      <c r="T37" s="121"/>
      <c r="U37" s="121"/>
      <c r="V37" s="121"/>
      <c r="W37" s="121"/>
      <c r="X37" s="121"/>
      <c r="Y37" s="121"/>
      <c r="Z37" s="121"/>
    </row>
    <row r="38" ht="15.75" customHeight="1">
      <c r="A38" s="148"/>
      <c r="B38" s="148"/>
      <c r="C38" s="148"/>
      <c r="D38" s="148"/>
      <c r="E38" s="148"/>
      <c r="F38" s="148"/>
      <c r="G38" s="148"/>
      <c r="H38" s="148"/>
      <c r="I38" s="121"/>
      <c r="J38" s="121"/>
      <c r="K38" s="121"/>
      <c r="L38" s="121"/>
      <c r="M38" s="121"/>
      <c r="N38" s="121"/>
      <c r="O38" s="121"/>
      <c r="P38" s="121"/>
      <c r="Q38" s="121"/>
      <c r="R38" s="121"/>
      <c r="S38" s="121"/>
      <c r="T38" s="121"/>
      <c r="U38" s="121"/>
      <c r="V38" s="121"/>
      <c r="W38" s="121"/>
      <c r="X38" s="121"/>
      <c r="Y38" s="121"/>
      <c r="Z38" s="121"/>
    </row>
    <row r="39" ht="15.75" customHeight="1">
      <c r="A39" s="148"/>
      <c r="B39" s="148"/>
      <c r="C39" s="148"/>
      <c r="D39" s="148"/>
      <c r="E39" s="148"/>
      <c r="F39" s="148"/>
      <c r="G39" s="148"/>
      <c r="H39" s="148"/>
      <c r="I39" s="121"/>
      <c r="J39" s="121"/>
      <c r="K39" s="121"/>
      <c r="L39" s="121"/>
      <c r="M39" s="121"/>
      <c r="N39" s="121"/>
      <c r="O39" s="121"/>
      <c r="P39" s="121"/>
      <c r="Q39" s="121"/>
      <c r="R39" s="121"/>
      <c r="S39" s="121"/>
      <c r="T39" s="121"/>
      <c r="U39" s="121"/>
      <c r="V39" s="121"/>
      <c r="W39" s="121"/>
      <c r="X39" s="121"/>
      <c r="Y39" s="121"/>
      <c r="Z39" s="121"/>
    </row>
    <row r="40" ht="15.75" customHeight="1">
      <c r="A40" s="148"/>
      <c r="B40" s="148"/>
      <c r="C40" s="148"/>
      <c r="D40" s="148"/>
      <c r="E40" s="148"/>
      <c r="F40" s="148"/>
      <c r="G40" s="148"/>
      <c r="H40" s="148"/>
      <c r="I40" s="121"/>
      <c r="J40" s="121"/>
      <c r="K40" s="121"/>
      <c r="L40" s="121"/>
      <c r="M40" s="121"/>
      <c r="N40" s="121"/>
      <c r="O40" s="121"/>
      <c r="P40" s="121"/>
      <c r="Q40" s="121"/>
      <c r="R40" s="121"/>
      <c r="S40" s="121"/>
      <c r="T40" s="121"/>
      <c r="U40" s="121"/>
      <c r="V40" s="121"/>
      <c r="W40" s="121"/>
      <c r="X40" s="121"/>
      <c r="Y40" s="121"/>
      <c r="Z40" s="121"/>
    </row>
    <row r="41" ht="15.75" customHeight="1">
      <c r="A41" s="148"/>
      <c r="B41" s="148"/>
      <c r="C41" s="148"/>
      <c r="D41" s="148"/>
      <c r="E41" s="148"/>
      <c r="F41" s="148"/>
      <c r="G41" s="148"/>
      <c r="H41" s="148"/>
      <c r="I41" s="121"/>
      <c r="J41" s="121"/>
      <c r="K41" s="121"/>
      <c r="L41" s="121"/>
      <c r="M41" s="121"/>
      <c r="N41" s="121"/>
      <c r="O41" s="121"/>
      <c r="P41" s="121"/>
      <c r="Q41" s="121"/>
      <c r="R41" s="121"/>
      <c r="S41" s="121"/>
      <c r="T41" s="121"/>
      <c r="U41" s="121"/>
      <c r="V41" s="121"/>
      <c r="W41" s="121"/>
      <c r="X41" s="121"/>
      <c r="Y41" s="121"/>
      <c r="Z41" s="121"/>
    </row>
    <row r="42" ht="15.75" customHeight="1">
      <c r="A42" s="148"/>
      <c r="B42" s="148"/>
      <c r="C42" s="148"/>
      <c r="D42" s="148"/>
      <c r="E42" s="148"/>
      <c r="F42" s="148"/>
      <c r="G42" s="148"/>
      <c r="H42" s="148"/>
      <c r="I42" s="121"/>
      <c r="J42" s="121"/>
      <c r="K42" s="121"/>
      <c r="L42" s="121"/>
      <c r="M42" s="121"/>
      <c r="N42" s="121"/>
      <c r="O42" s="121"/>
      <c r="P42" s="121"/>
      <c r="Q42" s="121"/>
      <c r="R42" s="121"/>
      <c r="S42" s="121"/>
      <c r="T42" s="121"/>
      <c r="U42" s="121"/>
      <c r="V42" s="121"/>
      <c r="W42" s="121"/>
      <c r="X42" s="121"/>
      <c r="Y42" s="121"/>
      <c r="Z42" s="121"/>
    </row>
    <row r="43" ht="15.75" customHeight="1">
      <c r="A43" s="148"/>
      <c r="B43" s="148"/>
      <c r="C43" s="148"/>
      <c r="D43" s="148"/>
      <c r="E43" s="148"/>
      <c r="F43" s="148"/>
      <c r="G43" s="148"/>
      <c r="H43" s="148"/>
      <c r="I43" s="121"/>
      <c r="J43" s="121"/>
      <c r="K43" s="121"/>
      <c r="L43" s="121"/>
      <c r="M43" s="121"/>
      <c r="N43" s="121"/>
      <c r="O43" s="121"/>
      <c r="P43" s="121"/>
      <c r="Q43" s="121"/>
      <c r="R43" s="121"/>
      <c r="S43" s="121"/>
      <c r="T43" s="121"/>
      <c r="U43" s="121"/>
      <c r="V43" s="121"/>
      <c r="W43" s="121"/>
      <c r="X43" s="121"/>
      <c r="Y43" s="121"/>
      <c r="Z43" s="121"/>
    </row>
    <row r="44" ht="15.75" customHeight="1">
      <c r="A44" s="148"/>
      <c r="B44" s="148"/>
      <c r="C44" s="148"/>
      <c r="D44" s="148"/>
      <c r="E44" s="148"/>
      <c r="F44" s="148"/>
      <c r="G44" s="148"/>
      <c r="H44" s="148"/>
      <c r="I44" s="121"/>
      <c r="J44" s="121"/>
      <c r="K44" s="121"/>
      <c r="L44" s="121"/>
      <c r="M44" s="121"/>
      <c r="N44" s="121"/>
      <c r="O44" s="121"/>
      <c r="P44" s="121"/>
      <c r="Q44" s="121"/>
      <c r="R44" s="121"/>
      <c r="S44" s="121"/>
      <c r="T44" s="121"/>
      <c r="U44" s="121"/>
      <c r="V44" s="121"/>
      <c r="W44" s="121"/>
      <c r="X44" s="121"/>
      <c r="Y44" s="121"/>
      <c r="Z44" s="121"/>
    </row>
    <row r="45" ht="15.75" customHeight="1">
      <c r="A45" s="148"/>
      <c r="B45" s="148"/>
      <c r="C45" s="148"/>
      <c r="D45" s="148"/>
      <c r="E45" s="148"/>
      <c r="F45" s="148"/>
      <c r="G45" s="148"/>
      <c r="H45" s="148"/>
      <c r="I45" s="121"/>
      <c r="J45" s="121"/>
      <c r="K45" s="121"/>
      <c r="L45" s="121"/>
      <c r="M45" s="121"/>
      <c r="N45" s="121"/>
      <c r="O45" s="121"/>
      <c r="P45" s="121"/>
      <c r="Q45" s="121"/>
      <c r="R45" s="121"/>
      <c r="S45" s="121"/>
      <c r="T45" s="121"/>
      <c r="U45" s="121"/>
      <c r="V45" s="121"/>
      <c r="W45" s="121"/>
      <c r="X45" s="121"/>
      <c r="Y45" s="121"/>
      <c r="Z45" s="121"/>
    </row>
    <row r="46" ht="15.75" customHeight="1">
      <c r="A46" s="148"/>
      <c r="B46" s="148"/>
      <c r="C46" s="148"/>
      <c r="D46" s="148"/>
      <c r="E46" s="148"/>
      <c r="F46" s="148"/>
      <c r="G46" s="148"/>
      <c r="H46" s="148"/>
      <c r="I46" s="121"/>
      <c r="J46" s="121"/>
      <c r="K46" s="121"/>
      <c r="L46" s="121"/>
      <c r="M46" s="121"/>
      <c r="N46" s="121"/>
      <c r="O46" s="121"/>
      <c r="P46" s="121"/>
      <c r="Q46" s="121"/>
      <c r="R46" s="121"/>
      <c r="S46" s="121"/>
      <c r="T46" s="121"/>
      <c r="U46" s="121"/>
      <c r="V46" s="121"/>
      <c r="W46" s="121"/>
      <c r="X46" s="121"/>
      <c r="Y46" s="121"/>
      <c r="Z46" s="121"/>
    </row>
    <row r="47" ht="15.75" customHeight="1">
      <c r="A47" s="148"/>
      <c r="B47" s="148"/>
      <c r="C47" s="148"/>
      <c r="D47" s="148"/>
      <c r="E47" s="148"/>
      <c r="F47" s="148"/>
      <c r="G47" s="148"/>
      <c r="H47" s="148"/>
      <c r="I47" s="121"/>
      <c r="J47" s="121"/>
      <c r="K47" s="121"/>
      <c r="L47" s="121"/>
      <c r="M47" s="121"/>
      <c r="N47" s="121"/>
      <c r="O47" s="121"/>
      <c r="P47" s="121"/>
      <c r="Q47" s="121"/>
      <c r="R47" s="121"/>
      <c r="S47" s="121"/>
      <c r="T47" s="121"/>
      <c r="U47" s="121"/>
      <c r="V47" s="121"/>
      <c r="W47" s="121"/>
      <c r="X47" s="121"/>
      <c r="Y47" s="121"/>
      <c r="Z47" s="121"/>
    </row>
    <row r="48" ht="15.75" customHeight="1">
      <c r="A48" s="148"/>
      <c r="B48" s="148"/>
      <c r="C48" s="148"/>
      <c r="D48" s="148"/>
      <c r="E48" s="148"/>
      <c r="F48" s="148"/>
      <c r="G48" s="148"/>
      <c r="H48" s="148"/>
      <c r="I48" s="121"/>
      <c r="J48" s="121"/>
      <c r="K48" s="121"/>
      <c r="L48" s="121"/>
      <c r="M48" s="121"/>
      <c r="N48" s="121"/>
      <c r="O48" s="121"/>
      <c r="P48" s="121"/>
      <c r="Q48" s="121"/>
      <c r="R48" s="121"/>
      <c r="S48" s="121"/>
      <c r="T48" s="121"/>
      <c r="U48" s="121"/>
      <c r="V48" s="121"/>
      <c r="W48" s="121"/>
      <c r="X48" s="121"/>
      <c r="Y48" s="121"/>
      <c r="Z48" s="121"/>
    </row>
    <row r="49" ht="15.75" customHeight="1">
      <c r="A49" s="148"/>
      <c r="B49" s="148"/>
      <c r="C49" s="148"/>
      <c r="D49" s="148"/>
      <c r="E49" s="148"/>
      <c r="F49" s="148"/>
      <c r="G49" s="148"/>
      <c r="H49" s="148"/>
      <c r="I49" s="121"/>
      <c r="J49" s="121"/>
      <c r="K49" s="121"/>
      <c r="L49" s="121"/>
      <c r="M49" s="121"/>
      <c r="N49" s="121"/>
      <c r="O49" s="121"/>
      <c r="P49" s="121"/>
      <c r="Q49" s="121"/>
      <c r="R49" s="121"/>
      <c r="S49" s="121"/>
      <c r="T49" s="121"/>
      <c r="U49" s="121"/>
      <c r="V49" s="121"/>
      <c r="W49" s="121"/>
      <c r="X49" s="121"/>
      <c r="Y49" s="121"/>
      <c r="Z49" s="121"/>
    </row>
    <row r="50" ht="15.75" customHeight="1">
      <c r="A50" s="148"/>
      <c r="B50" s="148"/>
      <c r="C50" s="148"/>
      <c r="D50" s="148"/>
      <c r="E50" s="148"/>
      <c r="F50" s="148"/>
      <c r="G50" s="148"/>
      <c r="H50" s="148"/>
      <c r="I50" s="121"/>
      <c r="J50" s="121"/>
      <c r="K50" s="121"/>
      <c r="L50" s="121"/>
      <c r="M50" s="121"/>
      <c r="N50" s="121"/>
      <c r="O50" s="121"/>
      <c r="P50" s="121"/>
      <c r="Q50" s="121"/>
      <c r="R50" s="121"/>
      <c r="S50" s="121"/>
      <c r="T50" s="121"/>
      <c r="U50" s="121"/>
      <c r="V50" s="121"/>
      <c r="W50" s="121"/>
      <c r="X50" s="121"/>
      <c r="Y50" s="121"/>
      <c r="Z50" s="121"/>
    </row>
    <row r="51" ht="15.75" customHeight="1">
      <c r="A51" s="148"/>
      <c r="B51" s="148"/>
      <c r="C51" s="148"/>
      <c r="D51" s="148"/>
      <c r="E51" s="148"/>
      <c r="F51" s="148"/>
      <c r="G51" s="148"/>
      <c r="H51" s="148"/>
      <c r="I51" s="121"/>
      <c r="J51" s="121"/>
      <c r="K51" s="121"/>
      <c r="L51" s="121"/>
      <c r="M51" s="121"/>
      <c r="N51" s="121"/>
      <c r="O51" s="121"/>
      <c r="P51" s="121"/>
      <c r="Q51" s="121"/>
      <c r="R51" s="121"/>
      <c r="S51" s="121"/>
      <c r="T51" s="121"/>
      <c r="U51" s="121"/>
      <c r="V51" s="121"/>
      <c r="W51" s="121"/>
      <c r="X51" s="121"/>
      <c r="Y51" s="121"/>
      <c r="Z51" s="121"/>
    </row>
    <row r="52" ht="15.75" customHeight="1">
      <c r="A52" s="148"/>
      <c r="B52" s="148"/>
      <c r="C52" s="148"/>
      <c r="D52" s="148"/>
      <c r="E52" s="148"/>
      <c r="F52" s="148"/>
      <c r="G52" s="148"/>
      <c r="H52" s="148"/>
      <c r="I52" s="121"/>
      <c r="J52" s="121"/>
      <c r="K52" s="121"/>
      <c r="L52" s="121"/>
      <c r="M52" s="121"/>
      <c r="N52" s="121"/>
      <c r="O52" s="121"/>
      <c r="P52" s="121"/>
      <c r="Q52" s="121"/>
      <c r="R52" s="121"/>
      <c r="S52" s="121"/>
      <c r="T52" s="121"/>
      <c r="U52" s="121"/>
      <c r="V52" s="121"/>
      <c r="W52" s="121"/>
      <c r="X52" s="121"/>
      <c r="Y52" s="121"/>
      <c r="Z52" s="121"/>
    </row>
    <row r="53" ht="15.75" customHeight="1">
      <c r="A53" s="148"/>
      <c r="B53" s="148"/>
      <c r="C53" s="148"/>
      <c r="D53" s="148"/>
      <c r="E53" s="148"/>
      <c r="F53" s="148"/>
      <c r="G53" s="148"/>
      <c r="H53" s="148"/>
      <c r="I53" s="121"/>
      <c r="J53" s="121"/>
      <c r="K53" s="121"/>
      <c r="L53" s="121"/>
      <c r="M53" s="121"/>
      <c r="N53" s="121"/>
      <c r="O53" s="121"/>
      <c r="P53" s="121"/>
      <c r="Q53" s="121"/>
      <c r="R53" s="121"/>
      <c r="S53" s="121"/>
      <c r="T53" s="121"/>
      <c r="U53" s="121"/>
      <c r="V53" s="121"/>
      <c r="W53" s="121"/>
      <c r="X53" s="121"/>
      <c r="Y53" s="121"/>
      <c r="Z53" s="121"/>
    </row>
    <row r="54" ht="15.75" customHeight="1">
      <c r="A54" s="148"/>
      <c r="B54" s="148"/>
      <c r="C54" s="148"/>
      <c r="D54" s="148"/>
      <c r="E54" s="148"/>
      <c r="F54" s="148"/>
      <c r="G54" s="148"/>
      <c r="H54" s="148"/>
      <c r="I54" s="121"/>
      <c r="J54" s="121"/>
      <c r="K54" s="121"/>
      <c r="L54" s="121"/>
      <c r="M54" s="121"/>
      <c r="N54" s="121"/>
      <c r="O54" s="121"/>
      <c r="P54" s="121"/>
      <c r="Q54" s="121"/>
      <c r="R54" s="121"/>
      <c r="S54" s="121"/>
      <c r="T54" s="121"/>
      <c r="U54" s="121"/>
      <c r="V54" s="121"/>
      <c r="W54" s="121"/>
      <c r="X54" s="121"/>
      <c r="Y54" s="121"/>
      <c r="Z54" s="121"/>
    </row>
    <row r="55" ht="15.75" customHeight="1">
      <c r="A55" s="148"/>
      <c r="B55" s="148"/>
      <c r="C55" s="148"/>
      <c r="D55" s="148"/>
      <c r="E55" s="148"/>
      <c r="F55" s="148"/>
      <c r="G55" s="148"/>
      <c r="H55" s="148"/>
      <c r="I55" s="121"/>
      <c r="J55" s="121"/>
      <c r="K55" s="121"/>
      <c r="L55" s="121"/>
      <c r="M55" s="121"/>
      <c r="N55" s="121"/>
      <c r="O55" s="121"/>
      <c r="P55" s="121"/>
      <c r="Q55" s="121"/>
      <c r="R55" s="121"/>
      <c r="S55" s="121"/>
      <c r="T55" s="121"/>
      <c r="U55" s="121"/>
      <c r="V55" s="121"/>
      <c r="W55" s="121"/>
      <c r="X55" s="121"/>
      <c r="Y55" s="121"/>
      <c r="Z55" s="121"/>
    </row>
    <row r="56" ht="15.75" customHeight="1">
      <c r="A56" s="148"/>
      <c r="B56" s="148"/>
      <c r="C56" s="148"/>
      <c r="D56" s="148"/>
      <c r="E56" s="148"/>
      <c r="F56" s="148"/>
      <c r="G56" s="148"/>
      <c r="H56" s="148"/>
      <c r="I56" s="121"/>
      <c r="J56" s="121"/>
      <c r="K56" s="121"/>
      <c r="L56" s="121"/>
      <c r="M56" s="121"/>
      <c r="N56" s="121"/>
      <c r="O56" s="121"/>
      <c r="P56" s="121"/>
      <c r="Q56" s="121"/>
      <c r="R56" s="121"/>
      <c r="S56" s="121"/>
      <c r="T56" s="121"/>
      <c r="U56" s="121"/>
      <c r="V56" s="121"/>
      <c r="W56" s="121"/>
      <c r="X56" s="121"/>
      <c r="Y56" s="121"/>
      <c r="Z56" s="121"/>
    </row>
    <row r="57" ht="15.75" customHeight="1">
      <c r="A57" s="148"/>
      <c r="B57" s="148"/>
      <c r="C57" s="148"/>
      <c r="D57" s="148"/>
      <c r="E57" s="148"/>
      <c r="F57" s="148"/>
      <c r="G57" s="148"/>
      <c r="H57" s="148"/>
      <c r="I57" s="121"/>
      <c r="J57" s="121"/>
      <c r="K57" s="121"/>
      <c r="L57" s="121"/>
      <c r="M57" s="121"/>
      <c r="N57" s="121"/>
      <c r="O57" s="121"/>
      <c r="P57" s="121"/>
      <c r="Q57" s="121"/>
      <c r="R57" s="121"/>
      <c r="S57" s="121"/>
      <c r="T57" s="121"/>
      <c r="U57" s="121"/>
      <c r="V57" s="121"/>
      <c r="W57" s="121"/>
      <c r="X57" s="121"/>
      <c r="Y57" s="121"/>
      <c r="Z57" s="121"/>
    </row>
    <row r="58" ht="15.75" customHeight="1">
      <c r="A58" s="148"/>
      <c r="B58" s="148"/>
      <c r="C58" s="148"/>
      <c r="D58" s="148"/>
      <c r="E58" s="148"/>
      <c r="F58" s="148"/>
      <c r="G58" s="148"/>
      <c r="H58" s="148"/>
      <c r="I58" s="121"/>
      <c r="J58" s="121"/>
      <c r="K58" s="121"/>
      <c r="L58" s="121"/>
      <c r="M58" s="121"/>
      <c r="N58" s="121"/>
      <c r="O58" s="121"/>
      <c r="P58" s="121"/>
      <c r="Q58" s="121"/>
      <c r="R58" s="121"/>
      <c r="S58" s="121"/>
      <c r="T58" s="121"/>
      <c r="U58" s="121"/>
      <c r="V58" s="121"/>
      <c r="W58" s="121"/>
      <c r="X58" s="121"/>
      <c r="Y58" s="121"/>
      <c r="Z58" s="121"/>
    </row>
    <row r="59" ht="15.75" customHeight="1">
      <c r="A59" s="148"/>
      <c r="B59" s="148"/>
      <c r="C59" s="148"/>
      <c r="D59" s="148"/>
      <c r="E59" s="148"/>
      <c r="F59" s="148"/>
      <c r="G59" s="148"/>
      <c r="H59" s="148"/>
      <c r="I59" s="121"/>
      <c r="J59" s="121"/>
      <c r="K59" s="121"/>
      <c r="L59" s="121"/>
      <c r="M59" s="121"/>
      <c r="N59" s="121"/>
      <c r="O59" s="121"/>
      <c r="P59" s="121"/>
      <c r="Q59" s="121"/>
      <c r="R59" s="121"/>
      <c r="S59" s="121"/>
      <c r="T59" s="121"/>
      <c r="U59" s="121"/>
      <c r="V59" s="121"/>
      <c r="W59" s="121"/>
      <c r="X59" s="121"/>
      <c r="Y59" s="121"/>
      <c r="Z59" s="121"/>
    </row>
    <row r="60" ht="15.75" customHeight="1">
      <c r="A60" s="148"/>
      <c r="B60" s="148"/>
      <c r="C60" s="148"/>
      <c r="D60" s="148"/>
      <c r="E60" s="148"/>
      <c r="F60" s="148"/>
      <c r="G60" s="148"/>
      <c r="H60" s="148"/>
      <c r="I60" s="121"/>
      <c r="J60" s="121"/>
      <c r="K60" s="121"/>
      <c r="L60" s="121"/>
      <c r="M60" s="121"/>
      <c r="N60" s="121"/>
      <c r="O60" s="121"/>
      <c r="P60" s="121"/>
      <c r="Q60" s="121"/>
      <c r="R60" s="121"/>
      <c r="S60" s="121"/>
      <c r="T60" s="121"/>
      <c r="U60" s="121"/>
      <c r="V60" s="121"/>
      <c r="W60" s="121"/>
      <c r="X60" s="121"/>
      <c r="Y60" s="121"/>
      <c r="Z60" s="121"/>
    </row>
    <row r="61" ht="15.75" customHeight="1">
      <c r="A61" s="148"/>
      <c r="B61" s="148"/>
      <c r="C61" s="148"/>
      <c r="D61" s="148"/>
      <c r="E61" s="148"/>
      <c r="F61" s="148"/>
      <c r="G61" s="148"/>
      <c r="H61" s="148"/>
      <c r="I61" s="121"/>
      <c r="J61" s="121"/>
      <c r="K61" s="121"/>
      <c r="L61" s="121"/>
      <c r="M61" s="121"/>
      <c r="N61" s="121"/>
      <c r="O61" s="121"/>
      <c r="P61" s="121"/>
      <c r="Q61" s="121"/>
      <c r="R61" s="121"/>
      <c r="S61" s="121"/>
      <c r="T61" s="121"/>
      <c r="U61" s="121"/>
      <c r="V61" s="121"/>
      <c r="W61" s="121"/>
      <c r="X61" s="121"/>
      <c r="Y61" s="121"/>
      <c r="Z61" s="121"/>
    </row>
    <row r="62" ht="15.75" customHeight="1">
      <c r="A62" s="148"/>
      <c r="B62" s="148"/>
      <c r="C62" s="148"/>
      <c r="D62" s="148"/>
      <c r="E62" s="148"/>
      <c r="F62" s="148"/>
      <c r="G62" s="148"/>
      <c r="H62" s="148"/>
      <c r="I62" s="121"/>
      <c r="J62" s="121"/>
      <c r="K62" s="121"/>
      <c r="L62" s="121"/>
      <c r="M62" s="121"/>
      <c r="N62" s="121"/>
      <c r="O62" s="121"/>
      <c r="P62" s="121"/>
      <c r="Q62" s="121"/>
      <c r="R62" s="121"/>
      <c r="S62" s="121"/>
      <c r="T62" s="121"/>
      <c r="U62" s="121"/>
      <c r="V62" s="121"/>
      <c r="W62" s="121"/>
      <c r="X62" s="121"/>
      <c r="Y62" s="121"/>
      <c r="Z62" s="121"/>
    </row>
    <row r="63" ht="15.75" customHeight="1">
      <c r="A63" s="148"/>
      <c r="B63" s="148"/>
      <c r="C63" s="148"/>
      <c r="D63" s="148"/>
      <c r="E63" s="148"/>
      <c r="F63" s="148"/>
      <c r="G63" s="148"/>
      <c r="H63" s="148"/>
      <c r="I63" s="121"/>
      <c r="J63" s="121"/>
      <c r="K63" s="121"/>
      <c r="L63" s="121"/>
      <c r="M63" s="121"/>
      <c r="N63" s="121"/>
      <c r="O63" s="121"/>
      <c r="P63" s="121"/>
      <c r="Q63" s="121"/>
      <c r="R63" s="121"/>
      <c r="S63" s="121"/>
      <c r="T63" s="121"/>
      <c r="U63" s="121"/>
      <c r="V63" s="121"/>
      <c r="W63" s="121"/>
      <c r="X63" s="121"/>
      <c r="Y63" s="121"/>
      <c r="Z63" s="121"/>
    </row>
    <row r="64" ht="15.75" customHeight="1">
      <c r="A64" s="148"/>
      <c r="B64" s="148"/>
      <c r="C64" s="148"/>
      <c r="D64" s="148"/>
      <c r="E64" s="148"/>
      <c r="F64" s="148"/>
      <c r="G64" s="148"/>
      <c r="H64" s="148"/>
      <c r="I64" s="121"/>
      <c r="J64" s="121"/>
      <c r="K64" s="121"/>
      <c r="L64" s="121"/>
      <c r="M64" s="121"/>
      <c r="N64" s="121"/>
      <c r="O64" s="121"/>
      <c r="P64" s="121"/>
      <c r="Q64" s="121"/>
      <c r="R64" s="121"/>
      <c r="S64" s="121"/>
      <c r="T64" s="121"/>
      <c r="U64" s="121"/>
      <c r="V64" s="121"/>
      <c r="W64" s="121"/>
      <c r="X64" s="121"/>
      <c r="Y64" s="121"/>
      <c r="Z64" s="121"/>
    </row>
    <row r="65" ht="15.75" customHeight="1">
      <c r="A65" s="148"/>
      <c r="B65" s="148"/>
      <c r="C65" s="148"/>
      <c r="D65" s="148"/>
      <c r="E65" s="148"/>
      <c r="F65" s="148"/>
      <c r="G65" s="148"/>
      <c r="H65" s="148"/>
      <c r="I65" s="121"/>
      <c r="J65" s="121"/>
      <c r="K65" s="121"/>
      <c r="L65" s="121"/>
      <c r="M65" s="121"/>
      <c r="N65" s="121"/>
      <c r="O65" s="121"/>
      <c r="P65" s="121"/>
      <c r="Q65" s="121"/>
      <c r="R65" s="121"/>
      <c r="S65" s="121"/>
      <c r="T65" s="121"/>
      <c r="U65" s="121"/>
      <c r="V65" s="121"/>
      <c r="W65" s="121"/>
      <c r="X65" s="121"/>
      <c r="Y65" s="121"/>
      <c r="Z65" s="121"/>
    </row>
    <row r="66" ht="15.75" customHeight="1">
      <c r="A66" s="148"/>
      <c r="B66" s="148"/>
      <c r="C66" s="148"/>
      <c r="D66" s="148"/>
      <c r="E66" s="148"/>
      <c r="F66" s="148"/>
      <c r="G66" s="148"/>
      <c r="H66" s="148"/>
      <c r="I66" s="121"/>
      <c r="J66" s="121"/>
      <c r="K66" s="121"/>
      <c r="L66" s="121"/>
      <c r="M66" s="121"/>
      <c r="N66" s="121"/>
      <c r="O66" s="121"/>
      <c r="P66" s="121"/>
      <c r="Q66" s="121"/>
      <c r="R66" s="121"/>
      <c r="S66" s="121"/>
      <c r="T66" s="121"/>
      <c r="U66" s="121"/>
      <c r="V66" s="121"/>
      <c r="W66" s="121"/>
      <c r="X66" s="121"/>
      <c r="Y66" s="121"/>
      <c r="Z66" s="121"/>
    </row>
    <row r="67" ht="15.75" customHeight="1">
      <c r="A67" s="148"/>
      <c r="B67" s="148"/>
      <c r="C67" s="148"/>
      <c r="D67" s="148"/>
      <c r="E67" s="148"/>
      <c r="F67" s="148"/>
      <c r="G67" s="148"/>
      <c r="H67" s="148"/>
      <c r="I67" s="121"/>
      <c r="J67" s="121"/>
      <c r="K67" s="121"/>
      <c r="L67" s="121"/>
      <c r="M67" s="121"/>
      <c r="N67" s="121"/>
      <c r="O67" s="121"/>
      <c r="P67" s="121"/>
      <c r="Q67" s="121"/>
      <c r="R67" s="121"/>
      <c r="S67" s="121"/>
      <c r="T67" s="121"/>
      <c r="U67" s="121"/>
      <c r="V67" s="121"/>
      <c r="W67" s="121"/>
      <c r="X67" s="121"/>
      <c r="Y67" s="121"/>
      <c r="Z67" s="121"/>
    </row>
    <row r="68" ht="15.75" customHeight="1">
      <c r="A68" s="148"/>
      <c r="B68" s="148"/>
      <c r="C68" s="148"/>
      <c r="D68" s="148"/>
      <c r="E68" s="148"/>
      <c r="F68" s="148"/>
      <c r="G68" s="148"/>
      <c r="H68" s="148"/>
      <c r="I68" s="121"/>
      <c r="J68" s="121"/>
      <c r="K68" s="121"/>
      <c r="L68" s="121"/>
      <c r="M68" s="121"/>
      <c r="N68" s="121"/>
      <c r="O68" s="121"/>
      <c r="P68" s="121"/>
      <c r="Q68" s="121"/>
      <c r="R68" s="121"/>
      <c r="S68" s="121"/>
      <c r="T68" s="121"/>
      <c r="U68" s="121"/>
      <c r="V68" s="121"/>
      <c r="W68" s="121"/>
      <c r="X68" s="121"/>
      <c r="Y68" s="121"/>
      <c r="Z68" s="121"/>
    </row>
    <row r="69" ht="15.75" customHeight="1">
      <c r="A69" s="148"/>
      <c r="B69" s="148"/>
      <c r="C69" s="148"/>
      <c r="D69" s="148"/>
      <c r="E69" s="148"/>
      <c r="F69" s="148"/>
      <c r="G69" s="148"/>
      <c r="H69" s="148"/>
      <c r="I69" s="121"/>
      <c r="J69" s="121"/>
      <c r="K69" s="121"/>
      <c r="L69" s="121"/>
      <c r="M69" s="121"/>
      <c r="N69" s="121"/>
      <c r="O69" s="121"/>
      <c r="P69" s="121"/>
      <c r="Q69" s="121"/>
      <c r="R69" s="121"/>
      <c r="S69" s="121"/>
      <c r="T69" s="121"/>
      <c r="U69" s="121"/>
      <c r="V69" s="121"/>
      <c r="W69" s="121"/>
      <c r="X69" s="121"/>
      <c r="Y69" s="121"/>
      <c r="Z69" s="121"/>
    </row>
    <row r="70" ht="15.75" customHeight="1">
      <c r="A70" s="148"/>
      <c r="B70" s="148"/>
      <c r="C70" s="148"/>
      <c r="D70" s="148"/>
      <c r="E70" s="148"/>
      <c r="F70" s="148"/>
      <c r="G70" s="148"/>
      <c r="H70" s="148"/>
      <c r="I70" s="121"/>
      <c r="J70" s="121"/>
      <c r="K70" s="121"/>
      <c r="L70" s="121"/>
      <c r="M70" s="121"/>
      <c r="N70" s="121"/>
      <c r="O70" s="121"/>
      <c r="P70" s="121"/>
      <c r="Q70" s="121"/>
      <c r="R70" s="121"/>
      <c r="S70" s="121"/>
      <c r="T70" s="121"/>
      <c r="U70" s="121"/>
      <c r="V70" s="121"/>
      <c r="W70" s="121"/>
      <c r="X70" s="121"/>
      <c r="Y70" s="121"/>
      <c r="Z70" s="121"/>
    </row>
    <row r="71" ht="15.75" customHeight="1">
      <c r="A71" s="148"/>
      <c r="B71" s="148"/>
      <c r="C71" s="148"/>
      <c r="D71" s="148"/>
      <c r="E71" s="148"/>
      <c r="F71" s="148"/>
      <c r="G71" s="148"/>
      <c r="H71" s="148"/>
      <c r="I71" s="121"/>
      <c r="J71" s="121"/>
      <c r="K71" s="121"/>
      <c r="L71" s="121"/>
      <c r="M71" s="121"/>
      <c r="N71" s="121"/>
      <c r="O71" s="121"/>
      <c r="P71" s="121"/>
      <c r="Q71" s="121"/>
      <c r="R71" s="121"/>
      <c r="S71" s="121"/>
      <c r="T71" s="121"/>
      <c r="U71" s="121"/>
      <c r="V71" s="121"/>
      <c r="W71" s="121"/>
      <c r="X71" s="121"/>
      <c r="Y71" s="121"/>
      <c r="Z71" s="121"/>
    </row>
    <row r="72" ht="15.75" customHeight="1">
      <c r="A72" s="148"/>
      <c r="B72" s="148"/>
      <c r="C72" s="148"/>
      <c r="D72" s="148"/>
      <c r="E72" s="148"/>
      <c r="F72" s="148"/>
      <c r="G72" s="148"/>
      <c r="H72" s="148"/>
      <c r="I72" s="121"/>
      <c r="J72" s="121"/>
      <c r="K72" s="121"/>
      <c r="L72" s="121"/>
      <c r="M72" s="121"/>
      <c r="N72" s="121"/>
      <c r="O72" s="121"/>
      <c r="P72" s="121"/>
      <c r="Q72" s="121"/>
      <c r="R72" s="121"/>
      <c r="S72" s="121"/>
      <c r="T72" s="121"/>
      <c r="U72" s="121"/>
      <c r="V72" s="121"/>
      <c r="W72" s="121"/>
      <c r="X72" s="121"/>
      <c r="Y72" s="121"/>
      <c r="Z72" s="121"/>
    </row>
    <row r="73" ht="15.75" customHeight="1">
      <c r="A73" s="148"/>
      <c r="B73" s="148"/>
      <c r="C73" s="148"/>
      <c r="D73" s="148"/>
      <c r="E73" s="148"/>
      <c r="F73" s="148"/>
      <c r="G73" s="148"/>
      <c r="H73" s="148"/>
      <c r="I73" s="121"/>
      <c r="J73" s="121"/>
      <c r="K73" s="121"/>
      <c r="L73" s="121"/>
      <c r="M73" s="121"/>
      <c r="N73" s="121"/>
      <c r="O73" s="121"/>
      <c r="P73" s="121"/>
      <c r="Q73" s="121"/>
      <c r="R73" s="121"/>
      <c r="S73" s="121"/>
      <c r="T73" s="121"/>
      <c r="U73" s="121"/>
      <c r="V73" s="121"/>
      <c r="W73" s="121"/>
      <c r="X73" s="121"/>
      <c r="Y73" s="121"/>
      <c r="Z73" s="121"/>
    </row>
    <row r="74" ht="15.75" customHeight="1">
      <c r="A74" s="148"/>
      <c r="B74" s="148"/>
      <c r="C74" s="148"/>
      <c r="D74" s="148"/>
      <c r="E74" s="148"/>
      <c r="F74" s="148"/>
      <c r="G74" s="148"/>
      <c r="H74" s="148"/>
      <c r="I74" s="121"/>
      <c r="J74" s="121"/>
      <c r="K74" s="121"/>
      <c r="L74" s="121"/>
      <c r="M74" s="121"/>
      <c r="N74" s="121"/>
      <c r="O74" s="121"/>
      <c r="P74" s="121"/>
      <c r="Q74" s="121"/>
      <c r="R74" s="121"/>
      <c r="S74" s="121"/>
      <c r="T74" s="121"/>
      <c r="U74" s="121"/>
      <c r="V74" s="121"/>
      <c r="W74" s="121"/>
      <c r="X74" s="121"/>
      <c r="Y74" s="121"/>
      <c r="Z74" s="121"/>
    </row>
    <row r="75" ht="15.75" customHeight="1">
      <c r="A75" s="148"/>
      <c r="B75" s="148"/>
      <c r="C75" s="148"/>
      <c r="D75" s="148"/>
      <c r="E75" s="148"/>
      <c r="F75" s="148"/>
      <c r="G75" s="148"/>
      <c r="H75" s="148"/>
      <c r="I75" s="121"/>
      <c r="J75" s="121"/>
      <c r="K75" s="121"/>
      <c r="L75" s="121"/>
      <c r="M75" s="121"/>
      <c r="N75" s="121"/>
      <c r="O75" s="121"/>
      <c r="P75" s="121"/>
      <c r="Q75" s="121"/>
      <c r="R75" s="121"/>
      <c r="S75" s="121"/>
      <c r="T75" s="121"/>
      <c r="U75" s="121"/>
      <c r="V75" s="121"/>
      <c r="W75" s="121"/>
      <c r="X75" s="121"/>
      <c r="Y75" s="121"/>
      <c r="Z75" s="121"/>
    </row>
    <row r="76" ht="15.75" customHeight="1">
      <c r="A76" s="148"/>
      <c r="B76" s="148"/>
      <c r="C76" s="148"/>
      <c r="D76" s="148"/>
      <c r="E76" s="148"/>
      <c r="F76" s="148"/>
      <c r="G76" s="148"/>
      <c r="H76" s="148"/>
      <c r="I76" s="121"/>
      <c r="J76" s="121"/>
      <c r="K76" s="121"/>
      <c r="L76" s="121"/>
      <c r="M76" s="121"/>
      <c r="N76" s="121"/>
      <c r="O76" s="121"/>
      <c r="P76" s="121"/>
      <c r="Q76" s="121"/>
      <c r="R76" s="121"/>
      <c r="S76" s="121"/>
      <c r="T76" s="121"/>
      <c r="U76" s="121"/>
      <c r="V76" s="121"/>
      <c r="W76" s="121"/>
      <c r="X76" s="121"/>
      <c r="Y76" s="121"/>
      <c r="Z76" s="121"/>
    </row>
    <row r="77" ht="15.75" customHeight="1">
      <c r="A77" s="148"/>
      <c r="B77" s="148"/>
      <c r="C77" s="148"/>
      <c r="D77" s="148"/>
      <c r="E77" s="148"/>
      <c r="F77" s="148"/>
      <c r="G77" s="148"/>
      <c r="H77" s="148"/>
      <c r="I77" s="121"/>
      <c r="J77" s="121"/>
      <c r="K77" s="121"/>
      <c r="L77" s="121"/>
      <c r="M77" s="121"/>
      <c r="N77" s="121"/>
      <c r="O77" s="121"/>
      <c r="P77" s="121"/>
      <c r="Q77" s="121"/>
      <c r="R77" s="121"/>
      <c r="S77" s="121"/>
      <c r="T77" s="121"/>
      <c r="U77" s="121"/>
      <c r="V77" s="121"/>
      <c r="W77" s="121"/>
      <c r="X77" s="121"/>
      <c r="Y77" s="121"/>
      <c r="Z77" s="121"/>
    </row>
    <row r="78" ht="15.75" customHeight="1">
      <c r="A78" s="148"/>
      <c r="B78" s="148"/>
      <c r="C78" s="148"/>
      <c r="D78" s="148"/>
      <c r="E78" s="148"/>
      <c r="F78" s="148"/>
      <c r="G78" s="148"/>
      <c r="H78" s="148"/>
      <c r="I78" s="121"/>
      <c r="J78" s="121"/>
      <c r="K78" s="121"/>
      <c r="L78" s="121"/>
      <c r="M78" s="121"/>
      <c r="N78" s="121"/>
      <c r="O78" s="121"/>
      <c r="P78" s="121"/>
      <c r="Q78" s="121"/>
      <c r="R78" s="121"/>
      <c r="S78" s="121"/>
      <c r="T78" s="121"/>
      <c r="U78" s="121"/>
      <c r="V78" s="121"/>
      <c r="W78" s="121"/>
      <c r="X78" s="121"/>
      <c r="Y78" s="121"/>
      <c r="Z78" s="121"/>
    </row>
    <row r="79" ht="15.75" customHeight="1">
      <c r="A79" s="148"/>
      <c r="B79" s="148"/>
      <c r="C79" s="148"/>
      <c r="D79" s="148"/>
      <c r="E79" s="148"/>
      <c r="F79" s="148"/>
      <c r="G79" s="148"/>
      <c r="H79" s="148"/>
      <c r="I79" s="121"/>
      <c r="J79" s="121"/>
      <c r="K79" s="121"/>
      <c r="L79" s="121"/>
      <c r="M79" s="121"/>
      <c r="N79" s="121"/>
      <c r="O79" s="121"/>
      <c r="P79" s="121"/>
      <c r="Q79" s="121"/>
      <c r="R79" s="121"/>
      <c r="S79" s="121"/>
      <c r="T79" s="121"/>
      <c r="U79" s="121"/>
      <c r="V79" s="121"/>
      <c r="W79" s="121"/>
      <c r="X79" s="121"/>
      <c r="Y79" s="121"/>
      <c r="Z79" s="121"/>
    </row>
    <row r="80" ht="15.75" customHeight="1">
      <c r="A80" s="148"/>
      <c r="B80" s="148"/>
      <c r="C80" s="148"/>
      <c r="D80" s="148"/>
      <c r="E80" s="148"/>
      <c r="F80" s="148"/>
      <c r="G80" s="148"/>
      <c r="H80" s="148"/>
      <c r="I80" s="121"/>
      <c r="J80" s="121"/>
      <c r="K80" s="121"/>
      <c r="L80" s="121"/>
      <c r="M80" s="121"/>
      <c r="N80" s="121"/>
      <c r="O80" s="121"/>
      <c r="P80" s="121"/>
      <c r="Q80" s="121"/>
      <c r="R80" s="121"/>
      <c r="S80" s="121"/>
      <c r="T80" s="121"/>
      <c r="U80" s="121"/>
      <c r="V80" s="121"/>
      <c r="W80" s="121"/>
      <c r="X80" s="121"/>
      <c r="Y80" s="121"/>
      <c r="Z80" s="121"/>
    </row>
    <row r="81" ht="15.75" customHeight="1">
      <c r="A81" s="148"/>
      <c r="B81" s="148"/>
      <c r="C81" s="148"/>
      <c r="D81" s="148"/>
      <c r="E81" s="148"/>
      <c r="F81" s="148"/>
      <c r="G81" s="148"/>
      <c r="H81" s="148"/>
      <c r="I81" s="121"/>
      <c r="J81" s="121"/>
      <c r="K81" s="121"/>
      <c r="L81" s="121"/>
      <c r="M81" s="121"/>
      <c r="N81" s="121"/>
      <c r="O81" s="121"/>
      <c r="P81" s="121"/>
      <c r="Q81" s="121"/>
      <c r="R81" s="121"/>
      <c r="S81" s="121"/>
      <c r="T81" s="121"/>
      <c r="U81" s="121"/>
      <c r="V81" s="121"/>
      <c r="W81" s="121"/>
      <c r="X81" s="121"/>
      <c r="Y81" s="121"/>
      <c r="Z81" s="121"/>
    </row>
    <row r="82" ht="15.75" customHeight="1">
      <c r="A82" s="148"/>
      <c r="B82" s="148"/>
      <c r="C82" s="148"/>
      <c r="D82" s="148"/>
      <c r="E82" s="148"/>
      <c r="F82" s="148"/>
      <c r="G82" s="148"/>
      <c r="H82" s="148"/>
      <c r="I82" s="121"/>
      <c r="J82" s="121"/>
      <c r="K82" s="121"/>
      <c r="L82" s="121"/>
      <c r="M82" s="121"/>
      <c r="N82" s="121"/>
      <c r="O82" s="121"/>
      <c r="P82" s="121"/>
      <c r="Q82" s="121"/>
      <c r="R82" s="121"/>
      <c r="S82" s="121"/>
      <c r="T82" s="121"/>
      <c r="U82" s="121"/>
      <c r="V82" s="121"/>
      <c r="W82" s="121"/>
      <c r="X82" s="121"/>
      <c r="Y82" s="121"/>
      <c r="Z82" s="121"/>
    </row>
    <row r="83" ht="15.75" customHeight="1">
      <c r="A83" s="148"/>
      <c r="B83" s="148"/>
      <c r="C83" s="148"/>
      <c r="D83" s="148"/>
      <c r="E83" s="148"/>
      <c r="F83" s="148"/>
      <c r="G83" s="148"/>
      <c r="H83" s="148"/>
      <c r="I83" s="121"/>
      <c r="J83" s="121"/>
      <c r="K83" s="121"/>
      <c r="L83" s="121"/>
      <c r="M83" s="121"/>
      <c r="N83" s="121"/>
      <c r="O83" s="121"/>
      <c r="P83" s="121"/>
      <c r="Q83" s="121"/>
      <c r="R83" s="121"/>
      <c r="S83" s="121"/>
      <c r="T83" s="121"/>
      <c r="U83" s="121"/>
      <c r="V83" s="121"/>
      <c r="W83" s="121"/>
      <c r="X83" s="121"/>
      <c r="Y83" s="121"/>
      <c r="Z83" s="121"/>
    </row>
    <row r="84" ht="15.75" customHeight="1">
      <c r="A84" s="148"/>
      <c r="B84" s="148"/>
      <c r="C84" s="148"/>
      <c r="D84" s="148"/>
      <c r="E84" s="148"/>
      <c r="F84" s="148"/>
      <c r="G84" s="148"/>
      <c r="H84" s="148"/>
      <c r="I84" s="121"/>
      <c r="J84" s="121"/>
      <c r="K84" s="121"/>
      <c r="L84" s="121"/>
      <c r="M84" s="121"/>
      <c r="N84" s="121"/>
      <c r="O84" s="121"/>
      <c r="P84" s="121"/>
      <c r="Q84" s="121"/>
      <c r="R84" s="121"/>
      <c r="S84" s="121"/>
      <c r="T84" s="121"/>
      <c r="U84" s="121"/>
      <c r="V84" s="121"/>
      <c r="W84" s="121"/>
      <c r="X84" s="121"/>
      <c r="Y84" s="121"/>
      <c r="Z84" s="121"/>
    </row>
    <row r="85" ht="15.75" customHeight="1">
      <c r="A85" s="148"/>
      <c r="B85" s="148"/>
      <c r="C85" s="148"/>
      <c r="D85" s="148"/>
      <c r="E85" s="148"/>
      <c r="F85" s="148"/>
      <c r="G85" s="148"/>
      <c r="H85" s="148"/>
      <c r="I85" s="121"/>
      <c r="J85" s="121"/>
      <c r="K85" s="121"/>
      <c r="L85" s="121"/>
      <c r="M85" s="121"/>
      <c r="N85" s="121"/>
      <c r="O85" s="121"/>
      <c r="P85" s="121"/>
      <c r="Q85" s="121"/>
      <c r="R85" s="121"/>
      <c r="S85" s="121"/>
      <c r="T85" s="121"/>
      <c r="U85" s="121"/>
      <c r="V85" s="121"/>
      <c r="W85" s="121"/>
      <c r="X85" s="121"/>
      <c r="Y85" s="121"/>
      <c r="Z85" s="121"/>
    </row>
    <row r="86" ht="15.75" customHeight="1">
      <c r="A86" s="148"/>
      <c r="B86" s="148"/>
      <c r="C86" s="148"/>
      <c r="D86" s="148"/>
      <c r="E86" s="148"/>
      <c r="F86" s="148"/>
      <c r="G86" s="148"/>
      <c r="H86" s="148"/>
      <c r="I86" s="121"/>
      <c r="J86" s="121"/>
      <c r="K86" s="121"/>
      <c r="L86" s="121"/>
      <c r="M86" s="121"/>
      <c r="N86" s="121"/>
      <c r="O86" s="121"/>
      <c r="P86" s="121"/>
      <c r="Q86" s="121"/>
      <c r="R86" s="121"/>
      <c r="S86" s="121"/>
      <c r="T86" s="121"/>
      <c r="U86" s="121"/>
      <c r="V86" s="121"/>
      <c r="W86" s="121"/>
      <c r="X86" s="121"/>
      <c r="Y86" s="121"/>
      <c r="Z86" s="121"/>
    </row>
    <row r="87" ht="15.75" customHeight="1">
      <c r="A87" s="148"/>
      <c r="B87" s="148"/>
      <c r="C87" s="148"/>
      <c r="D87" s="148"/>
      <c r="E87" s="148"/>
      <c r="F87" s="148"/>
      <c r="G87" s="148"/>
      <c r="H87" s="148"/>
      <c r="I87" s="121"/>
      <c r="J87" s="121"/>
      <c r="K87" s="121"/>
      <c r="L87" s="121"/>
      <c r="M87" s="121"/>
      <c r="N87" s="121"/>
      <c r="O87" s="121"/>
      <c r="P87" s="121"/>
      <c r="Q87" s="121"/>
      <c r="R87" s="121"/>
      <c r="S87" s="121"/>
      <c r="T87" s="121"/>
      <c r="U87" s="121"/>
      <c r="V87" s="121"/>
      <c r="W87" s="121"/>
      <c r="X87" s="121"/>
      <c r="Y87" s="121"/>
      <c r="Z87" s="121"/>
    </row>
    <row r="88" ht="15.75" customHeight="1">
      <c r="A88" s="148"/>
      <c r="B88" s="148"/>
      <c r="C88" s="148"/>
      <c r="D88" s="148"/>
      <c r="E88" s="148"/>
      <c r="F88" s="148"/>
      <c r="G88" s="148"/>
      <c r="H88" s="148"/>
      <c r="I88" s="121"/>
      <c r="J88" s="121"/>
      <c r="K88" s="121"/>
      <c r="L88" s="121"/>
      <c r="M88" s="121"/>
      <c r="N88" s="121"/>
      <c r="O88" s="121"/>
      <c r="P88" s="121"/>
      <c r="Q88" s="121"/>
      <c r="R88" s="121"/>
      <c r="S88" s="121"/>
      <c r="T88" s="121"/>
      <c r="U88" s="121"/>
      <c r="V88" s="121"/>
      <c r="W88" s="121"/>
      <c r="X88" s="121"/>
      <c r="Y88" s="121"/>
      <c r="Z88" s="121"/>
    </row>
    <row r="89" ht="15.75" customHeight="1">
      <c r="A89" s="148"/>
      <c r="B89" s="148"/>
      <c r="C89" s="148"/>
      <c r="D89" s="148"/>
      <c r="E89" s="148"/>
      <c r="F89" s="148"/>
      <c r="G89" s="148"/>
      <c r="H89" s="148"/>
      <c r="I89" s="121"/>
      <c r="J89" s="121"/>
      <c r="K89" s="121"/>
      <c r="L89" s="121"/>
      <c r="M89" s="121"/>
      <c r="N89" s="121"/>
      <c r="O89" s="121"/>
      <c r="P89" s="121"/>
      <c r="Q89" s="121"/>
      <c r="R89" s="121"/>
      <c r="S89" s="121"/>
      <c r="T89" s="121"/>
      <c r="U89" s="121"/>
      <c r="V89" s="121"/>
      <c r="W89" s="121"/>
      <c r="X89" s="121"/>
      <c r="Y89" s="121"/>
      <c r="Z89" s="121"/>
    </row>
    <row r="90" ht="15.75" customHeight="1">
      <c r="A90" s="148"/>
      <c r="B90" s="148"/>
      <c r="C90" s="148"/>
      <c r="D90" s="148"/>
      <c r="E90" s="148"/>
      <c r="F90" s="148"/>
      <c r="G90" s="148"/>
      <c r="H90" s="148"/>
      <c r="I90" s="121"/>
      <c r="J90" s="121"/>
      <c r="K90" s="121"/>
      <c r="L90" s="121"/>
      <c r="M90" s="121"/>
      <c r="N90" s="121"/>
      <c r="O90" s="121"/>
      <c r="P90" s="121"/>
      <c r="Q90" s="121"/>
      <c r="R90" s="121"/>
      <c r="S90" s="121"/>
      <c r="T90" s="121"/>
      <c r="U90" s="121"/>
      <c r="V90" s="121"/>
      <c r="W90" s="121"/>
      <c r="X90" s="121"/>
      <c r="Y90" s="121"/>
      <c r="Z90" s="121"/>
    </row>
    <row r="91" ht="15.75" customHeight="1">
      <c r="A91" s="148"/>
      <c r="B91" s="148"/>
      <c r="C91" s="148"/>
      <c r="D91" s="148"/>
      <c r="E91" s="148"/>
      <c r="F91" s="148"/>
      <c r="G91" s="148"/>
      <c r="H91" s="148"/>
      <c r="I91" s="121"/>
      <c r="J91" s="121"/>
      <c r="K91" s="121"/>
      <c r="L91" s="121"/>
      <c r="M91" s="121"/>
      <c r="N91" s="121"/>
      <c r="O91" s="121"/>
      <c r="P91" s="121"/>
      <c r="Q91" s="121"/>
      <c r="R91" s="121"/>
      <c r="S91" s="121"/>
      <c r="T91" s="121"/>
      <c r="U91" s="121"/>
      <c r="V91" s="121"/>
      <c r="W91" s="121"/>
      <c r="X91" s="121"/>
      <c r="Y91" s="121"/>
      <c r="Z91" s="121"/>
    </row>
    <row r="92" ht="15.75" customHeight="1">
      <c r="A92" s="148"/>
      <c r="B92" s="148"/>
      <c r="C92" s="148"/>
      <c r="D92" s="148"/>
      <c r="E92" s="148"/>
      <c r="F92" s="148"/>
      <c r="G92" s="148"/>
      <c r="H92" s="148"/>
      <c r="I92" s="121"/>
      <c r="J92" s="121"/>
      <c r="K92" s="121"/>
      <c r="L92" s="121"/>
      <c r="M92" s="121"/>
      <c r="N92" s="121"/>
      <c r="O92" s="121"/>
      <c r="P92" s="121"/>
      <c r="Q92" s="121"/>
      <c r="R92" s="121"/>
      <c r="S92" s="121"/>
      <c r="T92" s="121"/>
      <c r="U92" s="121"/>
      <c r="V92" s="121"/>
      <c r="W92" s="121"/>
      <c r="X92" s="121"/>
      <c r="Y92" s="121"/>
      <c r="Z92" s="121"/>
    </row>
    <row r="93" ht="15.75" customHeight="1">
      <c r="A93" s="148"/>
      <c r="B93" s="148"/>
      <c r="C93" s="148"/>
      <c r="D93" s="148"/>
      <c r="E93" s="148"/>
      <c r="F93" s="148"/>
      <c r="G93" s="148"/>
      <c r="H93" s="148"/>
      <c r="I93" s="121"/>
      <c r="J93" s="121"/>
      <c r="K93" s="121"/>
      <c r="L93" s="121"/>
      <c r="M93" s="121"/>
      <c r="N93" s="121"/>
      <c r="O93" s="121"/>
      <c r="P93" s="121"/>
      <c r="Q93" s="121"/>
      <c r="R93" s="121"/>
      <c r="S93" s="121"/>
      <c r="T93" s="121"/>
      <c r="U93" s="121"/>
      <c r="V93" s="121"/>
      <c r="W93" s="121"/>
      <c r="X93" s="121"/>
      <c r="Y93" s="121"/>
      <c r="Z93" s="121"/>
    </row>
    <row r="94" ht="15.75" customHeight="1">
      <c r="A94" s="148"/>
      <c r="B94" s="148"/>
      <c r="C94" s="148"/>
      <c r="D94" s="148"/>
      <c r="E94" s="148"/>
      <c r="F94" s="148"/>
      <c r="G94" s="148"/>
      <c r="H94" s="148"/>
      <c r="I94" s="121"/>
      <c r="J94" s="121"/>
      <c r="K94" s="121"/>
      <c r="L94" s="121"/>
      <c r="M94" s="121"/>
      <c r="N94" s="121"/>
      <c r="O94" s="121"/>
      <c r="P94" s="121"/>
      <c r="Q94" s="121"/>
      <c r="R94" s="121"/>
      <c r="S94" s="121"/>
      <c r="T94" s="121"/>
      <c r="U94" s="121"/>
      <c r="V94" s="121"/>
      <c r="W94" s="121"/>
      <c r="X94" s="121"/>
      <c r="Y94" s="121"/>
      <c r="Z94" s="121"/>
    </row>
    <row r="95" ht="15.75" customHeight="1">
      <c r="A95" s="148"/>
      <c r="B95" s="148"/>
      <c r="C95" s="148"/>
      <c r="D95" s="148"/>
      <c r="E95" s="148"/>
      <c r="F95" s="148"/>
      <c r="G95" s="148"/>
      <c r="H95" s="148"/>
      <c r="I95" s="121"/>
      <c r="J95" s="121"/>
      <c r="K95" s="121"/>
      <c r="L95" s="121"/>
      <c r="M95" s="121"/>
      <c r="N95" s="121"/>
      <c r="O95" s="121"/>
      <c r="P95" s="121"/>
      <c r="Q95" s="121"/>
      <c r="R95" s="121"/>
      <c r="S95" s="121"/>
      <c r="T95" s="121"/>
      <c r="U95" s="121"/>
      <c r="V95" s="121"/>
      <c r="W95" s="121"/>
      <c r="X95" s="121"/>
      <c r="Y95" s="121"/>
      <c r="Z95" s="121"/>
    </row>
    <row r="96" ht="15.75" customHeight="1">
      <c r="A96" s="148"/>
      <c r="B96" s="148"/>
      <c r="C96" s="148"/>
      <c r="D96" s="148"/>
      <c r="E96" s="148"/>
      <c r="F96" s="148"/>
      <c r="G96" s="148"/>
      <c r="H96" s="148"/>
      <c r="I96" s="121"/>
      <c r="J96" s="121"/>
      <c r="K96" s="121"/>
      <c r="L96" s="121"/>
      <c r="M96" s="121"/>
      <c r="N96" s="121"/>
      <c r="O96" s="121"/>
      <c r="P96" s="121"/>
      <c r="Q96" s="121"/>
      <c r="R96" s="121"/>
      <c r="S96" s="121"/>
      <c r="T96" s="121"/>
      <c r="U96" s="121"/>
      <c r="V96" s="121"/>
      <c r="W96" s="121"/>
      <c r="X96" s="121"/>
      <c r="Y96" s="121"/>
      <c r="Z96" s="121"/>
    </row>
    <row r="97" ht="15.75" customHeight="1">
      <c r="A97" s="148"/>
      <c r="B97" s="148"/>
      <c r="C97" s="148"/>
      <c r="D97" s="148"/>
      <c r="E97" s="148"/>
      <c r="F97" s="148"/>
      <c r="G97" s="148"/>
      <c r="H97" s="148"/>
      <c r="I97" s="121"/>
      <c r="J97" s="121"/>
      <c r="K97" s="121"/>
      <c r="L97" s="121"/>
      <c r="M97" s="121"/>
      <c r="N97" s="121"/>
      <c r="O97" s="121"/>
      <c r="P97" s="121"/>
      <c r="Q97" s="121"/>
      <c r="R97" s="121"/>
      <c r="S97" s="121"/>
      <c r="T97" s="121"/>
      <c r="U97" s="121"/>
      <c r="V97" s="121"/>
      <c r="W97" s="121"/>
      <c r="X97" s="121"/>
      <c r="Y97" s="121"/>
      <c r="Z97" s="121"/>
    </row>
    <row r="98" ht="15.75" customHeight="1">
      <c r="A98" s="148"/>
      <c r="B98" s="148"/>
      <c r="C98" s="148"/>
      <c r="D98" s="148"/>
      <c r="E98" s="148"/>
      <c r="F98" s="148"/>
      <c r="G98" s="148"/>
      <c r="H98" s="148"/>
      <c r="I98" s="121"/>
      <c r="J98" s="121"/>
      <c r="K98" s="121"/>
      <c r="L98" s="121"/>
      <c r="M98" s="121"/>
      <c r="N98" s="121"/>
      <c r="O98" s="121"/>
      <c r="P98" s="121"/>
      <c r="Q98" s="121"/>
      <c r="R98" s="121"/>
      <c r="S98" s="121"/>
      <c r="T98" s="121"/>
      <c r="U98" s="121"/>
      <c r="V98" s="121"/>
      <c r="W98" s="121"/>
      <c r="X98" s="121"/>
      <c r="Y98" s="121"/>
      <c r="Z98" s="121"/>
    </row>
    <row r="99" ht="15.75" customHeight="1">
      <c r="A99" s="148"/>
      <c r="B99" s="148"/>
      <c r="C99" s="148"/>
      <c r="D99" s="148"/>
      <c r="E99" s="148"/>
      <c r="F99" s="148"/>
      <c r="G99" s="148"/>
      <c r="H99" s="148"/>
      <c r="I99" s="121"/>
      <c r="J99" s="121"/>
      <c r="K99" s="121"/>
      <c r="L99" s="121"/>
      <c r="M99" s="121"/>
      <c r="N99" s="121"/>
      <c r="O99" s="121"/>
      <c r="P99" s="121"/>
      <c r="Q99" s="121"/>
      <c r="R99" s="121"/>
      <c r="S99" s="121"/>
      <c r="T99" s="121"/>
      <c r="U99" s="121"/>
      <c r="V99" s="121"/>
      <c r="W99" s="121"/>
      <c r="X99" s="121"/>
      <c r="Y99" s="121"/>
      <c r="Z99" s="121"/>
    </row>
    <row r="100" ht="15.75" customHeight="1">
      <c r="A100" s="148"/>
      <c r="B100" s="148"/>
      <c r="C100" s="148"/>
      <c r="D100" s="148"/>
      <c r="E100" s="148"/>
      <c r="F100" s="148"/>
      <c r="G100" s="148"/>
      <c r="H100" s="148"/>
      <c r="I100" s="121"/>
      <c r="J100" s="121"/>
      <c r="K100" s="121"/>
      <c r="L100" s="121"/>
      <c r="M100" s="121"/>
      <c r="N100" s="121"/>
      <c r="O100" s="121"/>
      <c r="P100" s="121"/>
      <c r="Q100" s="121"/>
      <c r="R100" s="121"/>
      <c r="S100" s="121"/>
      <c r="T100" s="121"/>
      <c r="U100" s="121"/>
      <c r="V100" s="121"/>
      <c r="W100" s="121"/>
      <c r="X100" s="121"/>
      <c r="Y100" s="121"/>
      <c r="Z100" s="121"/>
    </row>
    <row r="101" ht="15.75" customHeight="1">
      <c r="A101" s="148"/>
      <c r="B101" s="148"/>
      <c r="C101" s="148"/>
      <c r="D101" s="148"/>
      <c r="E101" s="148"/>
      <c r="F101" s="148"/>
      <c r="G101" s="148"/>
      <c r="H101" s="148"/>
      <c r="I101" s="121"/>
      <c r="J101" s="121"/>
      <c r="K101" s="121"/>
      <c r="L101" s="121"/>
      <c r="M101" s="121"/>
      <c r="N101" s="121"/>
      <c r="O101" s="121"/>
      <c r="P101" s="121"/>
      <c r="Q101" s="121"/>
      <c r="R101" s="121"/>
      <c r="S101" s="121"/>
      <c r="T101" s="121"/>
      <c r="U101" s="121"/>
      <c r="V101" s="121"/>
      <c r="W101" s="121"/>
      <c r="X101" s="121"/>
      <c r="Y101" s="121"/>
      <c r="Z101" s="121"/>
    </row>
    <row r="102" ht="15.75" customHeight="1">
      <c r="A102" s="148"/>
      <c r="B102" s="148"/>
      <c r="C102" s="148"/>
      <c r="D102" s="148"/>
      <c r="E102" s="148"/>
      <c r="F102" s="148"/>
      <c r="G102" s="148"/>
      <c r="H102" s="148"/>
      <c r="I102" s="121"/>
      <c r="J102" s="121"/>
      <c r="K102" s="121"/>
      <c r="L102" s="121"/>
      <c r="M102" s="121"/>
      <c r="N102" s="121"/>
      <c r="O102" s="121"/>
      <c r="P102" s="121"/>
      <c r="Q102" s="121"/>
      <c r="R102" s="121"/>
      <c r="S102" s="121"/>
      <c r="T102" s="121"/>
      <c r="U102" s="121"/>
      <c r="V102" s="121"/>
      <c r="W102" s="121"/>
      <c r="X102" s="121"/>
      <c r="Y102" s="121"/>
      <c r="Z102" s="121"/>
    </row>
    <row r="103" ht="15.75" customHeight="1">
      <c r="A103" s="148"/>
      <c r="B103" s="148"/>
      <c r="C103" s="148"/>
      <c r="D103" s="148"/>
      <c r="E103" s="148"/>
      <c r="F103" s="148"/>
      <c r="G103" s="148"/>
      <c r="H103" s="148"/>
      <c r="I103" s="121"/>
      <c r="J103" s="121"/>
      <c r="K103" s="121"/>
      <c r="L103" s="121"/>
      <c r="M103" s="121"/>
      <c r="N103" s="121"/>
      <c r="O103" s="121"/>
      <c r="P103" s="121"/>
      <c r="Q103" s="121"/>
      <c r="R103" s="121"/>
      <c r="S103" s="121"/>
      <c r="T103" s="121"/>
      <c r="U103" s="121"/>
      <c r="V103" s="121"/>
      <c r="W103" s="121"/>
      <c r="X103" s="121"/>
      <c r="Y103" s="121"/>
      <c r="Z103" s="121"/>
    </row>
    <row r="104" ht="15.75" customHeight="1">
      <c r="A104" s="148"/>
      <c r="B104" s="148"/>
      <c r="C104" s="148"/>
      <c r="D104" s="148"/>
      <c r="E104" s="148"/>
      <c r="F104" s="148"/>
      <c r="G104" s="148"/>
      <c r="H104" s="148"/>
      <c r="I104" s="121"/>
      <c r="J104" s="121"/>
      <c r="K104" s="121"/>
      <c r="L104" s="121"/>
      <c r="M104" s="121"/>
      <c r="N104" s="121"/>
      <c r="O104" s="121"/>
      <c r="P104" s="121"/>
      <c r="Q104" s="121"/>
      <c r="R104" s="121"/>
      <c r="S104" s="121"/>
      <c r="T104" s="121"/>
      <c r="U104" s="121"/>
      <c r="V104" s="121"/>
      <c r="W104" s="121"/>
      <c r="X104" s="121"/>
      <c r="Y104" s="121"/>
      <c r="Z104" s="121"/>
    </row>
    <row r="105" ht="15.75" customHeight="1">
      <c r="A105" s="148"/>
      <c r="B105" s="148"/>
      <c r="C105" s="148"/>
      <c r="D105" s="148"/>
      <c r="E105" s="148"/>
      <c r="F105" s="148"/>
      <c r="G105" s="148"/>
      <c r="H105" s="148"/>
      <c r="I105" s="121"/>
      <c r="J105" s="121"/>
      <c r="K105" s="121"/>
      <c r="L105" s="121"/>
      <c r="M105" s="121"/>
      <c r="N105" s="121"/>
      <c r="O105" s="121"/>
      <c r="P105" s="121"/>
      <c r="Q105" s="121"/>
      <c r="R105" s="121"/>
      <c r="S105" s="121"/>
      <c r="T105" s="121"/>
      <c r="U105" s="121"/>
      <c r="V105" s="121"/>
      <c r="W105" s="121"/>
      <c r="X105" s="121"/>
      <c r="Y105" s="121"/>
      <c r="Z105" s="121"/>
    </row>
    <row r="106" ht="15.75" customHeight="1">
      <c r="A106" s="148"/>
      <c r="B106" s="148"/>
      <c r="C106" s="148"/>
      <c r="D106" s="148"/>
      <c r="E106" s="148"/>
      <c r="F106" s="148"/>
      <c r="G106" s="148"/>
      <c r="H106" s="148"/>
      <c r="I106" s="121"/>
      <c r="J106" s="121"/>
      <c r="K106" s="121"/>
      <c r="L106" s="121"/>
      <c r="M106" s="121"/>
      <c r="N106" s="121"/>
      <c r="O106" s="121"/>
      <c r="P106" s="121"/>
      <c r="Q106" s="121"/>
      <c r="R106" s="121"/>
      <c r="S106" s="121"/>
      <c r="T106" s="121"/>
      <c r="U106" s="121"/>
      <c r="V106" s="121"/>
      <c r="W106" s="121"/>
      <c r="X106" s="121"/>
      <c r="Y106" s="121"/>
      <c r="Z106" s="121"/>
    </row>
    <row r="107" ht="15.75" customHeight="1">
      <c r="A107" s="148"/>
      <c r="B107" s="148"/>
      <c r="C107" s="148"/>
      <c r="D107" s="148"/>
      <c r="E107" s="148"/>
      <c r="F107" s="148"/>
      <c r="G107" s="148"/>
      <c r="H107" s="148"/>
      <c r="I107" s="121"/>
      <c r="J107" s="121"/>
      <c r="K107" s="121"/>
      <c r="L107" s="121"/>
      <c r="M107" s="121"/>
      <c r="N107" s="121"/>
      <c r="O107" s="121"/>
      <c r="P107" s="121"/>
      <c r="Q107" s="121"/>
      <c r="R107" s="121"/>
      <c r="S107" s="121"/>
      <c r="T107" s="121"/>
      <c r="U107" s="121"/>
      <c r="V107" s="121"/>
      <c r="W107" s="121"/>
      <c r="X107" s="121"/>
      <c r="Y107" s="121"/>
      <c r="Z107" s="121"/>
    </row>
    <row r="108" ht="15.75" customHeight="1">
      <c r="A108" s="148"/>
      <c r="B108" s="148"/>
      <c r="C108" s="148"/>
      <c r="D108" s="148"/>
      <c r="E108" s="148"/>
      <c r="F108" s="148"/>
      <c r="G108" s="148"/>
      <c r="H108" s="148"/>
      <c r="I108" s="121"/>
      <c r="J108" s="121"/>
      <c r="K108" s="121"/>
      <c r="L108" s="121"/>
      <c r="M108" s="121"/>
      <c r="N108" s="121"/>
      <c r="O108" s="121"/>
      <c r="P108" s="121"/>
      <c r="Q108" s="121"/>
      <c r="R108" s="121"/>
      <c r="S108" s="121"/>
      <c r="T108" s="121"/>
      <c r="U108" s="121"/>
      <c r="V108" s="121"/>
      <c r="W108" s="121"/>
      <c r="X108" s="121"/>
      <c r="Y108" s="121"/>
      <c r="Z108" s="121"/>
    </row>
    <row r="109" ht="15.75" customHeight="1">
      <c r="A109" s="148"/>
      <c r="B109" s="148"/>
      <c r="C109" s="148"/>
      <c r="D109" s="148"/>
      <c r="E109" s="148"/>
      <c r="F109" s="148"/>
      <c r="G109" s="148"/>
      <c r="H109" s="148"/>
      <c r="I109" s="121"/>
      <c r="J109" s="121"/>
      <c r="K109" s="121"/>
      <c r="L109" s="121"/>
      <c r="M109" s="121"/>
      <c r="N109" s="121"/>
      <c r="O109" s="121"/>
      <c r="P109" s="121"/>
      <c r="Q109" s="121"/>
      <c r="R109" s="121"/>
      <c r="S109" s="121"/>
      <c r="T109" s="121"/>
      <c r="U109" s="121"/>
      <c r="V109" s="121"/>
      <c r="W109" s="121"/>
      <c r="X109" s="121"/>
      <c r="Y109" s="121"/>
      <c r="Z109" s="121"/>
    </row>
    <row r="110" ht="15.75" customHeight="1">
      <c r="A110" s="148"/>
      <c r="B110" s="148"/>
      <c r="C110" s="148"/>
      <c r="D110" s="148"/>
      <c r="E110" s="148"/>
      <c r="F110" s="148"/>
      <c r="G110" s="148"/>
      <c r="H110" s="148"/>
      <c r="I110" s="121"/>
      <c r="J110" s="121"/>
      <c r="K110" s="121"/>
      <c r="L110" s="121"/>
      <c r="M110" s="121"/>
      <c r="N110" s="121"/>
      <c r="O110" s="121"/>
      <c r="P110" s="121"/>
      <c r="Q110" s="121"/>
      <c r="R110" s="121"/>
      <c r="S110" s="121"/>
      <c r="T110" s="121"/>
      <c r="U110" s="121"/>
      <c r="V110" s="121"/>
      <c r="W110" s="121"/>
      <c r="X110" s="121"/>
      <c r="Y110" s="121"/>
      <c r="Z110" s="121"/>
    </row>
    <row r="111" ht="15.75" customHeight="1">
      <c r="A111" s="148"/>
      <c r="B111" s="148"/>
      <c r="C111" s="148"/>
      <c r="D111" s="148"/>
      <c r="E111" s="148"/>
      <c r="F111" s="148"/>
      <c r="G111" s="148"/>
      <c r="H111" s="148"/>
      <c r="I111" s="121"/>
      <c r="J111" s="121"/>
      <c r="K111" s="121"/>
      <c r="L111" s="121"/>
      <c r="M111" s="121"/>
      <c r="N111" s="121"/>
      <c r="O111" s="121"/>
      <c r="P111" s="121"/>
      <c r="Q111" s="121"/>
      <c r="R111" s="121"/>
      <c r="S111" s="121"/>
      <c r="T111" s="121"/>
      <c r="U111" s="121"/>
      <c r="V111" s="121"/>
      <c r="W111" s="121"/>
      <c r="X111" s="121"/>
      <c r="Y111" s="121"/>
      <c r="Z111" s="121"/>
    </row>
    <row r="112" ht="15.75" customHeight="1">
      <c r="A112" s="148"/>
      <c r="B112" s="148"/>
      <c r="C112" s="148"/>
      <c r="D112" s="148"/>
      <c r="E112" s="148"/>
      <c r="F112" s="148"/>
      <c r="G112" s="148"/>
      <c r="H112" s="148"/>
      <c r="I112" s="121"/>
      <c r="J112" s="121"/>
      <c r="K112" s="121"/>
      <c r="L112" s="121"/>
      <c r="M112" s="121"/>
      <c r="N112" s="121"/>
      <c r="O112" s="121"/>
      <c r="P112" s="121"/>
      <c r="Q112" s="121"/>
      <c r="R112" s="121"/>
      <c r="S112" s="121"/>
      <c r="T112" s="121"/>
      <c r="U112" s="121"/>
      <c r="V112" s="121"/>
      <c r="W112" s="121"/>
      <c r="X112" s="121"/>
      <c r="Y112" s="121"/>
      <c r="Z112" s="121"/>
    </row>
    <row r="113" ht="15.75" customHeight="1">
      <c r="A113" s="148"/>
      <c r="B113" s="148"/>
      <c r="C113" s="148"/>
      <c r="D113" s="148"/>
      <c r="E113" s="148"/>
      <c r="F113" s="148"/>
      <c r="G113" s="148"/>
      <c r="H113" s="148"/>
      <c r="I113" s="121"/>
      <c r="J113" s="121"/>
      <c r="K113" s="121"/>
      <c r="L113" s="121"/>
      <c r="M113" s="121"/>
      <c r="N113" s="121"/>
      <c r="O113" s="121"/>
      <c r="P113" s="121"/>
      <c r="Q113" s="121"/>
      <c r="R113" s="121"/>
      <c r="S113" s="121"/>
      <c r="T113" s="121"/>
      <c r="U113" s="121"/>
      <c r="V113" s="121"/>
      <c r="W113" s="121"/>
      <c r="X113" s="121"/>
      <c r="Y113" s="121"/>
      <c r="Z113" s="121"/>
    </row>
    <row r="114" ht="15.75" customHeight="1">
      <c r="A114" s="148"/>
      <c r="B114" s="148"/>
      <c r="C114" s="148"/>
      <c r="D114" s="148"/>
      <c r="E114" s="148"/>
      <c r="F114" s="148"/>
      <c r="G114" s="148"/>
      <c r="H114" s="148"/>
      <c r="I114" s="121"/>
      <c r="J114" s="121"/>
      <c r="K114" s="121"/>
      <c r="L114" s="121"/>
      <c r="M114" s="121"/>
      <c r="N114" s="121"/>
      <c r="O114" s="121"/>
      <c r="P114" s="121"/>
      <c r="Q114" s="121"/>
      <c r="R114" s="121"/>
      <c r="S114" s="121"/>
      <c r="T114" s="121"/>
      <c r="U114" s="121"/>
      <c r="V114" s="121"/>
      <c r="W114" s="121"/>
      <c r="X114" s="121"/>
      <c r="Y114" s="121"/>
      <c r="Z114" s="121"/>
    </row>
    <row r="115" ht="15.75" customHeight="1">
      <c r="A115" s="148"/>
      <c r="B115" s="148"/>
      <c r="C115" s="148"/>
      <c r="D115" s="148"/>
      <c r="E115" s="148"/>
      <c r="F115" s="148"/>
      <c r="G115" s="148"/>
      <c r="H115" s="148"/>
      <c r="I115" s="121"/>
      <c r="J115" s="121"/>
      <c r="K115" s="121"/>
      <c r="L115" s="121"/>
      <c r="M115" s="121"/>
      <c r="N115" s="121"/>
      <c r="O115" s="121"/>
      <c r="P115" s="121"/>
      <c r="Q115" s="121"/>
      <c r="R115" s="121"/>
      <c r="S115" s="121"/>
      <c r="T115" s="121"/>
      <c r="U115" s="121"/>
      <c r="V115" s="121"/>
      <c r="W115" s="121"/>
      <c r="X115" s="121"/>
      <c r="Y115" s="121"/>
      <c r="Z115" s="121"/>
    </row>
    <row r="116" ht="15.75" customHeight="1">
      <c r="A116" s="148"/>
      <c r="B116" s="148"/>
      <c r="C116" s="148"/>
      <c r="D116" s="148"/>
      <c r="E116" s="148"/>
      <c r="F116" s="148"/>
      <c r="G116" s="148"/>
      <c r="H116" s="148"/>
      <c r="I116" s="121"/>
      <c r="J116" s="121"/>
      <c r="K116" s="121"/>
      <c r="L116" s="121"/>
      <c r="M116" s="121"/>
      <c r="N116" s="121"/>
      <c r="O116" s="121"/>
      <c r="P116" s="121"/>
      <c r="Q116" s="121"/>
      <c r="R116" s="121"/>
      <c r="S116" s="121"/>
      <c r="T116" s="121"/>
      <c r="U116" s="121"/>
      <c r="V116" s="121"/>
      <c r="W116" s="121"/>
      <c r="X116" s="121"/>
      <c r="Y116" s="121"/>
      <c r="Z116" s="121"/>
    </row>
    <row r="117" ht="15.75" customHeight="1">
      <c r="A117" s="148"/>
      <c r="B117" s="148"/>
      <c r="C117" s="148"/>
      <c r="D117" s="148"/>
      <c r="E117" s="148"/>
      <c r="F117" s="148"/>
      <c r="G117" s="148"/>
      <c r="H117" s="148"/>
      <c r="I117" s="121"/>
      <c r="J117" s="121"/>
      <c r="K117" s="121"/>
      <c r="L117" s="121"/>
      <c r="M117" s="121"/>
      <c r="N117" s="121"/>
      <c r="O117" s="121"/>
      <c r="P117" s="121"/>
      <c r="Q117" s="121"/>
      <c r="R117" s="121"/>
      <c r="S117" s="121"/>
      <c r="T117" s="121"/>
      <c r="U117" s="121"/>
      <c r="V117" s="121"/>
      <c r="W117" s="121"/>
      <c r="X117" s="121"/>
      <c r="Y117" s="121"/>
      <c r="Z117" s="121"/>
    </row>
    <row r="118" ht="15.75" customHeight="1">
      <c r="A118" s="148"/>
      <c r="B118" s="148"/>
      <c r="C118" s="148"/>
      <c r="D118" s="148"/>
      <c r="E118" s="148"/>
      <c r="F118" s="148"/>
      <c r="G118" s="148"/>
      <c r="H118" s="148"/>
      <c r="I118" s="121"/>
      <c r="J118" s="121"/>
      <c r="K118" s="121"/>
      <c r="L118" s="121"/>
      <c r="M118" s="121"/>
      <c r="N118" s="121"/>
      <c r="O118" s="121"/>
      <c r="P118" s="121"/>
      <c r="Q118" s="121"/>
      <c r="R118" s="121"/>
      <c r="S118" s="121"/>
      <c r="T118" s="121"/>
      <c r="U118" s="121"/>
      <c r="V118" s="121"/>
      <c r="W118" s="121"/>
      <c r="X118" s="121"/>
      <c r="Y118" s="121"/>
      <c r="Z118" s="121"/>
    </row>
    <row r="119" ht="15.75" customHeight="1">
      <c r="A119" s="148"/>
      <c r="B119" s="148"/>
      <c r="C119" s="148"/>
      <c r="D119" s="148"/>
      <c r="E119" s="148"/>
      <c r="F119" s="148"/>
      <c r="G119" s="148"/>
      <c r="H119" s="148"/>
      <c r="I119" s="121"/>
      <c r="J119" s="121"/>
      <c r="K119" s="121"/>
      <c r="L119" s="121"/>
      <c r="M119" s="121"/>
      <c r="N119" s="121"/>
      <c r="O119" s="121"/>
      <c r="P119" s="121"/>
      <c r="Q119" s="121"/>
      <c r="R119" s="121"/>
      <c r="S119" s="121"/>
      <c r="T119" s="121"/>
      <c r="U119" s="121"/>
      <c r="V119" s="121"/>
      <c r="W119" s="121"/>
      <c r="X119" s="121"/>
      <c r="Y119" s="121"/>
      <c r="Z119" s="121"/>
    </row>
    <row r="120" ht="15.75" customHeight="1">
      <c r="A120" s="148"/>
      <c r="B120" s="148"/>
      <c r="C120" s="148"/>
      <c r="D120" s="148"/>
      <c r="E120" s="148"/>
      <c r="F120" s="148"/>
      <c r="G120" s="148"/>
      <c r="H120" s="148"/>
      <c r="I120" s="121"/>
      <c r="J120" s="121"/>
      <c r="K120" s="121"/>
      <c r="L120" s="121"/>
      <c r="M120" s="121"/>
      <c r="N120" s="121"/>
      <c r="O120" s="121"/>
      <c r="P120" s="121"/>
      <c r="Q120" s="121"/>
      <c r="R120" s="121"/>
      <c r="S120" s="121"/>
      <c r="T120" s="121"/>
      <c r="U120" s="121"/>
      <c r="V120" s="121"/>
      <c r="W120" s="121"/>
      <c r="X120" s="121"/>
      <c r="Y120" s="121"/>
      <c r="Z120" s="121"/>
    </row>
    <row r="121" ht="15.75" customHeight="1">
      <c r="A121" s="148"/>
      <c r="B121" s="148"/>
      <c r="C121" s="148"/>
      <c r="D121" s="148"/>
      <c r="E121" s="148"/>
      <c r="F121" s="148"/>
      <c r="G121" s="148"/>
      <c r="H121" s="148"/>
      <c r="I121" s="121"/>
      <c r="J121" s="121"/>
      <c r="K121" s="121"/>
      <c r="L121" s="121"/>
      <c r="M121" s="121"/>
      <c r="N121" s="121"/>
      <c r="O121" s="121"/>
      <c r="P121" s="121"/>
      <c r="Q121" s="121"/>
      <c r="R121" s="121"/>
      <c r="S121" s="121"/>
      <c r="T121" s="121"/>
      <c r="U121" s="121"/>
      <c r="V121" s="121"/>
      <c r="W121" s="121"/>
      <c r="X121" s="121"/>
      <c r="Y121" s="121"/>
      <c r="Z121" s="121"/>
    </row>
    <row r="122" ht="15.75" customHeight="1">
      <c r="A122" s="148"/>
      <c r="B122" s="148"/>
      <c r="C122" s="148"/>
      <c r="D122" s="148"/>
      <c r="E122" s="148"/>
      <c r="F122" s="148"/>
      <c r="G122" s="148"/>
      <c r="H122" s="148"/>
      <c r="I122" s="121"/>
      <c r="J122" s="121"/>
      <c r="K122" s="121"/>
      <c r="L122" s="121"/>
      <c r="M122" s="121"/>
      <c r="N122" s="121"/>
      <c r="O122" s="121"/>
      <c r="P122" s="121"/>
      <c r="Q122" s="121"/>
      <c r="R122" s="121"/>
      <c r="S122" s="121"/>
      <c r="T122" s="121"/>
      <c r="U122" s="121"/>
      <c r="V122" s="121"/>
      <c r="W122" s="121"/>
      <c r="X122" s="121"/>
      <c r="Y122" s="121"/>
      <c r="Z122" s="121"/>
    </row>
    <row r="123" ht="15.75" customHeight="1">
      <c r="A123" s="148"/>
      <c r="B123" s="148"/>
      <c r="C123" s="148"/>
      <c r="D123" s="148"/>
      <c r="E123" s="148"/>
      <c r="F123" s="148"/>
      <c r="G123" s="148"/>
      <c r="H123" s="148"/>
      <c r="I123" s="121"/>
      <c r="J123" s="121"/>
      <c r="K123" s="121"/>
      <c r="L123" s="121"/>
      <c r="M123" s="121"/>
      <c r="N123" s="121"/>
      <c r="O123" s="121"/>
      <c r="P123" s="121"/>
      <c r="Q123" s="121"/>
      <c r="R123" s="121"/>
      <c r="S123" s="121"/>
      <c r="T123" s="121"/>
      <c r="U123" s="121"/>
      <c r="V123" s="121"/>
      <c r="W123" s="121"/>
      <c r="X123" s="121"/>
      <c r="Y123" s="121"/>
      <c r="Z123" s="121"/>
    </row>
    <row r="124" ht="15.75" customHeight="1">
      <c r="A124" s="148"/>
      <c r="B124" s="148"/>
      <c r="C124" s="148"/>
      <c r="D124" s="148"/>
      <c r="E124" s="148"/>
      <c r="F124" s="148"/>
      <c r="G124" s="148"/>
      <c r="H124" s="148"/>
      <c r="I124" s="121"/>
      <c r="J124" s="121"/>
      <c r="K124" s="121"/>
      <c r="L124" s="121"/>
      <c r="M124" s="121"/>
      <c r="N124" s="121"/>
      <c r="O124" s="121"/>
      <c r="P124" s="121"/>
      <c r="Q124" s="121"/>
      <c r="R124" s="121"/>
      <c r="S124" s="121"/>
      <c r="T124" s="121"/>
      <c r="U124" s="121"/>
      <c r="V124" s="121"/>
      <c r="W124" s="121"/>
      <c r="X124" s="121"/>
      <c r="Y124" s="121"/>
      <c r="Z124" s="121"/>
    </row>
    <row r="125" ht="15.75" customHeight="1">
      <c r="A125" s="148"/>
      <c r="B125" s="148"/>
      <c r="C125" s="148"/>
      <c r="D125" s="148"/>
      <c r="E125" s="148"/>
      <c r="F125" s="148"/>
      <c r="G125" s="148"/>
      <c r="H125" s="148"/>
      <c r="I125" s="121"/>
      <c r="J125" s="121"/>
      <c r="K125" s="121"/>
      <c r="L125" s="121"/>
      <c r="M125" s="121"/>
      <c r="N125" s="121"/>
      <c r="O125" s="121"/>
      <c r="P125" s="121"/>
      <c r="Q125" s="121"/>
      <c r="R125" s="121"/>
      <c r="S125" s="121"/>
      <c r="T125" s="121"/>
      <c r="U125" s="121"/>
      <c r="V125" s="121"/>
      <c r="W125" s="121"/>
      <c r="X125" s="121"/>
      <c r="Y125" s="121"/>
      <c r="Z125" s="121"/>
    </row>
    <row r="126" ht="15.75" customHeight="1">
      <c r="A126" s="148"/>
      <c r="B126" s="148"/>
      <c r="C126" s="148"/>
      <c r="D126" s="148"/>
      <c r="E126" s="148"/>
      <c r="F126" s="148"/>
      <c r="G126" s="148"/>
      <c r="H126" s="148"/>
      <c r="I126" s="121"/>
      <c r="J126" s="121"/>
      <c r="K126" s="121"/>
      <c r="L126" s="121"/>
      <c r="M126" s="121"/>
      <c r="N126" s="121"/>
      <c r="O126" s="121"/>
      <c r="P126" s="121"/>
      <c r="Q126" s="121"/>
      <c r="R126" s="121"/>
      <c r="S126" s="121"/>
      <c r="T126" s="121"/>
      <c r="U126" s="121"/>
      <c r="V126" s="121"/>
      <c r="W126" s="121"/>
      <c r="X126" s="121"/>
      <c r="Y126" s="121"/>
      <c r="Z126" s="121"/>
    </row>
    <row r="127" ht="15.75" customHeight="1">
      <c r="A127" s="148"/>
      <c r="B127" s="148"/>
      <c r="C127" s="148"/>
      <c r="D127" s="148"/>
      <c r="E127" s="148"/>
      <c r="F127" s="148"/>
      <c r="G127" s="148"/>
      <c r="H127" s="148"/>
      <c r="I127" s="121"/>
      <c r="J127" s="121"/>
      <c r="K127" s="121"/>
      <c r="L127" s="121"/>
      <c r="M127" s="121"/>
      <c r="N127" s="121"/>
      <c r="O127" s="121"/>
      <c r="P127" s="121"/>
      <c r="Q127" s="121"/>
      <c r="R127" s="121"/>
      <c r="S127" s="121"/>
      <c r="T127" s="121"/>
      <c r="U127" s="121"/>
      <c r="V127" s="121"/>
      <c r="W127" s="121"/>
      <c r="X127" s="121"/>
      <c r="Y127" s="121"/>
      <c r="Z127" s="121"/>
    </row>
    <row r="128" ht="15.75" customHeight="1">
      <c r="A128" s="148"/>
      <c r="B128" s="148"/>
      <c r="C128" s="148"/>
      <c r="D128" s="148"/>
      <c r="E128" s="148"/>
      <c r="F128" s="148"/>
      <c r="G128" s="148"/>
      <c r="H128" s="148"/>
      <c r="I128" s="121"/>
      <c r="J128" s="121"/>
      <c r="K128" s="121"/>
      <c r="L128" s="121"/>
      <c r="M128" s="121"/>
      <c r="N128" s="121"/>
      <c r="O128" s="121"/>
      <c r="P128" s="121"/>
      <c r="Q128" s="121"/>
      <c r="R128" s="121"/>
      <c r="S128" s="121"/>
      <c r="T128" s="121"/>
      <c r="U128" s="121"/>
      <c r="V128" s="121"/>
      <c r="W128" s="121"/>
      <c r="X128" s="121"/>
      <c r="Y128" s="121"/>
      <c r="Z128" s="121"/>
    </row>
    <row r="129" ht="15.75" customHeight="1">
      <c r="A129" s="148"/>
      <c r="B129" s="148"/>
      <c r="C129" s="148"/>
      <c r="D129" s="148"/>
      <c r="E129" s="148"/>
      <c r="F129" s="148"/>
      <c r="G129" s="148"/>
      <c r="H129" s="148"/>
      <c r="I129" s="121"/>
      <c r="J129" s="121"/>
      <c r="K129" s="121"/>
      <c r="L129" s="121"/>
      <c r="M129" s="121"/>
      <c r="N129" s="121"/>
      <c r="O129" s="121"/>
      <c r="P129" s="121"/>
      <c r="Q129" s="121"/>
      <c r="R129" s="121"/>
      <c r="S129" s="121"/>
      <c r="T129" s="121"/>
      <c r="U129" s="121"/>
      <c r="V129" s="121"/>
      <c r="W129" s="121"/>
      <c r="X129" s="121"/>
      <c r="Y129" s="121"/>
      <c r="Z129" s="121"/>
    </row>
    <row r="130" ht="15.75" customHeight="1">
      <c r="A130" s="148"/>
      <c r="B130" s="148"/>
      <c r="C130" s="148"/>
      <c r="D130" s="148"/>
      <c r="E130" s="148"/>
      <c r="F130" s="148"/>
      <c r="G130" s="148"/>
      <c r="H130" s="148"/>
      <c r="I130" s="121"/>
      <c r="J130" s="121"/>
      <c r="K130" s="121"/>
      <c r="L130" s="121"/>
      <c r="M130" s="121"/>
      <c r="N130" s="121"/>
      <c r="O130" s="121"/>
      <c r="P130" s="121"/>
      <c r="Q130" s="121"/>
      <c r="R130" s="121"/>
      <c r="S130" s="121"/>
      <c r="T130" s="121"/>
      <c r="U130" s="121"/>
      <c r="V130" s="121"/>
      <c r="W130" s="121"/>
      <c r="X130" s="121"/>
      <c r="Y130" s="121"/>
      <c r="Z130" s="121"/>
    </row>
    <row r="131" ht="15.75" customHeight="1">
      <c r="A131" s="148"/>
      <c r="B131" s="148"/>
      <c r="C131" s="148"/>
      <c r="D131" s="148"/>
      <c r="E131" s="148"/>
      <c r="F131" s="148"/>
      <c r="G131" s="148"/>
      <c r="H131" s="148"/>
      <c r="I131" s="121"/>
      <c r="J131" s="121"/>
      <c r="K131" s="121"/>
      <c r="L131" s="121"/>
      <c r="M131" s="121"/>
      <c r="N131" s="121"/>
      <c r="O131" s="121"/>
      <c r="P131" s="121"/>
      <c r="Q131" s="121"/>
      <c r="R131" s="121"/>
      <c r="S131" s="121"/>
      <c r="T131" s="121"/>
      <c r="U131" s="121"/>
      <c r="V131" s="121"/>
      <c r="W131" s="121"/>
      <c r="X131" s="121"/>
      <c r="Y131" s="121"/>
      <c r="Z131" s="121"/>
    </row>
    <row r="132" ht="15.75" customHeight="1">
      <c r="A132" s="148"/>
      <c r="B132" s="148"/>
      <c r="C132" s="148"/>
      <c r="D132" s="148"/>
      <c r="E132" s="148"/>
      <c r="F132" s="148"/>
      <c r="G132" s="148"/>
      <c r="H132" s="148"/>
      <c r="I132" s="121"/>
      <c r="J132" s="121"/>
      <c r="K132" s="121"/>
      <c r="L132" s="121"/>
      <c r="M132" s="121"/>
      <c r="N132" s="121"/>
      <c r="O132" s="121"/>
      <c r="P132" s="121"/>
      <c r="Q132" s="121"/>
      <c r="R132" s="121"/>
      <c r="S132" s="121"/>
      <c r="T132" s="121"/>
      <c r="U132" s="121"/>
      <c r="V132" s="121"/>
      <c r="W132" s="121"/>
      <c r="X132" s="121"/>
      <c r="Y132" s="121"/>
      <c r="Z132" s="121"/>
    </row>
    <row r="133" ht="15.75" customHeight="1">
      <c r="A133" s="148"/>
      <c r="B133" s="148"/>
      <c r="C133" s="148"/>
      <c r="D133" s="148"/>
      <c r="E133" s="148"/>
      <c r="F133" s="148"/>
      <c r="G133" s="148"/>
      <c r="H133" s="148"/>
      <c r="I133" s="121"/>
      <c r="J133" s="121"/>
      <c r="K133" s="121"/>
      <c r="L133" s="121"/>
      <c r="M133" s="121"/>
      <c r="N133" s="121"/>
      <c r="O133" s="121"/>
      <c r="P133" s="121"/>
      <c r="Q133" s="121"/>
      <c r="R133" s="121"/>
      <c r="S133" s="121"/>
      <c r="T133" s="121"/>
      <c r="U133" s="121"/>
      <c r="V133" s="121"/>
      <c r="W133" s="121"/>
      <c r="X133" s="121"/>
      <c r="Y133" s="121"/>
      <c r="Z133" s="121"/>
    </row>
    <row r="134" ht="15.75" customHeight="1">
      <c r="A134" s="148"/>
      <c r="B134" s="148"/>
      <c r="C134" s="148"/>
      <c r="D134" s="148"/>
      <c r="E134" s="148"/>
      <c r="F134" s="148"/>
      <c r="G134" s="148"/>
      <c r="H134" s="148"/>
      <c r="I134" s="121"/>
      <c r="J134" s="121"/>
      <c r="K134" s="121"/>
      <c r="L134" s="121"/>
      <c r="M134" s="121"/>
      <c r="N134" s="121"/>
      <c r="O134" s="121"/>
      <c r="P134" s="121"/>
      <c r="Q134" s="121"/>
      <c r="R134" s="121"/>
      <c r="S134" s="121"/>
      <c r="T134" s="121"/>
      <c r="U134" s="121"/>
      <c r="V134" s="121"/>
      <c r="W134" s="121"/>
      <c r="X134" s="121"/>
      <c r="Y134" s="121"/>
      <c r="Z134" s="121"/>
    </row>
    <row r="135" ht="15.75" customHeight="1">
      <c r="A135" s="148"/>
      <c r="B135" s="148"/>
      <c r="C135" s="148"/>
      <c r="D135" s="148"/>
      <c r="E135" s="148"/>
      <c r="F135" s="148"/>
      <c r="G135" s="148"/>
      <c r="H135" s="148"/>
      <c r="I135" s="121"/>
      <c r="J135" s="121"/>
      <c r="K135" s="121"/>
      <c r="L135" s="121"/>
      <c r="M135" s="121"/>
      <c r="N135" s="121"/>
      <c r="O135" s="121"/>
      <c r="P135" s="121"/>
      <c r="Q135" s="121"/>
      <c r="R135" s="121"/>
      <c r="S135" s="121"/>
      <c r="T135" s="121"/>
      <c r="U135" s="121"/>
      <c r="V135" s="121"/>
      <c r="W135" s="121"/>
      <c r="X135" s="121"/>
      <c r="Y135" s="121"/>
      <c r="Z135" s="121"/>
    </row>
    <row r="136" ht="15.75" customHeight="1">
      <c r="A136" s="148"/>
      <c r="B136" s="148"/>
      <c r="C136" s="148"/>
      <c r="D136" s="148"/>
      <c r="E136" s="148"/>
      <c r="F136" s="148"/>
      <c r="G136" s="148"/>
      <c r="H136" s="148"/>
      <c r="I136" s="121"/>
      <c r="J136" s="121"/>
      <c r="K136" s="121"/>
      <c r="L136" s="121"/>
      <c r="M136" s="121"/>
      <c r="N136" s="121"/>
      <c r="O136" s="121"/>
      <c r="P136" s="121"/>
      <c r="Q136" s="121"/>
      <c r="R136" s="121"/>
      <c r="S136" s="121"/>
      <c r="T136" s="121"/>
      <c r="U136" s="121"/>
      <c r="V136" s="121"/>
      <c r="W136" s="121"/>
      <c r="X136" s="121"/>
      <c r="Y136" s="121"/>
      <c r="Z136" s="121"/>
    </row>
    <row r="137" ht="15.75" customHeight="1">
      <c r="A137" s="148"/>
      <c r="B137" s="148"/>
      <c r="C137" s="148"/>
      <c r="D137" s="148"/>
      <c r="E137" s="148"/>
      <c r="F137" s="148"/>
      <c r="G137" s="148"/>
      <c r="H137" s="148"/>
      <c r="I137" s="121"/>
      <c r="J137" s="121"/>
      <c r="K137" s="121"/>
      <c r="L137" s="121"/>
      <c r="M137" s="121"/>
      <c r="N137" s="121"/>
      <c r="O137" s="121"/>
      <c r="P137" s="121"/>
      <c r="Q137" s="121"/>
      <c r="R137" s="121"/>
      <c r="S137" s="121"/>
      <c r="T137" s="121"/>
      <c r="U137" s="121"/>
      <c r="V137" s="121"/>
      <c r="W137" s="121"/>
      <c r="X137" s="121"/>
      <c r="Y137" s="121"/>
      <c r="Z137" s="121"/>
    </row>
    <row r="138" ht="15.75" customHeight="1">
      <c r="A138" s="148"/>
      <c r="B138" s="148"/>
      <c r="C138" s="148"/>
      <c r="D138" s="148"/>
      <c r="E138" s="148"/>
      <c r="F138" s="148"/>
      <c r="G138" s="148"/>
      <c r="H138" s="148"/>
      <c r="I138" s="121"/>
      <c r="J138" s="121"/>
      <c r="K138" s="121"/>
      <c r="L138" s="121"/>
      <c r="M138" s="121"/>
      <c r="N138" s="121"/>
      <c r="O138" s="121"/>
      <c r="P138" s="121"/>
      <c r="Q138" s="121"/>
      <c r="R138" s="121"/>
      <c r="S138" s="121"/>
      <c r="T138" s="121"/>
      <c r="U138" s="121"/>
      <c r="V138" s="121"/>
      <c r="W138" s="121"/>
      <c r="X138" s="121"/>
      <c r="Y138" s="121"/>
      <c r="Z138" s="121"/>
    </row>
    <row r="139" ht="15.75" customHeight="1">
      <c r="A139" s="148"/>
      <c r="B139" s="148"/>
      <c r="C139" s="148"/>
      <c r="D139" s="148"/>
      <c r="E139" s="148"/>
      <c r="F139" s="148"/>
      <c r="G139" s="148"/>
      <c r="H139" s="148"/>
      <c r="I139" s="121"/>
      <c r="J139" s="121"/>
      <c r="K139" s="121"/>
      <c r="L139" s="121"/>
      <c r="M139" s="121"/>
      <c r="N139" s="121"/>
      <c r="O139" s="121"/>
      <c r="P139" s="121"/>
      <c r="Q139" s="121"/>
      <c r="R139" s="121"/>
      <c r="S139" s="121"/>
      <c r="T139" s="121"/>
      <c r="U139" s="121"/>
      <c r="V139" s="121"/>
      <c r="W139" s="121"/>
      <c r="X139" s="121"/>
      <c r="Y139" s="121"/>
      <c r="Z139" s="121"/>
    </row>
    <row r="140" ht="15.75" customHeight="1">
      <c r="A140" s="148"/>
      <c r="B140" s="148"/>
      <c r="C140" s="148"/>
      <c r="D140" s="148"/>
      <c r="E140" s="148"/>
      <c r="F140" s="148"/>
      <c r="G140" s="148"/>
      <c r="H140" s="148"/>
      <c r="I140" s="121"/>
      <c r="J140" s="121"/>
      <c r="K140" s="121"/>
      <c r="L140" s="121"/>
      <c r="M140" s="121"/>
      <c r="N140" s="121"/>
      <c r="O140" s="121"/>
      <c r="P140" s="121"/>
      <c r="Q140" s="121"/>
      <c r="R140" s="121"/>
      <c r="S140" s="121"/>
      <c r="T140" s="121"/>
      <c r="U140" s="121"/>
      <c r="V140" s="121"/>
      <c r="W140" s="121"/>
      <c r="X140" s="121"/>
      <c r="Y140" s="121"/>
      <c r="Z140" s="121"/>
    </row>
    <row r="141" ht="15.75" customHeight="1">
      <c r="A141" s="148"/>
      <c r="B141" s="148"/>
      <c r="C141" s="148"/>
      <c r="D141" s="148"/>
      <c r="E141" s="148"/>
      <c r="F141" s="148"/>
      <c r="G141" s="148"/>
      <c r="H141" s="148"/>
      <c r="I141" s="121"/>
      <c r="J141" s="121"/>
      <c r="K141" s="121"/>
      <c r="L141" s="121"/>
      <c r="M141" s="121"/>
      <c r="N141" s="121"/>
      <c r="O141" s="121"/>
      <c r="P141" s="121"/>
      <c r="Q141" s="121"/>
      <c r="R141" s="121"/>
      <c r="S141" s="121"/>
      <c r="T141" s="121"/>
      <c r="U141" s="121"/>
      <c r="V141" s="121"/>
      <c r="W141" s="121"/>
      <c r="X141" s="121"/>
      <c r="Y141" s="121"/>
      <c r="Z141" s="121"/>
    </row>
    <row r="142" ht="15.75" customHeight="1">
      <c r="A142" s="148"/>
      <c r="B142" s="148"/>
      <c r="C142" s="148"/>
      <c r="D142" s="148"/>
      <c r="E142" s="148"/>
      <c r="F142" s="148"/>
      <c r="G142" s="148"/>
      <c r="H142" s="148"/>
      <c r="I142" s="121"/>
      <c r="J142" s="121"/>
      <c r="K142" s="121"/>
      <c r="L142" s="121"/>
      <c r="M142" s="121"/>
      <c r="N142" s="121"/>
      <c r="O142" s="121"/>
      <c r="P142" s="121"/>
      <c r="Q142" s="121"/>
      <c r="R142" s="121"/>
      <c r="S142" s="121"/>
      <c r="T142" s="121"/>
      <c r="U142" s="121"/>
      <c r="V142" s="121"/>
      <c r="W142" s="121"/>
      <c r="X142" s="121"/>
      <c r="Y142" s="121"/>
      <c r="Z142" s="121"/>
    </row>
    <row r="143" ht="15.75" customHeight="1">
      <c r="A143" s="148"/>
      <c r="B143" s="148"/>
      <c r="C143" s="148"/>
      <c r="D143" s="148"/>
      <c r="E143" s="148"/>
      <c r="F143" s="148"/>
      <c r="G143" s="148"/>
      <c r="H143" s="148"/>
      <c r="I143" s="121"/>
      <c r="J143" s="121"/>
      <c r="K143" s="121"/>
      <c r="L143" s="121"/>
      <c r="M143" s="121"/>
      <c r="N143" s="121"/>
      <c r="O143" s="121"/>
      <c r="P143" s="121"/>
      <c r="Q143" s="121"/>
      <c r="R143" s="121"/>
      <c r="S143" s="121"/>
      <c r="T143" s="121"/>
      <c r="U143" s="121"/>
      <c r="V143" s="121"/>
      <c r="W143" s="121"/>
      <c r="X143" s="121"/>
      <c r="Y143" s="121"/>
      <c r="Z143" s="121"/>
    </row>
    <row r="144" ht="15.75" customHeight="1">
      <c r="A144" s="148"/>
      <c r="B144" s="148"/>
      <c r="C144" s="148"/>
      <c r="D144" s="148"/>
      <c r="E144" s="148"/>
      <c r="F144" s="148"/>
      <c r="G144" s="148"/>
      <c r="H144" s="148"/>
      <c r="I144" s="121"/>
      <c r="J144" s="121"/>
      <c r="K144" s="121"/>
      <c r="L144" s="121"/>
      <c r="M144" s="121"/>
      <c r="N144" s="121"/>
      <c r="O144" s="121"/>
      <c r="P144" s="121"/>
      <c r="Q144" s="121"/>
      <c r="R144" s="121"/>
      <c r="S144" s="121"/>
      <c r="T144" s="121"/>
      <c r="U144" s="121"/>
      <c r="V144" s="121"/>
      <c r="W144" s="121"/>
      <c r="X144" s="121"/>
      <c r="Y144" s="121"/>
      <c r="Z144" s="121"/>
    </row>
    <row r="145" ht="15.75" customHeight="1">
      <c r="A145" s="148"/>
      <c r="B145" s="148"/>
      <c r="C145" s="148"/>
      <c r="D145" s="148"/>
      <c r="E145" s="148"/>
      <c r="F145" s="148"/>
      <c r="G145" s="148"/>
      <c r="H145" s="148"/>
      <c r="I145" s="121"/>
      <c r="J145" s="121"/>
      <c r="K145" s="121"/>
      <c r="L145" s="121"/>
      <c r="M145" s="121"/>
      <c r="N145" s="121"/>
      <c r="O145" s="121"/>
      <c r="P145" s="121"/>
      <c r="Q145" s="121"/>
      <c r="R145" s="121"/>
      <c r="S145" s="121"/>
      <c r="T145" s="121"/>
      <c r="U145" s="121"/>
      <c r="V145" s="121"/>
      <c r="W145" s="121"/>
      <c r="X145" s="121"/>
      <c r="Y145" s="121"/>
      <c r="Z145" s="121"/>
    </row>
    <row r="146" ht="15.75" customHeight="1">
      <c r="A146" s="148"/>
      <c r="B146" s="148"/>
      <c r="C146" s="148"/>
      <c r="D146" s="148"/>
      <c r="E146" s="148"/>
      <c r="F146" s="148"/>
      <c r="G146" s="148"/>
      <c r="H146" s="148"/>
      <c r="I146" s="121"/>
      <c r="J146" s="121"/>
      <c r="K146" s="121"/>
      <c r="L146" s="121"/>
      <c r="M146" s="121"/>
      <c r="N146" s="121"/>
      <c r="O146" s="121"/>
      <c r="P146" s="121"/>
      <c r="Q146" s="121"/>
      <c r="R146" s="121"/>
      <c r="S146" s="121"/>
      <c r="T146" s="121"/>
      <c r="U146" s="121"/>
      <c r="V146" s="121"/>
      <c r="W146" s="121"/>
      <c r="X146" s="121"/>
      <c r="Y146" s="121"/>
      <c r="Z146" s="121"/>
    </row>
    <row r="147" ht="15.75" customHeight="1">
      <c r="A147" s="148"/>
      <c r="B147" s="148"/>
      <c r="C147" s="148"/>
      <c r="D147" s="148"/>
      <c r="E147" s="148"/>
      <c r="F147" s="148"/>
      <c r="G147" s="148"/>
      <c r="H147" s="148"/>
      <c r="I147" s="121"/>
      <c r="J147" s="121"/>
      <c r="K147" s="121"/>
      <c r="L147" s="121"/>
      <c r="M147" s="121"/>
      <c r="N147" s="121"/>
      <c r="O147" s="121"/>
      <c r="P147" s="121"/>
      <c r="Q147" s="121"/>
      <c r="R147" s="121"/>
      <c r="S147" s="121"/>
      <c r="T147" s="121"/>
      <c r="U147" s="121"/>
      <c r="V147" s="121"/>
      <c r="W147" s="121"/>
      <c r="X147" s="121"/>
      <c r="Y147" s="121"/>
      <c r="Z147" s="121"/>
    </row>
    <row r="148" ht="15.75" customHeight="1">
      <c r="A148" s="148"/>
      <c r="B148" s="148"/>
      <c r="C148" s="148"/>
      <c r="D148" s="148"/>
      <c r="E148" s="148"/>
      <c r="F148" s="148"/>
      <c r="G148" s="148"/>
      <c r="H148" s="148"/>
      <c r="I148" s="121"/>
      <c r="J148" s="121"/>
      <c r="K148" s="121"/>
      <c r="L148" s="121"/>
      <c r="M148" s="121"/>
      <c r="N148" s="121"/>
      <c r="O148" s="121"/>
      <c r="P148" s="121"/>
      <c r="Q148" s="121"/>
      <c r="R148" s="121"/>
      <c r="S148" s="121"/>
      <c r="T148" s="121"/>
      <c r="U148" s="121"/>
      <c r="V148" s="121"/>
      <c r="W148" s="121"/>
      <c r="X148" s="121"/>
      <c r="Y148" s="121"/>
      <c r="Z148" s="121"/>
    </row>
    <row r="149" ht="15.75" customHeight="1">
      <c r="A149" s="148"/>
      <c r="B149" s="148"/>
      <c r="C149" s="148"/>
      <c r="D149" s="148"/>
      <c r="E149" s="148"/>
      <c r="F149" s="148"/>
      <c r="G149" s="148"/>
      <c r="H149" s="148"/>
      <c r="I149" s="121"/>
      <c r="J149" s="121"/>
      <c r="K149" s="121"/>
      <c r="L149" s="121"/>
      <c r="M149" s="121"/>
      <c r="N149" s="121"/>
      <c r="O149" s="121"/>
      <c r="P149" s="121"/>
      <c r="Q149" s="121"/>
      <c r="R149" s="121"/>
      <c r="S149" s="121"/>
      <c r="T149" s="121"/>
      <c r="U149" s="121"/>
      <c r="V149" s="121"/>
      <c r="W149" s="121"/>
      <c r="X149" s="121"/>
      <c r="Y149" s="121"/>
      <c r="Z149" s="121"/>
    </row>
    <row r="150" ht="15.75" customHeight="1">
      <c r="A150" s="148"/>
      <c r="B150" s="148"/>
      <c r="C150" s="148"/>
      <c r="D150" s="148"/>
      <c r="E150" s="148"/>
      <c r="F150" s="148"/>
      <c r="G150" s="148"/>
      <c r="H150" s="148"/>
      <c r="I150" s="121"/>
      <c r="J150" s="121"/>
      <c r="K150" s="121"/>
      <c r="L150" s="121"/>
      <c r="M150" s="121"/>
      <c r="N150" s="121"/>
      <c r="O150" s="121"/>
      <c r="P150" s="121"/>
      <c r="Q150" s="121"/>
      <c r="R150" s="121"/>
      <c r="S150" s="121"/>
      <c r="T150" s="121"/>
      <c r="U150" s="121"/>
      <c r="V150" s="121"/>
      <c r="W150" s="121"/>
      <c r="X150" s="121"/>
      <c r="Y150" s="121"/>
      <c r="Z150" s="121"/>
    </row>
    <row r="151" ht="15.75" customHeight="1">
      <c r="A151" s="148"/>
      <c r="B151" s="148"/>
      <c r="C151" s="148"/>
      <c r="D151" s="148"/>
      <c r="E151" s="148"/>
      <c r="F151" s="148"/>
      <c r="G151" s="148"/>
      <c r="H151" s="148"/>
      <c r="I151" s="121"/>
      <c r="J151" s="121"/>
      <c r="K151" s="121"/>
      <c r="L151" s="121"/>
      <c r="M151" s="121"/>
      <c r="N151" s="121"/>
      <c r="O151" s="121"/>
      <c r="P151" s="121"/>
      <c r="Q151" s="121"/>
      <c r="R151" s="121"/>
      <c r="S151" s="121"/>
      <c r="T151" s="121"/>
      <c r="U151" s="121"/>
      <c r="V151" s="121"/>
      <c r="W151" s="121"/>
      <c r="X151" s="121"/>
      <c r="Y151" s="121"/>
      <c r="Z151" s="121"/>
    </row>
    <row r="152" ht="15.75" customHeight="1">
      <c r="A152" s="148"/>
      <c r="B152" s="148"/>
      <c r="C152" s="148"/>
      <c r="D152" s="148"/>
      <c r="E152" s="148"/>
      <c r="F152" s="148"/>
      <c r="G152" s="148"/>
      <c r="H152" s="148"/>
      <c r="I152" s="121"/>
      <c r="J152" s="121"/>
      <c r="K152" s="121"/>
      <c r="L152" s="121"/>
      <c r="M152" s="121"/>
      <c r="N152" s="121"/>
      <c r="O152" s="121"/>
      <c r="P152" s="121"/>
      <c r="Q152" s="121"/>
      <c r="R152" s="121"/>
      <c r="S152" s="121"/>
      <c r="T152" s="121"/>
      <c r="U152" s="121"/>
      <c r="V152" s="121"/>
      <c r="W152" s="121"/>
      <c r="X152" s="121"/>
      <c r="Y152" s="121"/>
      <c r="Z152" s="121"/>
    </row>
    <row r="153" ht="15.75" customHeight="1">
      <c r="A153" s="148"/>
      <c r="B153" s="148"/>
      <c r="C153" s="148"/>
      <c r="D153" s="148"/>
      <c r="E153" s="148"/>
      <c r="F153" s="148"/>
      <c r="G153" s="148"/>
      <c r="H153" s="148"/>
      <c r="I153" s="121"/>
      <c r="J153" s="121"/>
      <c r="K153" s="121"/>
      <c r="L153" s="121"/>
      <c r="M153" s="121"/>
      <c r="N153" s="121"/>
      <c r="O153" s="121"/>
      <c r="P153" s="121"/>
      <c r="Q153" s="121"/>
      <c r="R153" s="121"/>
      <c r="S153" s="121"/>
      <c r="T153" s="121"/>
      <c r="U153" s="121"/>
      <c r="V153" s="121"/>
      <c r="W153" s="121"/>
      <c r="X153" s="121"/>
      <c r="Y153" s="121"/>
      <c r="Z153" s="121"/>
    </row>
    <row r="154" ht="15.75" customHeight="1">
      <c r="A154" s="148"/>
      <c r="B154" s="148"/>
      <c r="C154" s="148"/>
      <c r="D154" s="148"/>
      <c r="E154" s="148"/>
      <c r="F154" s="148"/>
      <c r="G154" s="148"/>
      <c r="H154" s="148"/>
      <c r="I154" s="121"/>
      <c r="J154" s="121"/>
      <c r="K154" s="121"/>
      <c r="L154" s="121"/>
      <c r="M154" s="121"/>
      <c r="N154" s="121"/>
      <c r="O154" s="121"/>
      <c r="P154" s="121"/>
      <c r="Q154" s="121"/>
      <c r="R154" s="121"/>
      <c r="S154" s="121"/>
      <c r="T154" s="121"/>
      <c r="U154" s="121"/>
      <c r="V154" s="121"/>
      <c r="W154" s="121"/>
      <c r="X154" s="121"/>
      <c r="Y154" s="121"/>
      <c r="Z154" s="121"/>
    </row>
    <row r="155" ht="15.75" customHeight="1">
      <c r="A155" s="148"/>
      <c r="B155" s="148"/>
      <c r="C155" s="148"/>
      <c r="D155" s="148"/>
      <c r="E155" s="148"/>
      <c r="F155" s="148"/>
      <c r="G155" s="148"/>
      <c r="H155" s="148"/>
      <c r="I155" s="121"/>
      <c r="J155" s="121"/>
      <c r="K155" s="121"/>
      <c r="L155" s="121"/>
      <c r="M155" s="121"/>
      <c r="N155" s="121"/>
      <c r="O155" s="121"/>
      <c r="P155" s="121"/>
      <c r="Q155" s="121"/>
      <c r="R155" s="121"/>
      <c r="S155" s="121"/>
      <c r="T155" s="121"/>
      <c r="U155" s="121"/>
      <c r="V155" s="121"/>
      <c r="W155" s="121"/>
      <c r="X155" s="121"/>
      <c r="Y155" s="121"/>
      <c r="Z155" s="121"/>
    </row>
    <row r="156" ht="15.75" customHeight="1">
      <c r="A156" s="148"/>
      <c r="B156" s="148"/>
      <c r="C156" s="148"/>
      <c r="D156" s="148"/>
      <c r="E156" s="148"/>
      <c r="F156" s="148"/>
      <c r="G156" s="148"/>
      <c r="H156" s="148"/>
      <c r="I156" s="121"/>
      <c r="J156" s="121"/>
      <c r="K156" s="121"/>
      <c r="L156" s="121"/>
      <c r="M156" s="121"/>
      <c r="N156" s="121"/>
      <c r="O156" s="121"/>
      <c r="P156" s="121"/>
      <c r="Q156" s="121"/>
      <c r="R156" s="121"/>
      <c r="S156" s="121"/>
      <c r="T156" s="121"/>
      <c r="U156" s="121"/>
      <c r="V156" s="121"/>
      <c r="W156" s="121"/>
      <c r="X156" s="121"/>
      <c r="Y156" s="121"/>
      <c r="Z156" s="121"/>
    </row>
    <row r="157" ht="15.75" customHeight="1">
      <c r="A157" s="148"/>
      <c r="B157" s="148"/>
      <c r="C157" s="148"/>
      <c r="D157" s="148"/>
      <c r="E157" s="148"/>
      <c r="F157" s="148"/>
      <c r="G157" s="148"/>
      <c r="H157" s="148"/>
      <c r="I157" s="121"/>
      <c r="J157" s="121"/>
      <c r="K157" s="121"/>
      <c r="L157" s="121"/>
      <c r="M157" s="121"/>
      <c r="N157" s="121"/>
      <c r="O157" s="121"/>
      <c r="P157" s="121"/>
      <c r="Q157" s="121"/>
      <c r="R157" s="121"/>
      <c r="S157" s="121"/>
      <c r="T157" s="121"/>
      <c r="U157" s="121"/>
      <c r="V157" s="121"/>
      <c r="W157" s="121"/>
      <c r="X157" s="121"/>
      <c r="Y157" s="121"/>
      <c r="Z157" s="121"/>
    </row>
    <row r="158" ht="15.75" customHeight="1">
      <c r="A158" s="148"/>
      <c r="B158" s="148"/>
      <c r="C158" s="148"/>
      <c r="D158" s="148"/>
      <c r="E158" s="148"/>
      <c r="F158" s="148"/>
      <c r="G158" s="148"/>
      <c r="H158" s="148"/>
      <c r="I158" s="121"/>
      <c r="J158" s="121"/>
      <c r="K158" s="121"/>
      <c r="L158" s="121"/>
      <c r="M158" s="121"/>
      <c r="N158" s="121"/>
      <c r="O158" s="121"/>
      <c r="P158" s="121"/>
      <c r="Q158" s="121"/>
      <c r="R158" s="121"/>
      <c r="S158" s="121"/>
      <c r="T158" s="121"/>
      <c r="U158" s="121"/>
      <c r="V158" s="121"/>
      <c r="W158" s="121"/>
      <c r="X158" s="121"/>
      <c r="Y158" s="121"/>
      <c r="Z158" s="121"/>
    </row>
    <row r="159" ht="15.75" customHeight="1">
      <c r="A159" s="148"/>
      <c r="B159" s="148"/>
      <c r="C159" s="148"/>
      <c r="D159" s="148"/>
      <c r="E159" s="148"/>
      <c r="F159" s="148"/>
      <c r="G159" s="148"/>
      <c r="H159" s="148"/>
      <c r="I159" s="121"/>
      <c r="J159" s="121"/>
      <c r="K159" s="121"/>
      <c r="L159" s="121"/>
      <c r="M159" s="121"/>
      <c r="N159" s="121"/>
      <c r="O159" s="121"/>
      <c r="P159" s="121"/>
      <c r="Q159" s="121"/>
      <c r="R159" s="121"/>
      <c r="S159" s="121"/>
      <c r="T159" s="121"/>
      <c r="U159" s="121"/>
      <c r="V159" s="121"/>
      <c r="W159" s="121"/>
      <c r="X159" s="121"/>
      <c r="Y159" s="121"/>
      <c r="Z159" s="121"/>
    </row>
    <row r="160" ht="15.75" customHeight="1">
      <c r="A160" s="148"/>
      <c r="B160" s="148"/>
      <c r="C160" s="148"/>
      <c r="D160" s="148"/>
      <c r="E160" s="148"/>
      <c r="F160" s="148"/>
      <c r="G160" s="148"/>
      <c r="H160" s="148"/>
      <c r="I160" s="121"/>
      <c r="J160" s="121"/>
      <c r="K160" s="121"/>
      <c r="L160" s="121"/>
      <c r="M160" s="121"/>
      <c r="N160" s="121"/>
      <c r="O160" s="121"/>
      <c r="P160" s="121"/>
      <c r="Q160" s="121"/>
      <c r="R160" s="121"/>
      <c r="S160" s="121"/>
      <c r="T160" s="121"/>
      <c r="U160" s="121"/>
      <c r="V160" s="121"/>
      <c r="W160" s="121"/>
      <c r="X160" s="121"/>
      <c r="Y160" s="121"/>
      <c r="Z160" s="121"/>
    </row>
    <row r="161" ht="15.75" customHeight="1">
      <c r="A161" s="148"/>
      <c r="B161" s="148"/>
      <c r="C161" s="148"/>
      <c r="D161" s="148"/>
      <c r="E161" s="148"/>
      <c r="F161" s="148"/>
      <c r="G161" s="148"/>
      <c r="H161" s="148"/>
      <c r="I161" s="121"/>
      <c r="J161" s="121"/>
      <c r="K161" s="121"/>
      <c r="L161" s="121"/>
      <c r="M161" s="121"/>
      <c r="N161" s="121"/>
      <c r="O161" s="121"/>
      <c r="P161" s="121"/>
      <c r="Q161" s="121"/>
      <c r="R161" s="121"/>
      <c r="S161" s="121"/>
      <c r="T161" s="121"/>
      <c r="U161" s="121"/>
      <c r="V161" s="121"/>
      <c r="W161" s="121"/>
      <c r="X161" s="121"/>
      <c r="Y161" s="121"/>
      <c r="Z161" s="121"/>
    </row>
    <row r="162" ht="15.75" customHeight="1">
      <c r="A162" s="148"/>
      <c r="B162" s="148"/>
      <c r="C162" s="148"/>
      <c r="D162" s="148"/>
      <c r="E162" s="148"/>
      <c r="F162" s="148"/>
      <c r="G162" s="148"/>
      <c r="H162" s="148"/>
      <c r="I162" s="121"/>
      <c r="J162" s="121"/>
      <c r="K162" s="121"/>
      <c r="L162" s="121"/>
      <c r="M162" s="121"/>
      <c r="N162" s="121"/>
      <c r="O162" s="121"/>
      <c r="P162" s="121"/>
      <c r="Q162" s="121"/>
      <c r="R162" s="121"/>
      <c r="S162" s="121"/>
      <c r="T162" s="121"/>
      <c r="U162" s="121"/>
      <c r="V162" s="121"/>
      <c r="W162" s="121"/>
      <c r="X162" s="121"/>
      <c r="Y162" s="121"/>
      <c r="Z162" s="121"/>
    </row>
    <row r="163" ht="15.75" customHeight="1">
      <c r="A163" s="148"/>
      <c r="B163" s="148"/>
      <c r="C163" s="148"/>
      <c r="D163" s="148"/>
      <c r="E163" s="148"/>
      <c r="F163" s="148"/>
      <c r="G163" s="148"/>
      <c r="H163" s="148"/>
      <c r="I163" s="121"/>
      <c r="J163" s="121"/>
      <c r="K163" s="121"/>
      <c r="L163" s="121"/>
      <c r="M163" s="121"/>
      <c r="N163" s="121"/>
      <c r="O163" s="121"/>
      <c r="P163" s="121"/>
      <c r="Q163" s="121"/>
      <c r="R163" s="121"/>
      <c r="S163" s="121"/>
      <c r="T163" s="121"/>
      <c r="U163" s="121"/>
      <c r="V163" s="121"/>
      <c r="W163" s="121"/>
      <c r="X163" s="121"/>
      <c r="Y163" s="121"/>
      <c r="Z163" s="121"/>
    </row>
    <row r="164" ht="15.75" customHeight="1">
      <c r="A164" s="148"/>
      <c r="B164" s="148"/>
      <c r="C164" s="148"/>
      <c r="D164" s="148"/>
      <c r="E164" s="148"/>
      <c r="F164" s="148"/>
      <c r="G164" s="148"/>
      <c r="H164" s="148"/>
      <c r="I164" s="121"/>
      <c r="J164" s="121"/>
      <c r="K164" s="121"/>
      <c r="L164" s="121"/>
      <c r="M164" s="121"/>
      <c r="N164" s="121"/>
      <c r="O164" s="121"/>
      <c r="P164" s="121"/>
      <c r="Q164" s="121"/>
      <c r="R164" s="121"/>
      <c r="S164" s="121"/>
      <c r="T164" s="121"/>
      <c r="U164" s="121"/>
      <c r="V164" s="121"/>
      <c r="W164" s="121"/>
      <c r="X164" s="121"/>
      <c r="Y164" s="121"/>
      <c r="Z164" s="121"/>
    </row>
    <row r="165" ht="15.75" customHeight="1">
      <c r="A165" s="148"/>
      <c r="B165" s="148"/>
      <c r="C165" s="148"/>
      <c r="D165" s="148"/>
      <c r="E165" s="148"/>
      <c r="F165" s="148"/>
      <c r="G165" s="148"/>
      <c r="H165" s="148"/>
      <c r="I165" s="121"/>
      <c r="J165" s="121"/>
      <c r="K165" s="121"/>
      <c r="L165" s="121"/>
      <c r="M165" s="121"/>
      <c r="N165" s="121"/>
      <c r="O165" s="121"/>
      <c r="P165" s="121"/>
      <c r="Q165" s="121"/>
      <c r="R165" s="121"/>
      <c r="S165" s="121"/>
      <c r="T165" s="121"/>
      <c r="U165" s="121"/>
      <c r="V165" s="121"/>
      <c r="W165" s="121"/>
      <c r="X165" s="121"/>
      <c r="Y165" s="121"/>
      <c r="Z165" s="121"/>
    </row>
    <row r="166" ht="15.75" customHeight="1">
      <c r="A166" s="148"/>
      <c r="B166" s="148"/>
      <c r="C166" s="148"/>
      <c r="D166" s="148"/>
      <c r="E166" s="148"/>
      <c r="F166" s="148"/>
      <c r="G166" s="148"/>
      <c r="H166" s="148"/>
      <c r="I166" s="121"/>
      <c r="J166" s="121"/>
      <c r="K166" s="121"/>
      <c r="L166" s="121"/>
      <c r="M166" s="121"/>
      <c r="N166" s="121"/>
      <c r="O166" s="121"/>
      <c r="P166" s="121"/>
      <c r="Q166" s="121"/>
      <c r="R166" s="121"/>
      <c r="S166" s="121"/>
      <c r="T166" s="121"/>
      <c r="U166" s="121"/>
      <c r="V166" s="121"/>
      <c r="W166" s="121"/>
      <c r="X166" s="121"/>
      <c r="Y166" s="121"/>
      <c r="Z166" s="121"/>
    </row>
    <row r="167" ht="15.75" customHeight="1">
      <c r="A167" s="148"/>
      <c r="B167" s="148"/>
      <c r="C167" s="148"/>
      <c r="D167" s="148"/>
      <c r="E167" s="148"/>
      <c r="F167" s="148"/>
      <c r="G167" s="148"/>
      <c r="H167" s="148"/>
      <c r="I167" s="121"/>
      <c r="J167" s="121"/>
      <c r="K167" s="121"/>
      <c r="L167" s="121"/>
      <c r="M167" s="121"/>
      <c r="N167" s="121"/>
      <c r="O167" s="121"/>
      <c r="P167" s="121"/>
      <c r="Q167" s="121"/>
      <c r="R167" s="121"/>
      <c r="S167" s="121"/>
      <c r="T167" s="121"/>
      <c r="U167" s="121"/>
      <c r="V167" s="121"/>
      <c r="W167" s="121"/>
      <c r="X167" s="121"/>
      <c r="Y167" s="121"/>
      <c r="Z167" s="121"/>
    </row>
    <row r="168" ht="15.75" customHeight="1">
      <c r="A168" s="148"/>
      <c r="B168" s="148"/>
      <c r="C168" s="148"/>
      <c r="D168" s="148"/>
      <c r="E168" s="148"/>
      <c r="F168" s="148"/>
      <c r="G168" s="148"/>
      <c r="H168" s="148"/>
      <c r="I168" s="121"/>
      <c r="J168" s="121"/>
      <c r="K168" s="121"/>
      <c r="L168" s="121"/>
      <c r="M168" s="121"/>
      <c r="N168" s="121"/>
      <c r="O168" s="121"/>
      <c r="P168" s="121"/>
      <c r="Q168" s="121"/>
      <c r="R168" s="121"/>
      <c r="S168" s="121"/>
      <c r="T168" s="121"/>
      <c r="U168" s="121"/>
      <c r="V168" s="121"/>
      <c r="W168" s="121"/>
      <c r="X168" s="121"/>
      <c r="Y168" s="121"/>
      <c r="Z168" s="121"/>
    </row>
    <row r="169" ht="15.75" customHeight="1">
      <c r="A169" s="148"/>
      <c r="B169" s="148"/>
      <c r="C169" s="148"/>
      <c r="D169" s="148"/>
      <c r="E169" s="148"/>
      <c r="F169" s="148"/>
      <c r="G169" s="148"/>
      <c r="H169" s="148"/>
      <c r="I169" s="121"/>
      <c r="J169" s="121"/>
      <c r="K169" s="121"/>
      <c r="L169" s="121"/>
      <c r="M169" s="121"/>
      <c r="N169" s="121"/>
      <c r="O169" s="121"/>
      <c r="P169" s="121"/>
      <c r="Q169" s="121"/>
      <c r="R169" s="121"/>
      <c r="S169" s="121"/>
      <c r="T169" s="121"/>
      <c r="U169" s="121"/>
      <c r="V169" s="121"/>
      <c r="W169" s="121"/>
      <c r="X169" s="121"/>
      <c r="Y169" s="121"/>
      <c r="Z169" s="121"/>
    </row>
    <row r="170" ht="15.75" customHeight="1">
      <c r="A170" s="148"/>
      <c r="B170" s="148"/>
      <c r="C170" s="148"/>
      <c r="D170" s="148"/>
      <c r="E170" s="148"/>
      <c r="F170" s="148"/>
      <c r="G170" s="148"/>
      <c r="H170" s="148"/>
      <c r="I170" s="121"/>
      <c r="J170" s="121"/>
      <c r="K170" s="121"/>
      <c r="L170" s="121"/>
      <c r="M170" s="121"/>
      <c r="N170" s="121"/>
      <c r="O170" s="121"/>
      <c r="P170" s="121"/>
      <c r="Q170" s="121"/>
      <c r="R170" s="121"/>
      <c r="S170" s="121"/>
      <c r="T170" s="121"/>
      <c r="U170" s="121"/>
      <c r="V170" s="121"/>
      <c r="W170" s="121"/>
      <c r="X170" s="121"/>
      <c r="Y170" s="121"/>
      <c r="Z170" s="121"/>
    </row>
    <row r="171" ht="15.75" customHeight="1">
      <c r="A171" s="148"/>
      <c r="B171" s="148"/>
      <c r="C171" s="148"/>
      <c r="D171" s="148"/>
      <c r="E171" s="148"/>
      <c r="F171" s="148"/>
      <c r="G171" s="148"/>
      <c r="H171" s="148"/>
      <c r="I171" s="121"/>
      <c r="J171" s="121"/>
      <c r="K171" s="121"/>
      <c r="L171" s="121"/>
      <c r="M171" s="121"/>
      <c r="N171" s="121"/>
      <c r="O171" s="121"/>
      <c r="P171" s="121"/>
      <c r="Q171" s="121"/>
      <c r="R171" s="121"/>
      <c r="S171" s="121"/>
      <c r="T171" s="121"/>
      <c r="U171" s="121"/>
      <c r="V171" s="121"/>
      <c r="W171" s="121"/>
      <c r="X171" s="121"/>
      <c r="Y171" s="121"/>
      <c r="Z171" s="121"/>
    </row>
    <row r="172" ht="15.75" customHeight="1">
      <c r="A172" s="148"/>
      <c r="B172" s="148"/>
      <c r="C172" s="148"/>
      <c r="D172" s="148"/>
      <c r="E172" s="148"/>
      <c r="F172" s="148"/>
      <c r="G172" s="148"/>
      <c r="H172" s="148"/>
      <c r="I172" s="121"/>
      <c r="J172" s="121"/>
      <c r="K172" s="121"/>
      <c r="L172" s="121"/>
      <c r="M172" s="121"/>
      <c r="N172" s="121"/>
      <c r="O172" s="121"/>
      <c r="P172" s="121"/>
      <c r="Q172" s="121"/>
      <c r="R172" s="121"/>
      <c r="S172" s="121"/>
      <c r="T172" s="121"/>
      <c r="U172" s="121"/>
      <c r="V172" s="121"/>
      <c r="W172" s="121"/>
      <c r="X172" s="121"/>
      <c r="Y172" s="121"/>
      <c r="Z172" s="121"/>
    </row>
    <row r="173" ht="15.75" customHeight="1">
      <c r="A173" s="148"/>
      <c r="B173" s="148"/>
      <c r="C173" s="148"/>
      <c r="D173" s="148"/>
      <c r="E173" s="148"/>
      <c r="F173" s="148"/>
      <c r="G173" s="148"/>
      <c r="H173" s="148"/>
      <c r="I173" s="121"/>
      <c r="J173" s="121"/>
      <c r="K173" s="121"/>
      <c r="L173" s="121"/>
      <c r="M173" s="121"/>
      <c r="N173" s="121"/>
      <c r="O173" s="121"/>
      <c r="P173" s="121"/>
      <c r="Q173" s="121"/>
      <c r="R173" s="121"/>
      <c r="S173" s="121"/>
      <c r="T173" s="121"/>
      <c r="U173" s="121"/>
      <c r="V173" s="121"/>
      <c r="W173" s="121"/>
      <c r="X173" s="121"/>
      <c r="Y173" s="121"/>
      <c r="Z173" s="121"/>
    </row>
    <row r="174" ht="15.75" customHeight="1">
      <c r="A174" s="148"/>
      <c r="B174" s="148"/>
      <c r="C174" s="148"/>
      <c r="D174" s="148"/>
      <c r="E174" s="148"/>
      <c r="F174" s="148"/>
      <c r="G174" s="148"/>
      <c r="H174" s="148"/>
      <c r="I174" s="121"/>
      <c r="J174" s="121"/>
      <c r="K174" s="121"/>
      <c r="L174" s="121"/>
      <c r="M174" s="121"/>
      <c r="N174" s="121"/>
      <c r="O174" s="121"/>
      <c r="P174" s="121"/>
      <c r="Q174" s="121"/>
      <c r="R174" s="121"/>
      <c r="S174" s="121"/>
      <c r="T174" s="121"/>
      <c r="U174" s="121"/>
      <c r="V174" s="121"/>
      <c r="W174" s="121"/>
      <c r="X174" s="121"/>
      <c r="Y174" s="121"/>
      <c r="Z174" s="121"/>
    </row>
    <row r="175" ht="15.75" customHeight="1">
      <c r="A175" s="148"/>
      <c r="B175" s="148"/>
      <c r="C175" s="148"/>
      <c r="D175" s="148"/>
      <c r="E175" s="148"/>
      <c r="F175" s="148"/>
      <c r="G175" s="148"/>
      <c r="H175" s="148"/>
      <c r="I175" s="121"/>
      <c r="J175" s="121"/>
      <c r="K175" s="121"/>
      <c r="L175" s="121"/>
      <c r="M175" s="121"/>
      <c r="N175" s="121"/>
      <c r="O175" s="121"/>
      <c r="P175" s="121"/>
      <c r="Q175" s="121"/>
      <c r="R175" s="121"/>
      <c r="S175" s="121"/>
      <c r="T175" s="121"/>
      <c r="U175" s="121"/>
      <c r="V175" s="121"/>
      <c r="W175" s="121"/>
      <c r="X175" s="121"/>
      <c r="Y175" s="121"/>
      <c r="Z175" s="121"/>
    </row>
    <row r="176" ht="15.75" customHeight="1">
      <c r="A176" s="148"/>
      <c r="B176" s="148"/>
      <c r="C176" s="148"/>
      <c r="D176" s="148"/>
      <c r="E176" s="148"/>
      <c r="F176" s="148"/>
      <c r="G176" s="148"/>
      <c r="H176" s="148"/>
      <c r="I176" s="121"/>
      <c r="J176" s="121"/>
      <c r="K176" s="121"/>
      <c r="L176" s="121"/>
      <c r="M176" s="121"/>
      <c r="N176" s="121"/>
      <c r="O176" s="121"/>
      <c r="P176" s="121"/>
      <c r="Q176" s="121"/>
      <c r="R176" s="121"/>
      <c r="S176" s="121"/>
      <c r="T176" s="121"/>
      <c r="U176" s="121"/>
      <c r="V176" s="121"/>
      <c r="W176" s="121"/>
      <c r="X176" s="121"/>
      <c r="Y176" s="121"/>
      <c r="Z176" s="121"/>
    </row>
    <row r="177" ht="15.75" customHeight="1">
      <c r="A177" s="148"/>
      <c r="B177" s="148"/>
      <c r="C177" s="148"/>
      <c r="D177" s="148"/>
      <c r="E177" s="148"/>
      <c r="F177" s="148"/>
      <c r="G177" s="148"/>
      <c r="H177" s="148"/>
      <c r="I177" s="121"/>
      <c r="J177" s="121"/>
      <c r="K177" s="121"/>
      <c r="L177" s="121"/>
      <c r="M177" s="121"/>
      <c r="N177" s="121"/>
      <c r="O177" s="121"/>
      <c r="P177" s="121"/>
      <c r="Q177" s="121"/>
      <c r="R177" s="121"/>
      <c r="S177" s="121"/>
      <c r="T177" s="121"/>
      <c r="U177" s="121"/>
      <c r="V177" s="121"/>
      <c r="W177" s="121"/>
      <c r="X177" s="121"/>
      <c r="Y177" s="121"/>
      <c r="Z177" s="121"/>
    </row>
    <row r="178" ht="15.75" customHeight="1">
      <c r="A178" s="148"/>
      <c r="B178" s="148"/>
      <c r="C178" s="148"/>
      <c r="D178" s="148"/>
      <c r="E178" s="148"/>
      <c r="F178" s="148"/>
      <c r="G178" s="148"/>
      <c r="H178" s="148"/>
      <c r="I178" s="121"/>
      <c r="J178" s="121"/>
      <c r="K178" s="121"/>
      <c r="L178" s="121"/>
      <c r="M178" s="121"/>
      <c r="N178" s="121"/>
      <c r="O178" s="121"/>
      <c r="P178" s="121"/>
      <c r="Q178" s="121"/>
      <c r="R178" s="121"/>
      <c r="S178" s="121"/>
      <c r="T178" s="121"/>
      <c r="U178" s="121"/>
      <c r="V178" s="121"/>
      <c r="W178" s="121"/>
      <c r="X178" s="121"/>
      <c r="Y178" s="121"/>
      <c r="Z178" s="121"/>
    </row>
    <row r="179" ht="15.75" customHeight="1">
      <c r="A179" s="148"/>
      <c r="B179" s="148"/>
      <c r="C179" s="148"/>
      <c r="D179" s="148"/>
      <c r="E179" s="148"/>
      <c r="F179" s="148"/>
      <c r="G179" s="148"/>
      <c r="H179" s="148"/>
      <c r="I179" s="121"/>
      <c r="J179" s="121"/>
      <c r="K179" s="121"/>
      <c r="L179" s="121"/>
      <c r="M179" s="121"/>
      <c r="N179" s="121"/>
      <c r="O179" s="121"/>
      <c r="P179" s="121"/>
      <c r="Q179" s="121"/>
      <c r="R179" s="121"/>
      <c r="S179" s="121"/>
      <c r="T179" s="121"/>
      <c r="U179" s="121"/>
      <c r="V179" s="121"/>
      <c r="W179" s="121"/>
      <c r="X179" s="121"/>
      <c r="Y179" s="121"/>
      <c r="Z179" s="121"/>
    </row>
    <row r="180" ht="15.75" customHeight="1">
      <c r="A180" s="148"/>
      <c r="B180" s="148"/>
      <c r="C180" s="148"/>
      <c r="D180" s="148"/>
      <c r="E180" s="148"/>
      <c r="F180" s="148"/>
      <c r="G180" s="148"/>
      <c r="H180" s="148"/>
      <c r="I180" s="121"/>
      <c r="J180" s="121"/>
      <c r="K180" s="121"/>
      <c r="L180" s="121"/>
      <c r="M180" s="121"/>
      <c r="N180" s="121"/>
      <c r="O180" s="121"/>
      <c r="P180" s="121"/>
      <c r="Q180" s="121"/>
      <c r="R180" s="121"/>
      <c r="S180" s="121"/>
      <c r="T180" s="121"/>
      <c r="U180" s="121"/>
      <c r="V180" s="121"/>
      <c r="W180" s="121"/>
      <c r="X180" s="121"/>
      <c r="Y180" s="121"/>
      <c r="Z180" s="121"/>
    </row>
    <row r="181" ht="15.75" customHeight="1">
      <c r="A181" s="148"/>
      <c r="B181" s="148"/>
      <c r="C181" s="148"/>
      <c r="D181" s="148"/>
      <c r="E181" s="148"/>
      <c r="F181" s="148"/>
      <c r="G181" s="148"/>
      <c r="H181" s="148"/>
      <c r="I181" s="121"/>
      <c r="J181" s="121"/>
      <c r="K181" s="121"/>
      <c r="L181" s="121"/>
      <c r="M181" s="121"/>
      <c r="N181" s="121"/>
      <c r="O181" s="121"/>
      <c r="P181" s="121"/>
      <c r="Q181" s="121"/>
      <c r="R181" s="121"/>
      <c r="S181" s="121"/>
      <c r="T181" s="121"/>
      <c r="U181" s="121"/>
      <c r="V181" s="121"/>
      <c r="W181" s="121"/>
      <c r="X181" s="121"/>
      <c r="Y181" s="121"/>
      <c r="Z181" s="121"/>
    </row>
    <row r="182" ht="15.75" customHeight="1">
      <c r="A182" s="148"/>
      <c r="B182" s="148"/>
      <c r="C182" s="148"/>
      <c r="D182" s="148"/>
      <c r="E182" s="148"/>
      <c r="F182" s="148"/>
      <c r="G182" s="148"/>
      <c r="H182" s="148"/>
      <c r="I182" s="121"/>
      <c r="J182" s="121"/>
      <c r="K182" s="121"/>
      <c r="L182" s="121"/>
      <c r="M182" s="121"/>
      <c r="N182" s="121"/>
      <c r="O182" s="121"/>
      <c r="P182" s="121"/>
      <c r="Q182" s="121"/>
      <c r="R182" s="121"/>
      <c r="S182" s="121"/>
      <c r="T182" s="121"/>
      <c r="U182" s="121"/>
      <c r="V182" s="121"/>
      <c r="W182" s="121"/>
      <c r="X182" s="121"/>
      <c r="Y182" s="121"/>
      <c r="Z182" s="121"/>
    </row>
    <row r="183" ht="15.75" customHeight="1">
      <c r="A183" s="148"/>
      <c r="B183" s="148"/>
      <c r="C183" s="148"/>
      <c r="D183" s="148"/>
      <c r="E183" s="148"/>
      <c r="F183" s="148"/>
      <c r="G183" s="148"/>
      <c r="H183" s="148"/>
      <c r="I183" s="121"/>
      <c r="J183" s="121"/>
      <c r="K183" s="121"/>
      <c r="L183" s="121"/>
      <c r="M183" s="121"/>
      <c r="N183" s="121"/>
      <c r="O183" s="121"/>
      <c r="P183" s="121"/>
      <c r="Q183" s="121"/>
      <c r="R183" s="121"/>
      <c r="S183" s="121"/>
      <c r="T183" s="121"/>
      <c r="U183" s="121"/>
      <c r="V183" s="121"/>
      <c r="W183" s="121"/>
      <c r="X183" s="121"/>
      <c r="Y183" s="121"/>
      <c r="Z183" s="121"/>
    </row>
    <row r="184" ht="15.75" customHeight="1">
      <c r="A184" s="148"/>
      <c r="B184" s="148"/>
      <c r="C184" s="148"/>
      <c r="D184" s="148"/>
      <c r="E184" s="148"/>
      <c r="F184" s="148"/>
      <c r="G184" s="148"/>
      <c r="H184" s="148"/>
      <c r="I184" s="121"/>
      <c r="J184" s="121"/>
      <c r="K184" s="121"/>
      <c r="L184" s="121"/>
      <c r="M184" s="121"/>
      <c r="N184" s="121"/>
      <c r="O184" s="121"/>
      <c r="P184" s="121"/>
      <c r="Q184" s="121"/>
      <c r="R184" s="121"/>
      <c r="S184" s="121"/>
      <c r="T184" s="121"/>
      <c r="U184" s="121"/>
      <c r="V184" s="121"/>
      <c r="W184" s="121"/>
      <c r="X184" s="121"/>
      <c r="Y184" s="121"/>
      <c r="Z184" s="121"/>
    </row>
    <row r="185" ht="15.75" customHeight="1">
      <c r="A185" s="148"/>
      <c r="B185" s="148"/>
      <c r="C185" s="148"/>
      <c r="D185" s="148"/>
      <c r="E185" s="148"/>
      <c r="F185" s="148"/>
      <c r="G185" s="148"/>
      <c r="H185" s="148"/>
      <c r="I185" s="121"/>
      <c r="J185" s="121"/>
      <c r="K185" s="121"/>
      <c r="L185" s="121"/>
      <c r="M185" s="121"/>
      <c r="N185" s="121"/>
      <c r="O185" s="121"/>
      <c r="P185" s="121"/>
      <c r="Q185" s="121"/>
      <c r="R185" s="121"/>
      <c r="S185" s="121"/>
      <c r="T185" s="121"/>
      <c r="U185" s="121"/>
      <c r="V185" s="121"/>
      <c r="W185" s="121"/>
      <c r="X185" s="121"/>
      <c r="Y185" s="121"/>
      <c r="Z185" s="121"/>
    </row>
    <row r="186" ht="15.75" customHeight="1">
      <c r="A186" s="148"/>
      <c r="B186" s="148"/>
      <c r="C186" s="148"/>
      <c r="D186" s="148"/>
      <c r="E186" s="148"/>
      <c r="F186" s="148"/>
      <c r="G186" s="148"/>
      <c r="H186" s="148"/>
      <c r="I186" s="121"/>
      <c r="J186" s="121"/>
      <c r="K186" s="121"/>
      <c r="L186" s="121"/>
      <c r="M186" s="121"/>
      <c r="N186" s="121"/>
      <c r="O186" s="121"/>
      <c r="P186" s="121"/>
      <c r="Q186" s="121"/>
      <c r="R186" s="121"/>
      <c r="S186" s="121"/>
      <c r="T186" s="121"/>
      <c r="U186" s="121"/>
      <c r="V186" s="121"/>
      <c r="W186" s="121"/>
      <c r="X186" s="121"/>
      <c r="Y186" s="121"/>
      <c r="Z186" s="121"/>
    </row>
    <row r="187" ht="15.75" customHeight="1">
      <c r="A187" s="148"/>
      <c r="B187" s="148"/>
      <c r="C187" s="148"/>
      <c r="D187" s="148"/>
      <c r="E187" s="148"/>
      <c r="F187" s="148"/>
      <c r="G187" s="148"/>
      <c r="H187" s="148"/>
      <c r="I187" s="121"/>
      <c r="J187" s="121"/>
      <c r="K187" s="121"/>
      <c r="L187" s="121"/>
      <c r="M187" s="121"/>
      <c r="N187" s="121"/>
      <c r="O187" s="121"/>
      <c r="P187" s="121"/>
      <c r="Q187" s="121"/>
      <c r="R187" s="121"/>
      <c r="S187" s="121"/>
      <c r="T187" s="121"/>
      <c r="U187" s="121"/>
      <c r="V187" s="121"/>
      <c r="W187" s="121"/>
      <c r="X187" s="121"/>
      <c r="Y187" s="121"/>
      <c r="Z187" s="121"/>
    </row>
    <row r="188" ht="15.75" customHeight="1">
      <c r="A188" s="148"/>
      <c r="B188" s="148"/>
      <c r="C188" s="148"/>
      <c r="D188" s="148"/>
      <c r="E188" s="148"/>
      <c r="F188" s="148"/>
      <c r="G188" s="148"/>
      <c r="H188" s="148"/>
      <c r="I188" s="121"/>
      <c r="J188" s="121"/>
      <c r="K188" s="121"/>
      <c r="L188" s="121"/>
      <c r="M188" s="121"/>
      <c r="N188" s="121"/>
      <c r="O188" s="121"/>
      <c r="P188" s="121"/>
      <c r="Q188" s="121"/>
      <c r="R188" s="121"/>
      <c r="S188" s="121"/>
      <c r="T188" s="121"/>
      <c r="U188" s="121"/>
      <c r="V188" s="121"/>
      <c r="W188" s="121"/>
      <c r="X188" s="121"/>
      <c r="Y188" s="121"/>
      <c r="Z188" s="121"/>
    </row>
    <row r="189" ht="15.75" customHeight="1">
      <c r="A189" s="148"/>
      <c r="B189" s="148"/>
      <c r="C189" s="148"/>
      <c r="D189" s="148"/>
      <c r="E189" s="148"/>
      <c r="F189" s="148"/>
      <c r="G189" s="148"/>
      <c r="H189" s="148"/>
      <c r="I189" s="121"/>
      <c r="J189" s="121"/>
      <c r="K189" s="121"/>
      <c r="L189" s="121"/>
      <c r="M189" s="121"/>
      <c r="N189" s="121"/>
      <c r="O189" s="121"/>
      <c r="P189" s="121"/>
      <c r="Q189" s="121"/>
      <c r="R189" s="121"/>
      <c r="S189" s="121"/>
      <c r="T189" s="121"/>
      <c r="U189" s="121"/>
      <c r="V189" s="121"/>
      <c r="W189" s="121"/>
      <c r="X189" s="121"/>
      <c r="Y189" s="121"/>
      <c r="Z189" s="121"/>
    </row>
    <row r="190" ht="15.75" customHeight="1">
      <c r="A190" s="148"/>
      <c r="B190" s="148"/>
      <c r="C190" s="148"/>
      <c r="D190" s="148"/>
      <c r="E190" s="148"/>
      <c r="F190" s="148"/>
      <c r="G190" s="148"/>
      <c r="H190" s="148"/>
      <c r="I190" s="121"/>
      <c r="J190" s="121"/>
      <c r="K190" s="121"/>
      <c r="L190" s="121"/>
      <c r="M190" s="121"/>
      <c r="N190" s="121"/>
      <c r="O190" s="121"/>
      <c r="P190" s="121"/>
      <c r="Q190" s="121"/>
      <c r="R190" s="121"/>
      <c r="S190" s="121"/>
      <c r="T190" s="121"/>
      <c r="U190" s="121"/>
      <c r="V190" s="121"/>
      <c r="W190" s="121"/>
      <c r="X190" s="121"/>
      <c r="Y190" s="121"/>
      <c r="Z190" s="121"/>
    </row>
    <row r="191" ht="15.75" customHeight="1">
      <c r="A191" s="148"/>
      <c r="B191" s="148"/>
      <c r="C191" s="148"/>
      <c r="D191" s="148"/>
      <c r="E191" s="148"/>
      <c r="F191" s="148"/>
      <c r="G191" s="148"/>
      <c r="H191" s="148"/>
      <c r="I191" s="121"/>
      <c r="J191" s="121"/>
      <c r="K191" s="121"/>
      <c r="L191" s="121"/>
      <c r="M191" s="121"/>
      <c r="N191" s="121"/>
      <c r="O191" s="121"/>
      <c r="P191" s="121"/>
      <c r="Q191" s="121"/>
      <c r="R191" s="121"/>
      <c r="S191" s="121"/>
      <c r="T191" s="121"/>
      <c r="U191" s="121"/>
      <c r="V191" s="121"/>
      <c r="W191" s="121"/>
      <c r="X191" s="121"/>
      <c r="Y191" s="121"/>
      <c r="Z191" s="121"/>
    </row>
    <row r="192" ht="15.75" customHeight="1">
      <c r="A192" s="148"/>
      <c r="B192" s="148"/>
      <c r="C192" s="148"/>
      <c r="D192" s="148"/>
      <c r="E192" s="148"/>
      <c r="F192" s="148"/>
      <c r="G192" s="148"/>
      <c r="H192" s="148"/>
      <c r="I192" s="121"/>
      <c r="J192" s="121"/>
      <c r="K192" s="121"/>
      <c r="L192" s="121"/>
      <c r="M192" s="121"/>
      <c r="N192" s="121"/>
      <c r="O192" s="121"/>
      <c r="P192" s="121"/>
      <c r="Q192" s="121"/>
      <c r="R192" s="121"/>
      <c r="S192" s="121"/>
      <c r="T192" s="121"/>
      <c r="U192" s="121"/>
      <c r="V192" s="121"/>
      <c r="W192" s="121"/>
      <c r="X192" s="121"/>
      <c r="Y192" s="121"/>
      <c r="Z192" s="121"/>
    </row>
    <row r="193" ht="15.75" customHeight="1">
      <c r="A193" s="148"/>
      <c r="B193" s="148"/>
      <c r="C193" s="148"/>
      <c r="D193" s="148"/>
      <c r="E193" s="148"/>
      <c r="F193" s="148"/>
      <c r="G193" s="148"/>
      <c r="H193" s="148"/>
      <c r="I193" s="121"/>
      <c r="J193" s="121"/>
      <c r="K193" s="121"/>
      <c r="L193" s="121"/>
      <c r="M193" s="121"/>
      <c r="N193" s="121"/>
      <c r="O193" s="121"/>
      <c r="P193" s="121"/>
      <c r="Q193" s="121"/>
      <c r="R193" s="121"/>
      <c r="S193" s="121"/>
      <c r="T193" s="121"/>
      <c r="U193" s="121"/>
      <c r="V193" s="121"/>
      <c r="W193" s="121"/>
      <c r="X193" s="121"/>
      <c r="Y193" s="121"/>
      <c r="Z193" s="121"/>
    </row>
    <row r="194" ht="15.75" customHeight="1">
      <c r="A194" s="148"/>
      <c r="B194" s="148"/>
      <c r="C194" s="148"/>
      <c r="D194" s="148"/>
      <c r="E194" s="148"/>
      <c r="F194" s="148"/>
      <c r="G194" s="148"/>
      <c r="H194" s="148"/>
      <c r="I194" s="121"/>
      <c r="J194" s="121"/>
      <c r="K194" s="121"/>
      <c r="L194" s="121"/>
      <c r="M194" s="121"/>
      <c r="N194" s="121"/>
      <c r="O194" s="121"/>
      <c r="P194" s="121"/>
      <c r="Q194" s="121"/>
      <c r="R194" s="121"/>
      <c r="S194" s="121"/>
      <c r="T194" s="121"/>
      <c r="U194" s="121"/>
      <c r="V194" s="121"/>
      <c r="W194" s="121"/>
      <c r="X194" s="121"/>
      <c r="Y194" s="121"/>
      <c r="Z194" s="121"/>
    </row>
    <row r="195" ht="15.75" customHeight="1">
      <c r="A195" s="148"/>
      <c r="B195" s="148"/>
      <c r="C195" s="148"/>
      <c r="D195" s="148"/>
      <c r="E195" s="148"/>
      <c r="F195" s="148"/>
      <c r="G195" s="148"/>
      <c r="H195" s="148"/>
      <c r="I195" s="121"/>
      <c r="J195" s="121"/>
      <c r="K195" s="121"/>
      <c r="L195" s="121"/>
      <c r="M195" s="121"/>
      <c r="N195" s="121"/>
      <c r="O195" s="121"/>
      <c r="P195" s="121"/>
      <c r="Q195" s="121"/>
      <c r="R195" s="121"/>
      <c r="S195" s="121"/>
      <c r="T195" s="121"/>
      <c r="U195" s="121"/>
      <c r="V195" s="121"/>
      <c r="W195" s="121"/>
      <c r="X195" s="121"/>
      <c r="Y195" s="121"/>
      <c r="Z195" s="121"/>
    </row>
    <row r="196" ht="15.75" customHeight="1">
      <c r="A196" s="148"/>
      <c r="B196" s="148"/>
      <c r="C196" s="148"/>
      <c r="D196" s="148"/>
      <c r="E196" s="148"/>
      <c r="F196" s="148"/>
      <c r="G196" s="148"/>
      <c r="H196" s="148"/>
      <c r="I196" s="121"/>
      <c r="J196" s="121"/>
      <c r="K196" s="121"/>
      <c r="L196" s="121"/>
      <c r="M196" s="121"/>
      <c r="N196" s="121"/>
      <c r="O196" s="121"/>
      <c r="P196" s="121"/>
      <c r="Q196" s="121"/>
      <c r="R196" s="121"/>
      <c r="S196" s="121"/>
      <c r="T196" s="121"/>
      <c r="U196" s="121"/>
      <c r="V196" s="121"/>
      <c r="W196" s="121"/>
      <c r="X196" s="121"/>
      <c r="Y196" s="121"/>
      <c r="Z196" s="121"/>
    </row>
    <row r="197" ht="15.75" customHeight="1">
      <c r="A197" s="148"/>
      <c r="B197" s="148"/>
      <c r="C197" s="148"/>
      <c r="D197" s="148"/>
      <c r="E197" s="148"/>
      <c r="F197" s="148"/>
      <c r="G197" s="148"/>
      <c r="H197" s="148"/>
      <c r="I197" s="121"/>
      <c r="J197" s="121"/>
      <c r="K197" s="121"/>
      <c r="L197" s="121"/>
      <c r="M197" s="121"/>
      <c r="N197" s="121"/>
      <c r="O197" s="121"/>
      <c r="P197" s="121"/>
      <c r="Q197" s="121"/>
      <c r="R197" s="121"/>
      <c r="S197" s="121"/>
      <c r="T197" s="121"/>
      <c r="U197" s="121"/>
      <c r="V197" s="121"/>
      <c r="W197" s="121"/>
      <c r="X197" s="121"/>
      <c r="Y197" s="121"/>
      <c r="Z197" s="121"/>
    </row>
    <row r="198" ht="15.75" customHeight="1">
      <c r="A198" s="148"/>
      <c r="B198" s="148"/>
      <c r="C198" s="148"/>
      <c r="D198" s="148"/>
      <c r="E198" s="148"/>
      <c r="F198" s="148"/>
      <c r="G198" s="148"/>
      <c r="H198" s="148"/>
      <c r="I198" s="121"/>
      <c r="J198" s="121"/>
      <c r="K198" s="121"/>
      <c r="L198" s="121"/>
      <c r="M198" s="121"/>
      <c r="N198" s="121"/>
      <c r="O198" s="121"/>
      <c r="P198" s="121"/>
      <c r="Q198" s="121"/>
      <c r="R198" s="121"/>
      <c r="S198" s="121"/>
      <c r="T198" s="121"/>
      <c r="U198" s="121"/>
      <c r="V198" s="121"/>
      <c r="W198" s="121"/>
      <c r="X198" s="121"/>
      <c r="Y198" s="121"/>
      <c r="Z198" s="121"/>
    </row>
    <row r="199" ht="15.75" customHeight="1">
      <c r="A199" s="148"/>
      <c r="B199" s="148"/>
      <c r="C199" s="148"/>
      <c r="D199" s="148"/>
      <c r="E199" s="148"/>
      <c r="F199" s="148"/>
      <c r="G199" s="148"/>
      <c r="H199" s="148"/>
      <c r="I199" s="121"/>
      <c r="J199" s="121"/>
      <c r="K199" s="121"/>
      <c r="L199" s="121"/>
      <c r="M199" s="121"/>
      <c r="N199" s="121"/>
      <c r="O199" s="121"/>
      <c r="P199" s="121"/>
      <c r="Q199" s="121"/>
      <c r="R199" s="121"/>
      <c r="S199" s="121"/>
      <c r="T199" s="121"/>
      <c r="U199" s="121"/>
      <c r="V199" s="121"/>
      <c r="W199" s="121"/>
      <c r="X199" s="121"/>
      <c r="Y199" s="121"/>
      <c r="Z199" s="121"/>
    </row>
    <row r="200" ht="15.75" customHeight="1">
      <c r="A200" s="148"/>
      <c r="B200" s="148"/>
      <c r="C200" s="148"/>
      <c r="D200" s="148"/>
      <c r="E200" s="148"/>
      <c r="F200" s="148"/>
      <c r="G200" s="148"/>
      <c r="H200" s="148"/>
      <c r="I200" s="121"/>
      <c r="J200" s="121"/>
      <c r="K200" s="121"/>
      <c r="L200" s="121"/>
      <c r="M200" s="121"/>
      <c r="N200" s="121"/>
      <c r="O200" s="121"/>
      <c r="P200" s="121"/>
      <c r="Q200" s="121"/>
      <c r="R200" s="121"/>
      <c r="S200" s="121"/>
      <c r="T200" s="121"/>
      <c r="U200" s="121"/>
      <c r="V200" s="121"/>
      <c r="W200" s="121"/>
      <c r="X200" s="121"/>
      <c r="Y200" s="121"/>
      <c r="Z200" s="121"/>
    </row>
    <row r="201" ht="15.75" customHeight="1">
      <c r="A201" s="148"/>
      <c r="B201" s="148"/>
      <c r="C201" s="148"/>
      <c r="D201" s="148"/>
      <c r="E201" s="148"/>
      <c r="F201" s="148"/>
      <c r="G201" s="148"/>
      <c r="H201" s="148"/>
      <c r="I201" s="121"/>
      <c r="J201" s="121"/>
      <c r="K201" s="121"/>
      <c r="L201" s="121"/>
      <c r="M201" s="121"/>
      <c r="N201" s="121"/>
      <c r="O201" s="121"/>
      <c r="P201" s="121"/>
      <c r="Q201" s="121"/>
      <c r="R201" s="121"/>
      <c r="S201" s="121"/>
      <c r="T201" s="121"/>
      <c r="U201" s="121"/>
      <c r="V201" s="121"/>
      <c r="W201" s="121"/>
      <c r="X201" s="121"/>
      <c r="Y201" s="121"/>
      <c r="Z201" s="121"/>
    </row>
    <row r="202" ht="15.75" customHeight="1">
      <c r="A202" s="148"/>
      <c r="B202" s="148"/>
      <c r="C202" s="148"/>
      <c r="D202" s="148"/>
      <c r="E202" s="148"/>
      <c r="F202" s="148"/>
      <c r="G202" s="148"/>
      <c r="H202" s="148"/>
      <c r="I202" s="121"/>
      <c r="J202" s="121"/>
      <c r="K202" s="121"/>
      <c r="L202" s="121"/>
      <c r="M202" s="121"/>
      <c r="N202" s="121"/>
      <c r="O202" s="121"/>
      <c r="P202" s="121"/>
      <c r="Q202" s="121"/>
      <c r="R202" s="121"/>
      <c r="S202" s="121"/>
      <c r="T202" s="121"/>
      <c r="U202" s="121"/>
      <c r="V202" s="121"/>
      <c r="W202" s="121"/>
      <c r="X202" s="121"/>
      <c r="Y202" s="121"/>
      <c r="Z202" s="121"/>
    </row>
    <row r="203" ht="15.75" customHeight="1">
      <c r="A203" s="148"/>
      <c r="B203" s="148"/>
      <c r="C203" s="148"/>
      <c r="D203" s="148"/>
      <c r="E203" s="148"/>
      <c r="F203" s="148"/>
      <c r="G203" s="148"/>
      <c r="H203" s="148"/>
      <c r="I203" s="121"/>
      <c r="J203" s="121"/>
      <c r="K203" s="121"/>
      <c r="L203" s="121"/>
      <c r="M203" s="121"/>
      <c r="N203" s="121"/>
      <c r="O203" s="121"/>
      <c r="P203" s="121"/>
      <c r="Q203" s="121"/>
      <c r="R203" s="121"/>
      <c r="S203" s="121"/>
      <c r="T203" s="121"/>
      <c r="U203" s="121"/>
      <c r="V203" s="121"/>
      <c r="W203" s="121"/>
      <c r="X203" s="121"/>
      <c r="Y203" s="121"/>
      <c r="Z203" s="121"/>
    </row>
    <row r="204" ht="15.75" customHeight="1">
      <c r="A204" s="148"/>
      <c r="B204" s="148"/>
      <c r="C204" s="148"/>
      <c r="D204" s="148"/>
      <c r="E204" s="148"/>
      <c r="F204" s="148"/>
      <c r="G204" s="148"/>
      <c r="H204" s="148"/>
      <c r="I204" s="121"/>
      <c r="J204" s="121"/>
      <c r="K204" s="121"/>
      <c r="L204" s="121"/>
      <c r="M204" s="121"/>
      <c r="N204" s="121"/>
      <c r="O204" s="121"/>
      <c r="P204" s="121"/>
      <c r="Q204" s="121"/>
      <c r="R204" s="121"/>
      <c r="S204" s="121"/>
      <c r="T204" s="121"/>
      <c r="U204" s="121"/>
      <c r="V204" s="121"/>
      <c r="W204" s="121"/>
      <c r="X204" s="121"/>
      <c r="Y204" s="121"/>
      <c r="Z204" s="121"/>
    </row>
    <row r="205" ht="15.75" customHeight="1">
      <c r="A205" s="148"/>
      <c r="B205" s="148"/>
      <c r="C205" s="148"/>
      <c r="D205" s="148"/>
      <c r="E205" s="148"/>
      <c r="F205" s="148"/>
      <c r="G205" s="148"/>
      <c r="H205" s="148"/>
      <c r="I205" s="121"/>
      <c r="J205" s="121"/>
      <c r="K205" s="121"/>
      <c r="L205" s="121"/>
      <c r="M205" s="121"/>
      <c r="N205" s="121"/>
      <c r="O205" s="121"/>
      <c r="P205" s="121"/>
      <c r="Q205" s="121"/>
      <c r="R205" s="121"/>
      <c r="S205" s="121"/>
      <c r="T205" s="121"/>
      <c r="U205" s="121"/>
      <c r="V205" s="121"/>
      <c r="W205" s="121"/>
      <c r="X205" s="121"/>
      <c r="Y205" s="121"/>
      <c r="Z205" s="121"/>
    </row>
    <row r="206" ht="15.75" customHeight="1">
      <c r="A206" s="148"/>
      <c r="B206" s="148"/>
      <c r="C206" s="148"/>
      <c r="D206" s="148"/>
      <c r="E206" s="148"/>
      <c r="F206" s="148"/>
      <c r="G206" s="148"/>
      <c r="H206" s="148"/>
      <c r="I206" s="121"/>
      <c r="J206" s="121"/>
      <c r="K206" s="121"/>
      <c r="L206" s="121"/>
      <c r="M206" s="121"/>
      <c r="N206" s="121"/>
      <c r="O206" s="121"/>
      <c r="P206" s="121"/>
      <c r="Q206" s="121"/>
      <c r="R206" s="121"/>
      <c r="S206" s="121"/>
      <c r="T206" s="121"/>
      <c r="U206" s="121"/>
      <c r="V206" s="121"/>
      <c r="W206" s="121"/>
      <c r="X206" s="121"/>
      <c r="Y206" s="121"/>
      <c r="Z206" s="121"/>
    </row>
    <row r="207" ht="15.75" customHeight="1">
      <c r="A207" s="148"/>
      <c r="B207" s="148"/>
      <c r="C207" s="148"/>
      <c r="D207" s="148"/>
      <c r="E207" s="148"/>
      <c r="F207" s="148"/>
      <c r="G207" s="148"/>
      <c r="H207" s="148"/>
      <c r="I207" s="121"/>
      <c r="J207" s="121"/>
      <c r="K207" s="121"/>
      <c r="L207" s="121"/>
      <c r="M207" s="121"/>
      <c r="N207" s="121"/>
      <c r="O207" s="121"/>
      <c r="P207" s="121"/>
      <c r="Q207" s="121"/>
      <c r="R207" s="121"/>
      <c r="S207" s="121"/>
      <c r="T207" s="121"/>
      <c r="U207" s="121"/>
      <c r="V207" s="121"/>
      <c r="W207" s="121"/>
      <c r="X207" s="121"/>
      <c r="Y207" s="121"/>
      <c r="Z207" s="121"/>
    </row>
    <row r="208" ht="15.75" customHeight="1">
      <c r="A208" s="148"/>
      <c r="B208" s="148"/>
      <c r="C208" s="148"/>
      <c r="D208" s="148"/>
      <c r="E208" s="148"/>
      <c r="F208" s="148"/>
      <c r="G208" s="148"/>
      <c r="H208" s="148"/>
      <c r="I208" s="121"/>
      <c r="J208" s="121"/>
      <c r="K208" s="121"/>
      <c r="L208" s="121"/>
      <c r="M208" s="121"/>
      <c r="N208" s="121"/>
      <c r="O208" s="121"/>
      <c r="P208" s="121"/>
      <c r="Q208" s="121"/>
      <c r="R208" s="121"/>
      <c r="S208" s="121"/>
      <c r="T208" s="121"/>
      <c r="U208" s="121"/>
      <c r="V208" s="121"/>
      <c r="W208" s="121"/>
      <c r="X208" s="121"/>
      <c r="Y208" s="121"/>
      <c r="Z208" s="121"/>
    </row>
    <row r="209" ht="15.75" customHeight="1">
      <c r="A209" s="148"/>
      <c r="B209" s="148"/>
      <c r="C209" s="148"/>
      <c r="D209" s="148"/>
      <c r="E209" s="148"/>
      <c r="F209" s="148"/>
      <c r="G209" s="148"/>
      <c r="H209" s="148"/>
      <c r="I209" s="121"/>
      <c r="J209" s="121"/>
      <c r="K209" s="121"/>
      <c r="L209" s="121"/>
      <c r="M209" s="121"/>
      <c r="N209" s="121"/>
      <c r="O209" s="121"/>
      <c r="P209" s="121"/>
      <c r="Q209" s="121"/>
      <c r="R209" s="121"/>
      <c r="S209" s="121"/>
      <c r="T209" s="121"/>
      <c r="U209" s="121"/>
      <c r="V209" s="121"/>
      <c r="W209" s="121"/>
      <c r="X209" s="121"/>
      <c r="Y209" s="121"/>
      <c r="Z209" s="121"/>
    </row>
    <row r="210" ht="15.75" customHeight="1">
      <c r="A210" s="148"/>
      <c r="B210" s="148"/>
      <c r="C210" s="148"/>
      <c r="D210" s="148"/>
      <c r="E210" s="148"/>
      <c r="F210" s="148"/>
      <c r="G210" s="148"/>
      <c r="H210" s="148"/>
      <c r="I210" s="121"/>
      <c r="J210" s="121"/>
      <c r="K210" s="121"/>
      <c r="L210" s="121"/>
      <c r="M210" s="121"/>
      <c r="N210" s="121"/>
      <c r="O210" s="121"/>
      <c r="P210" s="121"/>
      <c r="Q210" s="121"/>
      <c r="R210" s="121"/>
      <c r="S210" s="121"/>
      <c r="T210" s="121"/>
      <c r="U210" s="121"/>
      <c r="V210" s="121"/>
      <c r="W210" s="121"/>
      <c r="X210" s="121"/>
      <c r="Y210" s="121"/>
      <c r="Z210" s="121"/>
    </row>
    <row r="211" ht="15.75" customHeight="1">
      <c r="A211" s="148"/>
      <c r="B211" s="148"/>
      <c r="C211" s="148"/>
      <c r="D211" s="148"/>
      <c r="E211" s="148"/>
      <c r="F211" s="148"/>
      <c r="G211" s="148"/>
      <c r="H211" s="148"/>
      <c r="I211" s="121"/>
      <c r="J211" s="121"/>
      <c r="K211" s="121"/>
      <c r="L211" s="121"/>
      <c r="M211" s="121"/>
      <c r="N211" s="121"/>
      <c r="O211" s="121"/>
      <c r="P211" s="121"/>
      <c r="Q211" s="121"/>
      <c r="R211" s="121"/>
      <c r="S211" s="121"/>
      <c r="T211" s="121"/>
      <c r="U211" s="121"/>
      <c r="V211" s="121"/>
      <c r="W211" s="121"/>
      <c r="X211" s="121"/>
      <c r="Y211" s="121"/>
      <c r="Z211" s="121"/>
    </row>
    <row r="212" ht="15.75" customHeight="1">
      <c r="A212" s="148"/>
      <c r="B212" s="148"/>
      <c r="C212" s="148"/>
      <c r="D212" s="148"/>
      <c r="E212" s="148"/>
      <c r="F212" s="148"/>
      <c r="G212" s="148"/>
      <c r="H212" s="148"/>
      <c r="I212" s="121"/>
      <c r="J212" s="121"/>
      <c r="K212" s="121"/>
      <c r="L212" s="121"/>
      <c r="M212" s="121"/>
      <c r="N212" s="121"/>
      <c r="O212" s="121"/>
      <c r="P212" s="121"/>
      <c r="Q212" s="121"/>
      <c r="R212" s="121"/>
      <c r="S212" s="121"/>
      <c r="T212" s="121"/>
      <c r="U212" s="121"/>
      <c r="V212" s="121"/>
      <c r="W212" s="121"/>
      <c r="X212" s="121"/>
      <c r="Y212" s="121"/>
      <c r="Z212" s="121"/>
    </row>
    <row r="213" ht="15.75" customHeight="1">
      <c r="A213" s="148"/>
      <c r="B213" s="148"/>
      <c r="C213" s="148"/>
      <c r="D213" s="148"/>
      <c r="E213" s="148"/>
      <c r="F213" s="148"/>
      <c r="G213" s="148"/>
      <c r="H213" s="148"/>
      <c r="I213" s="121"/>
      <c r="J213" s="121"/>
      <c r="K213" s="121"/>
      <c r="L213" s="121"/>
      <c r="M213" s="121"/>
      <c r="N213" s="121"/>
      <c r="O213" s="121"/>
      <c r="P213" s="121"/>
      <c r="Q213" s="121"/>
      <c r="R213" s="121"/>
      <c r="S213" s="121"/>
      <c r="T213" s="121"/>
      <c r="U213" s="121"/>
      <c r="V213" s="121"/>
      <c r="W213" s="121"/>
      <c r="X213" s="121"/>
      <c r="Y213" s="121"/>
      <c r="Z213" s="121"/>
    </row>
    <row r="214" ht="15.75" customHeight="1">
      <c r="A214" s="148"/>
      <c r="B214" s="148"/>
      <c r="C214" s="148"/>
      <c r="D214" s="148"/>
      <c r="E214" s="148"/>
      <c r="F214" s="148"/>
      <c r="G214" s="148"/>
      <c r="H214" s="148"/>
      <c r="I214" s="121"/>
      <c r="J214" s="121"/>
      <c r="K214" s="121"/>
      <c r="L214" s="121"/>
      <c r="M214" s="121"/>
      <c r="N214" s="121"/>
      <c r="O214" s="121"/>
      <c r="P214" s="121"/>
      <c r="Q214" s="121"/>
      <c r="R214" s="121"/>
      <c r="S214" s="121"/>
      <c r="T214" s="121"/>
      <c r="U214" s="121"/>
      <c r="V214" s="121"/>
      <c r="W214" s="121"/>
      <c r="X214" s="121"/>
      <c r="Y214" s="121"/>
      <c r="Z214" s="121"/>
    </row>
    <row r="215" ht="15.75" customHeight="1">
      <c r="A215" s="148"/>
      <c r="B215" s="148"/>
      <c r="C215" s="148"/>
      <c r="D215" s="148"/>
      <c r="E215" s="148"/>
      <c r="F215" s="148"/>
      <c r="G215" s="148"/>
      <c r="H215" s="148"/>
      <c r="I215" s="121"/>
      <c r="J215" s="121"/>
      <c r="K215" s="121"/>
      <c r="L215" s="121"/>
      <c r="M215" s="121"/>
      <c r="N215" s="121"/>
      <c r="O215" s="121"/>
      <c r="P215" s="121"/>
      <c r="Q215" s="121"/>
      <c r="R215" s="121"/>
      <c r="S215" s="121"/>
      <c r="T215" s="121"/>
      <c r="U215" s="121"/>
      <c r="V215" s="121"/>
      <c r="W215" s="121"/>
      <c r="X215" s="121"/>
      <c r="Y215" s="121"/>
      <c r="Z215" s="121"/>
    </row>
    <row r="216" ht="15.75" customHeight="1">
      <c r="A216" s="148"/>
      <c r="B216" s="148"/>
      <c r="C216" s="148"/>
      <c r="D216" s="148"/>
      <c r="E216" s="148"/>
      <c r="F216" s="148"/>
      <c r="G216" s="148"/>
      <c r="H216" s="148"/>
      <c r="I216" s="121"/>
      <c r="J216" s="121"/>
      <c r="K216" s="121"/>
      <c r="L216" s="121"/>
      <c r="M216" s="121"/>
      <c r="N216" s="121"/>
      <c r="O216" s="121"/>
      <c r="P216" s="121"/>
      <c r="Q216" s="121"/>
      <c r="R216" s="121"/>
      <c r="S216" s="121"/>
      <c r="T216" s="121"/>
      <c r="U216" s="121"/>
      <c r="V216" s="121"/>
      <c r="W216" s="121"/>
      <c r="X216" s="121"/>
      <c r="Y216" s="121"/>
      <c r="Z216" s="121"/>
    </row>
    <row r="217" ht="15.75" customHeight="1">
      <c r="A217" s="148"/>
      <c r="B217" s="148"/>
      <c r="C217" s="148"/>
      <c r="D217" s="148"/>
      <c r="E217" s="148"/>
      <c r="F217" s="148"/>
      <c r="G217" s="148"/>
      <c r="H217" s="148"/>
      <c r="I217" s="121"/>
      <c r="J217" s="121"/>
      <c r="K217" s="121"/>
      <c r="L217" s="121"/>
      <c r="M217" s="121"/>
      <c r="N217" s="121"/>
      <c r="O217" s="121"/>
      <c r="P217" s="121"/>
      <c r="Q217" s="121"/>
      <c r="R217" s="121"/>
      <c r="S217" s="121"/>
      <c r="T217" s="121"/>
      <c r="U217" s="121"/>
      <c r="V217" s="121"/>
      <c r="W217" s="121"/>
      <c r="X217" s="121"/>
      <c r="Y217" s="121"/>
      <c r="Z217" s="121"/>
    </row>
    <row r="218" ht="15.75" customHeight="1">
      <c r="A218" s="148"/>
      <c r="B218" s="148"/>
      <c r="C218" s="148"/>
      <c r="D218" s="148"/>
      <c r="E218" s="148"/>
      <c r="F218" s="148"/>
      <c r="G218" s="148"/>
      <c r="H218" s="148"/>
      <c r="I218" s="121"/>
      <c r="J218" s="121"/>
      <c r="K218" s="121"/>
      <c r="L218" s="121"/>
      <c r="M218" s="121"/>
      <c r="N218" s="121"/>
      <c r="O218" s="121"/>
      <c r="P218" s="121"/>
      <c r="Q218" s="121"/>
      <c r="R218" s="121"/>
      <c r="S218" s="121"/>
      <c r="T218" s="121"/>
      <c r="U218" s="121"/>
      <c r="V218" s="121"/>
      <c r="W218" s="121"/>
      <c r="X218" s="121"/>
      <c r="Y218" s="121"/>
      <c r="Z218" s="121"/>
    </row>
    <row r="219" ht="15.75" customHeight="1">
      <c r="A219" s="148"/>
      <c r="B219" s="148"/>
      <c r="C219" s="148"/>
      <c r="D219" s="148"/>
      <c r="E219" s="148"/>
      <c r="F219" s="148"/>
      <c r="G219" s="148"/>
      <c r="H219" s="148"/>
      <c r="I219" s="121"/>
      <c r="J219" s="121"/>
      <c r="K219" s="121"/>
      <c r="L219" s="121"/>
      <c r="M219" s="121"/>
      <c r="N219" s="121"/>
      <c r="O219" s="121"/>
      <c r="P219" s="121"/>
      <c r="Q219" s="121"/>
      <c r="R219" s="121"/>
      <c r="S219" s="121"/>
      <c r="T219" s="121"/>
      <c r="U219" s="121"/>
      <c r="V219" s="121"/>
      <c r="W219" s="121"/>
      <c r="X219" s="121"/>
      <c r="Y219" s="121"/>
      <c r="Z219" s="121"/>
    </row>
    <row r="220" ht="15.75" customHeight="1">
      <c r="A220" s="148"/>
      <c r="B220" s="148"/>
      <c r="C220" s="148"/>
      <c r="D220" s="148"/>
      <c r="E220" s="148"/>
      <c r="F220" s="148"/>
      <c r="G220" s="148"/>
      <c r="H220" s="148"/>
      <c r="I220" s="121"/>
      <c r="J220" s="121"/>
      <c r="K220" s="121"/>
      <c r="L220" s="121"/>
      <c r="M220" s="121"/>
      <c r="N220" s="121"/>
      <c r="O220" s="121"/>
      <c r="P220" s="121"/>
      <c r="Q220" s="121"/>
      <c r="R220" s="121"/>
      <c r="S220" s="121"/>
      <c r="T220" s="121"/>
      <c r="U220" s="121"/>
      <c r="V220" s="121"/>
      <c r="W220" s="121"/>
      <c r="X220" s="121"/>
      <c r="Y220" s="121"/>
      <c r="Z220" s="121"/>
    </row>
    <row r="221" ht="15.75" customHeight="1">
      <c r="A221" s="148"/>
      <c r="B221" s="148"/>
      <c r="C221" s="148"/>
      <c r="D221" s="148"/>
      <c r="E221" s="148"/>
      <c r="F221" s="148"/>
      <c r="G221" s="148"/>
      <c r="H221" s="148"/>
      <c r="I221" s="121"/>
      <c r="J221" s="121"/>
      <c r="K221" s="121"/>
      <c r="L221" s="121"/>
      <c r="M221" s="121"/>
      <c r="N221" s="121"/>
      <c r="O221" s="121"/>
      <c r="P221" s="121"/>
      <c r="Q221" s="121"/>
      <c r="R221" s="121"/>
      <c r="S221" s="121"/>
      <c r="T221" s="121"/>
      <c r="U221" s="121"/>
      <c r="V221" s="121"/>
      <c r="W221" s="121"/>
      <c r="X221" s="121"/>
      <c r="Y221" s="121"/>
      <c r="Z221" s="12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F4:F5"/>
    <mergeCell ref="G4:G5"/>
    <mergeCell ref="A1:G1"/>
    <mergeCell ref="A2:G2"/>
    <mergeCell ref="A3:F3"/>
    <mergeCell ref="A4:A5"/>
    <mergeCell ref="B4:C4"/>
    <mergeCell ref="D4:D5"/>
    <mergeCell ref="E4:E5"/>
    <mergeCell ref="A21:C21"/>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7.71"/>
    <col customWidth="1" min="2" max="2" width="8.71"/>
    <col customWidth="1" min="3" max="3" width="11.71"/>
    <col customWidth="1" min="4" max="4" width="16.0"/>
    <col customWidth="1" min="5" max="5" width="15.71"/>
    <col customWidth="1" min="6" max="6" width="14.29"/>
    <col customWidth="1" min="7" max="7" width="13.43"/>
    <col customWidth="1" min="8" max="8" width="8.71"/>
    <col customWidth="1" min="9" max="9" width="28.43"/>
    <col customWidth="1" min="10" max="10" width="17.43"/>
    <col customWidth="1" min="11" max="11" width="15.86"/>
    <col customWidth="1" min="12" max="12" width="1.71"/>
    <col customWidth="1" min="13" max="14" width="15.71"/>
    <col customWidth="1" min="15" max="17" width="13.0"/>
    <col customWidth="1" min="18" max="18" width="28.71"/>
    <col customWidth="1" min="19" max="19" width="11.71"/>
    <col customWidth="1" min="20" max="20" width="15.86"/>
  </cols>
  <sheetData>
    <row r="1">
      <c r="A1" s="172" t="s">
        <v>215</v>
      </c>
    </row>
    <row r="2">
      <c r="C2" s="173" t="s">
        <v>216</v>
      </c>
      <c r="D2" s="163">
        <f>319-COUNTIF($D$4:$D$322,"Completed")</f>
        <v>9</v>
      </c>
      <c r="E2" s="174">
        <f>COUNTIF($E$4:$E$322,"ROW")</f>
        <v>3</v>
      </c>
      <c r="F2" s="175"/>
      <c r="G2" s="175"/>
      <c r="H2" s="175"/>
      <c r="I2" s="175"/>
      <c r="J2" s="175"/>
      <c r="K2" s="175"/>
      <c r="L2" s="175"/>
      <c r="M2" s="163">
        <f>319-COUNTIF($M$4:$M$322,"Completed")</f>
        <v>92</v>
      </c>
      <c r="N2" s="174">
        <f>COUNTIF($N$4:$N$322,"ROW")</f>
        <v>45</v>
      </c>
      <c r="O2" s="175"/>
      <c r="P2" s="175"/>
      <c r="Q2" s="175"/>
    </row>
    <row r="3">
      <c r="A3" s="109" t="s">
        <v>217</v>
      </c>
      <c r="B3" s="109" t="s">
        <v>218</v>
      </c>
      <c r="C3" s="109" t="s">
        <v>219</v>
      </c>
      <c r="D3" s="109" t="s">
        <v>220</v>
      </c>
      <c r="E3" s="176" t="s">
        <v>221</v>
      </c>
      <c r="F3" s="109" t="s">
        <v>222</v>
      </c>
      <c r="G3" s="109" t="s">
        <v>223</v>
      </c>
      <c r="H3" s="109" t="s">
        <v>224</v>
      </c>
      <c r="I3" s="109" t="s">
        <v>225</v>
      </c>
      <c r="J3" s="109" t="s">
        <v>226</v>
      </c>
      <c r="K3" s="109" t="s">
        <v>227</v>
      </c>
      <c r="L3" s="109"/>
      <c r="M3" s="109" t="s">
        <v>228</v>
      </c>
      <c r="N3" s="176" t="s">
        <v>229</v>
      </c>
      <c r="O3" s="109" t="s">
        <v>222</v>
      </c>
      <c r="P3" s="109" t="s">
        <v>223</v>
      </c>
      <c r="Q3" s="109" t="s">
        <v>224</v>
      </c>
      <c r="R3" s="109" t="s">
        <v>225</v>
      </c>
      <c r="S3" s="109" t="s">
        <v>226</v>
      </c>
      <c r="T3" s="109" t="s">
        <v>227</v>
      </c>
    </row>
    <row r="4">
      <c r="A4" s="162">
        <v>1.0</v>
      </c>
      <c r="B4" s="162" t="s">
        <v>230</v>
      </c>
      <c r="C4" s="162" t="s">
        <v>231</v>
      </c>
      <c r="D4" s="162"/>
      <c r="E4" s="177"/>
      <c r="F4" s="178"/>
      <c r="G4" s="178"/>
      <c r="H4" s="179">
        <f t="shared" ref="H4:H322" si="1">G4-F4</f>
        <v>0</v>
      </c>
      <c r="I4" s="162"/>
      <c r="J4" s="162"/>
      <c r="K4" s="162"/>
      <c r="L4" s="163"/>
      <c r="M4" s="162"/>
      <c r="N4" s="177"/>
      <c r="O4" s="178"/>
      <c r="P4" s="178"/>
      <c r="Q4" s="179">
        <f t="shared" ref="Q4:Q322" si="2">P4-O4</f>
        <v>0</v>
      </c>
      <c r="R4" s="162"/>
      <c r="S4" s="162"/>
      <c r="T4" s="162"/>
    </row>
    <row r="5">
      <c r="A5" s="162">
        <f t="shared" ref="A5:A322" si="3">A4+1</f>
        <v>2</v>
      </c>
      <c r="B5" s="162" t="s">
        <v>232</v>
      </c>
      <c r="C5" s="162" t="s">
        <v>233</v>
      </c>
      <c r="D5" s="162" t="s">
        <v>234</v>
      </c>
      <c r="E5" s="180" t="s">
        <v>235</v>
      </c>
      <c r="F5" s="181">
        <v>46190.0</v>
      </c>
      <c r="G5" s="178"/>
      <c r="H5" s="179">
        <f t="shared" si="1"/>
        <v>-46190</v>
      </c>
      <c r="I5" s="162"/>
      <c r="J5" s="162"/>
      <c r="K5" s="162"/>
      <c r="L5" s="163"/>
      <c r="M5" s="162"/>
      <c r="N5" s="177"/>
      <c r="O5" s="178"/>
      <c r="P5" s="178"/>
      <c r="Q5" s="179">
        <f t="shared" si="2"/>
        <v>0</v>
      </c>
      <c r="R5" s="162"/>
      <c r="S5" s="162"/>
      <c r="T5" s="162"/>
    </row>
    <row r="6">
      <c r="A6" s="162">
        <f t="shared" si="3"/>
        <v>3</v>
      </c>
      <c r="B6" s="162" t="s">
        <v>236</v>
      </c>
      <c r="C6" s="162" t="s">
        <v>237</v>
      </c>
      <c r="D6" s="162" t="s">
        <v>234</v>
      </c>
      <c r="E6" s="177"/>
      <c r="F6" s="178"/>
      <c r="G6" s="178"/>
      <c r="H6" s="179">
        <f t="shared" si="1"/>
        <v>0</v>
      </c>
      <c r="I6" s="162"/>
      <c r="J6" s="162"/>
      <c r="K6" s="162"/>
      <c r="L6" s="163"/>
      <c r="M6" s="162"/>
      <c r="N6" s="177"/>
      <c r="O6" s="178"/>
      <c r="P6" s="178"/>
      <c r="Q6" s="179">
        <f t="shared" si="2"/>
        <v>0</v>
      </c>
      <c r="R6" s="162"/>
      <c r="S6" s="162"/>
      <c r="T6" s="162"/>
    </row>
    <row r="7">
      <c r="A7" s="162">
        <f t="shared" si="3"/>
        <v>4</v>
      </c>
      <c r="B7" s="162" t="s">
        <v>238</v>
      </c>
      <c r="C7" s="162" t="s">
        <v>239</v>
      </c>
      <c r="D7" s="162" t="s">
        <v>240</v>
      </c>
      <c r="E7" s="177"/>
      <c r="F7" s="178"/>
      <c r="G7" s="178"/>
      <c r="H7" s="179">
        <f t="shared" si="1"/>
        <v>0</v>
      </c>
      <c r="I7" s="162"/>
      <c r="J7" s="162"/>
      <c r="K7" s="162"/>
      <c r="L7" s="163"/>
      <c r="M7" s="162"/>
      <c r="N7" s="177" t="s">
        <v>235</v>
      </c>
      <c r="O7" s="178">
        <v>46181.0</v>
      </c>
      <c r="P7" s="178"/>
      <c r="Q7" s="179">
        <f t="shared" si="2"/>
        <v>-46181</v>
      </c>
      <c r="R7" s="162"/>
      <c r="S7" s="162"/>
      <c r="T7" s="162"/>
    </row>
    <row r="8">
      <c r="A8" s="162">
        <f t="shared" si="3"/>
        <v>5</v>
      </c>
      <c r="B8" s="162" t="s">
        <v>241</v>
      </c>
      <c r="C8" s="162" t="s">
        <v>242</v>
      </c>
      <c r="D8" s="162" t="s">
        <v>240</v>
      </c>
      <c r="E8" s="177"/>
      <c r="F8" s="178"/>
      <c r="G8" s="178"/>
      <c r="H8" s="179">
        <f t="shared" si="1"/>
        <v>0</v>
      </c>
      <c r="I8" s="162"/>
      <c r="J8" s="162"/>
      <c r="K8" s="162"/>
      <c r="L8" s="163"/>
      <c r="M8" s="162" t="s">
        <v>240</v>
      </c>
      <c r="N8" s="177"/>
      <c r="O8" s="178"/>
      <c r="P8" s="178"/>
      <c r="Q8" s="179">
        <f t="shared" si="2"/>
        <v>0</v>
      </c>
      <c r="R8" s="162"/>
      <c r="S8" s="162"/>
      <c r="T8" s="162"/>
    </row>
    <row r="9">
      <c r="A9" s="162">
        <f t="shared" si="3"/>
        <v>6</v>
      </c>
      <c r="B9" s="162" t="s">
        <v>243</v>
      </c>
      <c r="C9" s="162" t="s">
        <v>242</v>
      </c>
      <c r="D9" s="162" t="s">
        <v>240</v>
      </c>
      <c r="E9" s="177"/>
      <c r="F9" s="178"/>
      <c r="G9" s="178"/>
      <c r="H9" s="179">
        <f t="shared" si="1"/>
        <v>0</v>
      </c>
      <c r="I9" s="162"/>
      <c r="J9" s="162"/>
      <c r="K9" s="162"/>
      <c r="L9" s="163"/>
      <c r="M9" s="162" t="s">
        <v>240</v>
      </c>
      <c r="N9" s="177"/>
      <c r="O9" s="178"/>
      <c r="P9" s="178"/>
      <c r="Q9" s="179">
        <f t="shared" si="2"/>
        <v>0</v>
      </c>
      <c r="R9" s="162"/>
      <c r="S9" s="162"/>
      <c r="T9" s="162"/>
    </row>
    <row r="10">
      <c r="A10" s="162">
        <f t="shared" si="3"/>
        <v>7</v>
      </c>
      <c r="B10" s="162" t="s">
        <v>244</v>
      </c>
      <c r="C10" s="162" t="s">
        <v>245</v>
      </c>
      <c r="D10" s="162" t="s">
        <v>240</v>
      </c>
      <c r="E10" s="177"/>
      <c r="F10" s="178"/>
      <c r="G10" s="178"/>
      <c r="H10" s="179">
        <f t="shared" si="1"/>
        <v>0</v>
      </c>
      <c r="I10" s="162"/>
      <c r="J10" s="162"/>
      <c r="K10" s="162"/>
      <c r="L10" s="163"/>
      <c r="M10" s="162"/>
      <c r="N10" s="177" t="s">
        <v>235</v>
      </c>
      <c r="O10" s="178">
        <v>46068.0</v>
      </c>
      <c r="P10" s="178"/>
      <c r="Q10" s="179">
        <f t="shared" si="2"/>
        <v>-46068</v>
      </c>
      <c r="R10" s="162"/>
      <c r="S10" s="162"/>
      <c r="T10" s="162"/>
    </row>
    <row r="11">
      <c r="A11" s="162">
        <f t="shared" si="3"/>
        <v>8</v>
      </c>
      <c r="B11" s="162" t="s">
        <v>246</v>
      </c>
      <c r="C11" s="162" t="s">
        <v>231</v>
      </c>
      <c r="D11" s="162" t="s">
        <v>240</v>
      </c>
      <c r="E11" s="177" t="s">
        <v>247</v>
      </c>
      <c r="F11" s="178">
        <v>46025.0</v>
      </c>
      <c r="G11" s="178">
        <v>46029.0</v>
      </c>
      <c r="H11" s="179">
        <f t="shared" si="1"/>
        <v>4</v>
      </c>
      <c r="I11" s="162"/>
      <c r="J11" s="162"/>
      <c r="K11" s="162"/>
      <c r="L11" s="163"/>
      <c r="M11" s="162"/>
      <c r="N11" s="177" t="s">
        <v>235</v>
      </c>
      <c r="O11" s="178">
        <v>46068.0</v>
      </c>
      <c r="P11" s="178"/>
      <c r="Q11" s="179">
        <f t="shared" si="2"/>
        <v>-46068</v>
      </c>
      <c r="R11" s="162"/>
      <c r="S11" s="162"/>
      <c r="T11" s="162"/>
    </row>
    <row r="12">
      <c r="A12" s="162">
        <f t="shared" si="3"/>
        <v>9</v>
      </c>
      <c r="B12" s="162" t="s">
        <v>248</v>
      </c>
      <c r="C12" s="162" t="s">
        <v>249</v>
      </c>
      <c r="D12" s="162" t="s">
        <v>240</v>
      </c>
      <c r="E12" s="182" t="s">
        <v>247</v>
      </c>
      <c r="F12" s="183">
        <v>45863.0</v>
      </c>
      <c r="G12" s="178">
        <v>45877.0</v>
      </c>
      <c r="H12" s="179">
        <f t="shared" si="1"/>
        <v>14</v>
      </c>
      <c r="I12" s="162"/>
      <c r="J12" s="162"/>
      <c r="K12" s="162"/>
      <c r="L12" s="163"/>
      <c r="M12" s="162"/>
      <c r="N12" s="177" t="s">
        <v>247</v>
      </c>
      <c r="O12" s="178">
        <v>46068.0</v>
      </c>
      <c r="P12" s="178">
        <v>46181.0</v>
      </c>
      <c r="Q12" s="179">
        <f t="shared" si="2"/>
        <v>113</v>
      </c>
      <c r="R12" s="162"/>
      <c r="S12" s="162"/>
      <c r="T12" s="162"/>
    </row>
    <row r="13">
      <c r="A13" s="162">
        <f t="shared" si="3"/>
        <v>10</v>
      </c>
      <c r="B13" s="162" t="s">
        <v>250</v>
      </c>
      <c r="C13" s="162" t="s">
        <v>251</v>
      </c>
      <c r="D13" s="162" t="s">
        <v>240</v>
      </c>
      <c r="E13" s="182"/>
      <c r="F13" s="183"/>
      <c r="G13" s="178"/>
      <c r="H13" s="179">
        <f t="shared" si="1"/>
        <v>0</v>
      </c>
      <c r="I13" s="162"/>
      <c r="J13" s="162"/>
      <c r="K13" s="162"/>
      <c r="L13" s="163"/>
      <c r="M13" s="162" t="s">
        <v>240</v>
      </c>
      <c r="N13" s="182"/>
      <c r="O13" s="183"/>
      <c r="P13" s="178"/>
      <c r="Q13" s="179">
        <f t="shared" si="2"/>
        <v>0</v>
      </c>
      <c r="R13" s="162"/>
      <c r="S13" s="162"/>
      <c r="T13" s="162"/>
    </row>
    <row r="14">
      <c r="A14" s="162">
        <f t="shared" si="3"/>
        <v>11</v>
      </c>
      <c r="B14" s="162" t="s">
        <v>252</v>
      </c>
      <c r="C14" s="162" t="s">
        <v>251</v>
      </c>
      <c r="D14" s="162" t="s">
        <v>240</v>
      </c>
      <c r="E14" s="182" t="s">
        <v>247</v>
      </c>
      <c r="F14" s="183">
        <v>45863.0</v>
      </c>
      <c r="G14" s="178">
        <v>46021.0</v>
      </c>
      <c r="H14" s="179">
        <f t="shared" si="1"/>
        <v>158</v>
      </c>
      <c r="I14" s="162"/>
      <c r="J14" s="162"/>
      <c r="K14" s="162"/>
      <c r="L14" s="163"/>
      <c r="M14" s="162" t="s">
        <v>240</v>
      </c>
      <c r="N14" s="182" t="s">
        <v>247</v>
      </c>
      <c r="O14" s="183">
        <v>46091.0</v>
      </c>
      <c r="P14" s="178">
        <v>46100.0</v>
      </c>
      <c r="Q14" s="179">
        <f t="shared" si="2"/>
        <v>9</v>
      </c>
      <c r="R14" s="162"/>
      <c r="S14" s="162"/>
      <c r="T14" s="162"/>
    </row>
    <row r="15">
      <c r="A15" s="162">
        <f t="shared" si="3"/>
        <v>12</v>
      </c>
      <c r="B15" s="162" t="s">
        <v>253</v>
      </c>
      <c r="C15" s="162" t="s">
        <v>251</v>
      </c>
      <c r="D15" s="162" t="s">
        <v>240</v>
      </c>
      <c r="E15" s="177"/>
      <c r="F15" s="178"/>
      <c r="G15" s="178"/>
      <c r="H15" s="179">
        <f t="shared" si="1"/>
        <v>0</v>
      </c>
      <c r="I15" s="162"/>
      <c r="J15" s="162"/>
      <c r="K15" s="162"/>
      <c r="L15" s="163"/>
      <c r="M15" s="162" t="s">
        <v>240</v>
      </c>
      <c r="N15" s="177"/>
      <c r="O15" s="178"/>
      <c r="P15" s="178"/>
      <c r="Q15" s="179">
        <f t="shared" si="2"/>
        <v>0</v>
      </c>
      <c r="R15" s="162"/>
      <c r="S15" s="162"/>
      <c r="T15" s="162"/>
    </row>
    <row r="16">
      <c r="A16" s="162">
        <f t="shared" si="3"/>
        <v>13</v>
      </c>
      <c r="B16" s="162" t="s">
        <v>254</v>
      </c>
      <c r="C16" s="162" t="s">
        <v>237</v>
      </c>
      <c r="D16" s="162" t="s">
        <v>240</v>
      </c>
      <c r="E16" s="177"/>
      <c r="F16" s="178"/>
      <c r="G16" s="178"/>
      <c r="H16" s="179">
        <f t="shared" si="1"/>
        <v>0</v>
      </c>
      <c r="I16" s="162"/>
      <c r="J16" s="162"/>
      <c r="K16" s="162"/>
      <c r="L16" s="163"/>
      <c r="M16" s="162" t="s">
        <v>240</v>
      </c>
      <c r="N16" s="177"/>
      <c r="O16" s="178"/>
      <c r="P16" s="178"/>
      <c r="Q16" s="179">
        <f t="shared" si="2"/>
        <v>0</v>
      </c>
      <c r="R16" s="162"/>
      <c r="S16" s="162"/>
      <c r="T16" s="162"/>
    </row>
    <row r="17">
      <c r="A17" s="162">
        <f t="shared" si="3"/>
        <v>14</v>
      </c>
      <c r="B17" s="162" t="s">
        <v>255</v>
      </c>
      <c r="C17" s="162" t="s">
        <v>251</v>
      </c>
      <c r="D17" s="162" t="s">
        <v>240</v>
      </c>
      <c r="E17" s="177"/>
      <c r="F17" s="178"/>
      <c r="G17" s="178"/>
      <c r="H17" s="179">
        <f t="shared" si="1"/>
        <v>0</v>
      </c>
      <c r="I17" s="162"/>
      <c r="J17" s="162"/>
      <c r="K17" s="162"/>
      <c r="L17" s="163"/>
      <c r="M17" s="162" t="s">
        <v>240</v>
      </c>
      <c r="N17" s="177" t="s">
        <v>247</v>
      </c>
      <c r="O17" s="178">
        <v>46068.0</v>
      </c>
      <c r="P17" s="178">
        <v>46091.0</v>
      </c>
      <c r="Q17" s="179">
        <f t="shared" si="2"/>
        <v>23</v>
      </c>
      <c r="R17" s="162"/>
      <c r="S17" s="162"/>
      <c r="T17" s="162"/>
    </row>
    <row r="18">
      <c r="A18" s="162">
        <f t="shared" si="3"/>
        <v>15</v>
      </c>
      <c r="B18" s="162" t="s">
        <v>256</v>
      </c>
      <c r="C18" s="162" t="s">
        <v>257</v>
      </c>
      <c r="D18" s="162" t="s">
        <v>240</v>
      </c>
      <c r="E18" s="177"/>
      <c r="F18" s="178"/>
      <c r="G18" s="178"/>
      <c r="H18" s="179">
        <f t="shared" si="1"/>
        <v>0</v>
      </c>
      <c r="I18" s="162"/>
      <c r="J18" s="162"/>
      <c r="K18" s="162"/>
      <c r="L18" s="163"/>
      <c r="M18" s="162"/>
      <c r="N18" s="177" t="s">
        <v>247</v>
      </c>
      <c r="O18" s="178">
        <v>46068.0</v>
      </c>
      <c r="P18" s="178">
        <v>46134.0</v>
      </c>
      <c r="Q18" s="179">
        <f t="shared" si="2"/>
        <v>66</v>
      </c>
      <c r="R18" s="162"/>
      <c r="S18" s="162"/>
      <c r="T18" s="162"/>
    </row>
    <row r="19">
      <c r="A19" s="162">
        <f t="shared" si="3"/>
        <v>16</v>
      </c>
      <c r="B19" s="162" t="s">
        <v>258</v>
      </c>
      <c r="C19" s="162" t="s">
        <v>251</v>
      </c>
      <c r="D19" s="162" t="s">
        <v>240</v>
      </c>
      <c r="E19" s="177"/>
      <c r="F19" s="178"/>
      <c r="G19" s="178"/>
      <c r="H19" s="179">
        <f t="shared" si="1"/>
        <v>0</v>
      </c>
      <c r="I19" s="162"/>
      <c r="J19" s="162"/>
      <c r="K19" s="162"/>
      <c r="L19" s="163"/>
      <c r="M19" s="162"/>
      <c r="N19" s="177" t="s">
        <v>247</v>
      </c>
      <c r="O19" s="178">
        <v>46068.0</v>
      </c>
      <c r="P19" s="178">
        <v>46134.0</v>
      </c>
      <c r="Q19" s="179">
        <f t="shared" si="2"/>
        <v>66</v>
      </c>
      <c r="R19" s="162"/>
      <c r="S19" s="162"/>
      <c r="T19" s="162"/>
    </row>
    <row r="20">
      <c r="A20" s="162">
        <f t="shared" si="3"/>
        <v>17</v>
      </c>
      <c r="B20" s="162" t="s">
        <v>259</v>
      </c>
      <c r="C20" s="162" t="s">
        <v>242</v>
      </c>
      <c r="D20" s="162" t="s">
        <v>240</v>
      </c>
      <c r="E20" s="177"/>
      <c r="F20" s="178"/>
      <c r="G20" s="178"/>
      <c r="H20" s="179">
        <f t="shared" si="1"/>
        <v>0</v>
      </c>
      <c r="I20" s="162"/>
      <c r="J20" s="162"/>
      <c r="K20" s="162"/>
      <c r="L20" s="163"/>
      <c r="M20" s="162" t="s">
        <v>234</v>
      </c>
      <c r="N20" s="177" t="s">
        <v>247</v>
      </c>
      <c r="O20" s="178">
        <v>46068.0</v>
      </c>
      <c r="P20" s="178">
        <v>46134.0</v>
      </c>
      <c r="Q20" s="179">
        <f t="shared" si="2"/>
        <v>66</v>
      </c>
      <c r="R20" s="162"/>
      <c r="S20" s="162"/>
      <c r="T20" s="162"/>
    </row>
    <row r="21" ht="15.75" customHeight="1">
      <c r="A21" s="162">
        <f t="shared" si="3"/>
        <v>18</v>
      </c>
      <c r="B21" s="162" t="s">
        <v>260</v>
      </c>
      <c r="C21" s="162" t="s">
        <v>261</v>
      </c>
      <c r="D21" s="162" t="s">
        <v>240</v>
      </c>
      <c r="E21" s="177"/>
      <c r="F21" s="178"/>
      <c r="G21" s="178"/>
      <c r="H21" s="179">
        <f t="shared" si="1"/>
        <v>0</v>
      </c>
      <c r="I21" s="162"/>
      <c r="J21" s="162"/>
      <c r="K21" s="162"/>
      <c r="L21" s="163"/>
      <c r="M21" s="162"/>
      <c r="N21" s="177" t="s">
        <v>235</v>
      </c>
      <c r="O21" s="178">
        <v>46181.0</v>
      </c>
      <c r="P21" s="178"/>
      <c r="Q21" s="179">
        <f t="shared" si="2"/>
        <v>-46181</v>
      </c>
      <c r="R21" s="162"/>
      <c r="S21" s="162"/>
      <c r="T21" s="162"/>
    </row>
    <row r="22" ht="15.75" customHeight="1">
      <c r="A22" s="162">
        <f t="shared" si="3"/>
        <v>19</v>
      </c>
      <c r="B22" s="162" t="s">
        <v>262</v>
      </c>
      <c r="C22" s="162" t="s">
        <v>251</v>
      </c>
      <c r="D22" s="162" t="s">
        <v>240</v>
      </c>
      <c r="E22" s="177"/>
      <c r="F22" s="178"/>
      <c r="G22" s="178"/>
      <c r="H22" s="179">
        <f t="shared" si="1"/>
        <v>0</v>
      </c>
      <c r="I22" s="162"/>
      <c r="J22" s="162"/>
      <c r="K22" s="162"/>
      <c r="L22" s="163"/>
      <c r="M22" s="162" t="s">
        <v>240</v>
      </c>
      <c r="N22" s="177" t="s">
        <v>247</v>
      </c>
      <c r="O22" s="178">
        <v>46068.0</v>
      </c>
      <c r="P22" s="178">
        <v>46117.0</v>
      </c>
      <c r="Q22" s="179">
        <f t="shared" si="2"/>
        <v>49</v>
      </c>
      <c r="R22" s="162"/>
      <c r="S22" s="162"/>
      <c r="T22" s="162"/>
    </row>
    <row r="23" ht="15.75" customHeight="1">
      <c r="A23" s="162">
        <f t="shared" si="3"/>
        <v>20</v>
      </c>
      <c r="B23" s="162" t="s">
        <v>263</v>
      </c>
      <c r="C23" s="162" t="s">
        <v>251</v>
      </c>
      <c r="D23" s="162" t="s">
        <v>240</v>
      </c>
      <c r="E23" s="177"/>
      <c r="F23" s="178"/>
      <c r="G23" s="178"/>
      <c r="H23" s="179">
        <f t="shared" si="1"/>
        <v>0</v>
      </c>
      <c r="I23" s="162"/>
      <c r="J23" s="162"/>
      <c r="K23" s="162"/>
      <c r="L23" s="163"/>
      <c r="M23" s="162"/>
      <c r="N23" s="177" t="s">
        <v>247</v>
      </c>
      <c r="O23" s="178">
        <v>46068.0</v>
      </c>
      <c r="P23" s="178">
        <v>46134.0</v>
      </c>
      <c r="Q23" s="179">
        <f t="shared" si="2"/>
        <v>66</v>
      </c>
      <c r="R23" s="162"/>
      <c r="S23" s="162"/>
      <c r="T23" s="162"/>
    </row>
    <row r="24" ht="15.75" customHeight="1">
      <c r="A24" s="162">
        <f t="shared" si="3"/>
        <v>21</v>
      </c>
      <c r="B24" s="162" t="s">
        <v>264</v>
      </c>
      <c r="C24" s="162" t="s">
        <v>265</v>
      </c>
      <c r="D24" s="162" t="s">
        <v>240</v>
      </c>
      <c r="E24" s="177"/>
      <c r="F24" s="178"/>
      <c r="G24" s="178"/>
      <c r="H24" s="179">
        <f t="shared" si="1"/>
        <v>0</v>
      </c>
      <c r="I24" s="162"/>
      <c r="J24" s="162"/>
      <c r="K24" s="162"/>
      <c r="L24" s="163"/>
      <c r="M24" s="162"/>
      <c r="N24" s="177"/>
      <c r="O24" s="178"/>
      <c r="P24" s="178"/>
      <c r="Q24" s="179">
        <f t="shared" si="2"/>
        <v>0</v>
      </c>
      <c r="R24" s="162"/>
      <c r="S24" s="162"/>
      <c r="T24" s="162"/>
    </row>
    <row r="25" ht="15.75" customHeight="1">
      <c r="A25" s="162">
        <f t="shared" si="3"/>
        <v>22</v>
      </c>
      <c r="B25" s="162" t="s">
        <v>266</v>
      </c>
      <c r="C25" s="162" t="s">
        <v>267</v>
      </c>
      <c r="D25" s="162" t="s">
        <v>240</v>
      </c>
      <c r="E25" s="177"/>
      <c r="F25" s="178"/>
      <c r="G25" s="178"/>
      <c r="H25" s="179">
        <f t="shared" si="1"/>
        <v>0</v>
      </c>
      <c r="I25" s="162"/>
      <c r="J25" s="162"/>
      <c r="K25" s="162"/>
      <c r="L25" s="163"/>
      <c r="M25" s="162"/>
      <c r="N25" s="177"/>
      <c r="O25" s="178"/>
      <c r="P25" s="178"/>
      <c r="Q25" s="179">
        <f t="shared" si="2"/>
        <v>0</v>
      </c>
      <c r="R25" s="162"/>
      <c r="S25" s="162"/>
      <c r="T25" s="162"/>
    </row>
    <row r="26" ht="15.75" customHeight="1">
      <c r="A26" s="162">
        <f t="shared" si="3"/>
        <v>23</v>
      </c>
      <c r="B26" s="162" t="s">
        <v>268</v>
      </c>
      <c r="C26" s="162" t="s">
        <v>251</v>
      </c>
      <c r="D26" s="162" t="s">
        <v>240</v>
      </c>
      <c r="E26" s="177"/>
      <c r="F26" s="178"/>
      <c r="G26" s="178"/>
      <c r="H26" s="179">
        <f t="shared" si="1"/>
        <v>0</v>
      </c>
      <c r="I26" s="162"/>
      <c r="J26" s="162"/>
      <c r="K26" s="162"/>
      <c r="L26" s="163"/>
      <c r="M26" s="162"/>
      <c r="N26" s="177" t="s">
        <v>247</v>
      </c>
      <c r="O26" s="178">
        <v>46068.0</v>
      </c>
      <c r="P26" s="178">
        <v>46134.0</v>
      </c>
      <c r="Q26" s="179">
        <f t="shared" si="2"/>
        <v>66</v>
      </c>
      <c r="R26" s="162"/>
      <c r="S26" s="162"/>
      <c r="T26" s="162"/>
    </row>
    <row r="27" ht="15.75" customHeight="1">
      <c r="A27" s="162">
        <f t="shared" si="3"/>
        <v>24</v>
      </c>
      <c r="B27" s="162" t="s">
        <v>269</v>
      </c>
      <c r="C27" s="162" t="s">
        <v>251</v>
      </c>
      <c r="D27" s="162" t="s">
        <v>240</v>
      </c>
      <c r="E27" s="177"/>
      <c r="F27" s="178"/>
      <c r="G27" s="178"/>
      <c r="H27" s="179">
        <f t="shared" si="1"/>
        <v>0</v>
      </c>
      <c r="I27" s="162"/>
      <c r="J27" s="162"/>
      <c r="K27" s="162"/>
      <c r="L27" s="163"/>
      <c r="M27" s="162" t="s">
        <v>240</v>
      </c>
      <c r="N27" s="177"/>
      <c r="O27" s="178"/>
      <c r="P27" s="178"/>
      <c r="Q27" s="179">
        <f t="shared" si="2"/>
        <v>0</v>
      </c>
      <c r="R27" s="162"/>
      <c r="S27" s="162"/>
      <c r="T27" s="162"/>
    </row>
    <row r="28" ht="15.75" customHeight="1">
      <c r="A28" s="162">
        <f t="shared" si="3"/>
        <v>25</v>
      </c>
      <c r="B28" s="162" t="s">
        <v>270</v>
      </c>
      <c r="C28" s="162" t="s">
        <v>242</v>
      </c>
      <c r="D28" s="162" t="s">
        <v>240</v>
      </c>
      <c r="E28" s="177"/>
      <c r="F28" s="178"/>
      <c r="G28" s="178"/>
      <c r="H28" s="179">
        <f t="shared" si="1"/>
        <v>0</v>
      </c>
      <c r="I28" s="162"/>
      <c r="J28" s="162"/>
      <c r="K28" s="162"/>
      <c r="L28" s="163"/>
      <c r="M28" s="162" t="s">
        <v>240</v>
      </c>
      <c r="N28" s="177"/>
      <c r="O28" s="178"/>
      <c r="P28" s="178"/>
      <c r="Q28" s="179">
        <f t="shared" si="2"/>
        <v>0</v>
      </c>
      <c r="R28" s="162"/>
      <c r="S28" s="162"/>
      <c r="T28" s="162"/>
    </row>
    <row r="29" ht="15.0" customHeight="1">
      <c r="A29" s="162">
        <f t="shared" si="3"/>
        <v>26</v>
      </c>
      <c r="B29" s="162" t="s">
        <v>271</v>
      </c>
      <c r="C29" s="162" t="s">
        <v>249</v>
      </c>
      <c r="D29" s="162" t="s">
        <v>240</v>
      </c>
      <c r="E29" s="177"/>
      <c r="F29" s="178"/>
      <c r="G29" s="178"/>
      <c r="H29" s="179">
        <f t="shared" si="1"/>
        <v>0</v>
      </c>
      <c r="I29" s="162"/>
      <c r="J29" s="162"/>
      <c r="K29" s="162"/>
      <c r="L29" s="163"/>
      <c r="M29" s="162" t="s">
        <v>240</v>
      </c>
      <c r="N29" s="177"/>
      <c r="O29" s="178"/>
      <c r="P29" s="178"/>
      <c r="Q29" s="179">
        <f t="shared" si="2"/>
        <v>0</v>
      </c>
      <c r="R29" s="162"/>
      <c r="S29" s="162"/>
      <c r="T29" s="162"/>
    </row>
    <row r="30" ht="15.75" customHeight="1">
      <c r="A30" s="162">
        <f t="shared" si="3"/>
        <v>27</v>
      </c>
      <c r="B30" s="162" t="s">
        <v>272</v>
      </c>
      <c r="C30" s="162" t="s">
        <v>261</v>
      </c>
      <c r="D30" s="162" t="s">
        <v>240</v>
      </c>
      <c r="E30" s="177"/>
      <c r="F30" s="178"/>
      <c r="G30" s="178"/>
      <c r="H30" s="179">
        <f t="shared" si="1"/>
        <v>0</v>
      </c>
      <c r="I30" s="162"/>
      <c r="J30" s="162"/>
      <c r="K30" s="162"/>
      <c r="L30" s="163"/>
      <c r="M30" s="162" t="s">
        <v>240</v>
      </c>
      <c r="N30" s="177"/>
      <c r="O30" s="178"/>
      <c r="P30" s="178"/>
      <c r="Q30" s="179">
        <f t="shared" si="2"/>
        <v>0</v>
      </c>
      <c r="R30" s="162"/>
      <c r="S30" s="162"/>
      <c r="T30" s="162"/>
    </row>
    <row r="31" ht="15.75" customHeight="1">
      <c r="A31" s="162">
        <f t="shared" si="3"/>
        <v>28</v>
      </c>
      <c r="B31" s="162" t="s">
        <v>273</v>
      </c>
      <c r="C31" s="162" t="s">
        <v>261</v>
      </c>
      <c r="D31" s="162" t="s">
        <v>240</v>
      </c>
      <c r="E31" s="177"/>
      <c r="F31" s="178"/>
      <c r="G31" s="178"/>
      <c r="H31" s="179">
        <f t="shared" si="1"/>
        <v>0</v>
      </c>
      <c r="I31" s="162"/>
      <c r="J31" s="162"/>
      <c r="K31" s="162"/>
      <c r="L31" s="163"/>
      <c r="M31" s="162" t="s">
        <v>240</v>
      </c>
      <c r="N31" s="177"/>
      <c r="O31" s="178"/>
      <c r="P31" s="178"/>
      <c r="Q31" s="179">
        <f t="shared" si="2"/>
        <v>0</v>
      </c>
      <c r="R31" s="162"/>
      <c r="S31" s="162"/>
      <c r="T31" s="162"/>
    </row>
    <row r="32" ht="15.75" customHeight="1">
      <c r="A32" s="162">
        <f t="shared" si="3"/>
        <v>29</v>
      </c>
      <c r="B32" s="162" t="s">
        <v>274</v>
      </c>
      <c r="C32" s="162" t="s">
        <v>239</v>
      </c>
      <c r="D32" s="162" t="s">
        <v>240</v>
      </c>
      <c r="E32" s="177"/>
      <c r="F32" s="178"/>
      <c r="G32" s="178"/>
      <c r="H32" s="179">
        <f t="shared" si="1"/>
        <v>0</v>
      </c>
      <c r="I32" s="162"/>
      <c r="J32" s="162"/>
      <c r="K32" s="162"/>
      <c r="L32" s="163"/>
      <c r="M32" s="162" t="s">
        <v>240</v>
      </c>
      <c r="N32" s="177"/>
      <c r="O32" s="178"/>
      <c r="P32" s="178"/>
      <c r="Q32" s="179">
        <f t="shared" si="2"/>
        <v>0</v>
      </c>
      <c r="R32" s="162"/>
      <c r="S32" s="162"/>
      <c r="T32" s="162"/>
    </row>
    <row r="33" ht="15.75" customHeight="1">
      <c r="A33" s="162">
        <f t="shared" si="3"/>
        <v>30</v>
      </c>
      <c r="B33" s="162" t="s">
        <v>275</v>
      </c>
      <c r="C33" s="162" t="s">
        <v>237</v>
      </c>
      <c r="D33" s="162" t="s">
        <v>240</v>
      </c>
      <c r="E33" s="177"/>
      <c r="F33" s="178"/>
      <c r="G33" s="178"/>
      <c r="H33" s="179">
        <f t="shared" si="1"/>
        <v>0</v>
      </c>
      <c r="I33" s="162"/>
      <c r="J33" s="162"/>
      <c r="K33" s="162"/>
      <c r="L33" s="163"/>
      <c r="M33" s="163" t="s">
        <v>240</v>
      </c>
      <c r="N33" s="177"/>
      <c r="O33" s="178"/>
      <c r="P33" s="178"/>
      <c r="Q33" s="179">
        <f t="shared" si="2"/>
        <v>0</v>
      </c>
      <c r="R33" s="162"/>
      <c r="S33" s="162"/>
      <c r="T33" s="162"/>
    </row>
    <row r="34" ht="15.75" customHeight="1">
      <c r="A34" s="162">
        <f t="shared" si="3"/>
        <v>31</v>
      </c>
      <c r="B34" s="162" t="s">
        <v>276</v>
      </c>
      <c r="C34" s="162" t="s">
        <v>242</v>
      </c>
      <c r="D34" s="162" t="s">
        <v>240</v>
      </c>
      <c r="E34" s="177"/>
      <c r="F34" s="178"/>
      <c r="G34" s="178"/>
      <c r="H34" s="179">
        <f t="shared" si="1"/>
        <v>0</v>
      </c>
      <c r="I34" s="162"/>
      <c r="J34" s="162"/>
      <c r="K34" s="162"/>
      <c r="L34" s="163"/>
      <c r="M34" s="163" t="s">
        <v>240</v>
      </c>
      <c r="N34" s="177"/>
      <c r="O34" s="178"/>
      <c r="P34" s="178"/>
      <c r="Q34" s="179">
        <f t="shared" si="2"/>
        <v>0</v>
      </c>
      <c r="R34" s="162"/>
      <c r="S34" s="162"/>
      <c r="T34" s="162"/>
    </row>
    <row r="35" ht="15.75" customHeight="1">
      <c r="A35" s="162">
        <f t="shared" si="3"/>
        <v>32</v>
      </c>
      <c r="B35" s="162" t="s">
        <v>277</v>
      </c>
      <c r="C35" s="162" t="s">
        <v>242</v>
      </c>
      <c r="D35" s="162" t="s">
        <v>240</v>
      </c>
      <c r="E35" s="177"/>
      <c r="F35" s="178"/>
      <c r="G35" s="178"/>
      <c r="H35" s="179">
        <f t="shared" si="1"/>
        <v>0</v>
      </c>
      <c r="I35" s="162"/>
      <c r="J35" s="162"/>
      <c r="K35" s="162"/>
      <c r="L35" s="163"/>
      <c r="M35" s="162" t="s">
        <v>240</v>
      </c>
      <c r="N35" s="177"/>
      <c r="O35" s="178"/>
      <c r="P35" s="178"/>
      <c r="Q35" s="179">
        <f t="shared" si="2"/>
        <v>0</v>
      </c>
      <c r="R35" s="162"/>
      <c r="S35" s="162"/>
      <c r="T35" s="162"/>
    </row>
    <row r="36" ht="15.75" customHeight="1">
      <c r="A36" s="162">
        <f t="shared" si="3"/>
        <v>33</v>
      </c>
      <c r="B36" s="184" t="s">
        <v>278</v>
      </c>
      <c r="C36" s="184" t="s">
        <v>279</v>
      </c>
      <c r="D36" s="163" t="s">
        <v>240</v>
      </c>
      <c r="E36" s="182"/>
      <c r="F36" s="183"/>
      <c r="G36" s="183"/>
      <c r="H36" s="179">
        <f t="shared" si="1"/>
        <v>0</v>
      </c>
      <c r="I36" s="163"/>
      <c r="J36" s="163"/>
      <c r="K36" s="163"/>
      <c r="L36" s="163"/>
      <c r="M36" s="162" t="s">
        <v>240</v>
      </c>
      <c r="N36" s="182"/>
      <c r="O36" s="183"/>
      <c r="P36" s="183"/>
      <c r="Q36" s="179">
        <f t="shared" si="2"/>
        <v>0</v>
      </c>
      <c r="R36" s="163"/>
      <c r="S36" s="163"/>
      <c r="T36" s="163"/>
    </row>
    <row r="37" ht="15.75" customHeight="1">
      <c r="A37" s="162">
        <f t="shared" si="3"/>
        <v>34</v>
      </c>
      <c r="B37" s="184" t="s">
        <v>280</v>
      </c>
      <c r="C37" s="184" t="s">
        <v>245</v>
      </c>
      <c r="D37" s="162" t="s">
        <v>240</v>
      </c>
      <c r="E37" s="182" t="s">
        <v>247</v>
      </c>
      <c r="F37" s="183">
        <v>45882.0</v>
      </c>
      <c r="G37" s="183">
        <v>46002.0</v>
      </c>
      <c r="H37" s="179">
        <f t="shared" si="1"/>
        <v>120</v>
      </c>
      <c r="I37" s="163"/>
      <c r="J37" s="163"/>
      <c r="K37" s="163"/>
      <c r="L37" s="163"/>
      <c r="M37" s="163"/>
      <c r="N37" s="177" t="s">
        <v>247</v>
      </c>
      <c r="O37" s="178">
        <v>46068.0</v>
      </c>
      <c r="P37" s="178">
        <v>46181.0</v>
      </c>
      <c r="Q37" s="179">
        <f t="shared" si="2"/>
        <v>113</v>
      </c>
      <c r="R37" s="163"/>
      <c r="S37" s="163"/>
      <c r="T37" s="163"/>
    </row>
    <row r="38" ht="15.75" customHeight="1">
      <c r="A38" s="162">
        <f t="shared" si="3"/>
        <v>35</v>
      </c>
      <c r="B38" s="184" t="s">
        <v>281</v>
      </c>
      <c r="C38" s="184" t="s">
        <v>249</v>
      </c>
      <c r="D38" s="162" t="s">
        <v>240</v>
      </c>
      <c r="E38" s="182"/>
      <c r="F38" s="183"/>
      <c r="G38" s="183"/>
      <c r="H38" s="179">
        <f t="shared" si="1"/>
        <v>0</v>
      </c>
      <c r="I38" s="163"/>
      <c r="J38" s="163"/>
      <c r="K38" s="163"/>
      <c r="L38" s="163"/>
      <c r="M38" s="163"/>
      <c r="N38" s="177" t="s">
        <v>247</v>
      </c>
      <c r="O38" s="178">
        <v>46068.0</v>
      </c>
      <c r="P38" s="178">
        <v>46181.0</v>
      </c>
      <c r="Q38" s="179">
        <f t="shared" si="2"/>
        <v>113</v>
      </c>
      <c r="R38" s="163"/>
      <c r="S38" s="163"/>
      <c r="T38" s="163"/>
    </row>
    <row r="39" ht="15.75" customHeight="1">
      <c r="A39" s="162">
        <f t="shared" si="3"/>
        <v>36</v>
      </c>
      <c r="B39" s="184" t="s">
        <v>282</v>
      </c>
      <c r="C39" s="184" t="s">
        <v>245</v>
      </c>
      <c r="D39" s="163" t="s">
        <v>240</v>
      </c>
      <c r="E39" s="182"/>
      <c r="F39" s="183"/>
      <c r="G39" s="183"/>
      <c r="H39" s="179">
        <f t="shared" si="1"/>
        <v>0</v>
      </c>
      <c r="I39" s="163"/>
      <c r="J39" s="163"/>
      <c r="K39" s="163"/>
      <c r="L39" s="163"/>
      <c r="M39" s="163"/>
      <c r="N39" s="177" t="s">
        <v>235</v>
      </c>
      <c r="O39" s="178">
        <v>46068.0</v>
      </c>
      <c r="P39" s="183"/>
      <c r="Q39" s="179">
        <f t="shared" si="2"/>
        <v>-46068</v>
      </c>
      <c r="R39" s="163"/>
      <c r="S39" s="163"/>
      <c r="T39" s="163"/>
    </row>
    <row r="40" ht="15.75" customHeight="1">
      <c r="A40" s="162">
        <f t="shared" si="3"/>
        <v>37</v>
      </c>
      <c r="B40" s="184" t="s">
        <v>283</v>
      </c>
      <c r="C40" s="184" t="s">
        <v>251</v>
      </c>
      <c r="D40" s="163" t="s">
        <v>240</v>
      </c>
      <c r="E40" s="182" t="s">
        <v>247</v>
      </c>
      <c r="F40" s="183">
        <v>45882.0</v>
      </c>
      <c r="G40" s="183">
        <v>45995.0</v>
      </c>
      <c r="H40" s="179">
        <f t="shared" si="1"/>
        <v>113</v>
      </c>
      <c r="I40" s="163"/>
      <c r="J40" s="163"/>
      <c r="K40" s="163"/>
      <c r="L40" s="163"/>
      <c r="M40" s="163" t="s">
        <v>240</v>
      </c>
      <c r="N40" s="182"/>
      <c r="O40" s="183"/>
      <c r="P40" s="183"/>
      <c r="Q40" s="179">
        <f t="shared" si="2"/>
        <v>0</v>
      </c>
      <c r="R40" s="163"/>
      <c r="S40" s="163"/>
      <c r="T40" s="163"/>
    </row>
    <row r="41" ht="15.75" customHeight="1">
      <c r="A41" s="162">
        <f t="shared" si="3"/>
        <v>38</v>
      </c>
      <c r="B41" s="184" t="s">
        <v>284</v>
      </c>
      <c r="C41" s="184" t="s">
        <v>251</v>
      </c>
      <c r="D41" s="163" t="s">
        <v>240</v>
      </c>
      <c r="E41" s="182"/>
      <c r="F41" s="183"/>
      <c r="G41" s="183"/>
      <c r="H41" s="179">
        <f t="shared" si="1"/>
        <v>0</v>
      </c>
      <c r="I41" s="163"/>
      <c r="J41" s="163"/>
      <c r="K41" s="163"/>
      <c r="L41" s="163"/>
      <c r="M41" s="163"/>
      <c r="N41" s="177" t="s">
        <v>247</v>
      </c>
      <c r="O41" s="178">
        <v>46068.0</v>
      </c>
      <c r="P41" s="178">
        <v>46181.0</v>
      </c>
      <c r="Q41" s="179">
        <f t="shared" si="2"/>
        <v>113</v>
      </c>
      <c r="R41" s="163"/>
      <c r="S41" s="163"/>
      <c r="T41" s="163"/>
    </row>
    <row r="42" ht="15.75" customHeight="1">
      <c r="A42" s="162">
        <f t="shared" si="3"/>
        <v>39</v>
      </c>
      <c r="B42" s="184" t="s">
        <v>285</v>
      </c>
      <c r="C42" s="184" t="s">
        <v>261</v>
      </c>
      <c r="D42" s="163" t="s">
        <v>240</v>
      </c>
      <c r="E42" s="182" t="s">
        <v>247</v>
      </c>
      <c r="F42" s="183">
        <v>45882.0</v>
      </c>
      <c r="G42" s="183">
        <v>45911.0</v>
      </c>
      <c r="H42" s="179">
        <f t="shared" si="1"/>
        <v>29</v>
      </c>
      <c r="I42" s="163"/>
      <c r="J42" s="163"/>
      <c r="K42" s="163"/>
      <c r="L42" s="163"/>
      <c r="M42" s="163" t="s">
        <v>240</v>
      </c>
      <c r="N42" s="182"/>
      <c r="O42" s="183"/>
      <c r="P42" s="183"/>
      <c r="Q42" s="179">
        <f t="shared" si="2"/>
        <v>0</v>
      </c>
      <c r="R42" s="163"/>
      <c r="S42" s="163"/>
      <c r="T42" s="163"/>
    </row>
    <row r="43" ht="15.75" customHeight="1">
      <c r="A43" s="162">
        <f t="shared" si="3"/>
        <v>40</v>
      </c>
      <c r="B43" s="184" t="s">
        <v>286</v>
      </c>
      <c r="C43" s="184" t="s">
        <v>287</v>
      </c>
      <c r="D43" s="163" t="s">
        <v>240</v>
      </c>
      <c r="E43" s="182" t="s">
        <v>247</v>
      </c>
      <c r="F43" s="183">
        <v>45882.0</v>
      </c>
      <c r="G43" s="183">
        <v>45934.0</v>
      </c>
      <c r="H43" s="179">
        <f t="shared" si="1"/>
        <v>52</v>
      </c>
      <c r="I43" s="163"/>
      <c r="J43" s="163"/>
      <c r="K43" s="163"/>
      <c r="L43" s="163"/>
      <c r="M43" s="163" t="s">
        <v>240</v>
      </c>
      <c r="N43" s="182"/>
      <c r="O43" s="183"/>
      <c r="P43" s="183"/>
      <c r="Q43" s="179">
        <f t="shared" si="2"/>
        <v>0</v>
      </c>
      <c r="R43" s="163"/>
      <c r="S43" s="163"/>
      <c r="T43" s="163"/>
    </row>
    <row r="44" ht="15.75" customHeight="1">
      <c r="A44" s="162">
        <f t="shared" si="3"/>
        <v>41</v>
      </c>
      <c r="B44" s="184" t="s">
        <v>288</v>
      </c>
      <c r="C44" s="184" t="s">
        <v>251</v>
      </c>
      <c r="D44" s="163" t="s">
        <v>240</v>
      </c>
      <c r="E44" s="182" t="s">
        <v>247</v>
      </c>
      <c r="F44" s="183">
        <v>45882.0</v>
      </c>
      <c r="G44" s="183">
        <v>45918.0</v>
      </c>
      <c r="H44" s="179">
        <f t="shared" si="1"/>
        <v>36</v>
      </c>
      <c r="I44" s="163"/>
      <c r="J44" s="163"/>
      <c r="K44" s="163"/>
      <c r="L44" s="163"/>
      <c r="M44" s="163" t="s">
        <v>240</v>
      </c>
      <c r="N44" s="182"/>
      <c r="O44" s="183"/>
      <c r="P44" s="183"/>
      <c r="Q44" s="179">
        <f t="shared" si="2"/>
        <v>0</v>
      </c>
      <c r="R44" s="163"/>
      <c r="S44" s="163"/>
      <c r="T44" s="163"/>
    </row>
    <row r="45" ht="15.75" customHeight="1">
      <c r="A45" s="162">
        <f t="shared" si="3"/>
        <v>42</v>
      </c>
      <c r="B45" s="184" t="s">
        <v>289</v>
      </c>
      <c r="C45" s="184" t="s">
        <v>261</v>
      </c>
      <c r="D45" s="163" t="s">
        <v>240</v>
      </c>
      <c r="E45" s="182" t="s">
        <v>247</v>
      </c>
      <c r="F45" s="183">
        <v>45882.0</v>
      </c>
      <c r="G45" s="183">
        <v>45923.0</v>
      </c>
      <c r="H45" s="179">
        <f t="shared" si="1"/>
        <v>41</v>
      </c>
      <c r="I45" s="163"/>
      <c r="J45" s="163"/>
      <c r="K45" s="163"/>
      <c r="L45" s="163"/>
      <c r="M45" s="163" t="s">
        <v>240</v>
      </c>
      <c r="N45" s="182"/>
      <c r="O45" s="183"/>
      <c r="P45" s="183"/>
      <c r="Q45" s="179">
        <f t="shared" si="2"/>
        <v>0</v>
      </c>
      <c r="R45" s="163"/>
      <c r="S45" s="163"/>
      <c r="T45" s="163"/>
    </row>
    <row r="46" ht="15.75" customHeight="1">
      <c r="A46" s="162">
        <f t="shared" si="3"/>
        <v>43</v>
      </c>
      <c r="B46" s="184" t="s">
        <v>290</v>
      </c>
      <c r="C46" s="184" t="s">
        <v>242</v>
      </c>
      <c r="D46" s="163" t="s">
        <v>240</v>
      </c>
      <c r="E46" s="182" t="s">
        <v>247</v>
      </c>
      <c r="F46" s="183">
        <v>45882.0</v>
      </c>
      <c r="G46" s="183">
        <v>45929.0</v>
      </c>
      <c r="H46" s="179">
        <f t="shared" si="1"/>
        <v>47</v>
      </c>
      <c r="I46" s="163"/>
      <c r="J46" s="163"/>
      <c r="K46" s="163"/>
      <c r="L46" s="163"/>
      <c r="M46" s="163" t="s">
        <v>240</v>
      </c>
      <c r="N46" s="182"/>
      <c r="O46" s="183"/>
      <c r="P46" s="183"/>
      <c r="Q46" s="179">
        <f t="shared" si="2"/>
        <v>0</v>
      </c>
      <c r="R46" s="163"/>
      <c r="S46" s="163"/>
      <c r="T46" s="163"/>
    </row>
    <row r="47" ht="15.75" customHeight="1">
      <c r="A47" s="162">
        <f t="shared" si="3"/>
        <v>44</v>
      </c>
      <c r="B47" s="184" t="s">
        <v>291</v>
      </c>
      <c r="C47" s="184" t="s">
        <v>237</v>
      </c>
      <c r="D47" s="163" t="s">
        <v>240</v>
      </c>
      <c r="E47" s="182"/>
      <c r="F47" s="183"/>
      <c r="G47" s="183"/>
      <c r="H47" s="179">
        <f t="shared" si="1"/>
        <v>0</v>
      </c>
      <c r="I47" s="163"/>
      <c r="J47" s="163"/>
      <c r="K47" s="163"/>
      <c r="L47" s="163"/>
      <c r="M47" s="163" t="s">
        <v>240</v>
      </c>
      <c r="N47" s="177" t="s">
        <v>247</v>
      </c>
      <c r="O47" s="178">
        <v>46087.0</v>
      </c>
      <c r="P47" s="183">
        <v>46122.0</v>
      </c>
      <c r="Q47" s="179">
        <f t="shared" si="2"/>
        <v>35</v>
      </c>
      <c r="R47" s="163"/>
      <c r="S47" s="163"/>
      <c r="T47" s="163"/>
    </row>
    <row r="48" ht="15.75" customHeight="1">
      <c r="A48" s="162">
        <f t="shared" si="3"/>
        <v>45</v>
      </c>
      <c r="B48" s="184" t="s">
        <v>292</v>
      </c>
      <c r="C48" s="184" t="s">
        <v>261</v>
      </c>
      <c r="D48" s="163" t="s">
        <v>240</v>
      </c>
      <c r="E48" s="182" t="s">
        <v>247</v>
      </c>
      <c r="F48" s="183">
        <v>45839.0</v>
      </c>
      <c r="G48" s="183">
        <v>45846.0</v>
      </c>
      <c r="H48" s="179">
        <f t="shared" si="1"/>
        <v>7</v>
      </c>
      <c r="I48" s="163"/>
      <c r="J48" s="163"/>
      <c r="K48" s="163"/>
      <c r="L48" s="163"/>
      <c r="M48" s="163" t="s">
        <v>240</v>
      </c>
      <c r="N48" s="177" t="s">
        <v>247</v>
      </c>
      <c r="O48" s="178">
        <v>46068.0</v>
      </c>
      <c r="P48" s="183">
        <v>46102.0</v>
      </c>
      <c r="Q48" s="179">
        <f t="shared" si="2"/>
        <v>34</v>
      </c>
      <c r="R48" s="163"/>
      <c r="S48" s="163"/>
      <c r="T48" s="163"/>
    </row>
    <row r="49" ht="15.75" customHeight="1">
      <c r="A49" s="162">
        <f t="shared" si="3"/>
        <v>46</v>
      </c>
      <c r="B49" s="184" t="s">
        <v>293</v>
      </c>
      <c r="C49" s="184" t="s">
        <v>237</v>
      </c>
      <c r="D49" s="163" t="s">
        <v>240</v>
      </c>
      <c r="E49" s="182"/>
      <c r="F49" s="183"/>
      <c r="G49" s="183"/>
      <c r="H49" s="179">
        <f t="shared" si="1"/>
        <v>0</v>
      </c>
      <c r="I49" s="163"/>
      <c r="J49" s="163"/>
      <c r="K49" s="163"/>
      <c r="L49" s="163"/>
      <c r="M49" s="163" t="s">
        <v>240</v>
      </c>
      <c r="N49" s="177" t="s">
        <v>247</v>
      </c>
      <c r="O49" s="178">
        <v>46068.0</v>
      </c>
      <c r="P49" s="183">
        <v>46088.0</v>
      </c>
      <c r="Q49" s="179">
        <f t="shared" si="2"/>
        <v>20</v>
      </c>
      <c r="R49" s="163"/>
      <c r="S49" s="163"/>
      <c r="T49" s="163"/>
    </row>
    <row r="50" ht="15.75" customHeight="1">
      <c r="A50" s="162">
        <f t="shared" si="3"/>
        <v>47</v>
      </c>
      <c r="B50" s="184" t="s">
        <v>294</v>
      </c>
      <c r="C50" s="184" t="s">
        <v>261</v>
      </c>
      <c r="D50" s="163" t="s">
        <v>240</v>
      </c>
      <c r="E50" s="182"/>
      <c r="F50" s="183"/>
      <c r="G50" s="183"/>
      <c r="H50" s="179">
        <f t="shared" si="1"/>
        <v>0</v>
      </c>
      <c r="I50" s="163"/>
      <c r="J50" s="163"/>
      <c r="K50" s="163"/>
      <c r="L50" s="163"/>
      <c r="M50" s="163" t="s">
        <v>240</v>
      </c>
      <c r="N50" s="177" t="s">
        <v>247</v>
      </c>
      <c r="O50" s="178">
        <v>46068.0</v>
      </c>
      <c r="P50" s="183">
        <v>46105.0</v>
      </c>
      <c r="Q50" s="179">
        <f t="shared" si="2"/>
        <v>37</v>
      </c>
      <c r="R50" s="163"/>
      <c r="S50" s="163"/>
      <c r="T50" s="163"/>
    </row>
    <row r="51" ht="15.75" customHeight="1">
      <c r="A51" s="162">
        <f t="shared" si="3"/>
        <v>48</v>
      </c>
      <c r="B51" s="184" t="s">
        <v>295</v>
      </c>
      <c r="C51" s="184" t="s">
        <v>287</v>
      </c>
      <c r="D51" s="162" t="s">
        <v>240</v>
      </c>
      <c r="E51" s="182"/>
      <c r="F51" s="183"/>
      <c r="G51" s="183"/>
      <c r="H51" s="179">
        <f t="shared" si="1"/>
        <v>0</v>
      </c>
      <c r="I51" s="163"/>
      <c r="J51" s="163"/>
      <c r="K51" s="163"/>
      <c r="L51" s="163"/>
      <c r="M51" s="163" t="s">
        <v>240</v>
      </c>
      <c r="N51" s="182"/>
      <c r="O51" s="183"/>
      <c r="P51" s="183"/>
      <c r="Q51" s="179">
        <f t="shared" si="2"/>
        <v>0</v>
      </c>
      <c r="R51" s="163"/>
      <c r="S51" s="163"/>
      <c r="T51" s="163"/>
    </row>
    <row r="52" ht="15.75" customHeight="1">
      <c r="A52" s="162">
        <f t="shared" si="3"/>
        <v>49</v>
      </c>
      <c r="B52" s="184" t="s">
        <v>296</v>
      </c>
      <c r="C52" s="184" t="s">
        <v>249</v>
      </c>
      <c r="D52" s="163" t="s">
        <v>240</v>
      </c>
      <c r="E52" s="182"/>
      <c r="F52" s="183"/>
      <c r="G52" s="183"/>
      <c r="H52" s="179">
        <f t="shared" si="1"/>
        <v>0</v>
      </c>
      <c r="I52" s="163"/>
      <c r="J52" s="163"/>
      <c r="K52" s="163"/>
      <c r="L52" s="163"/>
      <c r="M52" s="163" t="s">
        <v>240</v>
      </c>
      <c r="N52" s="177" t="s">
        <v>247</v>
      </c>
      <c r="O52" s="178">
        <v>46068.0</v>
      </c>
      <c r="P52" s="183">
        <v>46079.0</v>
      </c>
      <c r="Q52" s="179">
        <f t="shared" si="2"/>
        <v>11</v>
      </c>
      <c r="R52" s="163"/>
      <c r="S52" s="163"/>
      <c r="T52" s="163"/>
    </row>
    <row r="53" ht="15.75" customHeight="1">
      <c r="A53" s="162">
        <f t="shared" si="3"/>
        <v>50</v>
      </c>
      <c r="B53" s="184" t="s">
        <v>297</v>
      </c>
      <c r="C53" s="184" t="s">
        <v>237</v>
      </c>
      <c r="D53" s="163" t="s">
        <v>240</v>
      </c>
      <c r="E53" s="182"/>
      <c r="F53" s="183"/>
      <c r="G53" s="183"/>
      <c r="H53" s="179">
        <f t="shared" si="1"/>
        <v>0</v>
      </c>
      <c r="I53" s="163"/>
      <c r="J53" s="163"/>
      <c r="K53" s="163"/>
      <c r="L53" s="163"/>
      <c r="M53" s="163" t="s">
        <v>240</v>
      </c>
      <c r="N53" s="182"/>
      <c r="O53" s="183"/>
      <c r="P53" s="183"/>
      <c r="Q53" s="179">
        <f t="shared" si="2"/>
        <v>0</v>
      </c>
      <c r="R53" s="163"/>
      <c r="S53" s="163"/>
      <c r="T53" s="163"/>
    </row>
    <row r="54" ht="15.75" customHeight="1">
      <c r="A54" s="162">
        <f t="shared" si="3"/>
        <v>51</v>
      </c>
      <c r="B54" s="184" t="s">
        <v>298</v>
      </c>
      <c r="C54" s="184" t="s">
        <v>261</v>
      </c>
      <c r="D54" s="163" t="s">
        <v>240</v>
      </c>
      <c r="E54" s="182"/>
      <c r="F54" s="183"/>
      <c r="G54" s="183"/>
      <c r="H54" s="179">
        <f t="shared" si="1"/>
        <v>0</v>
      </c>
      <c r="I54" s="163"/>
      <c r="J54" s="163"/>
      <c r="K54" s="163"/>
      <c r="L54" s="163"/>
      <c r="M54" s="163" t="s">
        <v>240</v>
      </c>
      <c r="N54" s="182"/>
      <c r="O54" s="183"/>
      <c r="P54" s="183"/>
      <c r="Q54" s="179">
        <f t="shared" si="2"/>
        <v>0</v>
      </c>
      <c r="R54" s="163"/>
      <c r="S54" s="163"/>
      <c r="T54" s="163"/>
    </row>
    <row r="55" ht="15.75" customHeight="1">
      <c r="A55" s="162">
        <f t="shared" si="3"/>
        <v>52</v>
      </c>
      <c r="B55" s="184" t="s">
        <v>299</v>
      </c>
      <c r="C55" s="184" t="s">
        <v>261</v>
      </c>
      <c r="D55" s="163" t="s">
        <v>240</v>
      </c>
      <c r="E55" s="182"/>
      <c r="F55" s="183"/>
      <c r="G55" s="183"/>
      <c r="H55" s="179">
        <f t="shared" si="1"/>
        <v>0</v>
      </c>
      <c r="I55" s="163"/>
      <c r="J55" s="163"/>
      <c r="K55" s="163"/>
      <c r="L55" s="163"/>
      <c r="M55" s="162" t="s">
        <v>240</v>
      </c>
      <c r="N55" s="182"/>
      <c r="O55" s="183"/>
      <c r="P55" s="183"/>
      <c r="Q55" s="179">
        <f t="shared" si="2"/>
        <v>0</v>
      </c>
      <c r="R55" s="163"/>
      <c r="S55" s="163"/>
      <c r="T55" s="163"/>
    </row>
    <row r="56" ht="15.75" customHeight="1">
      <c r="A56" s="162">
        <f t="shared" si="3"/>
        <v>53</v>
      </c>
      <c r="B56" s="184" t="s">
        <v>300</v>
      </c>
      <c r="C56" s="184" t="s">
        <v>249</v>
      </c>
      <c r="D56" s="163" t="s">
        <v>240</v>
      </c>
      <c r="E56" s="182"/>
      <c r="F56" s="183"/>
      <c r="G56" s="183"/>
      <c r="H56" s="179">
        <f t="shared" si="1"/>
        <v>0</v>
      </c>
      <c r="I56" s="163"/>
      <c r="J56" s="163"/>
      <c r="K56" s="163"/>
      <c r="L56" s="163"/>
      <c r="M56" s="163" t="s">
        <v>240</v>
      </c>
      <c r="N56" s="182"/>
      <c r="O56" s="183"/>
      <c r="P56" s="183"/>
      <c r="Q56" s="179">
        <f t="shared" si="2"/>
        <v>0</v>
      </c>
      <c r="R56" s="163"/>
      <c r="S56" s="163"/>
      <c r="T56" s="163"/>
    </row>
    <row r="57" ht="15.75" customHeight="1">
      <c r="A57" s="162">
        <f t="shared" si="3"/>
        <v>54</v>
      </c>
      <c r="B57" s="184" t="s">
        <v>301</v>
      </c>
      <c r="C57" s="184" t="s">
        <v>249</v>
      </c>
      <c r="D57" s="163" t="s">
        <v>240</v>
      </c>
      <c r="E57" s="182" t="s">
        <v>247</v>
      </c>
      <c r="F57" s="183">
        <v>45823.0</v>
      </c>
      <c r="G57" s="183">
        <v>46006.0</v>
      </c>
      <c r="H57" s="179">
        <f t="shared" si="1"/>
        <v>183</v>
      </c>
      <c r="I57" s="163"/>
      <c r="J57" s="163"/>
      <c r="K57" s="163"/>
      <c r="L57" s="163"/>
      <c r="M57" s="163" t="s">
        <v>240</v>
      </c>
      <c r="N57" s="177" t="s">
        <v>247</v>
      </c>
      <c r="O57" s="178">
        <v>46068.0</v>
      </c>
      <c r="P57" s="183">
        <v>46091.0</v>
      </c>
      <c r="Q57" s="179">
        <f t="shared" si="2"/>
        <v>23</v>
      </c>
      <c r="R57" s="163"/>
      <c r="S57" s="163"/>
      <c r="T57" s="163"/>
    </row>
    <row r="58" ht="15.75" customHeight="1">
      <c r="A58" s="162">
        <f t="shared" si="3"/>
        <v>55</v>
      </c>
      <c r="B58" s="184" t="s">
        <v>302</v>
      </c>
      <c r="C58" s="184" t="s">
        <v>303</v>
      </c>
      <c r="D58" s="163" t="s">
        <v>240</v>
      </c>
      <c r="E58" s="182" t="s">
        <v>247</v>
      </c>
      <c r="F58" s="183">
        <v>45823.0</v>
      </c>
      <c r="G58" s="183">
        <v>46006.0</v>
      </c>
      <c r="H58" s="179">
        <f t="shared" si="1"/>
        <v>183</v>
      </c>
      <c r="I58" s="163"/>
      <c r="J58" s="163"/>
      <c r="K58" s="163"/>
      <c r="L58" s="163"/>
      <c r="M58" s="163" t="s">
        <v>240</v>
      </c>
      <c r="N58" s="177" t="s">
        <v>247</v>
      </c>
      <c r="O58" s="178">
        <v>46068.0</v>
      </c>
      <c r="P58" s="183">
        <v>46095.0</v>
      </c>
      <c r="Q58" s="179">
        <f t="shared" si="2"/>
        <v>27</v>
      </c>
      <c r="R58" s="163"/>
      <c r="S58" s="163"/>
      <c r="T58" s="163"/>
    </row>
    <row r="59" ht="15.75" customHeight="1">
      <c r="A59" s="162">
        <f t="shared" si="3"/>
        <v>56</v>
      </c>
      <c r="B59" s="184" t="s">
        <v>304</v>
      </c>
      <c r="C59" s="184" t="s">
        <v>249</v>
      </c>
      <c r="D59" s="163" t="s">
        <v>240</v>
      </c>
      <c r="E59" s="182" t="s">
        <v>247</v>
      </c>
      <c r="F59" s="183">
        <v>45792.0</v>
      </c>
      <c r="G59" s="183">
        <v>45793.0</v>
      </c>
      <c r="H59" s="179">
        <f t="shared" si="1"/>
        <v>1</v>
      </c>
      <c r="I59" s="163"/>
      <c r="J59" s="163"/>
      <c r="K59" s="163"/>
      <c r="L59" s="163"/>
      <c r="M59" s="163" t="s">
        <v>240</v>
      </c>
      <c r="N59" s="177" t="s">
        <v>247</v>
      </c>
      <c r="O59" s="183">
        <v>45903.0</v>
      </c>
      <c r="P59" s="183">
        <v>46126.0</v>
      </c>
      <c r="Q59" s="179">
        <f t="shared" si="2"/>
        <v>223</v>
      </c>
      <c r="R59" s="163"/>
      <c r="S59" s="163"/>
      <c r="T59" s="163"/>
    </row>
    <row r="60" ht="15.75" customHeight="1">
      <c r="A60" s="162">
        <f t="shared" si="3"/>
        <v>57</v>
      </c>
      <c r="B60" s="184" t="s">
        <v>305</v>
      </c>
      <c r="C60" s="184" t="s">
        <v>261</v>
      </c>
      <c r="D60" s="163" t="s">
        <v>240</v>
      </c>
      <c r="E60" s="182"/>
      <c r="F60" s="183"/>
      <c r="G60" s="183"/>
      <c r="H60" s="179">
        <f t="shared" si="1"/>
        <v>0</v>
      </c>
      <c r="I60" s="163"/>
      <c r="J60" s="163"/>
      <c r="K60" s="163"/>
      <c r="L60" s="163"/>
      <c r="M60" s="163" t="s">
        <v>240</v>
      </c>
      <c r="N60" s="182" t="s">
        <v>247</v>
      </c>
      <c r="O60" s="183">
        <v>45903.0</v>
      </c>
      <c r="P60" s="183">
        <v>45999.0</v>
      </c>
      <c r="Q60" s="179">
        <f t="shared" si="2"/>
        <v>96</v>
      </c>
      <c r="R60" s="163"/>
      <c r="S60" s="163"/>
      <c r="T60" s="163"/>
    </row>
    <row r="61" ht="15.75" customHeight="1">
      <c r="A61" s="162">
        <f t="shared" si="3"/>
        <v>58</v>
      </c>
      <c r="B61" s="184" t="s">
        <v>306</v>
      </c>
      <c r="C61" s="184" t="s">
        <v>261</v>
      </c>
      <c r="D61" s="163" t="s">
        <v>240</v>
      </c>
      <c r="E61" s="182"/>
      <c r="F61" s="183"/>
      <c r="G61" s="183"/>
      <c r="H61" s="179">
        <f t="shared" si="1"/>
        <v>0</v>
      </c>
      <c r="I61" s="163"/>
      <c r="J61" s="163"/>
      <c r="K61" s="163"/>
      <c r="L61" s="163"/>
      <c r="M61" s="163" t="s">
        <v>240</v>
      </c>
      <c r="N61" s="182" t="s">
        <v>247</v>
      </c>
      <c r="O61" s="183">
        <v>45903.0</v>
      </c>
      <c r="P61" s="183">
        <v>46005.0</v>
      </c>
      <c r="Q61" s="179">
        <f t="shared" si="2"/>
        <v>102</v>
      </c>
      <c r="R61" s="163"/>
      <c r="S61" s="163"/>
      <c r="T61" s="163"/>
    </row>
    <row r="62" ht="15.75" customHeight="1">
      <c r="A62" s="162">
        <f t="shared" si="3"/>
        <v>59</v>
      </c>
      <c r="B62" s="184" t="s">
        <v>307</v>
      </c>
      <c r="C62" s="184" t="s">
        <v>251</v>
      </c>
      <c r="D62" s="163" t="s">
        <v>240</v>
      </c>
      <c r="E62" s="182"/>
      <c r="F62" s="183"/>
      <c r="G62" s="183"/>
      <c r="H62" s="179">
        <f t="shared" si="1"/>
        <v>0</v>
      </c>
      <c r="I62" s="163"/>
      <c r="J62" s="163"/>
      <c r="K62" s="163"/>
      <c r="L62" s="163"/>
      <c r="M62" s="163" t="s">
        <v>240</v>
      </c>
      <c r="N62" s="182"/>
      <c r="O62" s="183"/>
      <c r="P62" s="183"/>
      <c r="Q62" s="179">
        <f t="shared" si="2"/>
        <v>0</v>
      </c>
      <c r="R62" s="163"/>
      <c r="S62" s="163"/>
      <c r="T62" s="163"/>
    </row>
    <row r="63" ht="15.75" customHeight="1">
      <c r="A63" s="162">
        <f t="shared" si="3"/>
        <v>60</v>
      </c>
      <c r="B63" s="184" t="s">
        <v>308</v>
      </c>
      <c r="C63" s="184" t="s">
        <v>287</v>
      </c>
      <c r="D63" s="163" t="s">
        <v>240</v>
      </c>
      <c r="E63" s="182"/>
      <c r="F63" s="183"/>
      <c r="G63" s="183"/>
      <c r="H63" s="179">
        <f t="shared" si="1"/>
        <v>0</v>
      </c>
      <c r="I63" s="163"/>
      <c r="J63" s="163"/>
      <c r="K63" s="163"/>
      <c r="L63" s="163"/>
      <c r="M63" s="163" t="s">
        <v>240</v>
      </c>
      <c r="N63" s="182"/>
      <c r="O63" s="183"/>
      <c r="P63" s="183"/>
      <c r="Q63" s="179">
        <f t="shared" si="2"/>
        <v>0</v>
      </c>
      <c r="R63" s="163"/>
      <c r="S63" s="163"/>
      <c r="T63" s="163"/>
    </row>
    <row r="64" ht="15.75" customHeight="1">
      <c r="A64" s="162">
        <f t="shared" si="3"/>
        <v>61</v>
      </c>
      <c r="B64" s="184" t="s">
        <v>309</v>
      </c>
      <c r="C64" s="184" t="s">
        <v>261</v>
      </c>
      <c r="D64" s="163" t="s">
        <v>240</v>
      </c>
      <c r="E64" s="182" t="s">
        <v>247</v>
      </c>
      <c r="F64" s="183">
        <v>45767.0</v>
      </c>
      <c r="G64" s="183">
        <v>45786.0</v>
      </c>
      <c r="H64" s="179">
        <f t="shared" si="1"/>
        <v>19</v>
      </c>
      <c r="I64" s="185" t="s">
        <v>310</v>
      </c>
      <c r="J64" s="185" t="s">
        <v>311</v>
      </c>
      <c r="K64" s="163">
        <v>7.877597229E9</v>
      </c>
      <c r="L64" s="163"/>
      <c r="M64" s="163" t="s">
        <v>240</v>
      </c>
      <c r="N64" s="182"/>
      <c r="O64" s="183"/>
      <c r="P64" s="183"/>
      <c r="Q64" s="179">
        <f t="shared" si="2"/>
        <v>0</v>
      </c>
      <c r="R64" s="185"/>
      <c r="S64" s="185"/>
      <c r="T64" s="163"/>
    </row>
    <row r="65" ht="15.75" customHeight="1">
      <c r="A65" s="162">
        <f t="shared" si="3"/>
        <v>62</v>
      </c>
      <c r="B65" s="184" t="s">
        <v>312</v>
      </c>
      <c r="C65" s="184" t="s">
        <v>261</v>
      </c>
      <c r="D65" s="163" t="s">
        <v>240</v>
      </c>
      <c r="E65" s="182" t="s">
        <v>247</v>
      </c>
      <c r="F65" s="183">
        <v>45767.0</v>
      </c>
      <c r="G65" s="183">
        <v>45786.0</v>
      </c>
      <c r="H65" s="179">
        <f t="shared" si="1"/>
        <v>19</v>
      </c>
      <c r="I65" s="163"/>
      <c r="J65" s="163"/>
      <c r="K65" s="163"/>
      <c r="L65" s="163"/>
      <c r="M65" s="163" t="s">
        <v>240</v>
      </c>
      <c r="N65" s="182" t="s">
        <v>247</v>
      </c>
      <c r="O65" s="183">
        <v>45893.0</v>
      </c>
      <c r="P65" s="183">
        <v>46020.0</v>
      </c>
      <c r="Q65" s="179">
        <f t="shared" si="2"/>
        <v>127</v>
      </c>
      <c r="R65" s="163"/>
      <c r="S65" s="163"/>
      <c r="T65" s="163"/>
    </row>
    <row r="66" ht="15.75" customHeight="1">
      <c r="A66" s="162">
        <f t="shared" si="3"/>
        <v>63</v>
      </c>
      <c r="B66" s="184" t="s">
        <v>313</v>
      </c>
      <c r="C66" s="184" t="s">
        <v>249</v>
      </c>
      <c r="D66" s="163" t="s">
        <v>240</v>
      </c>
      <c r="E66" s="182"/>
      <c r="F66" s="183"/>
      <c r="G66" s="183"/>
      <c r="H66" s="179">
        <f t="shared" si="1"/>
        <v>0</v>
      </c>
      <c r="I66" s="163"/>
      <c r="J66" s="163"/>
      <c r="K66" s="163"/>
      <c r="L66" s="163"/>
      <c r="M66" s="163" t="s">
        <v>240</v>
      </c>
      <c r="N66" s="182" t="s">
        <v>247</v>
      </c>
      <c r="O66" s="183">
        <v>45893.0</v>
      </c>
      <c r="P66" s="183">
        <v>46040.0</v>
      </c>
      <c r="Q66" s="179">
        <f t="shared" si="2"/>
        <v>147</v>
      </c>
      <c r="R66" s="163"/>
      <c r="S66" s="163"/>
      <c r="T66" s="163"/>
    </row>
    <row r="67" ht="15.75" customHeight="1">
      <c r="A67" s="162">
        <f t="shared" si="3"/>
        <v>64</v>
      </c>
      <c r="B67" s="184" t="s">
        <v>314</v>
      </c>
      <c r="C67" s="184" t="s">
        <v>261</v>
      </c>
      <c r="D67" s="163" t="s">
        <v>240</v>
      </c>
      <c r="E67" s="182"/>
      <c r="F67" s="183"/>
      <c r="G67" s="183"/>
      <c r="H67" s="179">
        <f t="shared" si="1"/>
        <v>0</v>
      </c>
      <c r="I67" s="163"/>
      <c r="J67" s="163"/>
      <c r="K67" s="163"/>
      <c r="L67" s="163"/>
      <c r="M67" s="163" t="s">
        <v>240</v>
      </c>
      <c r="N67" s="182" t="s">
        <v>247</v>
      </c>
      <c r="O67" s="183">
        <v>45893.0</v>
      </c>
      <c r="P67" s="183">
        <v>46051.0</v>
      </c>
      <c r="Q67" s="179">
        <f t="shared" si="2"/>
        <v>158</v>
      </c>
      <c r="R67" s="163"/>
      <c r="S67" s="163"/>
      <c r="T67" s="163"/>
    </row>
    <row r="68" ht="15.75" customHeight="1">
      <c r="A68" s="162">
        <f t="shared" si="3"/>
        <v>65</v>
      </c>
      <c r="B68" s="184" t="s">
        <v>315</v>
      </c>
      <c r="C68" s="184" t="s">
        <v>251</v>
      </c>
      <c r="D68" s="163" t="s">
        <v>240</v>
      </c>
      <c r="E68" s="182"/>
      <c r="F68" s="183"/>
      <c r="G68" s="183"/>
      <c r="H68" s="179">
        <f t="shared" si="1"/>
        <v>0</v>
      </c>
      <c r="I68" s="163"/>
      <c r="J68" s="163"/>
      <c r="K68" s="163"/>
      <c r="L68" s="163"/>
      <c r="M68" s="163" t="s">
        <v>240</v>
      </c>
      <c r="N68" s="182" t="s">
        <v>247</v>
      </c>
      <c r="O68" s="183">
        <v>45893.0</v>
      </c>
      <c r="P68" s="183">
        <v>46062.0</v>
      </c>
      <c r="Q68" s="179">
        <f t="shared" si="2"/>
        <v>169</v>
      </c>
      <c r="R68" s="163"/>
      <c r="S68" s="163"/>
      <c r="T68" s="163"/>
    </row>
    <row r="69" ht="15.75" customHeight="1">
      <c r="A69" s="162">
        <f t="shared" si="3"/>
        <v>66</v>
      </c>
      <c r="B69" s="184" t="s">
        <v>316</v>
      </c>
      <c r="C69" s="184" t="s">
        <v>303</v>
      </c>
      <c r="D69" s="163" t="s">
        <v>240</v>
      </c>
      <c r="E69" s="182"/>
      <c r="F69" s="183"/>
      <c r="G69" s="183"/>
      <c r="H69" s="179">
        <f t="shared" si="1"/>
        <v>0</v>
      </c>
      <c r="I69" s="163"/>
      <c r="J69" s="163"/>
      <c r="K69" s="163"/>
      <c r="L69" s="163"/>
      <c r="M69" s="163" t="s">
        <v>240</v>
      </c>
      <c r="N69" s="182"/>
      <c r="O69" s="183"/>
      <c r="P69" s="183"/>
      <c r="Q69" s="179">
        <f t="shared" si="2"/>
        <v>0</v>
      </c>
      <c r="R69" s="163"/>
      <c r="S69" s="163"/>
      <c r="T69" s="163"/>
    </row>
    <row r="70" ht="15.75" customHeight="1">
      <c r="A70" s="162">
        <f t="shared" si="3"/>
        <v>67</v>
      </c>
      <c r="B70" s="184" t="s">
        <v>317</v>
      </c>
      <c r="C70" s="184" t="s">
        <v>237</v>
      </c>
      <c r="D70" s="163" t="s">
        <v>240</v>
      </c>
      <c r="E70" s="182"/>
      <c r="F70" s="183"/>
      <c r="G70" s="183"/>
      <c r="H70" s="179">
        <f t="shared" si="1"/>
        <v>0</v>
      </c>
      <c r="I70" s="163"/>
      <c r="J70" s="163"/>
      <c r="K70" s="163"/>
      <c r="L70" s="163"/>
      <c r="M70" s="163" t="s">
        <v>240</v>
      </c>
      <c r="N70" s="182" t="s">
        <v>247</v>
      </c>
      <c r="O70" s="183">
        <v>45893.0</v>
      </c>
      <c r="P70" s="183">
        <v>46067.0</v>
      </c>
      <c r="Q70" s="179">
        <f t="shared" si="2"/>
        <v>174</v>
      </c>
      <c r="R70" s="163"/>
      <c r="S70" s="163"/>
      <c r="T70" s="163"/>
    </row>
    <row r="71" ht="15.75" customHeight="1">
      <c r="A71" s="162">
        <f t="shared" si="3"/>
        <v>68</v>
      </c>
      <c r="B71" s="184" t="s">
        <v>318</v>
      </c>
      <c r="C71" s="184" t="s">
        <v>249</v>
      </c>
      <c r="D71" s="163" t="s">
        <v>240</v>
      </c>
      <c r="E71" s="182"/>
      <c r="F71" s="183"/>
      <c r="G71" s="183"/>
      <c r="H71" s="179">
        <f t="shared" si="1"/>
        <v>0</v>
      </c>
      <c r="I71" s="163"/>
      <c r="J71" s="163"/>
      <c r="K71" s="163"/>
      <c r="L71" s="163"/>
      <c r="M71" s="163" t="s">
        <v>240</v>
      </c>
      <c r="N71" s="182" t="s">
        <v>247</v>
      </c>
      <c r="O71" s="183">
        <v>45893.0</v>
      </c>
      <c r="P71" s="183">
        <v>46002.0</v>
      </c>
      <c r="Q71" s="179">
        <f t="shared" si="2"/>
        <v>109</v>
      </c>
      <c r="R71" s="163"/>
      <c r="S71" s="163"/>
      <c r="T71" s="163"/>
    </row>
    <row r="72" ht="15.75" customHeight="1">
      <c r="A72" s="162">
        <f t="shared" si="3"/>
        <v>69</v>
      </c>
      <c r="B72" s="184" t="s">
        <v>319</v>
      </c>
      <c r="C72" s="184" t="s">
        <v>261</v>
      </c>
      <c r="D72" s="163" t="s">
        <v>240</v>
      </c>
      <c r="E72" s="182"/>
      <c r="F72" s="183"/>
      <c r="G72" s="183"/>
      <c r="H72" s="179">
        <f t="shared" si="1"/>
        <v>0</v>
      </c>
      <c r="I72" s="163"/>
      <c r="J72" s="163"/>
      <c r="K72" s="163"/>
      <c r="L72" s="163"/>
      <c r="M72" s="163" t="s">
        <v>240</v>
      </c>
      <c r="N72" s="177" t="s">
        <v>247</v>
      </c>
      <c r="O72" s="183">
        <v>45893.0</v>
      </c>
      <c r="P72" s="183">
        <v>46079.0</v>
      </c>
      <c r="Q72" s="179">
        <f t="shared" si="2"/>
        <v>186</v>
      </c>
      <c r="R72" s="163"/>
      <c r="S72" s="163"/>
      <c r="T72" s="163"/>
    </row>
    <row r="73" ht="15.75" customHeight="1">
      <c r="A73" s="162">
        <f t="shared" si="3"/>
        <v>70</v>
      </c>
      <c r="B73" s="184" t="s">
        <v>320</v>
      </c>
      <c r="C73" s="184" t="s">
        <v>249</v>
      </c>
      <c r="D73" s="163" t="s">
        <v>240</v>
      </c>
      <c r="E73" s="182"/>
      <c r="F73" s="183"/>
      <c r="G73" s="183"/>
      <c r="H73" s="179">
        <f t="shared" si="1"/>
        <v>0</v>
      </c>
      <c r="I73" s="163"/>
      <c r="J73" s="163"/>
      <c r="K73" s="163"/>
      <c r="L73" s="163"/>
      <c r="M73" s="163" t="s">
        <v>240</v>
      </c>
      <c r="N73" s="182"/>
      <c r="O73" s="183"/>
      <c r="P73" s="183"/>
      <c r="Q73" s="179">
        <f t="shared" si="2"/>
        <v>0</v>
      </c>
      <c r="R73" s="163"/>
      <c r="S73" s="163"/>
      <c r="T73" s="163"/>
    </row>
    <row r="74" ht="15.75" customHeight="1">
      <c r="A74" s="162">
        <f t="shared" si="3"/>
        <v>71</v>
      </c>
      <c r="B74" s="184" t="s">
        <v>321</v>
      </c>
      <c r="C74" s="184" t="s">
        <v>303</v>
      </c>
      <c r="D74" s="163" t="s">
        <v>240</v>
      </c>
      <c r="E74" s="182"/>
      <c r="F74" s="183"/>
      <c r="G74" s="183"/>
      <c r="H74" s="179">
        <f t="shared" si="1"/>
        <v>0</v>
      </c>
      <c r="I74" s="163"/>
      <c r="J74" s="163"/>
      <c r="K74" s="163"/>
      <c r="L74" s="163"/>
      <c r="M74" s="163" t="s">
        <v>240</v>
      </c>
      <c r="N74" s="182"/>
      <c r="O74" s="183"/>
      <c r="P74" s="183"/>
      <c r="Q74" s="179">
        <f t="shared" si="2"/>
        <v>0</v>
      </c>
      <c r="R74" s="163"/>
      <c r="S74" s="163"/>
      <c r="T74" s="163"/>
    </row>
    <row r="75" ht="15.75" customHeight="1">
      <c r="A75" s="162">
        <f t="shared" si="3"/>
        <v>72</v>
      </c>
      <c r="B75" s="184" t="s">
        <v>322</v>
      </c>
      <c r="C75" s="184" t="s">
        <v>249</v>
      </c>
      <c r="D75" s="163" t="s">
        <v>240</v>
      </c>
      <c r="E75" s="182"/>
      <c r="F75" s="183"/>
      <c r="G75" s="183"/>
      <c r="H75" s="179">
        <f t="shared" si="1"/>
        <v>0</v>
      </c>
      <c r="I75" s="163"/>
      <c r="J75" s="163"/>
      <c r="K75" s="163"/>
      <c r="L75" s="163"/>
      <c r="M75" s="163" t="s">
        <v>240</v>
      </c>
      <c r="N75" s="182" t="s">
        <v>247</v>
      </c>
      <c r="O75" s="183">
        <v>45903.0</v>
      </c>
      <c r="P75" s="183">
        <v>45904.0</v>
      </c>
      <c r="Q75" s="179">
        <f t="shared" si="2"/>
        <v>1</v>
      </c>
      <c r="R75" s="163"/>
      <c r="S75" s="163"/>
      <c r="T75" s="163"/>
    </row>
    <row r="76" ht="15.75" customHeight="1">
      <c r="A76" s="162">
        <f t="shared" si="3"/>
        <v>73</v>
      </c>
      <c r="B76" s="184" t="s">
        <v>323</v>
      </c>
      <c r="C76" s="184" t="s">
        <v>242</v>
      </c>
      <c r="D76" s="163" t="s">
        <v>240</v>
      </c>
      <c r="E76" s="182"/>
      <c r="F76" s="183"/>
      <c r="G76" s="183"/>
      <c r="H76" s="179">
        <f t="shared" si="1"/>
        <v>0</v>
      </c>
      <c r="I76" s="163"/>
      <c r="J76" s="163"/>
      <c r="K76" s="163"/>
      <c r="L76" s="163"/>
      <c r="M76" s="163"/>
      <c r="N76" s="177" t="s">
        <v>235</v>
      </c>
      <c r="O76" s="178">
        <v>46068.0</v>
      </c>
      <c r="P76" s="183"/>
      <c r="Q76" s="179">
        <f t="shared" si="2"/>
        <v>-46068</v>
      </c>
      <c r="R76" s="163"/>
      <c r="S76" s="163"/>
      <c r="T76" s="163"/>
    </row>
    <row r="77" ht="15.75" customHeight="1">
      <c r="A77" s="162">
        <f t="shared" si="3"/>
        <v>74</v>
      </c>
      <c r="B77" s="184" t="s">
        <v>324</v>
      </c>
      <c r="C77" s="184" t="s">
        <v>237</v>
      </c>
      <c r="D77" s="163" t="s">
        <v>240</v>
      </c>
      <c r="E77" s="182"/>
      <c r="F77" s="183"/>
      <c r="G77" s="183"/>
      <c r="H77" s="179">
        <f t="shared" si="1"/>
        <v>0</v>
      </c>
      <c r="I77" s="163"/>
      <c r="J77" s="163"/>
      <c r="K77" s="163"/>
      <c r="L77" s="163"/>
      <c r="M77" s="163" t="s">
        <v>240</v>
      </c>
      <c r="N77" s="182"/>
      <c r="O77" s="183"/>
      <c r="P77" s="183"/>
      <c r="Q77" s="179">
        <f t="shared" si="2"/>
        <v>0</v>
      </c>
      <c r="R77" s="163"/>
      <c r="S77" s="163"/>
      <c r="T77" s="163"/>
    </row>
    <row r="78" ht="15.75" customHeight="1">
      <c r="A78" s="162">
        <f t="shared" si="3"/>
        <v>75</v>
      </c>
      <c r="B78" s="184" t="s">
        <v>325</v>
      </c>
      <c r="C78" s="184" t="s">
        <v>237</v>
      </c>
      <c r="D78" s="163" t="s">
        <v>240</v>
      </c>
      <c r="E78" s="182"/>
      <c r="F78" s="183"/>
      <c r="G78" s="183"/>
      <c r="H78" s="179">
        <f t="shared" si="1"/>
        <v>0</v>
      </c>
      <c r="I78" s="163"/>
      <c r="J78" s="163"/>
      <c r="K78" s="163"/>
      <c r="L78" s="163"/>
      <c r="M78" s="163" t="s">
        <v>240</v>
      </c>
      <c r="N78" s="182"/>
      <c r="O78" s="183"/>
      <c r="P78" s="183"/>
      <c r="Q78" s="179">
        <f t="shared" si="2"/>
        <v>0</v>
      </c>
      <c r="R78" s="163"/>
      <c r="S78" s="163"/>
      <c r="T78" s="163"/>
    </row>
    <row r="79" ht="15.75" customHeight="1">
      <c r="A79" s="162">
        <f t="shared" si="3"/>
        <v>76</v>
      </c>
      <c r="B79" s="184" t="s">
        <v>326</v>
      </c>
      <c r="C79" s="184" t="s">
        <v>242</v>
      </c>
      <c r="D79" s="163" t="s">
        <v>240</v>
      </c>
      <c r="E79" s="182"/>
      <c r="F79" s="183"/>
      <c r="G79" s="183"/>
      <c r="H79" s="179">
        <f t="shared" si="1"/>
        <v>0</v>
      </c>
      <c r="I79" s="163"/>
      <c r="J79" s="163"/>
      <c r="K79" s="163"/>
      <c r="L79" s="163"/>
      <c r="M79" s="163" t="s">
        <v>240</v>
      </c>
      <c r="N79" s="182"/>
      <c r="O79" s="183"/>
      <c r="P79" s="183"/>
      <c r="Q79" s="179">
        <f t="shared" si="2"/>
        <v>0</v>
      </c>
      <c r="R79" s="163"/>
      <c r="S79" s="163"/>
      <c r="T79" s="163"/>
    </row>
    <row r="80" ht="15.75" customHeight="1">
      <c r="A80" s="162">
        <f t="shared" si="3"/>
        <v>77</v>
      </c>
      <c r="B80" s="184" t="s">
        <v>327</v>
      </c>
      <c r="C80" s="184" t="s">
        <v>237</v>
      </c>
      <c r="D80" s="163" t="s">
        <v>240</v>
      </c>
      <c r="E80" s="182"/>
      <c r="F80" s="183"/>
      <c r="G80" s="183"/>
      <c r="H80" s="179">
        <f t="shared" si="1"/>
        <v>0</v>
      </c>
      <c r="I80" s="163"/>
      <c r="J80" s="163"/>
      <c r="K80" s="163"/>
      <c r="L80" s="163"/>
      <c r="M80" s="163" t="s">
        <v>240</v>
      </c>
      <c r="N80" s="182"/>
      <c r="O80" s="183"/>
      <c r="P80" s="183"/>
      <c r="Q80" s="179">
        <f t="shared" si="2"/>
        <v>0</v>
      </c>
      <c r="R80" s="163"/>
      <c r="S80" s="163"/>
      <c r="T80" s="163"/>
    </row>
    <row r="81" ht="15.75" customHeight="1">
      <c r="A81" s="162">
        <f t="shared" si="3"/>
        <v>78</v>
      </c>
      <c r="B81" s="184" t="s">
        <v>328</v>
      </c>
      <c r="C81" s="184" t="s">
        <v>242</v>
      </c>
      <c r="D81" s="163" t="s">
        <v>240</v>
      </c>
      <c r="E81" s="182"/>
      <c r="F81" s="183"/>
      <c r="G81" s="183"/>
      <c r="H81" s="179">
        <f t="shared" si="1"/>
        <v>0</v>
      </c>
      <c r="I81" s="163"/>
      <c r="J81" s="163"/>
      <c r="K81" s="163"/>
      <c r="L81" s="163"/>
      <c r="M81" s="163" t="s">
        <v>240</v>
      </c>
      <c r="N81" s="182"/>
      <c r="O81" s="183"/>
      <c r="P81" s="183"/>
      <c r="Q81" s="179">
        <f t="shared" si="2"/>
        <v>0</v>
      </c>
      <c r="R81" s="163"/>
      <c r="S81" s="163"/>
      <c r="T81" s="163"/>
    </row>
    <row r="82" ht="15.75" customHeight="1">
      <c r="A82" s="162">
        <f t="shared" si="3"/>
        <v>79</v>
      </c>
      <c r="B82" s="184" t="s">
        <v>329</v>
      </c>
      <c r="C82" s="184" t="s">
        <v>261</v>
      </c>
      <c r="D82" s="163" t="s">
        <v>240</v>
      </c>
      <c r="E82" s="182"/>
      <c r="F82" s="183"/>
      <c r="G82" s="183"/>
      <c r="H82" s="179">
        <f t="shared" si="1"/>
        <v>0</v>
      </c>
      <c r="I82" s="163"/>
      <c r="J82" s="163"/>
      <c r="K82" s="163"/>
      <c r="L82" s="163"/>
      <c r="M82" s="163" t="s">
        <v>240</v>
      </c>
      <c r="N82" s="182"/>
      <c r="O82" s="183"/>
      <c r="P82" s="183"/>
      <c r="Q82" s="179">
        <f t="shared" si="2"/>
        <v>0</v>
      </c>
      <c r="R82" s="163"/>
      <c r="S82" s="163"/>
      <c r="T82" s="163"/>
    </row>
    <row r="83" ht="15.75" customHeight="1">
      <c r="A83" s="162">
        <f t="shared" si="3"/>
        <v>80</v>
      </c>
      <c r="B83" s="184" t="s">
        <v>330</v>
      </c>
      <c r="C83" s="184" t="s">
        <v>261</v>
      </c>
      <c r="D83" s="163" t="s">
        <v>240</v>
      </c>
      <c r="E83" s="182"/>
      <c r="F83" s="183"/>
      <c r="G83" s="183"/>
      <c r="H83" s="179">
        <f t="shared" si="1"/>
        <v>0</v>
      </c>
      <c r="I83" s="163"/>
      <c r="J83" s="163"/>
      <c r="K83" s="163"/>
      <c r="L83" s="163"/>
      <c r="M83" s="163" t="s">
        <v>240</v>
      </c>
      <c r="N83" s="182"/>
      <c r="O83" s="183"/>
      <c r="P83" s="183"/>
      <c r="Q83" s="179">
        <f t="shared" si="2"/>
        <v>0</v>
      </c>
      <c r="R83" s="163"/>
      <c r="S83" s="163"/>
      <c r="T83" s="163"/>
    </row>
    <row r="84" ht="15.75" customHeight="1">
      <c r="A84" s="162">
        <f t="shared" si="3"/>
        <v>81</v>
      </c>
      <c r="B84" s="184" t="s">
        <v>331</v>
      </c>
      <c r="C84" s="184" t="s">
        <v>237</v>
      </c>
      <c r="D84" s="163" t="s">
        <v>240</v>
      </c>
      <c r="E84" s="182"/>
      <c r="F84" s="183"/>
      <c r="G84" s="183"/>
      <c r="H84" s="179">
        <f t="shared" si="1"/>
        <v>0</v>
      </c>
      <c r="I84" s="163"/>
      <c r="J84" s="163"/>
      <c r="K84" s="163"/>
      <c r="L84" s="163"/>
      <c r="M84" s="163" t="s">
        <v>240</v>
      </c>
      <c r="N84" s="182" t="s">
        <v>247</v>
      </c>
      <c r="O84" s="183">
        <v>45893.0</v>
      </c>
      <c r="P84" s="183">
        <v>45987.0</v>
      </c>
      <c r="Q84" s="179">
        <f t="shared" si="2"/>
        <v>94</v>
      </c>
      <c r="R84" s="163"/>
      <c r="S84" s="163"/>
      <c r="T84" s="163"/>
    </row>
    <row r="85" ht="15.75" customHeight="1">
      <c r="A85" s="162">
        <f t="shared" si="3"/>
        <v>82</v>
      </c>
      <c r="B85" s="184" t="s">
        <v>332</v>
      </c>
      <c r="C85" s="184" t="s">
        <v>261</v>
      </c>
      <c r="D85" s="163" t="s">
        <v>240</v>
      </c>
      <c r="E85" s="182"/>
      <c r="F85" s="183"/>
      <c r="G85" s="183"/>
      <c r="H85" s="179">
        <f t="shared" si="1"/>
        <v>0</v>
      </c>
      <c r="I85" s="163"/>
      <c r="J85" s="163"/>
      <c r="K85" s="163"/>
      <c r="L85" s="163"/>
      <c r="M85" s="163" t="s">
        <v>240</v>
      </c>
      <c r="N85" s="182" t="s">
        <v>247</v>
      </c>
      <c r="O85" s="183">
        <v>45893.0</v>
      </c>
      <c r="P85" s="183">
        <v>45984.0</v>
      </c>
      <c r="Q85" s="179">
        <f t="shared" si="2"/>
        <v>91</v>
      </c>
      <c r="R85" s="163"/>
      <c r="S85" s="163"/>
      <c r="T85" s="163"/>
    </row>
    <row r="86" ht="15.75" customHeight="1">
      <c r="A86" s="162">
        <f t="shared" si="3"/>
        <v>83</v>
      </c>
      <c r="B86" s="184" t="s">
        <v>333</v>
      </c>
      <c r="C86" s="184" t="s">
        <v>334</v>
      </c>
      <c r="D86" s="163" t="s">
        <v>240</v>
      </c>
      <c r="E86" s="182"/>
      <c r="F86" s="183"/>
      <c r="G86" s="183"/>
      <c r="H86" s="179">
        <f t="shared" si="1"/>
        <v>0</v>
      </c>
      <c r="I86" s="163"/>
      <c r="J86" s="163"/>
      <c r="K86" s="163"/>
      <c r="L86" s="163"/>
      <c r="M86" s="163" t="s">
        <v>240</v>
      </c>
      <c r="N86" s="182"/>
      <c r="O86" s="183"/>
      <c r="P86" s="183"/>
      <c r="Q86" s="179">
        <f t="shared" si="2"/>
        <v>0</v>
      </c>
      <c r="R86" s="163"/>
      <c r="S86" s="163"/>
      <c r="T86" s="163"/>
    </row>
    <row r="87" ht="15.75" customHeight="1">
      <c r="A87" s="162">
        <f t="shared" si="3"/>
        <v>84</v>
      </c>
      <c r="B87" s="184" t="s">
        <v>335</v>
      </c>
      <c r="C87" s="184" t="s">
        <v>242</v>
      </c>
      <c r="D87" s="163" t="s">
        <v>240</v>
      </c>
      <c r="E87" s="182"/>
      <c r="F87" s="183"/>
      <c r="G87" s="183"/>
      <c r="H87" s="179">
        <f t="shared" si="1"/>
        <v>0</v>
      </c>
      <c r="I87" s="163"/>
      <c r="J87" s="163"/>
      <c r="K87" s="163"/>
      <c r="L87" s="163"/>
      <c r="M87" s="163" t="s">
        <v>240</v>
      </c>
      <c r="N87" s="182"/>
      <c r="O87" s="183"/>
      <c r="P87" s="183"/>
      <c r="Q87" s="179">
        <f t="shared" si="2"/>
        <v>0</v>
      </c>
      <c r="R87" s="163"/>
      <c r="S87" s="163"/>
      <c r="T87" s="163"/>
    </row>
    <row r="88" ht="15.75" customHeight="1">
      <c r="A88" s="162">
        <f t="shared" si="3"/>
        <v>85</v>
      </c>
      <c r="B88" s="184" t="s">
        <v>336</v>
      </c>
      <c r="C88" s="184" t="s">
        <v>261</v>
      </c>
      <c r="D88" s="163" t="s">
        <v>240</v>
      </c>
      <c r="E88" s="182"/>
      <c r="F88" s="183"/>
      <c r="G88" s="183"/>
      <c r="H88" s="179">
        <f t="shared" si="1"/>
        <v>0</v>
      </c>
      <c r="I88" s="163"/>
      <c r="J88" s="163"/>
      <c r="K88" s="163"/>
      <c r="L88" s="163"/>
      <c r="M88" s="163" t="s">
        <v>240</v>
      </c>
      <c r="N88" s="177" t="s">
        <v>247</v>
      </c>
      <c r="O88" s="183">
        <v>45893.0</v>
      </c>
      <c r="P88" s="183">
        <v>46088.0</v>
      </c>
      <c r="Q88" s="179">
        <f t="shared" si="2"/>
        <v>195</v>
      </c>
      <c r="R88" s="163"/>
      <c r="S88" s="163"/>
      <c r="T88" s="163"/>
    </row>
    <row r="89" ht="15.75" customHeight="1">
      <c r="A89" s="162">
        <f t="shared" si="3"/>
        <v>86</v>
      </c>
      <c r="B89" s="184" t="s">
        <v>337</v>
      </c>
      <c r="C89" s="184" t="s">
        <v>249</v>
      </c>
      <c r="D89" s="163" t="s">
        <v>240</v>
      </c>
      <c r="E89" s="182"/>
      <c r="F89" s="183"/>
      <c r="G89" s="183"/>
      <c r="H89" s="179">
        <f t="shared" si="1"/>
        <v>0</v>
      </c>
      <c r="I89" s="163"/>
      <c r="J89" s="163"/>
      <c r="K89" s="163"/>
      <c r="L89" s="163"/>
      <c r="M89" s="163" t="s">
        <v>240</v>
      </c>
      <c r="N89" s="182"/>
      <c r="O89" s="183"/>
      <c r="P89" s="183"/>
      <c r="Q89" s="179">
        <f t="shared" si="2"/>
        <v>0</v>
      </c>
      <c r="R89" s="163"/>
      <c r="S89" s="163"/>
      <c r="T89" s="163"/>
    </row>
    <row r="90" ht="15.75" customHeight="1">
      <c r="A90" s="162">
        <f t="shared" si="3"/>
        <v>87</v>
      </c>
      <c r="B90" s="184" t="s">
        <v>338</v>
      </c>
      <c r="C90" s="184" t="s">
        <v>261</v>
      </c>
      <c r="D90" s="163" t="s">
        <v>240</v>
      </c>
      <c r="E90" s="182"/>
      <c r="F90" s="183"/>
      <c r="G90" s="183"/>
      <c r="H90" s="179">
        <f t="shared" si="1"/>
        <v>0</v>
      </c>
      <c r="I90" s="163"/>
      <c r="J90" s="163"/>
      <c r="K90" s="163"/>
      <c r="L90" s="163"/>
      <c r="M90" s="163" t="s">
        <v>240</v>
      </c>
      <c r="N90" s="182" t="s">
        <v>247</v>
      </c>
      <c r="O90" s="183">
        <v>45893.0</v>
      </c>
      <c r="P90" s="183">
        <v>46057.0</v>
      </c>
      <c r="Q90" s="179">
        <f t="shared" si="2"/>
        <v>164</v>
      </c>
      <c r="R90" s="163"/>
      <c r="S90" s="163"/>
      <c r="T90" s="163"/>
    </row>
    <row r="91" ht="15.75" customHeight="1">
      <c r="A91" s="162">
        <f t="shared" si="3"/>
        <v>88</v>
      </c>
      <c r="B91" s="184" t="s">
        <v>339</v>
      </c>
      <c r="C91" s="184" t="s">
        <v>237</v>
      </c>
      <c r="D91" s="163" t="s">
        <v>240</v>
      </c>
      <c r="E91" s="182"/>
      <c r="F91" s="183"/>
      <c r="G91" s="183"/>
      <c r="H91" s="179">
        <f t="shared" si="1"/>
        <v>0</v>
      </c>
      <c r="I91" s="163"/>
      <c r="J91" s="163"/>
      <c r="K91" s="163"/>
      <c r="L91" s="163"/>
      <c r="M91" s="163" t="s">
        <v>240</v>
      </c>
      <c r="N91" s="182"/>
      <c r="O91" s="183"/>
      <c r="P91" s="183"/>
      <c r="Q91" s="179">
        <f t="shared" si="2"/>
        <v>0</v>
      </c>
      <c r="R91" s="163"/>
      <c r="S91" s="163"/>
      <c r="T91" s="163"/>
    </row>
    <row r="92" ht="15.75" customHeight="1">
      <c r="A92" s="162">
        <f t="shared" si="3"/>
        <v>89</v>
      </c>
      <c r="B92" s="184" t="s">
        <v>340</v>
      </c>
      <c r="C92" s="184" t="s">
        <v>237</v>
      </c>
      <c r="D92" s="163" t="s">
        <v>240</v>
      </c>
      <c r="E92" s="182"/>
      <c r="F92" s="183"/>
      <c r="G92" s="183"/>
      <c r="H92" s="179">
        <f t="shared" si="1"/>
        <v>0</v>
      </c>
      <c r="I92" s="163"/>
      <c r="J92" s="163"/>
      <c r="K92" s="163"/>
      <c r="L92" s="163"/>
      <c r="M92" s="163" t="s">
        <v>240</v>
      </c>
      <c r="N92" s="182"/>
      <c r="O92" s="183"/>
      <c r="P92" s="183"/>
      <c r="Q92" s="179">
        <f t="shared" si="2"/>
        <v>0</v>
      </c>
      <c r="R92" s="163"/>
      <c r="S92" s="163"/>
      <c r="T92" s="163"/>
    </row>
    <row r="93" ht="15.75" customHeight="1">
      <c r="A93" s="162">
        <f t="shared" si="3"/>
        <v>90</v>
      </c>
      <c r="B93" s="184" t="s">
        <v>341</v>
      </c>
      <c r="C93" s="184" t="s">
        <v>261</v>
      </c>
      <c r="D93" s="163" t="s">
        <v>240</v>
      </c>
      <c r="E93" s="182"/>
      <c r="F93" s="183"/>
      <c r="G93" s="183"/>
      <c r="H93" s="179">
        <f t="shared" si="1"/>
        <v>0</v>
      </c>
      <c r="I93" s="163"/>
      <c r="J93" s="163"/>
      <c r="K93" s="163"/>
      <c r="L93" s="163"/>
      <c r="M93" s="163" t="s">
        <v>240</v>
      </c>
      <c r="N93" s="182"/>
      <c r="O93" s="183"/>
      <c r="P93" s="183"/>
      <c r="Q93" s="179">
        <f t="shared" si="2"/>
        <v>0</v>
      </c>
      <c r="R93" s="163"/>
      <c r="S93" s="163"/>
      <c r="T93" s="163"/>
    </row>
    <row r="94" ht="15.75" customHeight="1">
      <c r="A94" s="162">
        <f t="shared" si="3"/>
        <v>91</v>
      </c>
      <c r="B94" s="184" t="s">
        <v>342</v>
      </c>
      <c r="C94" s="184" t="s">
        <v>237</v>
      </c>
      <c r="D94" s="163" t="s">
        <v>240</v>
      </c>
      <c r="E94" s="182"/>
      <c r="F94" s="183"/>
      <c r="G94" s="183"/>
      <c r="H94" s="179">
        <f t="shared" si="1"/>
        <v>0</v>
      </c>
      <c r="I94" s="163"/>
      <c r="J94" s="163"/>
      <c r="K94" s="163"/>
      <c r="L94" s="163"/>
      <c r="M94" s="163" t="s">
        <v>240</v>
      </c>
      <c r="N94" s="182"/>
      <c r="O94" s="183"/>
      <c r="P94" s="183"/>
      <c r="Q94" s="179">
        <f t="shared" si="2"/>
        <v>0</v>
      </c>
      <c r="R94" s="163"/>
      <c r="S94" s="163"/>
      <c r="T94" s="163"/>
    </row>
    <row r="95" ht="15.75" customHeight="1">
      <c r="A95" s="162">
        <f t="shared" si="3"/>
        <v>92</v>
      </c>
      <c r="B95" s="184" t="s">
        <v>343</v>
      </c>
      <c r="C95" s="184" t="s">
        <v>287</v>
      </c>
      <c r="D95" s="163" t="s">
        <v>240</v>
      </c>
      <c r="E95" s="182"/>
      <c r="F95" s="183"/>
      <c r="G95" s="183"/>
      <c r="H95" s="179">
        <f t="shared" si="1"/>
        <v>0</v>
      </c>
      <c r="I95" s="163"/>
      <c r="J95" s="163"/>
      <c r="K95" s="163"/>
      <c r="L95" s="163"/>
      <c r="M95" s="163" t="s">
        <v>240</v>
      </c>
      <c r="N95" s="182"/>
      <c r="O95" s="183"/>
      <c r="P95" s="183"/>
      <c r="Q95" s="179">
        <f t="shared" si="2"/>
        <v>0</v>
      </c>
      <c r="R95" s="163"/>
      <c r="S95" s="163"/>
      <c r="T95" s="163"/>
    </row>
    <row r="96" ht="15.75" customHeight="1">
      <c r="A96" s="162">
        <f t="shared" si="3"/>
        <v>93</v>
      </c>
      <c r="B96" s="184" t="s">
        <v>344</v>
      </c>
      <c r="C96" s="184" t="s">
        <v>237</v>
      </c>
      <c r="D96" s="163" t="s">
        <v>240</v>
      </c>
      <c r="E96" s="182" t="s">
        <v>247</v>
      </c>
      <c r="F96" s="183">
        <v>45717.0</v>
      </c>
      <c r="G96" s="183">
        <v>45886.0</v>
      </c>
      <c r="H96" s="179">
        <f t="shared" si="1"/>
        <v>169</v>
      </c>
      <c r="I96" s="185" t="s">
        <v>345</v>
      </c>
      <c r="J96" s="185" t="s">
        <v>346</v>
      </c>
      <c r="K96" s="163">
        <v>9.001397114E9</v>
      </c>
      <c r="L96" s="163"/>
      <c r="M96" s="163" t="s">
        <v>240</v>
      </c>
      <c r="N96" s="182" t="s">
        <v>247</v>
      </c>
      <c r="O96" s="183">
        <v>45893.0</v>
      </c>
      <c r="P96" s="183">
        <v>45992.0</v>
      </c>
      <c r="Q96" s="179">
        <f t="shared" si="2"/>
        <v>99</v>
      </c>
      <c r="R96" s="185"/>
      <c r="S96" s="185"/>
      <c r="T96" s="163"/>
    </row>
    <row r="97" ht="15.75" customHeight="1">
      <c r="A97" s="162">
        <f t="shared" si="3"/>
        <v>94</v>
      </c>
      <c r="B97" s="184" t="s">
        <v>347</v>
      </c>
      <c r="C97" s="184" t="s">
        <v>249</v>
      </c>
      <c r="D97" s="163" t="s">
        <v>240</v>
      </c>
      <c r="E97" s="182"/>
      <c r="F97" s="183"/>
      <c r="G97" s="183"/>
      <c r="H97" s="179">
        <f t="shared" si="1"/>
        <v>0</v>
      </c>
      <c r="I97" s="163"/>
      <c r="J97" s="163"/>
      <c r="K97" s="163"/>
      <c r="L97" s="163"/>
      <c r="M97" s="163" t="s">
        <v>240</v>
      </c>
      <c r="N97" s="182"/>
      <c r="O97" s="183"/>
      <c r="P97" s="183"/>
      <c r="Q97" s="179">
        <f t="shared" si="2"/>
        <v>0</v>
      </c>
      <c r="R97" s="163"/>
      <c r="S97" s="163"/>
      <c r="T97" s="163"/>
    </row>
    <row r="98" ht="15.75" customHeight="1">
      <c r="A98" s="162">
        <f t="shared" si="3"/>
        <v>95</v>
      </c>
      <c r="B98" s="184" t="s">
        <v>348</v>
      </c>
      <c r="C98" s="184" t="s">
        <v>237</v>
      </c>
      <c r="D98" s="163" t="s">
        <v>240</v>
      </c>
      <c r="E98" s="182"/>
      <c r="F98" s="183"/>
      <c r="G98" s="183"/>
      <c r="H98" s="179">
        <f t="shared" si="1"/>
        <v>0</v>
      </c>
      <c r="I98" s="163"/>
      <c r="J98" s="163"/>
      <c r="K98" s="163"/>
      <c r="L98" s="163"/>
      <c r="M98" s="163" t="s">
        <v>240</v>
      </c>
      <c r="N98" s="182"/>
      <c r="O98" s="183"/>
      <c r="P98" s="183"/>
      <c r="Q98" s="179">
        <f t="shared" si="2"/>
        <v>0</v>
      </c>
      <c r="R98" s="163"/>
      <c r="S98" s="163"/>
      <c r="T98" s="163"/>
    </row>
    <row r="99" ht="15.75" customHeight="1">
      <c r="A99" s="162">
        <f t="shared" si="3"/>
        <v>96</v>
      </c>
      <c r="B99" s="184" t="s">
        <v>349</v>
      </c>
      <c r="C99" s="184" t="s">
        <v>261</v>
      </c>
      <c r="D99" s="163" t="s">
        <v>240</v>
      </c>
      <c r="E99" s="182"/>
      <c r="F99" s="183"/>
      <c r="G99" s="183"/>
      <c r="H99" s="179">
        <f t="shared" si="1"/>
        <v>0</v>
      </c>
      <c r="I99" s="163"/>
      <c r="J99" s="163"/>
      <c r="K99" s="163"/>
      <c r="L99" s="163"/>
      <c r="M99" s="163" t="s">
        <v>240</v>
      </c>
      <c r="N99" s="182"/>
      <c r="O99" s="183"/>
      <c r="P99" s="183"/>
      <c r="Q99" s="179">
        <f t="shared" si="2"/>
        <v>0</v>
      </c>
      <c r="R99" s="163"/>
      <c r="S99" s="163"/>
      <c r="T99" s="163"/>
    </row>
    <row r="100" ht="15.75" customHeight="1">
      <c r="A100" s="162">
        <f t="shared" si="3"/>
        <v>97</v>
      </c>
      <c r="B100" s="184" t="s">
        <v>350</v>
      </c>
      <c r="C100" s="184" t="s">
        <v>351</v>
      </c>
      <c r="D100" s="163" t="s">
        <v>240</v>
      </c>
      <c r="E100" s="182"/>
      <c r="F100" s="183"/>
      <c r="G100" s="183"/>
      <c r="H100" s="179">
        <f t="shared" si="1"/>
        <v>0</v>
      </c>
      <c r="I100" s="163"/>
      <c r="J100" s="163"/>
      <c r="K100" s="163"/>
      <c r="L100" s="163"/>
      <c r="M100" s="163"/>
      <c r="N100" s="177" t="s">
        <v>247</v>
      </c>
      <c r="O100" s="178">
        <v>46068.0</v>
      </c>
      <c r="P100" s="183">
        <v>46134.0</v>
      </c>
      <c r="Q100" s="179">
        <f t="shared" si="2"/>
        <v>66</v>
      </c>
      <c r="R100" s="163"/>
      <c r="S100" s="163"/>
      <c r="T100" s="163"/>
    </row>
    <row r="101" ht="15.75" customHeight="1">
      <c r="A101" s="162">
        <f t="shared" si="3"/>
        <v>98</v>
      </c>
      <c r="B101" s="184" t="s">
        <v>352</v>
      </c>
      <c r="C101" s="184" t="s">
        <v>353</v>
      </c>
      <c r="D101" s="163" t="s">
        <v>240</v>
      </c>
      <c r="E101" s="182"/>
      <c r="F101" s="183"/>
      <c r="G101" s="183"/>
      <c r="H101" s="179">
        <f t="shared" si="1"/>
        <v>0</v>
      </c>
      <c r="I101" s="163"/>
      <c r="J101" s="163"/>
      <c r="K101" s="163"/>
      <c r="L101" s="163"/>
      <c r="M101" s="163"/>
      <c r="N101" s="182"/>
      <c r="O101" s="183"/>
      <c r="P101" s="183"/>
      <c r="Q101" s="179">
        <f t="shared" si="2"/>
        <v>0</v>
      </c>
      <c r="R101" s="163"/>
      <c r="S101" s="163"/>
      <c r="T101" s="163"/>
    </row>
    <row r="102" ht="15.75" customHeight="1">
      <c r="A102" s="162">
        <f t="shared" si="3"/>
        <v>99</v>
      </c>
      <c r="B102" s="184" t="s">
        <v>354</v>
      </c>
      <c r="C102" s="184" t="s">
        <v>242</v>
      </c>
      <c r="D102" s="163" t="s">
        <v>240</v>
      </c>
      <c r="E102" s="182"/>
      <c r="F102" s="183"/>
      <c r="G102" s="183"/>
      <c r="H102" s="179">
        <f t="shared" si="1"/>
        <v>0</v>
      </c>
      <c r="I102" s="163"/>
      <c r="J102" s="163"/>
      <c r="K102" s="163"/>
      <c r="L102" s="163"/>
      <c r="M102" s="163" t="s">
        <v>240</v>
      </c>
      <c r="N102" s="182"/>
      <c r="O102" s="183"/>
      <c r="P102" s="183"/>
      <c r="Q102" s="179">
        <f t="shared" si="2"/>
        <v>0</v>
      </c>
      <c r="R102" s="163"/>
      <c r="S102" s="163"/>
      <c r="T102" s="163"/>
    </row>
    <row r="103" ht="15.75" customHeight="1">
      <c r="A103" s="162">
        <f t="shared" si="3"/>
        <v>100</v>
      </c>
      <c r="B103" s="184" t="s">
        <v>355</v>
      </c>
      <c r="C103" s="184" t="s">
        <v>261</v>
      </c>
      <c r="D103" s="163" t="s">
        <v>240</v>
      </c>
      <c r="E103" s="182"/>
      <c r="F103" s="183"/>
      <c r="G103" s="183"/>
      <c r="H103" s="179">
        <f t="shared" si="1"/>
        <v>0</v>
      </c>
      <c r="I103" s="163"/>
      <c r="J103" s="163"/>
      <c r="K103" s="163"/>
      <c r="L103" s="163"/>
      <c r="M103" s="163" t="s">
        <v>240</v>
      </c>
      <c r="N103" s="182" t="s">
        <v>247</v>
      </c>
      <c r="O103" s="183">
        <v>45925.0</v>
      </c>
      <c r="P103" s="183">
        <v>46016.0</v>
      </c>
      <c r="Q103" s="179">
        <f t="shared" si="2"/>
        <v>91</v>
      </c>
      <c r="R103" s="163"/>
      <c r="S103" s="163"/>
      <c r="T103" s="163"/>
    </row>
    <row r="104" ht="15.75" customHeight="1">
      <c r="A104" s="162">
        <f t="shared" si="3"/>
        <v>101</v>
      </c>
      <c r="B104" s="184" t="s">
        <v>356</v>
      </c>
      <c r="C104" s="184" t="s">
        <v>237</v>
      </c>
      <c r="D104" s="163" t="s">
        <v>240</v>
      </c>
      <c r="E104" s="182" t="s">
        <v>247</v>
      </c>
      <c r="F104" s="183">
        <v>45719.0</v>
      </c>
      <c r="G104" s="183">
        <v>45795.0</v>
      </c>
      <c r="H104" s="179">
        <f t="shared" si="1"/>
        <v>76</v>
      </c>
      <c r="I104" s="185" t="s">
        <v>357</v>
      </c>
      <c r="J104" s="185" t="s">
        <v>358</v>
      </c>
      <c r="K104" s="163">
        <v>9.660746637E9</v>
      </c>
      <c r="L104" s="163"/>
      <c r="M104" s="163" t="s">
        <v>240</v>
      </c>
      <c r="N104" s="182" t="s">
        <v>247</v>
      </c>
      <c r="O104" s="183">
        <v>45925.0</v>
      </c>
      <c r="P104" s="183">
        <v>46005.0</v>
      </c>
      <c r="Q104" s="179">
        <f t="shared" si="2"/>
        <v>80</v>
      </c>
      <c r="R104" s="185"/>
      <c r="S104" s="185"/>
      <c r="T104" s="163"/>
    </row>
    <row r="105" ht="15.75" customHeight="1">
      <c r="A105" s="162">
        <f t="shared" si="3"/>
        <v>102</v>
      </c>
      <c r="B105" s="184" t="s">
        <v>359</v>
      </c>
      <c r="C105" s="184" t="s">
        <v>261</v>
      </c>
      <c r="D105" s="163" t="s">
        <v>240</v>
      </c>
      <c r="E105" s="182"/>
      <c r="F105" s="183"/>
      <c r="G105" s="183"/>
      <c r="H105" s="179">
        <f t="shared" si="1"/>
        <v>0</v>
      </c>
      <c r="I105" s="163"/>
      <c r="J105" s="163"/>
      <c r="K105" s="163"/>
      <c r="L105" s="163"/>
      <c r="M105" s="163" t="s">
        <v>240</v>
      </c>
      <c r="N105" s="182" t="s">
        <v>247</v>
      </c>
      <c r="O105" s="183">
        <v>45925.0</v>
      </c>
      <c r="P105" s="183">
        <v>45995.0</v>
      </c>
      <c r="Q105" s="179">
        <f t="shared" si="2"/>
        <v>70</v>
      </c>
      <c r="R105" s="163"/>
      <c r="S105" s="163"/>
      <c r="T105" s="163"/>
    </row>
    <row r="106" ht="15.75" customHeight="1">
      <c r="A106" s="162">
        <f t="shared" si="3"/>
        <v>103</v>
      </c>
      <c r="B106" s="184" t="s">
        <v>360</v>
      </c>
      <c r="C106" s="184" t="s">
        <v>242</v>
      </c>
      <c r="D106" s="163" t="s">
        <v>240</v>
      </c>
      <c r="E106" s="182" t="s">
        <v>247</v>
      </c>
      <c r="F106" s="183">
        <v>45719.0</v>
      </c>
      <c r="G106" s="183">
        <v>45792.0</v>
      </c>
      <c r="H106" s="179">
        <f t="shared" si="1"/>
        <v>73</v>
      </c>
      <c r="I106" s="185" t="s">
        <v>361</v>
      </c>
      <c r="J106" s="185" t="s">
        <v>362</v>
      </c>
      <c r="K106" s="163">
        <v>9.602652541E9</v>
      </c>
      <c r="L106" s="163"/>
      <c r="M106" s="163" t="s">
        <v>240</v>
      </c>
      <c r="N106" s="182" t="s">
        <v>247</v>
      </c>
      <c r="O106" s="183">
        <v>45925.0</v>
      </c>
      <c r="P106" s="183">
        <v>45988.0</v>
      </c>
      <c r="Q106" s="179">
        <f t="shared" si="2"/>
        <v>63</v>
      </c>
      <c r="R106" s="185"/>
      <c r="S106" s="185"/>
      <c r="T106" s="163"/>
    </row>
    <row r="107" ht="15.75" customHeight="1">
      <c r="A107" s="162">
        <f t="shared" si="3"/>
        <v>104</v>
      </c>
      <c r="B107" s="184" t="s">
        <v>363</v>
      </c>
      <c r="C107" s="184" t="s">
        <v>261</v>
      </c>
      <c r="D107" s="163" t="s">
        <v>240</v>
      </c>
      <c r="E107" s="182" t="s">
        <v>247</v>
      </c>
      <c r="F107" s="183">
        <v>45719.0</v>
      </c>
      <c r="G107" s="183">
        <v>45792.0</v>
      </c>
      <c r="H107" s="179">
        <f t="shared" si="1"/>
        <v>73</v>
      </c>
      <c r="I107" s="185" t="s">
        <v>361</v>
      </c>
      <c r="J107" s="185" t="s">
        <v>362</v>
      </c>
      <c r="K107" s="163">
        <v>9.602652541E9</v>
      </c>
      <c r="L107" s="163"/>
      <c r="M107" s="163" t="s">
        <v>240</v>
      </c>
      <c r="N107" s="182" t="s">
        <v>247</v>
      </c>
      <c r="O107" s="183">
        <v>45925.0</v>
      </c>
      <c r="P107" s="183">
        <v>46021.0</v>
      </c>
      <c r="Q107" s="179">
        <f t="shared" si="2"/>
        <v>96</v>
      </c>
      <c r="R107" s="185"/>
      <c r="S107" s="185"/>
      <c r="T107" s="163"/>
    </row>
    <row r="108" ht="15.75" customHeight="1">
      <c r="A108" s="162">
        <f t="shared" si="3"/>
        <v>105</v>
      </c>
      <c r="B108" s="184" t="s">
        <v>364</v>
      </c>
      <c r="C108" s="184" t="s">
        <v>261</v>
      </c>
      <c r="D108" s="163" t="s">
        <v>240</v>
      </c>
      <c r="E108" s="182" t="s">
        <v>247</v>
      </c>
      <c r="F108" s="183">
        <v>45719.0</v>
      </c>
      <c r="G108" s="183">
        <v>46149.0</v>
      </c>
      <c r="H108" s="179">
        <f t="shared" si="1"/>
        <v>430</v>
      </c>
      <c r="I108" s="185" t="s">
        <v>365</v>
      </c>
      <c r="J108" s="185" t="s">
        <v>366</v>
      </c>
      <c r="K108" s="163">
        <v>9.979296799E9</v>
      </c>
      <c r="L108" s="163"/>
      <c r="M108" s="163"/>
      <c r="N108" s="182" t="s">
        <v>235</v>
      </c>
      <c r="O108" s="183">
        <v>46181.0</v>
      </c>
      <c r="P108" s="183"/>
      <c r="Q108" s="179">
        <f t="shared" si="2"/>
        <v>-46181</v>
      </c>
      <c r="R108" s="185"/>
      <c r="S108" s="185"/>
      <c r="T108" s="163"/>
    </row>
    <row r="109" ht="15.75" customHeight="1">
      <c r="A109" s="162">
        <f t="shared" si="3"/>
        <v>106</v>
      </c>
      <c r="B109" s="184" t="s">
        <v>367</v>
      </c>
      <c r="C109" s="184" t="s">
        <v>261</v>
      </c>
      <c r="D109" s="163" t="s">
        <v>240</v>
      </c>
      <c r="E109" s="182" t="s">
        <v>247</v>
      </c>
      <c r="F109" s="183">
        <v>45719.0</v>
      </c>
      <c r="G109" s="183">
        <v>45975.0</v>
      </c>
      <c r="H109" s="179">
        <f t="shared" si="1"/>
        <v>256</v>
      </c>
      <c r="I109" s="185" t="s">
        <v>368</v>
      </c>
      <c r="J109" s="185" t="s">
        <v>369</v>
      </c>
      <c r="K109" s="163">
        <v>9.057224958E9</v>
      </c>
      <c r="L109" s="163"/>
      <c r="M109" s="163" t="s">
        <v>240</v>
      </c>
      <c r="N109" s="182"/>
      <c r="O109" s="183"/>
      <c r="P109" s="183"/>
      <c r="Q109" s="179">
        <f t="shared" si="2"/>
        <v>0</v>
      </c>
      <c r="R109" s="185"/>
      <c r="S109" s="185"/>
      <c r="T109" s="163"/>
    </row>
    <row r="110" ht="15.75" customHeight="1">
      <c r="A110" s="162">
        <f t="shared" si="3"/>
        <v>107</v>
      </c>
      <c r="B110" s="184" t="s">
        <v>370</v>
      </c>
      <c r="C110" s="184" t="s">
        <v>371</v>
      </c>
      <c r="D110" s="163" t="s">
        <v>240</v>
      </c>
      <c r="E110" s="182" t="s">
        <v>247</v>
      </c>
      <c r="F110" s="183">
        <v>45719.0</v>
      </c>
      <c r="G110" s="183">
        <v>45947.0</v>
      </c>
      <c r="H110" s="179">
        <f t="shared" si="1"/>
        <v>228</v>
      </c>
      <c r="I110" s="185" t="s">
        <v>372</v>
      </c>
      <c r="J110" s="185" t="s">
        <v>362</v>
      </c>
      <c r="K110" s="163">
        <v>9.79965167E9</v>
      </c>
      <c r="L110" s="163"/>
      <c r="M110" s="163"/>
      <c r="N110" s="177" t="s">
        <v>235</v>
      </c>
      <c r="O110" s="178">
        <v>46068.0</v>
      </c>
      <c r="P110" s="183"/>
      <c r="Q110" s="179">
        <f t="shared" si="2"/>
        <v>-46068</v>
      </c>
      <c r="R110" s="185"/>
      <c r="S110" s="185"/>
      <c r="T110" s="163"/>
    </row>
    <row r="111" ht="15.75" customHeight="1">
      <c r="A111" s="162">
        <f t="shared" si="3"/>
        <v>108</v>
      </c>
      <c r="B111" s="184" t="s">
        <v>373</v>
      </c>
      <c r="C111" s="184" t="s">
        <v>261</v>
      </c>
      <c r="D111" s="163" t="s">
        <v>240</v>
      </c>
      <c r="E111" s="182"/>
      <c r="F111" s="183"/>
      <c r="G111" s="183"/>
      <c r="H111" s="179">
        <f t="shared" si="1"/>
        <v>0</v>
      </c>
      <c r="I111" s="163"/>
      <c r="J111" s="163"/>
      <c r="K111" s="163"/>
      <c r="L111" s="163"/>
      <c r="M111" s="163" t="s">
        <v>240</v>
      </c>
      <c r="N111" s="182"/>
      <c r="O111" s="183"/>
      <c r="P111" s="183"/>
      <c r="Q111" s="179">
        <f t="shared" si="2"/>
        <v>0</v>
      </c>
      <c r="R111" s="163"/>
      <c r="S111" s="163"/>
      <c r="T111" s="163"/>
    </row>
    <row r="112" ht="15.75" customHeight="1">
      <c r="A112" s="162">
        <f t="shared" si="3"/>
        <v>109</v>
      </c>
      <c r="B112" s="184" t="s">
        <v>374</v>
      </c>
      <c r="C112" s="184" t="s">
        <v>242</v>
      </c>
      <c r="D112" s="163" t="s">
        <v>240</v>
      </c>
      <c r="E112" s="182"/>
      <c r="F112" s="183"/>
      <c r="G112" s="183"/>
      <c r="H112" s="179">
        <f t="shared" si="1"/>
        <v>0</v>
      </c>
      <c r="I112" s="163"/>
      <c r="J112" s="163"/>
      <c r="K112" s="163"/>
      <c r="L112" s="163"/>
      <c r="M112" s="163" t="s">
        <v>240</v>
      </c>
      <c r="N112" s="182" t="s">
        <v>247</v>
      </c>
      <c r="O112" s="183">
        <v>46032.0</v>
      </c>
      <c r="P112" s="183">
        <v>46088.0</v>
      </c>
      <c r="Q112" s="179">
        <f t="shared" si="2"/>
        <v>56</v>
      </c>
      <c r="R112" s="163"/>
      <c r="S112" s="163"/>
      <c r="T112" s="163"/>
    </row>
    <row r="113" ht="15.75" customHeight="1">
      <c r="A113" s="162">
        <f t="shared" si="3"/>
        <v>110</v>
      </c>
      <c r="B113" s="184" t="s">
        <v>375</v>
      </c>
      <c r="C113" s="184" t="s">
        <v>251</v>
      </c>
      <c r="D113" s="163" t="s">
        <v>240</v>
      </c>
      <c r="E113" s="182"/>
      <c r="F113" s="183"/>
      <c r="G113" s="183"/>
      <c r="H113" s="179">
        <f t="shared" si="1"/>
        <v>0</v>
      </c>
      <c r="I113" s="163"/>
      <c r="J113" s="163"/>
      <c r="K113" s="163"/>
      <c r="L113" s="163"/>
      <c r="M113" s="163" t="s">
        <v>240</v>
      </c>
      <c r="N113" s="182"/>
      <c r="O113" s="183"/>
      <c r="P113" s="183"/>
      <c r="Q113" s="179">
        <f t="shared" si="2"/>
        <v>0</v>
      </c>
      <c r="R113" s="163"/>
      <c r="S113" s="163"/>
      <c r="T113" s="163"/>
    </row>
    <row r="114" ht="15.75" customHeight="1">
      <c r="A114" s="162">
        <f t="shared" si="3"/>
        <v>111</v>
      </c>
      <c r="B114" s="184" t="s">
        <v>376</v>
      </c>
      <c r="C114" s="184" t="s">
        <v>251</v>
      </c>
      <c r="D114" s="163" t="s">
        <v>240</v>
      </c>
      <c r="E114" s="182"/>
      <c r="F114" s="183"/>
      <c r="G114" s="183"/>
      <c r="H114" s="179">
        <f t="shared" si="1"/>
        <v>0</v>
      </c>
      <c r="I114" s="163"/>
      <c r="J114" s="163"/>
      <c r="K114" s="163"/>
      <c r="L114" s="163"/>
      <c r="M114" s="163" t="s">
        <v>240</v>
      </c>
      <c r="N114" s="182"/>
      <c r="O114" s="183"/>
      <c r="P114" s="183"/>
      <c r="Q114" s="179">
        <f t="shared" si="2"/>
        <v>0</v>
      </c>
      <c r="R114" s="163"/>
      <c r="S114" s="163"/>
      <c r="T114" s="163"/>
    </row>
    <row r="115" ht="15.75" customHeight="1">
      <c r="A115" s="162">
        <f t="shared" si="3"/>
        <v>112</v>
      </c>
      <c r="B115" s="184" t="s">
        <v>377</v>
      </c>
      <c r="C115" s="184" t="s">
        <v>251</v>
      </c>
      <c r="D115" s="163" t="s">
        <v>240</v>
      </c>
      <c r="E115" s="182" t="s">
        <v>247</v>
      </c>
      <c r="F115" s="183">
        <v>45719.0</v>
      </c>
      <c r="G115" s="183">
        <v>45839.0</v>
      </c>
      <c r="H115" s="179">
        <f t="shared" si="1"/>
        <v>120</v>
      </c>
      <c r="I115" s="185" t="s">
        <v>378</v>
      </c>
      <c r="J115" s="185" t="s">
        <v>346</v>
      </c>
      <c r="K115" s="163">
        <v>7.597493243E9</v>
      </c>
      <c r="L115" s="163"/>
      <c r="M115" s="163" t="s">
        <v>240</v>
      </c>
      <c r="N115" s="182"/>
      <c r="O115" s="183"/>
      <c r="P115" s="183"/>
      <c r="Q115" s="179">
        <f t="shared" si="2"/>
        <v>0</v>
      </c>
      <c r="R115" s="185"/>
      <c r="S115" s="185"/>
      <c r="T115" s="163"/>
    </row>
    <row r="116" ht="15.75" customHeight="1">
      <c r="A116" s="162">
        <f t="shared" si="3"/>
        <v>113</v>
      </c>
      <c r="B116" s="184" t="s">
        <v>379</v>
      </c>
      <c r="C116" s="184" t="s">
        <v>380</v>
      </c>
      <c r="D116" s="163" t="s">
        <v>240</v>
      </c>
      <c r="E116" s="182"/>
      <c r="F116" s="183"/>
      <c r="G116" s="183"/>
      <c r="H116" s="179">
        <f t="shared" si="1"/>
        <v>0</v>
      </c>
      <c r="I116" s="163"/>
      <c r="J116" s="163"/>
      <c r="K116" s="163"/>
      <c r="L116" s="163"/>
      <c r="M116" s="163" t="s">
        <v>240</v>
      </c>
      <c r="N116" s="182"/>
      <c r="O116" s="183"/>
      <c r="P116" s="183"/>
      <c r="Q116" s="179">
        <f t="shared" si="2"/>
        <v>0</v>
      </c>
      <c r="R116" s="163"/>
      <c r="S116" s="163"/>
      <c r="T116" s="163"/>
    </row>
    <row r="117" ht="15.75" customHeight="1">
      <c r="A117" s="162">
        <f t="shared" si="3"/>
        <v>114</v>
      </c>
      <c r="B117" s="184" t="s">
        <v>381</v>
      </c>
      <c r="C117" s="184" t="s">
        <v>249</v>
      </c>
      <c r="D117" s="163" t="s">
        <v>240</v>
      </c>
      <c r="E117" s="182"/>
      <c r="F117" s="183"/>
      <c r="G117" s="183"/>
      <c r="H117" s="179">
        <f t="shared" si="1"/>
        <v>0</v>
      </c>
      <c r="I117" s="163"/>
      <c r="J117" s="163"/>
      <c r="K117" s="163"/>
      <c r="L117" s="163"/>
      <c r="M117" s="163"/>
      <c r="N117" s="177" t="s">
        <v>235</v>
      </c>
      <c r="O117" s="178">
        <v>46068.0</v>
      </c>
      <c r="P117" s="183"/>
      <c r="Q117" s="179">
        <f t="shared" si="2"/>
        <v>-46068</v>
      </c>
      <c r="R117" s="163"/>
      <c r="S117" s="163"/>
      <c r="T117" s="163"/>
    </row>
    <row r="118" ht="15.75" customHeight="1">
      <c r="A118" s="162">
        <f t="shared" si="3"/>
        <v>115</v>
      </c>
      <c r="B118" s="184" t="s">
        <v>382</v>
      </c>
      <c r="C118" s="184" t="s">
        <v>334</v>
      </c>
      <c r="D118" s="163"/>
      <c r="E118" s="182"/>
      <c r="F118" s="183"/>
      <c r="G118" s="183"/>
      <c r="H118" s="179">
        <f t="shared" si="1"/>
        <v>0</v>
      </c>
      <c r="I118" s="163"/>
      <c r="J118" s="163"/>
      <c r="K118" s="163"/>
      <c r="L118" s="163"/>
      <c r="M118" s="163"/>
      <c r="N118" s="182"/>
      <c r="O118" s="183"/>
      <c r="P118" s="183"/>
      <c r="Q118" s="179">
        <f t="shared" si="2"/>
        <v>0</v>
      </c>
      <c r="R118" s="163"/>
      <c r="S118" s="163"/>
      <c r="T118" s="163"/>
    </row>
    <row r="119" ht="15.75" customHeight="1">
      <c r="A119" s="162">
        <f t="shared" si="3"/>
        <v>116</v>
      </c>
      <c r="B119" s="184" t="s">
        <v>383</v>
      </c>
      <c r="C119" s="184" t="s">
        <v>334</v>
      </c>
      <c r="D119" s="163"/>
      <c r="E119" s="182"/>
      <c r="F119" s="183"/>
      <c r="G119" s="183"/>
      <c r="H119" s="179">
        <f t="shared" si="1"/>
        <v>0</v>
      </c>
      <c r="I119" s="163"/>
      <c r="J119" s="163"/>
      <c r="K119" s="163"/>
      <c r="L119" s="163"/>
      <c r="M119" s="163"/>
      <c r="N119" s="182"/>
      <c r="O119" s="183"/>
      <c r="P119" s="183"/>
      <c r="Q119" s="179">
        <f t="shared" si="2"/>
        <v>0</v>
      </c>
      <c r="R119" s="163"/>
      <c r="S119" s="163"/>
      <c r="T119" s="163"/>
    </row>
    <row r="120" ht="15.75" customHeight="1">
      <c r="A120" s="162">
        <f t="shared" si="3"/>
        <v>117</v>
      </c>
      <c r="B120" s="184" t="s">
        <v>384</v>
      </c>
      <c r="C120" s="184" t="s">
        <v>279</v>
      </c>
      <c r="D120" s="163" t="s">
        <v>240</v>
      </c>
      <c r="E120" s="182" t="s">
        <v>247</v>
      </c>
      <c r="F120" s="183">
        <v>46143.0</v>
      </c>
      <c r="G120" s="183">
        <v>46170.0</v>
      </c>
      <c r="H120" s="179">
        <f t="shared" si="1"/>
        <v>27</v>
      </c>
      <c r="I120" s="163"/>
      <c r="J120" s="163"/>
      <c r="K120" s="163"/>
      <c r="L120" s="163"/>
      <c r="M120" s="163"/>
      <c r="N120" s="182"/>
      <c r="O120" s="183"/>
      <c r="P120" s="183"/>
      <c r="Q120" s="179">
        <f t="shared" si="2"/>
        <v>0</v>
      </c>
      <c r="R120" s="163"/>
      <c r="S120" s="163"/>
      <c r="T120" s="163"/>
    </row>
    <row r="121" ht="15.75" customHeight="1">
      <c r="A121" s="162">
        <f t="shared" si="3"/>
        <v>118</v>
      </c>
      <c r="B121" s="184" t="s">
        <v>385</v>
      </c>
      <c r="C121" s="184" t="s">
        <v>261</v>
      </c>
      <c r="D121" s="163" t="s">
        <v>240</v>
      </c>
      <c r="E121" s="182" t="s">
        <v>247</v>
      </c>
      <c r="F121" s="183">
        <v>45961.0</v>
      </c>
      <c r="G121" s="183">
        <v>45967.0</v>
      </c>
      <c r="H121" s="179">
        <f t="shared" si="1"/>
        <v>6</v>
      </c>
      <c r="I121" s="163"/>
      <c r="J121" s="163"/>
      <c r="K121" s="163"/>
      <c r="L121" s="163"/>
      <c r="M121" s="163" t="s">
        <v>240</v>
      </c>
      <c r="N121" s="177" t="s">
        <v>247</v>
      </c>
      <c r="O121" s="178">
        <v>46068.0</v>
      </c>
      <c r="P121" s="183">
        <v>46134.0</v>
      </c>
      <c r="Q121" s="179">
        <f t="shared" si="2"/>
        <v>66</v>
      </c>
      <c r="R121" s="163"/>
      <c r="S121" s="163"/>
      <c r="T121" s="163"/>
    </row>
    <row r="122" ht="15.75" customHeight="1">
      <c r="A122" s="162">
        <f t="shared" si="3"/>
        <v>119</v>
      </c>
      <c r="B122" s="184" t="s">
        <v>386</v>
      </c>
      <c r="C122" s="184" t="s">
        <v>237</v>
      </c>
      <c r="D122" s="163" t="s">
        <v>240</v>
      </c>
      <c r="E122" s="182"/>
      <c r="F122" s="183"/>
      <c r="G122" s="183"/>
      <c r="H122" s="179">
        <f t="shared" si="1"/>
        <v>0</v>
      </c>
      <c r="I122" s="163"/>
      <c r="J122" s="163"/>
      <c r="K122" s="163"/>
      <c r="L122" s="163"/>
      <c r="M122" s="163"/>
      <c r="N122" s="177" t="s">
        <v>235</v>
      </c>
      <c r="O122" s="178">
        <v>46068.0</v>
      </c>
      <c r="P122" s="183"/>
      <c r="Q122" s="179">
        <f t="shared" si="2"/>
        <v>-46068</v>
      </c>
      <c r="R122" s="163"/>
      <c r="S122" s="163"/>
      <c r="T122" s="163"/>
    </row>
    <row r="123" ht="15.75" customHeight="1">
      <c r="A123" s="162">
        <f t="shared" si="3"/>
        <v>120</v>
      </c>
      <c r="B123" s="184" t="s">
        <v>387</v>
      </c>
      <c r="C123" s="184" t="s">
        <v>237</v>
      </c>
      <c r="D123" s="163" t="s">
        <v>240</v>
      </c>
      <c r="E123" s="182"/>
      <c r="F123" s="183"/>
      <c r="G123" s="183"/>
      <c r="H123" s="179">
        <f t="shared" si="1"/>
        <v>0</v>
      </c>
      <c r="I123" s="163"/>
      <c r="J123" s="163"/>
      <c r="K123" s="163"/>
      <c r="L123" s="163"/>
      <c r="M123" s="163"/>
      <c r="N123" s="177" t="s">
        <v>235</v>
      </c>
      <c r="O123" s="178">
        <v>46068.0</v>
      </c>
      <c r="P123" s="183"/>
      <c r="Q123" s="179">
        <f t="shared" si="2"/>
        <v>-46068</v>
      </c>
      <c r="R123" s="163"/>
      <c r="S123" s="163"/>
      <c r="T123" s="163"/>
    </row>
    <row r="124" ht="15.75" customHeight="1">
      <c r="A124" s="162">
        <f t="shared" si="3"/>
        <v>121</v>
      </c>
      <c r="B124" s="184" t="s">
        <v>388</v>
      </c>
      <c r="C124" s="184" t="s">
        <v>389</v>
      </c>
      <c r="D124" s="163" t="s">
        <v>240</v>
      </c>
      <c r="E124" s="182"/>
      <c r="F124" s="183"/>
      <c r="G124" s="183"/>
      <c r="H124" s="179">
        <f t="shared" si="1"/>
        <v>0</v>
      </c>
      <c r="I124" s="163"/>
      <c r="J124" s="163"/>
      <c r="K124" s="163"/>
      <c r="L124" s="163"/>
      <c r="M124" s="163" t="s">
        <v>234</v>
      </c>
      <c r="N124" s="182"/>
      <c r="O124" s="183"/>
      <c r="P124" s="183"/>
      <c r="Q124" s="179">
        <f t="shared" si="2"/>
        <v>0</v>
      </c>
      <c r="R124" s="163"/>
      <c r="S124" s="163"/>
      <c r="T124" s="163"/>
    </row>
    <row r="125" ht="15.75" customHeight="1">
      <c r="A125" s="162">
        <f t="shared" si="3"/>
        <v>122</v>
      </c>
      <c r="B125" s="184" t="s">
        <v>390</v>
      </c>
      <c r="C125" s="184" t="s">
        <v>389</v>
      </c>
      <c r="D125" s="163" t="s">
        <v>240</v>
      </c>
      <c r="E125" s="182"/>
      <c r="F125" s="183"/>
      <c r="G125" s="183"/>
      <c r="H125" s="179">
        <f t="shared" si="1"/>
        <v>0</v>
      </c>
      <c r="I125" s="163"/>
      <c r="J125" s="163"/>
      <c r="K125" s="163"/>
      <c r="L125" s="163"/>
      <c r="M125" s="163"/>
      <c r="N125" s="182"/>
      <c r="O125" s="183"/>
      <c r="P125" s="183"/>
      <c r="Q125" s="179">
        <f t="shared" si="2"/>
        <v>0</v>
      </c>
      <c r="R125" s="163"/>
      <c r="S125" s="163"/>
      <c r="T125" s="163"/>
    </row>
    <row r="126" ht="15.75" customHeight="1">
      <c r="A126" s="162">
        <f t="shared" si="3"/>
        <v>123</v>
      </c>
      <c r="B126" s="184" t="s">
        <v>391</v>
      </c>
      <c r="C126" s="184" t="s">
        <v>249</v>
      </c>
      <c r="D126" s="163" t="s">
        <v>240</v>
      </c>
      <c r="E126" s="182"/>
      <c r="F126" s="183"/>
      <c r="G126" s="183"/>
      <c r="H126" s="179">
        <f t="shared" si="1"/>
        <v>0</v>
      </c>
      <c r="I126" s="163"/>
      <c r="J126" s="163"/>
      <c r="K126" s="163"/>
      <c r="L126" s="163"/>
      <c r="M126" s="163" t="s">
        <v>240</v>
      </c>
      <c r="N126" s="182"/>
      <c r="O126" s="183"/>
      <c r="P126" s="183"/>
      <c r="Q126" s="179">
        <f t="shared" si="2"/>
        <v>0</v>
      </c>
      <c r="R126" s="163"/>
      <c r="S126" s="163"/>
      <c r="T126" s="163"/>
    </row>
    <row r="127" ht="15.75" customHeight="1">
      <c r="A127" s="162">
        <f t="shared" si="3"/>
        <v>124</v>
      </c>
      <c r="B127" s="184" t="s">
        <v>392</v>
      </c>
      <c r="C127" s="184" t="s">
        <v>261</v>
      </c>
      <c r="D127" s="163" t="s">
        <v>240</v>
      </c>
      <c r="E127" s="182" t="s">
        <v>247</v>
      </c>
      <c r="F127" s="183">
        <v>45733.0</v>
      </c>
      <c r="G127" s="183">
        <v>45944.0</v>
      </c>
      <c r="H127" s="179">
        <f t="shared" si="1"/>
        <v>211</v>
      </c>
      <c r="I127" s="185" t="s">
        <v>393</v>
      </c>
      <c r="J127" s="185" t="s">
        <v>362</v>
      </c>
      <c r="K127" s="163">
        <v>9.001457191E9</v>
      </c>
      <c r="L127" s="163"/>
      <c r="M127" s="163" t="s">
        <v>240</v>
      </c>
      <c r="N127" s="182"/>
      <c r="O127" s="183"/>
      <c r="P127" s="183"/>
      <c r="Q127" s="179">
        <f t="shared" si="2"/>
        <v>0</v>
      </c>
      <c r="R127" s="185"/>
      <c r="S127" s="185"/>
      <c r="T127" s="163"/>
    </row>
    <row r="128" ht="15.75" customHeight="1">
      <c r="A128" s="162">
        <f t="shared" si="3"/>
        <v>125</v>
      </c>
      <c r="B128" s="184" t="s">
        <v>394</v>
      </c>
      <c r="C128" s="184" t="s">
        <v>249</v>
      </c>
      <c r="D128" s="163" t="s">
        <v>240</v>
      </c>
      <c r="E128" s="182"/>
      <c r="F128" s="183"/>
      <c r="G128" s="183"/>
      <c r="H128" s="179">
        <f t="shared" si="1"/>
        <v>0</v>
      </c>
      <c r="I128" s="163"/>
      <c r="J128" s="163"/>
      <c r="K128" s="163"/>
      <c r="L128" s="163"/>
      <c r="M128" s="163" t="s">
        <v>240</v>
      </c>
      <c r="N128" s="182" t="s">
        <v>247</v>
      </c>
      <c r="O128" s="183">
        <v>45893.0</v>
      </c>
      <c r="P128" s="183">
        <v>45984.0</v>
      </c>
      <c r="Q128" s="179">
        <f t="shared" si="2"/>
        <v>91</v>
      </c>
      <c r="R128" s="163"/>
      <c r="S128" s="163"/>
      <c r="T128" s="163"/>
    </row>
    <row r="129" ht="15.75" customHeight="1">
      <c r="A129" s="162">
        <f t="shared" si="3"/>
        <v>126</v>
      </c>
      <c r="B129" s="184" t="s">
        <v>395</v>
      </c>
      <c r="C129" s="184" t="s">
        <v>249</v>
      </c>
      <c r="D129" s="163" t="s">
        <v>240</v>
      </c>
      <c r="E129" s="182"/>
      <c r="F129" s="183"/>
      <c r="G129" s="183"/>
      <c r="H129" s="179">
        <f t="shared" si="1"/>
        <v>0</v>
      </c>
      <c r="I129" s="163"/>
      <c r="J129" s="163"/>
      <c r="K129" s="163"/>
      <c r="L129" s="163"/>
      <c r="M129" s="163" t="s">
        <v>240</v>
      </c>
      <c r="N129" s="182" t="s">
        <v>247</v>
      </c>
      <c r="O129" s="183">
        <v>45893.0</v>
      </c>
      <c r="P129" s="183">
        <v>45977.0</v>
      </c>
      <c r="Q129" s="179">
        <f t="shared" si="2"/>
        <v>84</v>
      </c>
      <c r="R129" s="163"/>
      <c r="S129" s="163"/>
      <c r="T129" s="163"/>
    </row>
    <row r="130" ht="15.75" customHeight="1">
      <c r="A130" s="162">
        <f t="shared" si="3"/>
        <v>127</v>
      </c>
      <c r="B130" s="184" t="s">
        <v>396</v>
      </c>
      <c r="C130" s="184" t="s">
        <v>237</v>
      </c>
      <c r="D130" s="163" t="s">
        <v>240</v>
      </c>
      <c r="E130" s="182"/>
      <c r="F130" s="183"/>
      <c r="G130" s="183"/>
      <c r="H130" s="179">
        <f t="shared" si="1"/>
        <v>0</v>
      </c>
      <c r="I130" s="163"/>
      <c r="J130" s="163"/>
      <c r="K130" s="163"/>
      <c r="L130" s="163"/>
      <c r="M130" s="163" t="s">
        <v>240</v>
      </c>
      <c r="N130" s="182"/>
      <c r="O130" s="183"/>
      <c r="P130" s="183"/>
      <c r="Q130" s="179">
        <f t="shared" si="2"/>
        <v>0</v>
      </c>
      <c r="R130" s="163"/>
      <c r="S130" s="163"/>
      <c r="T130" s="163"/>
    </row>
    <row r="131" ht="15.75" customHeight="1">
      <c r="A131" s="162">
        <f t="shared" si="3"/>
        <v>128</v>
      </c>
      <c r="B131" s="184" t="s">
        <v>397</v>
      </c>
      <c r="C131" s="184" t="s">
        <v>371</v>
      </c>
      <c r="D131" s="163" t="s">
        <v>240</v>
      </c>
      <c r="E131" s="182"/>
      <c r="F131" s="183"/>
      <c r="G131" s="183"/>
      <c r="H131" s="179">
        <f t="shared" si="1"/>
        <v>0</v>
      </c>
      <c r="I131" s="163"/>
      <c r="J131" s="163"/>
      <c r="K131" s="163"/>
      <c r="L131" s="163"/>
      <c r="M131" s="163" t="s">
        <v>240</v>
      </c>
      <c r="N131" s="182"/>
      <c r="O131" s="183"/>
      <c r="P131" s="183"/>
      <c r="Q131" s="179">
        <f t="shared" si="2"/>
        <v>0</v>
      </c>
      <c r="R131" s="163"/>
      <c r="S131" s="163"/>
      <c r="T131" s="163"/>
    </row>
    <row r="132" ht="15.75" customHeight="1">
      <c r="A132" s="162">
        <f t="shared" si="3"/>
        <v>129</v>
      </c>
      <c r="B132" s="184" t="s">
        <v>398</v>
      </c>
      <c r="C132" s="184" t="s">
        <v>261</v>
      </c>
      <c r="D132" s="163" t="s">
        <v>240</v>
      </c>
      <c r="E132" s="182"/>
      <c r="F132" s="183"/>
      <c r="G132" s="183"/>
      <c r="H132" s="179">
        <f t="shared" si="1"/>
        <v>0</v>
      </c>
      <c r="I132" s="163"/>
      <c r="J132" s="163"/>
      <c r="K132" s="163"/>
      <c r="L132" s="163"/>
      <c r="M132" s="163" t="s">
        <v>240</v>
      </c>
      <c r="N132" s="182" t="s">
        <v>247</v>
      </c>
      <c r="O132" s="183">
        <v>45899.0</v>
      </c>
      <c r="P132" s="183">
        <v>45901.0</v>
      </c>
      <c r="Q132" s="179">
        <f t="shared" si="2"/>
        <v>2</v>
      </c>
      <c r="R132" s="163"/>
      <c r="S132" s="163"/>
      <c r="T132" s="163"/>
    </row>
    <row r="133" ht="15.75" customHeight="1">
      <c r="A133" s="162">
        <f t="shared" si="3"/>
        <v>130</v>
      </c>
      <c r="B133" s="184" t="s">
        <v>399</v>
      </c>
      <c r="C133" s="184" t="s">
        <v>249</v>
      </c>
      <c r="D133" s="163" t="s">
        <v>240</v>
      </c>
      <c r="E133" s="182"/>
      <c r="F133" s="183"/>
      <c r="G133" s="183"/>
      <c r="H133" s="179">
        <f t="shared" si="1"/>
        <v>0</v>
      </c>
      <c r="I133" s="163"/>
      <c r="J133" s="163"/>
      <c r="K133" s="163"/>
      <c r="L133" s="163"/>
      <c r="M133" s="163" t="s">
        <v>240</v>
      </c>
      <c r="N133" s="182"/>
      <c r="O133" s="183"/>
      <c r="P133" s="183"/>
      <c r="Q133" s="179">
        <f t="shared" si="2"/>
        <v>0</v>
      </c>
      <c r="R133" s="163"/>
      <c r="S133" s="163"/>
      <c r="T133" s="163"/>
    </row>
    <row r="134" ht="15.75" customHeight="1">
      <c r="A134" s="162">
        <f t="shared" si="3"/>
        <v>131</v>
      </c>
      <c r="B134" s="184" t="s">
        <v>400</v>
      </c>
      <c r="C134" s="184" t="s">
        <v>242</v>
      </c>
      <c r="D134" s="163" t="s">
        <v>240</v>
      </c>
      <c r="E134" s="182"/>
      <c r="F134" s="183"/>
      <c r="G134" s="183"/>
      <c r="H134" s="179">
        <f t="shared" si="1"/>
        <v>0</v>
      </c>
      <c r="I134" s="163"/>
      <c r="J134" s="163"/>
      <c r="K134" s="163"/>
      <c r="L134" s="163"/>
      <c r="M134" s="163" t="s">
        <v>240</v>
      </c>
      <c r="N134" s="182"/>
      <c r="O134" s="183"/>
      <c r="P134" s="183"/>
      <c r="Q134" s="179">
        <f t="shared" si="2"/>
        <v>0</v>
      </c>
      <c r="R134" s="163"/>
      <c r="S134" s="163"/>
      <c r="T134" s="163"/>
    </row>
    <row r="135" ht="15.75" customHeight="1">
      <c r="A135" s="162">
        <f t="shared" si="3"/>
        <v>132</v>
      </c>
      <c r="B135" s="184" t="s">
        <v>401</v>
      </c>
      <c r="C135" s="184" t="s">
        <v>251</v>
      </c>
      <c r="D135" s="163" t="s">
        <v>240</v>
      </c>
      <c r="E135" s="182"/>
      <c r="F135" s="183"/>
      <c r="G135" s="183"/>
      <c r="H135" s="179">
        <f t="shared" si="1"/>
        <v>0</v>
      </c>
      <c r="I135" s="163"/>
      <c r="J135" s="163"/>
      <c r="K135" s="163"/>
      <c r="L135" s="163"/>
      <c r="M135" s="163" t="s">
        <v>240</v>
      </c>
      <c r="N135" s="182"/>
      <c r="O135" s="183"/>
      <c r="P135" s="183"/>
      <c r="Q135" s="179">
        <f t="shared" si="2"/>
        <v>0</v>
      </c>
      <c r="R135" s="163"/>
      <c r="S135" s="163"/>
      <c r="T135" s="163"/>
    </row>
    <row r="136" ht="15.75" customHeight="1">
      <c r="A136" s="162">
        <f t="shared" si="3"/>
        <v>133</v>
      </c>
      <c r="B136" s="184" t="s">
        <v>402</v>
      </c>
      <c r="C136" s="184" t="s">
        <v>261</v>
      </c>
      <c r="D136" s="163" t="s">
        <v>240</v>
      </c>
      <c r="E136" s="182"/>
      <c r="F136" s="183"/>
      <c r="G136" s="183"/>
      <c r="H136" s="179">
        <f t="shared" si="1"/>
        <v>0</v>
      </c>
      <c r="I136" s="163"/>
      <c r="J136" s="163"/>
      <c r="K136" s="163"/>
      <c r="L136" s="163"/>
      <c r="M136" s="163" t="s">
        <v>240</v>
      </c>
      <c r="N136" s="182"/>
      <c r="O136" s="183"/>
      <c r="P136" s="183"/>
      <c r="Q136" s="179">
        <f t="shared" si="2"/>
        <v>0</v>
      </c>
      <c r="R136" s="163"/>
      <c r="S136" s="163"/>
      <c r="T136" s="163"/>
    </row>
    <row r="137" ht="15.75" customHeight="1">
      <c r="A137" s="162">
        <f t="shared" si="3"/>
        <v>134</v>
      </c>
      <c r="B137" s="184" t="s">
        <v>403</v>
      </c>
      <c r="C137" s="184" t="s">
        <v>261</v>
      </c>
      <c r="D137" s="163" t="s">
        <v>240</v>
      </c>
      <c r="E137" s="182"/>
      <c r="F137" s="183"/>
      <c r="G137" s="183"/>
      <c r="H137" s="179">
        <f t="shared" si="1"/>
        <v>0</v>
      </c>
      <c r="I137" s="163"/>
      <c r="J137" s="163"/>
      <c r="K137" s="163"/>
      <c r="L137" s="163"/>
      <c r="M137" s="163" t="s">
        <v>240</v>
      </c>
      <c r="N137" s="182"/>
      <c r="O137" s="183"/>
      <c r="P137" s="183"/>
      <c r="Q137" s="179">
        <f t="shared" si="2"/>
        <v>0</v>
      </c>
      <c r="R137" s="163"/>
      <c r="S137" s="163"/>
      <c r="T137" s="163"/>
    </row>
    <row r="138" ht="15.75" customHeight="1">
      <c r="A138" s="162">
        <f t="shared" si="3"/>
        <v>135</v>
      </c>
      <c r="B138" s="184" t="s">
        <v>404</v>
      </c>
      <c r="C138" s="184" t="s">
        <v>249</v>
      </c>
      <c r="D138" s="163" t="s">
        <v>240</v>
      </c>
      <c r="E138" s="182"/>
      <c r="F138" s="183"/>
      <c r="G138" s="183"/>
      <c r="H138" s="179">
        <f t="shared" si="1"/>
        <v>0</v>
      </c>
      <c r="I138" s="163"/>
      <c r="J138" s="163"/>
      <c r="K138" s="163"/>
      <c r="L138" s="163"/>
      <c r="M138" s="163" t="s">
        <v>240</v>
      </c>
      <c r="N138" s="182"/>
      <c r="O138" s="183"/>
      <c r="P138" s="183"/>
      <c r="Q138" s="179">
        <f t="shared" si="2"/>
        <v>0</v>
      </c>
      <c r="R138" s="163"/>
      <c r="S138" s="163"/>
      <c r="T138" s="163"/>
    </row>
    <row r="139" ht="15.75" customHeight="1">
      <c r="A139" s="162">
        <f t="shared" si="3"/>
        <v>136</v>
      </c>
      <c r="B139" s="184" t="s">
        <v>405</v>
      </c>
      <c r="C139" s="184" t="s">
        <v>406</v>
      </c>
      <c r="D139" s="163" t="s">
        <v>240</v>
      </c>
      <c r="E139" s="182"/>
      <c r="F139" s="183"/>
      <c r="G139" s="183"/>
      <c r="H139" s="179">
        <f t="shared" si="1"/>
        <v>0</v>
      </c>
      <c r="I139" s="163"/>
      <c r="J139" s="163"/>
      <c r="K139" s="163"/>
      <c r="L139" s="163"/>
      <c r="M139" s="163" t="s">
        <v>240</v>
      </c>
      <c r="N139" s="182"/>
      <c r="O139" s="183"/>
      <c r="P139" s="183"/>
      <c r="Q139" s="179">
        <f t="shared" si="2"/>
        <v>0</v>
      </c>
      <c r="R139" s="163"/>
      <c r="S139" s="163"/>
      <c r="T139" s="163"/>
    </row>
    <row r="140" ht="15.75" customHeight="1">
      <c r="A140" s="162">
        <f t="shared" si="3"/>
        <v>137</v>
      </c>
      <c r="B140" s="184" t="s">
        <v>407</v>
      </c>
      <c r="C140" s="184" t="s">
        <v>249</v>
      </c>
      <c r="D140" s="163" t="s">
        <v>240</v>
      </c>
      <c r="E140" s="182"/>
      <c r="F140" s="183"/>
      <c r="G140" s="183"/>
      <c r="H140" s="179">
        <f t="shared" si="1"/>
        <v>0</v>
      </c>
      <c r="I140" s="163"/>
      <c r="J140" s="163"/>
      <c r="K140" s="163"/>
      <c r="L140" s="163"/>
      <c r="M140" s="163" t="s">
        <v>240</v>
      </c>
      <c r="N140" s="182"/>
      <c r="O140" s="183"/>
      <c r="P140" s="183"/>
      <c r="Q140" s="179">
        <f t="shared" si="2"/>
        <v>0</v>
      </c>
      <c r="R140" s="163"/>
      <c r="S140" s="163"/>
      <c r="T140" s="163"/>
    </row>
    <row r="141" ht="15.75" customHeight="1">
      <c r="A141" s="162">
        <f t="shared" si="3"/>
        <v>138</v>
      </c>
      <c r="B141" s="184" t="s">
        <v>408</v>
      </c>
      <c r="C141" s="184" t="s">
        <v>249</v>
      </c>
      <c r="D141" s="163" t="s">
        <v>240</v>
      </c>
      <c r="E141" s="182"/>
      <c r="F141" s="183"/>
      <c r="G141" s="183"/>
      <c r="H141" s="179">
        <f t="shared" si="1"/>
        <v>0</v>
      </c>
      <c r="I141" s="163"/>
      <c r="J141" s="163"/>
      <c r="K141" s="163"/>
      <c r="L141" s="163"/>
      <c r="M141" s="163" t="s">
        <v>240</v>
      </c>
      <c r="N141" s="182"/>
      <c r="O141" s="183"/>
      <c r="P141" s="183"/>
      <c r="Q141" s="179">
        <f t="shared" si="2"/>
        <v>0</v>
      </c>
      <c r="R141" s="163"/>
      <c r="S141" s="163"/>
      <c r="T141" s="163"/>
    </row>
    <row r="142" ht="15.75" customHeight="1">
      <c r="A142" s="162">
        <f t="shared" si="3"/>
        <v>139</v>
      </c>
      <c r="B142" s="184" t="s">
        <v>409</v>
      </c>
      <c r="C142" s="184" t="s">
        <v>245</v>
      </c>
      <c r="D142" s="163" t="s">
        <v>240</v>
      </c>
      <c r="E142" s="182"/>
      <c r="F142" s="183"/>
      <c r="G142" s="183"/>
      <c r="H142" s="179">
        <f t="shared" si="1"/>
        <v>0</v>
      </c>
      <c r="I142" s="163"/>
      <c r="J142" s="163"/>
      <c r="K142" s="163"/>
      <c r="L142" s="163"/>
      <c r="M142" s="163" t="s">
        <v>240</v>
      </c>
      <c r="N142" s="182"/>
      <c r="O142" s="183"/>
      <c r="P142" s="183"/>
      <c r="Q142" s="179">
        <f t="shared" si="2"/>
        <v>0</v>
      </c>
      <c r="R142" s="163"/>
      <c r="S142" s="163"/>
      <c r="T142" s="163"/>
    </row>
    <row r="143" ht="15.75" customHeight="1">
      <c r="A143" s="162">
        <f t="shared" si="3"/>
        <v>140</v>
      </c>
      <c r="B143" s="184" t="s">
        <v>410</v>
      </c>
      <c r="C143" s="184" t="s">
        <v>237</v>
      </c>
      <c r="D143" s="163" t="s">
        <v>240</v>
      </c>
      <c r="E143" s="182" t="s">
        <v>247</v>
      </c>
      <c r="F143" s="183">
        <v>45733.0</v>
      </c>
      <c r="G143" s="183">
        <v>45926.0</v>
      </c>
      <c r="H143" s="179">
        <f t="shared" si="1"/>
        <v>193</v>
      </c>
      <c r="I143" s="185" t="s">
        <v>393</v>
      </c>
      <c r="J143" s="185" t="s">
        <v>362</v>
      </c>
      <c r="K143" s="163">
        <v>9.001457191E9</v>
      </c>
      <c r="L143" s="163"/>
      <c r="M143" s="163" t="s">
        <v>240</v>
      </c>
      <c r="N143" s="182"/>
      <c r="O143" s="183"/>
      <c r="P143" s="183"/>
      <c r="Q143" s="179">
        <f t="shared" si="2"/>
        <v>0</v>
      </c>
      <c r="R143" s="185"/>
      <c r="S143" s="185"/>
      <c r="T143" s="163"/>
    </row>
    <row r="144" ht="15.75" customHeight="1">
      <c r="A144" s="162">
        <f t="shared" si="3"/>
        <v>141</v>
      </c>
      <c r="B144" s="184" t="s">
        <v>411</v>
      </c>
      <c r="C144" s="184" t="s">
        <v>237</v>
      </c>
      <c r="D144" s="163" t="s">
        <v>240</v>
      </c>
      <c r="E144" s="182"/>
      <c r="F144" s="183"/>
      <c r="G144" s="183"/>
      <c r="H144" s="179">
        <f t="shared" si="1"/>
        <v>0</v>
      </c>
      <c r="I144" s="163"/>
      <c r="J144" s="163"/>
      <c r="K144" s="163"/>
      <c r="L144" s="163"/>
      <c r="M144" s="163" t="s">
        <v>240</v>
      </c>
      <c r="N144" s="182"/>
      <c r="O144" s="183"/>
      <c r="P144" s="183"/>
      <c r="Q144" s="179">
        <f t="shared" si="2"/>
        <v>0</v>
      </c>
      <c r="R144" s="163"/>
      <c r="S144" s="163"/>
      <c r="T144" s="163"/>
    </row>
    <row r="145" ht="15.75" customHeight="1">
      <c r="A145" s="162">
        <f t="shared" si="3"/>
        <v>142</v>
      </c>
      <c r="B145" s="184" t="s">
        <v>412</v>
      </c>
      <c r="C145" s="184" t="s">
        <v>251</v>
      </c>
      <c r="D145" s="163" t="s">
        <v>240</v>
      </c>
      <c r="E145" s="182"/>
      <c r="F145" s="183"/>
      <c r="G145" s="183"/>
      <c r="H145" s="179">
        <f t="shared" si="1"/>
        <v>0</v>
      </c>
      <c r="I145" s="163"/>
      <c r="J145" s="163"/>
      <c r="K145" s="163"/>
      <c r="L145" s="163"/>
      <c r="M145" s="163" t="s">
        <v>240</v>
      </c>
      <c r="N145" s="182"/>
      <c r="O145" s="183"/>
      <c r="P145" s="183"/>
      <c r="Q145" s="179">
        <f t="shared" si="2"/>
        <v>0</v>
      </c>
      <c r="R145" s="163"/>
      <c r="S145" s="163"/>
      <c r="T145" s="163"/>
    </row>
    <row r="146" ht="15.75" customHeight="1">
      <c r="A146" s="162">
        <f t="shared" si="3"/>
        <v>143</v>
      </c>
      <c r="B146" s="184" t="s">
        <v>413</v>
      </c>
      <c r="C146" s="184" t="s">
        <v>237</v>
      </c>
      <c r="D146" s="163" t="s">
        <v>240</v>
      </c>
      <c r="E146" s="182"/>
      <c r="F146" s="183"/>
      <c r="G146" s="183"/>
      <c r="H146" s="179">
        <f t="shared" si="1"/>
        <v>0</v>
      </c>
      <c r="I146" s="163"/>
      <c r="J146" s="163"/>
      <c r="K146" s="163"/>
      <c r="L146" s="163"/>
      <c r="M146" s="163" t="s">
        <v>240</v>
      </c>
      <c r="N146" s="182"/>
      <c r="O146" s="183"/>
      <c r="P146" s="183"/>
      <c r="Q146" s="179">
        <f t="shared" si="2"/>
        <v>0</v>
      </c>
      <c r="R146" s="163"/>
      <c r="S146" s="163"/>
      <c r="T146" s="163"/>
    </row>
    <row r="147" ht="15.75" customHeight="1">
      <c r="A147" s="162">
        <f t="shared" si="3"/>
        <v>144</v>
      </c>
      <c r="B147" s="184" t="s">
        <v>414</v>
      </c>
      <c r="C147" s="184" t="s">
        <v>415</v>
      </c>
      <c r="D147" s="162" t="s">
        <v>240</v>
      </c>
      <c r="E147" s="182"/>
      <c r="F147" s="183"/>
      <c r="G147" s="183"/>
      <c r="H147" s="179">
        <f t="shared" si="1"/>
        <v>0</v>
      </c>
      <c r="I147" s="163"/>
      <c r="J147" s="163"/>
      <c r="K147" s="163"/>
      <c r="L147" s="163"/>
      <c r="M147" s="163"/>
      <c r="N147" s="182"/>
      <c r="O147" s="183"/>
      <c r="P147" s="183"/>
      <c r="Q147" s="179">
        <f t="shared" si="2"/>
        <v>0</v>
      </c>
      <c r="R147" s="163"/>
      <c r="S147" s="163"/>
      <c r="T147" s="163"/>
    </row>
    <row r="148" ht="15.75" customHeight="1">
      <c r="A148" s="162">
        <f t="shared" si="3"/>
        <v>145</v>
      </c>
      <c r="B148" s="184" t="s">
        <v>416</v>
      </c>
      <c r="C148" s="184" t="s">
        <v>417</v>
      </c>
      <c r="D148" s="163" t="s">
        <v>240</v>
      </c>
      <c r="E148" s="182"/>
      <c r="F148" s="183"/>
      <c r="G148" s="183"/>
      <c r="H148" s="179">
        <f t="shared" si="1"/>
        <v>0</v>
      </c>
      <c r="I148" s="163"/>
      <c r="J148" s="163"/>
      <c r="K148" s="163"/>
      <c r="L148" s="163"/>
      <c r="M148" s="163"/>
      <c r="N148" s="182"/>
      <c r="O148" s="183"/>
      <c r="P148" s="183"/>
      <c r="Q148" s="179">
        <f t="shared" si="2"/>
        <v>0</v>
      </c>
      <c r="R148" s="163"/>
      <c r="S148" s="163"/>
      <c r="T148" s="163"/>
    </row>
    <row r="149" ht="15.75" customHeight="1">
      <c r="A149" s="162">
        <f t="shared" si="3"/>
        <v>146</v>
      </c>
      <c r="B149" s="184" t="s">
        <v>418</v>
      </c>
      <c r="C149" s="184" t="s">
        <v>419</v>
      </c>
      <c r="D149" s="163" t="s">
        <v>240</v>
      </c>
      <c r="E149" s="182"/>
      <c r="F149" s="183"/>
      <c r="G149" s="183"/>
      <c r="H149" s="179">
        <f t="shared" si="1"/>
        <v>0</v>
      </c>
      <c r="I149" s="163"/>
      <c r="J149" s="163"/>
      <c r="K149" s="163"/>
      <c r="L149" s="163"/>
      <c r="M149" s="163"/>
      <c r="N149" s="182"/>
      <c r="O149" s="183"/>
      <c r="P149" s="183"/>
      <c r="Q149" s="179">
        <f t="shared" si="2"/>
        <v>0</v>
      </c>
      <c r="R149" s="163"/>
      <c r="S149" s="163"/>
      <c r="T149" s="163"/>
    </row>
    <row r="150" ht="15.75" customHeight="1">
      <c r="A150" s="162">
        <f t="shared" si="3"/>
        <v>147</v>
      </c>
      <c r="B150" s="184" t="s">
        <v>420</v>
      </c>
      <c r="C150" s="184" t="s">
        <v>421</v>
      </c>
      <c r="D150" s="162" t="s">
        <v>240</v>
      </c>
      <c r="E150" s="182"/>
      <c r="F150" s="183"/>
      <c r="G150" s="183"/>
      <c r="H150" s="179">
        <f t="shared" si="1"/>
        <v>0</v>
      </c>
      <c r="I150" s="163"/>
      <c r="J150" s="163"/>
      <c r="K150" s="163"/>
      <c r="L150" s="163"/>
      <c r="M150" s="163" t="s">
        <v>240</v>
      </c>
      <c r="N150" s="182"/>
      <c r="O150" s="183"/>
      <c r="P150" s="183"/>
      <c r="Q150" s="179">
        <f t="shared" si="2"/>
        <v>0</v>
      </c>
      <c r="R150" s="163"/>
      <c r="S150" s="163"/>
      <c r="T150" s="163"/>
    </row>
    <row r="151" ht="15.75" customHeight="1">
      <c r="A151" s="162">
        <f t="shared" si="3"/>
        <v>148</v>
      </c>
      <c r="B151" s="184" t="s">
        <v>422</v>
      </c>
      <c r="C151" s="184" t="s">
        <v>242</v>
      </c>
      <c r="D151" s="163" t="s">
        <v>240</v>
      </c>
      <c r="E151" s="182"/>
      <c r="F151" s="183"/>
      <c r="G151" s="183"/>
      <c r="H151" s="179">
        <f t="shared" si="1"/>
        <v>0</v>
      </c>
      <c r="I151" s="163"/>
      <c r="J151" s="163"/>
      <c r="K151" s="163"/>
      <c r="L151" s="163"/>
      <c r="M151" s="163" t="s">
        <v>240</v>
      </c>
      <c r="N151" s="182"/>
      <c r="O151" s="183"/>
      <c r="P151" s="183"/>
      <c r="Q151" s="179">
        <f t="shared" si="2"/>
        <v>0</v>
      </c>
      <c r="R151" s="163"/>
      <c r="S151" s="163"/>
      <c r="T151" s="163"/>
    </row>
    <row r="152" ht="15.75" customHeight="1">
      <c r="A152" s="162">
        <f t="shared" si="3"/>
        <v>149</v>
      </c>
      <c r="B152" s="184" t="s">
        <v>423</v>
      </c>
      <c r="C152" s="184" t="s">
        <v>261</v>
      </c>
      <c r="D152" s="163" t="s">
        <v>240</v>
      </c>
      <c r="E152" s="182"/>
      <c r="F152" s="183"/>
      <c r="G152" s="183"/>
      <c r="H152" s="179">
        <f t="shared" si="1"/>
        <v>0</v>
      </c>
      <c r="I152" s="185"/>
      <c r="J152" s="185"/>
      <c r="K152" s="163"/>
      <c r="L152" s="163"/>
      <c r="M152" s="163" t="s">
        <v>240</v>
      </c>
      <c r="N152" s="182"/>
      <c r="O152" s="183"/>
      <c r="P152" s="183"/>
      <c r="Q152" s="179">
        <f t="shared" si="2"/>
        <v>0</v>
      </c>
      <c r="R152" s="185"/>
      <c r="S152" s="185"/>
      <c r="T152" s="163"/>
    </row>
    <row r="153" ht="15.75" customHeight="1">
      <c r="A153" s="162">
        <f t="shared" si="3"/>
        <v>150</v>
      </c>
      <c r="B153" s="184" t="s">
        <v>424</v>
      </c>
      <c r="C153" s="184" t="s">
        <v>237</v>
      </c>
      <c r="D153" s="163" t="s">
        <v>240</v>
      </c>
      <c r="E153" s="182"/>
      <c r="F153" s="183"/>
      <c r="G153" s="183"/>
      <c r="H153" s="179">
        <f t="shared" si="1"/>
        <v>0</v>
      </c>
      <c r="I153" s="163"/>
      <c r="J153" s="163"/>
      <c r="K153" s="163"/>
      <c r="L153" s="163"/>
      <c r="M153" s="163" t="s">
        <v>240</v>
      </c>
      <c r="N153" s="182"/>
      <c r="O153" s="183"/>
      <c r="P153" s="183"/>
      <c r="Q153" s="179">
        <f t="shared" si="2"/>
        <v>0</v>
      </c>
      <c r="R153" s="163"/>
      <c r="S153" s="163"/>
      <c r="T153" s="163"/>
    </row>
    <row r="154" ht="15.75" customHeight="1">
      <c r="A154" s="162">
        <f t="shared" si="3"/>
        <v>151</v>
      </c>
      <c r="B154" s="184" t="s">
        <v>425</v>
      </c>
      <c r="C154" s="184" t="s">
        <v>237</v>
      </c>
      <c r="D154" s="163" t="s">
        <v>240</v>
      </c>
      <c r="E154" s="182"/>
      <c r="F154" s="183"/>
      <c r="G154" s="183"/>
      <c r="H154" s="179">
        <f t="shared" si="1"/>
        <v>0</v>
      </c>
      <c r="I154" s="163"/>
      <c r="J154" s="163"/>
      <c r="K154" s="163"/>
      <c r="L154" s="163"/>
      <c r="M154" s="163"/>
      <c r="N154" s="182"/>
      <c r="O154" s="183"/>
      <c r="P154" s="183"/>
      <c r="Q154" s="179">
        <f t="shared" si="2"/>
        <v>0</v>
      </c>
      <c r="R154" s="163"/>
      <c r="S154" s="163"/>
      <c r="T154" s="163"/>
    </row>
    <row r="155" ht="15.75" customHeight="1">
      <c r="A155" s="162">
        <f t="shared" si="3"/>
        <v>152</v>
      </c>
      <c r="B155" s="184" t="s">
        <v>426</v>
      </c>
      <c r="C155" s="184" t="s">
        <v>371</v>
      </c>
      <c r="D155" s="163" t="s">
        <v>234</v>
      </c>
      <c r="E155" s="182"/>
      <c r="F155" s="183"/>
      <c r="G155" s="183"/>
      <c r="H155" s="179">
        <f t="shared" si="1"/>
        <v>0</v>
      </c>
      <c r="I155" s="163"/>
      <c r="J155" s="163"/>
      <c r="K155" s="163"/>
      <c r="L155" s="163"/>
      <c r="M155" s="163"/>
      <c r="N155" s="182"/>
      <c r="O155" s="183"/>
      <c r="P155" s="183"/>
      <c r="Q155" s="179">
        <f t="shared" si="2"/>
        <v>0</v>
      </c>
      <c r="R155" s="163"/>
      <c r="S155" s="163"/>
      <c r="T155" s="163"/>
    </row>
    <row r="156" ht="15.75" customHeight="1">
      <c r="A156" s="162">
        <f t="shared" si="3"/>
        <v>153</v>
      </c>
      <c r="B156" s="184" t="s">
        <v>427</v>
      </c>
      <c r="C156" s="184" t="s">
        <v>371</v>
      </c>
      <c r="D156" s="163"/>
      <c r="E156" s="182"/>
      <c r="F156" s="183"/>
      <c r="G156" s="183"/>
      <c r="H156" s="179">
        <f t="shared" si="1"/>
        <v>0</v>
      </c>
      <c r="I156" s="163"/>
      <c r="J156" s="163"/>
      <c r="K156" s="163"/>
      <c r="L156" s="163"/>
      <c r="M156" s="163"/>
      <c r="N156" s="182"/>
      <c r="O156" s="183"/>
      <c r="P156" s="183"/>
      <c r="Q156" s="179">
        <f t="shared" si="2"/>
        <v>0</v>
      </c>
      <c r="R156" s="163"/>
      <c r="S156" s="163"/>
      <c r="T156" s="163"/>
    </row>
    <row r="157" ht="15.75" customHeight="1">
      <c r="A157" s="162">
        <f t="shared" si="3"/>
        <v>154</v>
      </c>
      <c r="B157" s="184" t="s">
        <v>428</v>
      </c>
      <c r="C157" s="184" t="s">
        <v>251</v>
      </c>
      <c r="D157" s="163" t="s">
        <v>240</v>
      </c>
      <c r="E157" s="182"/>
      <c r="F157" s="183"/>
      <c r="G157" s="183"/>
      <c r="H157" s="179">
        <f t="shared" si="1"/>
        <v>0</v>
      </c>
      <c r="I157" s="163"/>
      <c r="J157" s="163"/>
      <c r="K157" s="163"/>
      <c r="L157" s="163"/>
      <c r="M157" s="163"/>
      <c r="N157" s="182"/>
      <c r="O157" s="183"/>
      <c r="P157" s="183"/>
      <c r="Q157" s="179">
        <f t="shared" si="2"/>
        <v>0</v>
      </c>
      <c r="R157" s="163"/>
      <c r="S157" s="163"/>
      <c r="T157" s="163"/>
    </row>
    <row r="158" ht="15.75" customHeight="1">
      <c r="A158" s="162">
        <f t="shared" si="3"/>
        <v>155</v>
      </c>
      <c r="B158" s="184" t="s">
        <v>429</v>
      </c>
      <c r="C158" s="184" t="s">
        <v>430</v>
      </c>
      <c r="D158" s="163" t="s">
        <v>240</v>
      </c>
      <c r="E158" s="182" t="s">
        <v>247</v>
      </c>
      <c r="F158" s="183">
        <v>46140.0</v>
      </c>
      <c r="G158" s="183">
        <v>46163.0</v>
      </c>
      <c r="H158" s="179">
        <f t="shared" si="1"/>
        <v>23</v>
      </c>
      <c r="I158" s="163"/>
      <c r="J158" s="163"/>
      <c r="K158" s="163"/>
      <c r="L158" s="163"/>
      <c r="M158" s="163"/>
      <c r="N158" s="182"/>
      <c r="O158" s="183"/>
      <c r="P158" s="183"/>
      <c r="Q158" s="179">
        <f t="shared" si="2"/>
        <v>0</v>
      </c>
      <c r="R158" s="163"/>
      <c r="S158" s="163"/>
      <c r="T158" s="163"/>
    </row>
    <row r="159" ht="15.75" customHeight="1">
      <c r="A159" s="162">
        <f t="shared" si="3"/>
        <v>156</v>
      </c>
      <c r="B159" s="184" t="s">
        <v>431</v>
      </c>
      <c r="C159" s="184" t="s">
        <v>430</v>
      </c>
      <c r="D159" s="163" t="s">
        <v>240</v>
      </c>
      <c r="E159" s="182" t="s">
        <v>247</v>
      </c>
      <c r="F159" s="183">
        <v>46140.0</v>
      </c>
      <c r="G159" s="183">
        <v>46144.0</v>
      </c>
      <c r="H159" s="179">
        <f t="shared" si="1"/>
        <v>4</v>
      </c>
      <c r="I159" s="163"/>
      <c r="J159" s="163"/>
      <c r="K159" s="163"/>
      <c r="L159" s="163"/>
      <c r="M159" s="163"/>
      <c r="N159" s="182"/>
      <c r="O159" s="183"/>
      <c r="P159" s="183"/>
      <c r="Q159" s="179">
        <f t="shared" si="2"/>
        <v>0</v>
      </c>
      <c r="R159" s="163"/>
      <c r="S159" s="163"/>
      <c r="T159" s="163"/>
    </row>
    <row r="160" ht="15.75" customHeight="1">
      <c r="A160" s="162">
        <f t="shared" si="3"/>
        <v>157</v>
      </c>
      <c r="B160" s="184" t="s">
        <v>432</v>
      </c>
      <c r="C160" s="184" t="s">
        <v>267</v>
      </c>
      <c r="D160" s="163" t="s">
        <v>240</v>
      </c>
      <c r="E160" s="182"/>
      <c r="F160" s="183"/>
      <c r="G160" s="183"/>
      <c r="H160" s="179">
        <f t="shared" si="1"/>
        <v>0</v>
      </c>
      <c r="I160" s="163"/>
      <c r="J160" s="163"/>
      <c r="K160" s="163"/>
      <c r="L160" s="163"/>
      <c r="M160" s="163"/>
      <c r="N160" s="177" t="s">
        <v>247</v>
      </c>
      <c r="O160" s="183">
        <v>46068.0</v>
      </c>
      <c r="P160" s="183">
        <v>46134.0</v>
      </c>
      <c r="Q160" s="179">
        <f t="shared" si="2"/>
        <v>66</v>
      </c>
      <c r="R160" s="163"/>
      <c r="S160" s="163"/>
      <c r="T160" s="163"/>
    </row>
    <row r="161" ht="15.75" customHeight="1">
      <c r="A161" s="162">
        <f t="shared" si="3"/>
        <v>158</v>
      </c>
      <c r="B161" s="184" t="s">
        <v>433</v>
      </c>
      <c r="C161" s="184" t="s">
        <v>242</v>
      </c>
      <c r="D161" s="163" t="s">
        <v>240</v>
      </c>
      <c r="E161" s="182" t="s">
        <v>247</v>
      </c>
      <c r="F161" s="183">
        <v>45753.0</v>
      </c>
      <c r="G161" s="183">
        <v>45819.0</v>
      </c>
      <c r="H161" s="179">
        <f t="shared" si="1"/>
        <v>66</v>
      </c>
      <c r="I161" s="185" t="s">
        <v>434</v>
      </c>
      <c r="J161" s="185" t="s">
        <v>435</v>
      </c>
      <c r="K161" s="163">
        <v>8.290384169E9</v>
      </c>
      <c r="L161" s="163"/>
      <c r="M161" s="163"/>
      <c r="N161" s="177" t="s">
        <v>235</v>
      </c>
      <c r="O161" s="183">
        <v>46068.0</v>
      </c>
      <c r="P161" s="183"/>
      <c r="Q161" s="179">
        <f t="shared" si="2"/>
        <v>-46068</v>
      </c>
      <c r="R161" s="185"/>
      <c r="S161" s="185"/>
      <c r="T161" s="163"/>
    </row>
    <row r="162" ht="15.75" customHeight="1">
      <c r="A162" s="162">
        <f t="shared" si="3"/>
        <v>159</v>
      </c>
      <c r="B162" s="184" t="s">
        <v>436</v>
      </c>
      <c r="C162" s="184" t="s">
        <v>245</v>
      </c>
      <c r="D162" s="163" t="s">
        <v>240</v>
      </c>
      <c r="E162" s="182"/>
      <c r="F162" s="183"/>
      <c r="G162" s="183"/>
      <c r="H162" s="179">
        <f t="shared" si="1"/>
        <v>0</v>
      </c>
      <c r="I162" s="185"/>
      <c r="J162" s="185"/>
      <c r="K162" s="162"/>
      <c r="L162" s="163"/>
      <c r="M162" s="163"/>
      <c r="N162" s="177" t="s">
        <v>235</v>
      </c>
      <c r="O162" s="183">
        <v>46068.0</v>
      </c>
      <c r="P162" s="183"/>
      <c r="Q162" s="179">
        <f t="shared" si="2"/>
        <v>-46068</v>
      </c>
      <c r="R162" s="185"/>
      <c r="S162" s="185"/>
      <c r="T162" s="162"/>
    </row>
    <row r="163" ht="15.75" customHeight="1">
      <c r="A163" s="162">
        <f t="shared" si="3"/>
        <v>160</v>
      </c>
      <c r="B163" s="184" t="s">
        <v>437</v>
      </c>
      <c r="C163" s="184" t="s">
        <v>279</v>
      </c>
      <c r="D163" s="163" t="s">
        <v>240</v>
      </c>
      <c r="E163" s="182"/>
      <c r="F163" s="183"/>
      <c r="G163" s="183"/>
      <c r="H163" s="179">
        <f t="shared" si="1"/>
        <v>0</v>
      </c>
      <c r="I163" s="163"/>
      <c r="J163" s="163"/>
      <c r="K163" s="163"/>
      <c r="L163" s="163"/>
      <c r="M163" s="163" t="s">
        <v>240</v>
      </c>
      <c r="N163" s="182" t="s">
        <v>247</v>
      </c>
      <c r="O163" s="183">
        <v>46051.0</v>
      </c>
      <c r="P163" s="183">
        <v>46068.0</v>
      </c>
      <c r="Q163" s="179">
        <f t="shared" si="2"/>
        <v>17</v>
      </c>
      <c r="R163" s="163"/>
      <c r="S163" s="163"/>
      <c r="T163" s="163"/>
    </row>
    <row r="164" ht="15.75" customHeight="1">
      <c r="A164" s="162">
        <f t="shared" si="3"/>
        <v>161</v>
      </c>
      <c r="B164" s="184" t="s">
        <v>438</v>
      </c>
      <c r="C164" s="184" t="s">
        <v>249</v>
      </c>
      <c r="D164" s="163" t="s">
        <v>240</v>
      </c>
      <c r="E164" s="182"/>
      <c r="F164" s="183"/>
      <c r="G164" s="183"/>
      <c r="H164" s="179">
        <f t="shared" si="1"/>
        <v>0</v>
      </c>
      <c r="I164" s="163"/>
      <c r="J164" s="163"/>
      <c r="K164" s="163"/>
      <c r="L164" s="163"/>
      <c r="M164" s="163" t="s">
        <v>240</v>
      </c>
      <c r="N164" s="182" t="s">
        <v>247</v>
      </c>
      <c r="O164" s="183">
        <v>45911.0</v>
      </c>
      <c r="P164" s="183">
        <v>45924.0</v>
      </c>
      <c r="Q164" s="179">
        <f t="shared" si="2"/>
        <v>13</v>
      </c>
      <c r="R164" s="163"/>
      <c r="S164" s="163"/>
      <c r="T164" s="163"/>
    </row>
    <row r="165" ht="15.75" customHeight="1">
      <c r="A165" s="162">
        <f t="shared" si="3"/>
        <v>162</v>
      </c>
      <c r="B165" s="184" t="s">
        <v>439</v>
      </c>
      <c r="C165" s="184" t="s">
        <v>261</v>
      </c>
      <c r="D165" s="163" t="s">
        <v>240</v>
      </c>
      <c r="E165" s="182"/>
      <c r="F165" s="183"/>
      <c r="G165" s="183"/>
      <c r="H165" s="179">
        <f t="shared" si="1"/>
        <v>0</v>
      </c>
      <c r="I165" s="163"/>
      <c r="J165" s="163"/>
      <c r="K165" s="163"/>
      <c r="L165" s="163"/>
      <c r="M165" s="163" t="s">
        <v>240</v>
      </c>
      <c r="N165" s="182" t="s">
        <v>247</v>
      </c>
      <c r="O165" s="183">
        <v>45911.0</v>
      </c>
      <c r="P165" s="183">
        <v>45943.0</v>
      </c>
      <c r="Q165" s="179">
        <f t="shared" si="2"/>
        <v>32</v>
      </c>
      <c r="R165" s="163"/>
      <c r="S165" s="163"/>
      <c r="T165" s="163"/>
    </row>
    <row r="166" ht="15.75" customHeight="1">
      <c r="A166" s="162">
        <f t="shared" si="3"/>
        <v>163</v>
      </c>
      <c r="B166" s="184" t="s">
        <v>440</v>
      </c>
      <c r="C166" s="184" t="s">
        <v>237</v>
      </c>
      <c r="D166" s="163" t="s">
        <v>240</v>
      </c>
      <c r="E166" s="182" t="s">
        <v>247</v>
      </c>
      <c r="F166" s="183">
        <v>45743.0</v>
      </c>
      <c r="G166" s="183">
        <v>45808.0</v>
      </c>
      <c r="H166" s="179">
        <f t="shared" si="1"/>
        <v>65</v>
      </c>
      <c r="I166" s="185" t="s">
        <v>441</v>
      </c>
      <c r="J166" s="185" t="s">
        <v>442</v>
      </c>
      <c r="K166" s="163">
        <v>9.825157515E9</v>
      </c>
      <c r="L166" s="163"/>
      <c r="M166" s="163" t="s">
        <v>240</v>
      </c>
      <c r="N166" s="182" t="s">
        <v>247</v>
      </c>
      <c r="O166" s="183">
        <v>45911.0</v>
      </c>
      <c r="P166" s="183">
        <v>46055.0</v>
      </c>
      <c r="Q166" s="179">
        <f t="shared" si="2"/>
        <v>144</v>
      </c>
      <c r="R166" s="185"/>
      <c r="S166" s="185"/>
      <c r="T166" s="163"/>
    </row>
    <row r="167" ht="15.75" customHeight="1">
      <c r="A167" s="162">
        <f t="shared" si="3"/>
        <v>164</v>
      </c>
      <c r="B167" s="184" t="s">
        <v>443</v>
      </c>
      <c r="C167" s="184" t="s">
        <v>237</v>
      </c>
      <c r="D167" s="163" t="s">
        <v>240</v>
      </c>
      <c r="E167" s="182"/>
      <c r="F167" s="183"/>
      <c r="G167" s="183"/>
      <c r="H167" s="179">
        <f t="shared" si="1"/>
        <v>0</v>
      </c>
      <c r="I167" s="163"/>
      <c r="J167" s="163"/>
      <c r="K167" s="163"/>
      <c r="L167" s="163"/>
      <c r="M167" s="163" t="s">
        <v>240</v>
      </c>
      <c r="N167" s="182" t="s">
        <v>247</v>
      </c>
      <c r="O167" s="183">
        <v>45911.0</v>
      </c>
      <c r="P167" s="183">
        <v>45962.0</v>
      </c>
      <c r="Q167" s="179">
        <f t="shared" si="2"/>
        <v>51</v>
      </c>
      <c r="R167" s="163"/>
      <c r="S167" s="163"/>
      <c r="T167" s="163"/>
    </row>
    <row r="168" ht="15.75" customHeight="1">
      <c r="A168" s="162">
        <f t="shared" si="3"/>
        <v>165</v>
      </c>
      <c r="B168" s="184" t="s">
        <v>444</v>
      </c>
      <c r="C168" s="184" t="s">
        <v>237</v>
      </c>
      <c r="D168" s="163" t="s">
        <v>240</v>
      </c>
      <c r="E168" s="182" t="s">
        <v>247</v>
      </c>
      <c r="F168" s="183">
        <v>45742.0</v>
      </c>
      <c r="G168" s="183">
        <v>45813.0</v>
      </c>
      <c r="H168" s="179">
        <f t="shared" si="1"/>
        <v>71</v>
      </c>
      <c r="I168" s="185"/>
      <c r="J168" s="185" t="s">
        <v>442</v>
      </c>
      <c r="K168" s="163"/>
      <c r="L168" s="163"/>
      <c r="M168" s="163" t="s">
        <v>240</v>
      </c>
      <c r="N168" s="182" t="s">
        <v>247</v>
      </c>
      <c r="O168" s="183">
        <v>45911.0</v>
      </c>
      <c r="P168" s="183">
        <v>45933.0</v>
      </c>
      <c r="Q168" s="179">
        <f t="shared" si="2"/>
        <v>22</v>
      </c>
      <c r="R168" s="185"/>
      <c r="S168" s="185"/>
      <c r="T168" s="163"/>
    </row>
    <row r="169" ht="15.75" customHeight="1">
      <c r="A169" s="162">
        <f t="shared" si="3"/>
        <v>166</v>
      </c>
      <c r="B169" s="184" t="s">
        <v>445</v>
      </c>
      <c r="C169" s="184" t="s">
        <v>237</v>
      </c>
      <c r="D169" s="163" t="s">
        <v>240</v>
      </c>
      <c r="E169" s="182" t="s">
        <v>247</v>
      </c>
      <c r="F169" s="183">
        <v>45744.0</v>
      </c>
      <c r="G169" s="183">
        <v>45804.0</v>
      </c>
      <c r="H169" s="179">
        <f t="shared" si="1"/>
        <v>60</v>
      </c>
      <c r="I169" s="185" t="s">
        <v>446</v>
      </c>
      <c r="J169" s="185" t="s">
        <v>442</v>
      </c>
      <c r="K169" s="163"/>
      <c r="L169" s="163"/>
      <c r="M169" s="163" t="s">
        <v>240</v>
      </c>
      <c r="N169" s="182" t="s">
        <v>247</v>
      </c>
      <c r="O169" s="183">
        <v>45911.0</v>
      </c>
      <c r="P169" s="183">
        <v>45966.0</v>
      </c>
      <c r="Q169" s="179">
        <f t="shared" si="2"/>
        <v>55</v>
      </c>
      <c r="R169" s="185"/>
      <c r="S169" s="185"/>
      <c r="T169" s="163"/>
    </row>
    <row r="170" ht="15.75" customHeight="1">
      <c r="A170" s="162">
        <f t="shared" si="3"/>
        <v>167</v>
      </c>
      <c r="B170" s="184" t="s">
        <v>447</v>
      </c>
      <c r="C170" s="184" t="s">
        <v>249</v>
      </c>
      <c r="D170" s="163" t="s">
        <v>240</v>
      </c>
      <c r="E170" s="182"/>
      <c r="F170" s="183"/>
      <c r="G170" s="183"/>
      <c r="H170" s="179">
        <f t="shared" si="1"/>
        <v>0</v>
      </c>
      <c r="I170" s="163"/>
      <c r="J170" s="163"/>
      <c r="K170" s="163"/>
      <c r="L170" s="163"/>
      <c r="M170" s="163" t="s">
        <v>240</v>
      </c>
      <c r="N170" s="182" t="s">
        <v>247</v>
      </c>
      <c r="O170" s="183">
        <v>45911.0</v>
      </c>
      <c r="P170" s="183">
        <v>45956.0</v>
      </c>
      <c r="Q170" s="179">
        <f t="shared" si="2"/>
        <v>45</v>
      </c>
      <c r="R170" s="163"/>
      <c r="S170" s="163"/>
      <c r="T170" s="163"/>
    </row>
    <row r="171" ht="15.75" customHeight="1">
      <c r="A171" s="162">
        <f t="shared" si="3"/>
        <v>168</v>
      </c>
      <c r="B171" s="184" t="s">
        <v>448</v>
      </c>
      <c r="C171" s="184" t="s">
        <v>279</v>
      </c>
      <c r="D171" s="163" t="s">
        <v>240</v>
      </c>
      <c r="E171" s="182"/>
      <c r="F171" s="183"/>
      <c r="G171" s="183"/>
      <c r="H171" s="179">
        <f t="shared" si="1"/>
        <v>0</v>
      </c>
      <c r="I171" s="163"/>
      <c r="J171" s="163"/>
      <c r="K171" s="163"/>
      <c r="L171" s="163"/>
      <c r="M171" s="163" t="s">
        <v>240</v>
      </c>
      <c r="N171" s="182"/>
      <c r="O171" s="183"/>
      <c r="P171" s="183"/>
      <c r="Q171" s="179">
        <f t="shared" si="2"/>
        <v>0</v>
      </c>
      <c r="R171" s="163"/>
      <c r="S171" s="163"/>
      <c r="T171" s="163"/>
    </row>
    <row r="172" ht="15.75" customHeight="1">
      <c r="A172" s="162">
        <f t="shared" si="3"/>
        <v>169</v>
      </c>
      <c r="B172" s="184" t="s">
        <v>449</v>
      </c>
      <c r="C172" s="184" t="s">
        <v>249</v>
      </c>
      <c r="D172" s="163" t="s">
        <v>240</v>
      </c>
      <c r="E172" s="182" t="s">
        <v>247</v>
      </c>
      <c r="F172" s="183">
        <v>45748.0</v>
      </c>
      <c r="G172" s="183">
        <v>45826.0</v>
      </c>
      <c r="H172" s="179">
        <f t="shared" si="1"/>
        <v>78</v>
      </c>
      <c r="I172" s="185" t="s">
        <v>450</v>
      </c>
      <c r="J172" s="185" t="s">
        <v>442</v>
      </c>
      <c r="K172" s="163">
        <v>9.830281543E9</v>
      </c>
      <c r="L172" s="163"/>
      <c r="M172" s="163" t="s">
        <v>240</v>
      </c>
      <c r="N172" s="182"/>
      <c r="O172" s="183"/>
      <c r="P172" s="183"/>
      <c r="Q172" s="179">
        <f t="shared" si="2"/>
        <v>0</v>
      </c>
      <c r="R172" s="185"/>
      <c r="S172" s="185"/>
      <c r="T172" s="163"/>
    </row>
    <row r="173" ht="15.75" customHeight="1">
      <c r="A173" s="162">
        <f t="shared" si="3"/>
        <v>170</v>
      </c>
      <c r="B173" s="184" t="s">
        <v>451</v>
      </c>
      <c r="C173" s="184" t="s">
        <v>261</v>
      </c>
      <c r="D173" s="163" t="s">
        <v>240</v>
      </c>
      <c r="E173" s="182"/>
      <c r="F173" s="183"/>
      <c r="G173" s="183"/>
      <c r="H173" s="179">
        <f t="shared" si="1"/>
        <v>0</v>
      </c>
      <c r="I173" s="163"/>
      <c r="J173" s="163"/>
      <c r="K173" s="163"/>
      <c r="L173" s="163"/>
      <c r="M173" s="163" t="s">
        <v>240</v>
      </c>
      <c r="N173" s="182"/>
      <c r="O173" s="183"/>
      <c r="P173" s="183"/>
      <c r="Q173" s="179">
        <f t="shared" si="2"/>
        <v>0</v>
      </c>
      <c r="R173" s="163"/>
      <c r="S173" s="163"/>
      <c r="T173" s="163"/>
    </row>
    <row r="174" ht="15.75" customHeight="1">
      <c r="A174" s="162">
        <f t="shared" si="3"/>
        <v>171</v>
      </c>
      <c r="B174" s="184" t="s">
        <v>452</v>
      </c>
      <c r="C174" s="184" t="s">
        <v>249</v>
      </c>
      <c r="D174" s="163" t="s">
        <v>240</v>
      </c>
      <c r="E174" s="182"/>
      <c r="F174" s="183"/>
      <c r="G174" s="183"/>
      <c r="H174" s="179">
        <f t="shared" si="1"/>
        <v>0</v>
      </c>
      <c r="I174" s="163"/>
      <c r="J174" s="163"/>
      <c r="K174" s="163"/>
      <c r="L174" s="163"/>
      <c r="M174" s="163" t="s">
        <v>240</v>
      </c>
      <c r="N174" s="182"/>
      <c r="O174" s="183"/>
      <c r="P174" s="183"/>
      <c r="Q174" s="179">
        <f t="shared" si="2"/>
        <v>0</v>
      </c>
      <c r="R174" s="163"/>
      <c r="S174" s="163"/>
      <c r="T174" s="163"/>
    </row>
    <row r="175" ht="15.75" customHeight="1">
      <c r="A175" s="162">
        <f t="shared" si="3"/>
        <v>172</v>
      </c>
      <c r="B175" s="184" t="s">
        <v>453</v>
      </c>
      <c r="C175" s="184" t="s">
        <v>237</v>
      </c>
      <c r="D175" s="163" t="s">
        <v>240</v>
      </c>
      <c r="E175" s="182" t="s">
        <v>247</v>
      </c>
      <c r="F175" s="183">
        <v>45748.0</v>
      </c>
      <c r="G175" s="183">
        <v>45838.0</v>
      </c>
      <c r="H175" s="179">
        <f t="shared" si="1"/>
        <v>90</v>
      </c>
      <c r="I175" s="185" t="s">
        <v>454</v>
      </c>
      <c r="J175" s="185" t="s">
        <v>455</v>
      </c>
      <c r="K175" s="163">
        <v>9.680269112E9</v>
      </c>
      <c r="L175" s="163"/>
      <c r="M175" s="163" t="s">
        <v>240</v>
      </c>
      <c r="N175" s="182"/>
      <c r="O175" s="183"/>
      <c r="P175" s="183"/>
      <c r="Q175" s="179">
        <f t="shared" si="2"/>
        <v>0</v>
      </c>
      <c r="R175" s="185"/>
      <c r="S175" s="185"/>
      <c r="T175" s="163"/>
    </row>
    <row r="176" ht="30.75" customHeight="1">
      <c r="A176" s="162">
        <f t="shared" si="3"/>
        <v>173</v>
      </c>
      <c r="B176" s="184" t="s">
        <v>456</v>
      </c>
      <c r="C176" s="184" t="s">
        <v>261</v>
      </c>
      <c r="D176" s="163" t="s">
        <v>240</v>
      </c>
      <c r="E176" s="182" t="s">
        <v>247</v>
      </c>
      <c r="F176" s="183">
        <v>45749.0</v>
      </c>
      <c r="G176" s="183">
        <v>45848.0</v>
      </c>
      <c r="H176" s="179">
        <f t="shared" si="1"/>
        <v>99</v>
      </c>
      <c r="I176" s="13" t="s">
        <v>457</v>
      </c>
      <c r="J176" s="185" t="s">
        <v>442</v>
      </c>
      <c r="K176" s="163"/>
      <c r="L176" s="163"/>
      <c r="M176" s="163" t="s">
        <v>240</v>
      </c>
      <c r="N176" s="182"/>
      <c r="O176" s="183"/>
      <c r="P176" s="183"/>
      <c r="Q176" s="179">
        <f t="shared" si="2"/>
        <v>0</v>
      </c>
      <c r="R176" s="13"/>
      <c r="S176" s="185"/>
      <c r="T176" s="163"/>
    </row>
    <row r="177" ht="15.75" customHeight="1">
      <c r="A177" s="162">
        <f t="shared" si="3"/>
        <v>174</v>
      </c>
      <c r="B177" s="184" t="s">
        <v>458</v>
      </c>
      <c r="C177" s="184" t="s">
        <v>237</v>
      </c>
      <c r="D177" s="163" t="s">
        <v>240</v>
      </c>
      <c r="E177" s="182" t="s">
        <v>247</v>
      </c>
      <c r="F177" s="183">
        <v>45749.0</v>
      </c>
      <c r="G177" s="183">
        <v>45834.0</v>
      </c>
      <c r="H177" s="179">
        <f t="shared" si="1"/>
        <v>85</v>
      </c>
      <c r="I177" s="185" t="s">
        <v>459</v>
      </c>
      <c r="J177" s="185" t="s">
        <v>442</v>
      </c>
      <c r="K177" s="163"/>
      <c r="L177" s="163"/>
      <c r="M177" s="163" t="s">
        <v>240</v>
      </c>
      <c r="N177" s="182"/>
      <c r="O177" s="183"/>
      <c r="P177" s="183"/>
      <c r="Q177" s="179">
        <f t="shared" si="2"/>
        <v>0</v>
      </c>
      <c r="R177" s="185"/>
      <c r="S177" s="185"/>
      <c r="T177" s="163"/>
    </row>
    <row r="178" ht="15.75" customHeight="1">
      <c r="A178" s="162">
        <f t="shared" si="3"/>
        <v>175</v>
      </c>
      <c r="B178" s="184" t="s">
        <v>460</v>
      </c>
      <c r="C178" s="184" t="s">
        <v>249</v>
      </c>
      <c r="D178" s="163" t="s">
        <v>240</v>
      </c>
      <c r="E178" s="182"/>
      <c r="F178" s="183"/>
      <c r="G178" s="183"/>
      <c r="H178" s="179">
        <f t="shared" si="1"/>
        <v>0</v>
      </c>
      <c r="I178" s="163"/>
      <c r="J178" s="163"/>
      <c r="K178" s="163"/>
      <c r="L178" s="163"/>
      <c r="M178" s="163" t="s">
        <v>240</v>
      </c>
      <c r="N178" s="182"/>
      <c r="O178" s="183"/>
      <c r="P178" s="183"/>
      <c r="Q178" s="179">
        <f t="shared" si="2"/>
        <v>0</v>
      </c>
      <c r="R178" s="163"/>
      <c r="S178" s="163"/>
      <c r="T178" s="163"/>
    </row>
    <row r="179" ht="15.75" customHeight="1">
      <c r="A179" s="162">
        <f t="shared" si="3"/>
        <v>176</v>
      </c>
      <c r="B179" s="184" t="s">
        <v>461</v>
      </c>
      <c r="C179" s="184" t="s">
        <v>237</v>
      </c>
      <c r="D179" s="163" t="s">
        <v>240</v>
      </c>
      <c r="E179" s="182" t="s">
        <v>247</v>
      </c>
      <c r="F179" s="183">
        <v>45750.0</v>
      </c>
      <c r="G179" s="183">
        <v>45845.0</v>
      </c>
      <c r="H179" s="179">
        <f t="shared" si="1"/>
        <v>95</v>
      </c>
      <c r="I179" s="185" t="s">
        <v>462</v>
      </c>
      <c r="J179" s="185" t="s">
        <v>442</v>
      </c>
      <c r="K179" s="163">
        <v>9.509760995E9</v>
      </c>
      <c r="L179" s="163"/>
      <c r="M179" s="163" t="s">
        <v>240</v>
      </c>
      <c r="N179" s="182"/>
      <c r="O179" s="183"/>
      <c r="P179" s="183"/>
      <c r="Q179" s="179">
        <f t="shared" si="2"/>
        <v>0</v>
      </c>
      <c r="R179" s="185"/>
      <c r="S179" s="185"/>
      <c r="T179" s="163"/>
    </row>
    <row r="180" ht="15.75" customHeight="1">
      <c r="A180" s="162">
        <f t="shared" si="3"/>
        <v>177</v>
      </c>
      <c r="B180" s="184" t="s">
        <v>463</v>
      </c>
      <c r="C180" s="184" t="s">
        <v>237</v>
      </c>
      <c r="D180" s="163" t="s">
        <v>240</v>
      </c>
      <c r="E180" s="182" t="s">
        <v>247</v>
      </c>
      <c r="F180" s="183">
        <v>45750.0</v>
      </c>
      <c r="G180" s="183">
        <v>45853.0</v>
      </c>
      <c r="H180" s="179">
        <f t="shared" si="1"/>
        <v>103</v>
      </c>
      <c r="I180" s="185" t="s">
        <v>464</v>
      </c>
      <c r="J180" s="185" t="s">
        <v>442</v>
      </c>
      <c r="K180" s="163"/>
      <c r="L180" s="163"/>
      <c r="M180" s="163" t="s">
        <v>240</v>
      </c>
      <c r="N180" s="182"/>
      <c r="O180" s="183"/>
      <c r="P180" s="183"/>
      <c r="Q180" s="179">
        <f t="shared" si="2"/>
        <v>0</v>
      </c>
      <c r="R180" s="185"/>
      <c r="S180" s="185"/>
      <c r="T180" s="163"/>
    </row>
    <row r="181" ht="15.75" customHeight="1">
      <c r="A181" s="162">
        <f t="shared" si="3"/>
        <v>178</v>
      </c>
      <c r="B181" s="184" t="s">
        <v>465</v>
      </c>
      <c r="C181" s="184" t="s">
        <v>237</v>
      </c>
      <c r="D181" s="163" t="s">
        <v>240</v>
      </c>
      <c r="E181" s="182" t="s">
        <v>247</v>
      </c>
      <c r="F181" s="183">
        <v>45750.0</v>
      </c>
      <c r="G181" s="183">
        <v>45856.0</v>
      </c>
      <c r="H181" s="179">
        <f t="shared" si="1"/>
        <v>106</v>
      </c>
      <c r="I181" s="185" t="s">
        <v>466</v>
      </c>
      <c r="J181" s="185" t="s">
        <v>442</v>
      </c>
      <c r="K181" s="163">
        <v>8.010007741E9</v>
      </c>
      <c r="L181" s="163"/>
      <c r="M181" s="163" t="s">
        <v>240</v>
      </c>
      <c r="N181" s="182"/>
      <c r="O181" s="183"/>
      <c r="P181" s="183"/>
      <c r="Q181" s="179">
        <f t="shared" si="2"/>
        <v>0</v>
      </c>
      <c r="R181" s="185"/>
      <c r="S181" s="185"/>
      <c r="T181" s="163"/>
    </row>
    <row r="182" ht="15.75" customHeight="1">
      <c r="A182" s="162">
        <f t="shared" si="3"/>
        <v>179</v>
      </c>
      <c r="B182" s="184" t="s">
        <v>467</v>
      </c>
      <c r="C182" s="184" t="s">
        <v>237</v>
      </c>
      <c r="D182" s="163" t="s">
        <v>240</v>
      </c>
      <c r="E182" s="182"/>
      <c r="F182" s="183"/>
      <c r="G182" s="183"/>
      <c r="H182" s="179">
        <f t="shared" si="1"/>
        <v>0</v>
      </c>
      <c r="I182" s="163"/>
      <c r="J182" s="163"/>
      <c r="K182" s="163"/>
      <c r="L182" s="163"/>
      <c r="M182" s="163" t="s">
        <v>240</v>
      </c>
      <c r="N182" s="182"/>
      <c r="O182" s="183"/>
      <c r="P182" s="183"/>
      <c r="Q182" s="179">
        <f t="shared" si="2"/>
        <v>0</v>
      </c>
      <c r="R182" s="163"/>
      <c r="S182" s="163"/>
      <c r="T182" s="163"/>
    </row>
    <row r="183" ht="15.75" customHeight="1">
      <c r="A183" s="162">
        <f t="shared" si="3"/>
        <v>180</v>
      </c>
      <c r="B183" s="184" t="s">
        <v>468</v>
      </c>
      <c r="C183" s="184" t="s">
        <v>287</v>
      </c>
      <c r="D183" s="163" t="s">
        <v>240</v>
      </c>
      <c r="E183" s="182" t="s">
        <v>247</v>
      </c>
      <c r="F183" s="183">
        <v>45751.0</v>
      </c>
      <c r="G183" s="183">
        <v>45863.0</v>
      </c>
      <c r="H183" s="179">
        <f t="shared" si="1"/>
        <v>112</v>
      </c>
      <c r="I183" s="185" t="s">
        <v>469</v>
      </c>
      <c r="J183" s="185" t="s">
        <v>442</v>
      </c>
      <c r="K183" s="163">
        <v>9.694151197E9</v>
      </c>
      <c r="L183" s="163"/>
      <c r="M183" s="162" t="s">
        <v>240</v>
      </c>
      <c r="N183" s="182"/>
      <c r="O183" s="183"/>
      <c r="P183" s="183"/>
      <c r="Q183" s="179">
        <f t="shared" si="2"/>
        <v>0</v>
      </c>
      <c r="R183" s="185"/>
      <c r="S183" s="185"/>
      <c r="T183" s="163"/>
    </row>
    <row r="184" ht="15.75" customHeight="1">
      <c r="A184" s="162">
        <f t="shared" si="3"/>
        <v>181</v>
      </c>
      <c r="B184" s="184" t="s">
        <v>470</v>
      </c>
      <c r="C184" s="184" t="s">
        <v>237</v>
      </c>
      <c r="D184" s="163" t="s">
        <v>240</v>
      </c>
      <c r="E184" s="182" t="s">
        <v>247</v>
      </c>
      <c r="F184" s="183">
        <v>45870.0</v>
      </c>
      <c r="G184" s="183">
        <v>45946.0</v>
      </c>
      <c r="H184" s="179">
        <f t="shared" si="1"/>
        <v>76</v>
      </c>
      <c r="I184" s="163"/>
      <c r="J184" s="163"/>
      <c r="K184" s="163"/>
      <c r="L184" s="163"/>
      <c r="M184" s="163" t="s">
        <v>240</v>
      </c>
      <c r="N184" s="182"/>
      <c r="O184" s="183"/>
      <c r="P184" s="183"/>
      <c r="Q184" s="179">
        <f t="shared" si="2"/>
        <v>0</v>
      </c>
      <c r="R184" s="163"/>
      <c r="S184" s="163"/>
      <c r="T184" s="163"/>
    </row>
    <row r="185" ht="15.75" customHeight="1">
      <c r="A185" s="162">
        <f t="shared" si="3"/>
        <v>182</v>
      </c>
      <c r="B185" s="184" t="s">
        <v>471</v>
      </c>
      <c r="C185" s="184" t="s">
        <v>237</v>
      </c>
      <c r="D185" s="163" t="s">
        <v>240</v>
      </c>
      <c r="E185" s="182" t="s">
        <v>247</v>
      </c>
      <c r="F185" s="183">
        <v>45870.0</v>
      </c>
      <c r="G185" s="183">
        <v>45903.0</v>
      </c>
      <c r="H185" s="179">
        <f t="shared" si="1"/>
        <v>33</v>
      </c>
      <c r="I185" s="163"/>
      <c r="J185" s="163"/>
      <c r="K185" s="163"/>
      <c r="L185" s="163"/>
      <c r="M185" s="163" t="s">
        <v>240</v>
      </c>
      <c r="N185" s="182"/>
      <c r="O185" s="183"/>
      <c r="P185" s="183"/>
      <c r="Q185" s="179">
        <f t="shared" si="2"/>
        <v>0</v>
      </c>
      <c r="R185" s="163"/>
      <c r="S185" s="163"/>
      <c r="T185" s="163"/>
    </row>
    <row r="186" ht="15.75" customHeight="1">
      <c r="A186" s="162">
        <f t="shared" si="3"/>
        <v>183</v>
      </c>
      <c r="B186" s="184" t="s">
        <v>472</v>
      </c>
      <c r="C186" s="184" t="s">
        <v>237</v>
      </c>
      <c r="D186" s="163" t="s">
        <v>240</v>
      </c>
      <c r="E186" s="182"/>
      <c r="F186" s="183"/>
      <c r="G186" s="183"/>
      <c r="H186" s="179">
        <f t="shared" si="1"/>
        <v>0</v>
      </c>
      <c r="I186" s="163"/>
      <c r="J186" s="163"/>
      <c r="K186" s="163"/>
      <c r="L186" s="163"/>
      <c r="M186" s="163" t="s">
        <v>240</v>
      </c>
      <c r="N186" s="182"/>
      <c r="O186" s="183"/>
      <c r="P186" s="183"/>
      <c r="Q186" s="179">
        <f t="shared" si="2"/>
        <v>0</v>
      </c>
      <c r="R186" s="163"/>
      <c r="S186" s="163"/>
      <c r="T186" s="163"/>
    </row>
    <row r="187" ht="15.75" customHeight="1">
      <c r="A187" s="162">
        <f t="shared" si="3"/>
        <v>184</v>
      </c>
      <c r="B187" s="184" t="s">
        <v>473</v>
      </c>
      <c r="C187" s="184" t="s">
        <v>237</v>
      </c>
      <c r="D187" s="163" t="s">
        <v>240</v>
      </c>
      <c r="E187" s="182" t="s">
        <v>247</v>
      </c>
      <c r="F187" s="183">
        <v>45870.0</v>
      </c>
      <c r="G187" s="183">
        <v>45970.0</v>
      </c>
      <c r="H187" s="179">
        <f t="shared" si="1"/>
        <v>100</v>
      </c>
      <c r="I187" s="163"/>
      <c r="J187" s="163"/>
      <c r="K187" s="163"/>
      <c r="L187" s="163"/>
      <c r="M187" s="163" t="s">
        <v>240</v>
      </c>
      <c r="N187" s="177" t="s">
        <v>247</v>
      </c>
      <c r="O187" s="183">
        <v>46051.0</v>
      </c>
      <c r="P187" s="183">
        <v>46182.0</v>
      </c>
      <c r="Q187" s="179">
        <f t="shared" si="2"/>
        <v>131</v>
      </c>
      <c r="R187" s="163"/>
      <c r="S187" s="163"/>
      <c r="T187" s="163"/>
    </row>
    <row r="188" ht="15.75" customHeight="1">
      <c r="A188" s="162">
        <f t="shared" si="3"/>
        <v>185</v>
      </c>
      <c r="B188" s="184" t="s">
        <v>474</v>
      </c>
      <c r="C188" s="184" t="s">
        <v>237</v>
      </c>
      <c r="D188" s="163" t="s">
        <v>240</v>
      </c>
      <c r="E188" s="182" t="s">
        <v>247</v>
      </c>
      <c r="F188" s="183">
        <v>45870.0</v>
      </c>
      <c r="G188" s="183">
        <v>45959.0</v>
      </c>
      <c r="H188" s="179">
        <f t="shared" si="1"/>
        <v>89</v>
      </c>
      <c r="I188" s="163"/>
      <c r="J188" s="163"/>
      <c r="K188" s="163"/>
      <c r="L188" s="163"/>
      <c r="M188" s="163" t="s">
        <v>240</v>
      </c>
      <c r="N188" s="182"/>
      <c r="O188" s="183"/>
      <c r="P188" s="183"/>
      <c r="Q188" s="179">
        <f t="shared" si="2"/>
        <v>0</v>
      </c>
      <c r="R188" s="163"/>
      <c r="S188" s="163"/>
      <c r="T188" s="163"/>
    </row>
    <row r="189" ht="15.75" customHeight="1">
      <c r="A189" s="162">
        <f t="shared" si="3"/>
        <v>186</v>
      </c>
      <c r="B189" s="184" t="s">
        <v>475</v>
      </c>
      <c r="C189" s="184" t="s">
        <v>261</v>
      </c>
      <c r="D189" s="163" t="s">
        <v>240</v>
      </c>
      <c r="E189" s="182" t="s">
        <v>247</v>
      </c>
      <c r="F189" s="183">
        <v>45870.0</v>
      </c>
      <c r="G189" s="183">
        <v>45897.0</v>
      </c>
      <c r="H189" s="179">
        <f t="shared" si="1"/>
        <v>27</v>
      </c>
      <c r="I189" s="163"/>
      <c r="J189" s="163"/>
      <c r="K189" s="163"/>
      <c r="L189" s="163"/>
      <c r="M189" s="163"/>
      <c r="N189" s="177" t="s">
        <v>235</v>
      </c>
      <c r="O189" s="183">
        <v>46051.0</v>
      </c>
      <c r="P189" s="183"/>
      <c r="Q189" s="179">
        <f t="shared" si="2"/>
        <v>-46051</v>
      </c>
      <c r="R189" s="163"/>
      <c r="S189" s="163"/>
      <c r="T189" s="163"/>
    </row>
    <row r="190" ht="15.75" customHeight="1">
      <c r="A190" s="162">
        <f t="shared" si="3"/>
        <v>187</v>
      </c>
      <c r="B190" s="184" t="s">
        <v>476</v>
      </c>
      <c r="C190" s="184" t="s">
        <v>261</v>
      </c>
      <c r="D190" s="163" t="s">
        <v>240</v>
      </c>
      <c r="E190" s="182" t="s">
        <v>247</v>
      </c>
      <c r="F190" s="183">
        <v>45870.0</v>
      </c>
      <c r="G190" s="183">
        <v>45924.0</v>
      </c>
      <c r="H190" s="179">
        <f t="shared" si="1"/>
        <v>54</v>
      </c>
      <c r="I190" s="163"/>
      <c r="J190" s="163"/>
      <c r="K190" s="163"/>
      <c r="L190" s="163"/>
      <c r="M190" s="163" t="s">
        <v>234</v>
      </c>
      <c r="N190" s="177" t="s">
        <v>247</v>
      </c>
      <c r="O190" s="183">
        <v>46051.0</v>
      </c>
      <c r="P190" s="183">
        <v>46188.0</v>
      </c>
      <c r="Q190" s="179">
        <f t="shared" si="2"/>
        <v>137</v>
      </c>
      <c r="R190" s="163"/>
      <c r="S190" s="163"/>
      <c r="T190" s="163"/>
    </row>
    <row r="191" ht="15.75" customHeight="1">
      <c r="A191" s="162">
        <f t="shared" si="3"/>
        <v>188</v>
      </c>
      <c r="B191" s="184" t="s">
        <v>477</v>
      </c>
      <c r="C191" s="184" t="s">
        <v>237</v>
      </c>
      <c r="D191" s="163" t="s">
        <v>240</v>
      </c>
      <c r="E191" s="182"/>
      <c r="F191" s="183"/>
      <c r="G191" s="183"/>
      <c r="H191" s="179">
        <f t="shared" si="1"/>
        <v>0</v>
      </c>
      <c r="I191" s="163"/>
      <c r="J191" s="163"/>
      <c r="K191" s="163"/>
      <c r="L191" s="163"/>
      <c r="M191" s="163" t="s">
        <v>240</v>
      </c>
      <c r="N191" s="182"/>
      <c r="O191" s="183"/>
      <c r="P191" s="183"/>
      <c r="Q191" s="179">
        <f t="shared" si="2"/>
        <v>0</v>
      </c>
      <c r="R191" s="163"/>
      <c r="S191" s="163"/>
      <c r="T191" s="163"/>
    </row>
    <row r="192" ht="15.75" customHeight="1">
      <c r="A192" s="162">
        <f t="shared" si="3"/>
        <v>189</v>
      </c>
      <c r="B192" s="184" t="s">
        <v>478</v>
      </c>
      <c r="C192" s="184" t="s">
        <v>261</v>
      </c>
      <c r="D192" s="163" t="s">
        <v>240</v>
      </c>
      <c r="E192" s="182" t="s">
        <v>247</v>
      </c>
      <c r="F192" s="183">
        <v>45870.0</v>
      </c>
      <c r="G192" s="183">
        <v>45954.0</v>
      </c>
      <c r="H192" s="179">
        <f t="shared" si="1"/>
        <v>84</v>
      </c>
      <c r="I192" s="163"/>
      <c r="J192" s="163"/>
      <c r="K192" s="163"/>
      <c r="L192" s="163"/>
      <c r="M192" s="163" t="s">
        <v>240</v>
      </c>
      <c r="N192" s="182"/>
      <c r="O192" s="183"/>
      <c r="P192" s="183"/>
      <c r="Q192" s="179">
        <f t="shared" si="2"/>
        <v>0</v>
      </c>
      <c r="R192" s="163"/>
      <c r="S192" s="163"/>
      <c r="T192" s="163"/>
    </row>
    <row r="193" ht="15.75" customHeight="1">
      <c r="A193" s="162">
        <f t="shared" si="3"/>
        <v>190</v>
      </c>
      <c r="B193" s="184" t="s">
        <v>479</v>
      </c>
      <c r="C193" s="184" t="s">
        <v>261</v>
      </c>
      <c r="D193" s="163" t="s">
        <v>240</v>
      </c>
      <c r="E193" s="182" t="s">
        <v>247</v>
      </c>
      <c r="F193" s="183">
        <v>45870.0</v>
      </c>
      <c r="G193" s="183">
        <v>46016.0</v>
      </c>
      <c r="H193" s="179">
        <f t="shared" si="1"/>
        <v>146</v>
      </c>
      <c r="I193" s="163"/>
      <c r="J193" s="163"/>
      <c r="K193" s="163"/>
      <c r="L193" s="163"/>
      <c r="M193" s="163" t="s">
        <v>240</v>
      </c>
      <c r="N193" s="182"/>
      <c r="O193" s="183"/>
      <c r="P193" s="183"/>
      <c r="Q193" s="179">
        <f t="shared" si="2"/>
        <v>0</v>
      </c>
      <c r="R193" s="163"/>
      <c r="S193" s="163"/>
      <c r="T193" s="163"/>
    </row>
    <row r="194" ht="15.75" customHeight="1">
      <c r="A194" s="162">
        <f t="shared" si="3"/>
        <v>191</v>
      </c>
      <c r="B194" s="184" t="s">
        <v>480</v>
      </c>
      <c r="C194" s="184" t="s">
        <v>279</v>
      </c>
      <c r="D194" s="163" t="s">
        <v>240</v>
      </c>
      <c r="E194" s="182" t="s">
        <v>247</v>
      </c>
      <c r="F194" s="183">
        <v>45870.0</v>
      </c>
      <c r="G194" s="183">
        <v>45934.0</v>
      </c>
      <c r="H194" s="179">
        <f t="shared" si="1"/>
        <v>64</v>
      </c>
      <c r="I194" s="163"/>
      <c r="J194" s="163"/>
      <c r="K194" s="163"/>
      <c r="L194" s="163"/>
      <c r="M194" s="163"/>
      <c r="N194" s="177" t="s">
        <v>235</v>
      </c>
      <c r="O194" s="183">
        <v>46051.0</v>
      </c>
      <c r="P194" s="183"/>
      <c r="Q194" s="179">
        <f t="shared" si="2"/>
        <v>-46051</v>
      </c>
      <c r="R194" s="163"/>
      <c r="S194" s="163"/>
      <c r="T194" s="163"/>
    </row>
    <row r="195" ht="15.75" customHeight="1">
      <c r="A195" s="162">
        <f t="shared" si="3"/>
        <v>192</v>
      </c>
      <c r="B195" s="184" t="s">
        <v>481</v>
      </c>
      <c r="C195" s="184" t="s">
        <v>261</v>
      </c>
      <c r="D195" s="163" t="s">
        <v>240</v>
      </c>
      <c r="E195" s="182" t="s">
        <v>247</v>
      </c>
      <c r="F195" s="183">
        <v>45751.0</v>
      </c>
      <c r="G195" s="183">
        <v>45971.0</v>
      </c>
      <c r="H195" s="179">
        <f t="shared" si="1"/>
        <v>220</v>
      </c>
      <c r="I195" s="185"/>
      <c r="J195" s="185"/>
      <c r="K195" s="163"/>
      <c r="L195" s="163"/>
      <c r="M195" s="163"/>
      <c r="N195" s="177" t="s">
        <v>235</v>
      </c>
      <c r="O195" s="183">
        <v>46051.0</v>
      </c>
      <c r="P195" s="183"/>
      <c r="Q195" s="179">
        <f t="shared" si="2"/>
        <v>-46051</v>
      </c>
      <c r="R195" s="185"/>
      <c r="S195" s="185"/>
      <c r="T195" s="163"/>
    </row>
    <row r="196" ht="15.75" customHeight="1">
      <c r="A196" s="162">
        <f t="shared" si="3"/>
        <v>193</v>
      </c>
      <c r="B196" s="184" t="s">
        <v>482</v>
      </c>
      <c r="C196" s="184" t="s">
        <v>249</v>
      </c>
      <c r="D196" s="163" t="s">
        <v>240</v>
      </c>
      <c r="E196" s="182" t="s">
        <v>247</v>
      </c>
      <c r="F196" s="183">
        <v>45752.0</v>
      </c>
      <c r="G196" s="183">
        <v>45870.0</v>
      </c>
      <c r="H196" s="179">
        <f t="shared" si="1"/>
        <v>118</v>
      </c>
      <c r="I196" s="185"/>
      <c r="J196" s="185"/>
      <c r="K196" s="163"/>
      <c r="L196" s="163"/>
      <c r="M196" s="163" t="s">
        <v>240</v>
      </c>
      <c r="N196" s="182"/>
      <c r="O196" s="183"/>
      <c r="P196" s="183"/>
      <c r="Q196" s="179">
        <f t="shared" si="2"/>
        <v>0</v>
      </c>
      <c r="R196" s="185"/>
      <c r="S196" s="185"/>
      <c r="T196" s="163"/>
    </row>
    <row r="197" ht="15.75" customHeight="1">
      <c r="A197" s="162">
        <f t="shared" si="3"/>
        <v>194</v>
      </c>
      <c r="B197" s="184" t="s">
        <v>483</v>
      </c>
      <c r="C197" s="184" t="s">
        <v>237</v>
      </c>
      <c r="D197" s="163" t="s">
        <v>240</v>
      </c>
      <c r="E197" s="182" t="s">
        <v>247</v>
      </c>
      <c r="F197" s="183">
        <v>45752.0</v>
      </c>
      <c r="G197" s="183">
        <v>45985.0</v>
      </c>
      <c r="H197" s="179">
        <f t="shared" si="1"/>
        <v>233</v>
      </c>
      <c r="I197" s="185"/>
      <c r="J197" s="185"/>
      <c r="K197" s="163"/>
      <c r="L197" s="163"/>
      <c r="M197" s="163" t="s">
        <v>240</v>
      </c>
      <c r="N197" s="182"/>
      <c r="O197" s="183"/>
      <c r="P197" s="183"/>
      <c r="Q197" s="179">
        <f t="shared" si="2"/>
        <v>0</v>
      </c>
      <c r="R197" s="185"/>
      <c r="S197" s="185"/>
      <c r="T197" s="163"/>
    </row>
    <row r="198" ht="15.75" customHeight="1">
      <c r="A198" s="162">
        <f t="shared" si="3"/>
        <v>195</v>
      </c>
      <c r="B198" s="184" t="s">
        <v>484</v>
      </c>
      <c r="C198" s="184" t="s">
        <v>261</v>
      </c>
      <c r="D198" s="163" t="s">
        <v>240</v>
      </c>
      <c r="E198" s="182"/>
      <c r="F198" s="183"/>
      <c r="G198" s="183"/>
      <c r="H198" s="179">
        <f t="shared" si="1"/>
        <v>0</v>
      </c>
      <c r="I198" s="163"/>
      <c r="J198" s="163"/>
      <c r="K198" s="163"/>
      <c r="L198" s="163"/>
      <c r="M198" s="163" t="s">
        <v>240</v>
      </c>
      <c r="N198" s="182" t="s">
        <v>247</v>
      </c>
      <c r="O198" s="183">
        <v>45911.0</v>
      </c>
      <c r="P198" s="183">
        <v>46042.0</v>
      </c>
      <c r="Q198" s="179">
        <f t="shared" si="2"/>
        <v>131</v>
      </c>
      <c r="R198" s="163"/>
      <c r="S198" s="163"/>
      <c r="T198" s="163"/>
    </row>
    <row r="199" ht="15.75" customHeight="1">
      <c r="A199" s="162">
        <f t="shared" si="3"/>
        <v>196</v>
      </c>
      <c r="B199" s="184" t="s">
        <v>485</v>
      </c>
      <c r="C199" s="184" t="s">
        <v>261</v>
      </c>
      <c r="D199" s="163" t="s">
        <v>240</v>
      </c>
      <c r="E199" s="182"/>
      <c r="F199" s="183"/>
      <c r="G199" s="183"/>
      <c r="H199" s="179">
        <f t="shared" si="1"/>
        <v>0</v>
      </c>
      <c r="I199" s="163"/>
      <c r="J199" s="163"/>
      <c r="K199" s="163"/>
      <c r="L199" s="163"/>
      <c r="M199" s="163" t="s">
        <v>240</v>
      </c>
      <c r="N199" s="182" t="s">
        <v>247</v>
      </c>
      <c r="O199" s="183">
        <v>45911.0</v>
      </c>
      <c r="P199" s="183">
        <v>46033.0</v>
      </c>
      <c r="Q199" s="179">
        <f t="shared" si="2"/>
        <v>122</v>
      </c>
      <c r="R199" s="163"/>
      <c r="S199" s="163"/>
      <c r="T199" s="163"/>
    </row>
    <row r="200" ht="15.75" customHeight="1">
      <c r="A200" s="162">
        <f t="shared" si="3"/>
        <v>197</v>
      </c>
      <c r="B200" s="184" t="s">
        <v>486</v>
      </c>
      <c r="C200" s="184" t="s">
        <v>237</v>
      </c>
      <c r="D200" s="163" t="s">
        <v>240</v>
      </c>
      <c r="E200" s="182"/>
      <c r="F200" s="183"/>
      <c r="G200" s="183"/>
      <c r="H200" s="179">
        <f t="shared" si="1"/>
        <v>0</v>
      </c>
      <c r="I200" s="163"/>
      <c r="J200" s="163"/>
      <c r="K200" s="163"/>
      <c r="L200" s="163"/>
      <c r="M200" s="163" t="s">
        <v>240</v>
      </c>
      <c r="N200" s="182" t="s">
        <v>247</v>
      </c>
      <c r="O200" s="183">
        <v>45911.0</v>
      </c>
      <c r="P200" s="183">
        <v>46024.0</v>
      </c>
      <c r="Q200" s="179">
        <f t="shared" si="2"/>
        <v>113</v>
      </c>
      <c r="R200" s="163"/>
      <c r="S200" s="163"/>
      <c r="T200" s="163"/>
    </row>
    <row r="201" ht="15.75" customHeight="1">
      <c r="A201" s="162">
        <f t="shared" si="3"/>
        <v>198</v>
      </c>
      <c r="B201" s="184" t="s">
        <v>487</v>
      </c>
      <c r="C201" s="184" t="s">
        <v>261</v>
      </c>
      <c r="D201" s="163" t="s">
        <v>240</v>
      </c>
      <c r="E201" s="182"/>
      <c r="F201" s="183"/>
      <c r="G201" s="183"/>
      <c r="H201" s="179">
        <f t="shared" si="1"/>
        <v>0</v>
      </c>
      <c r="I201" s="163"/>
      <c r="J201" s="163"/>
      <c r="K201" s="163"/>
      <c r="L201" s="163"/>
      <c r="M201" s="163" t="s">
        <v>240</v>
      </c>
      <c r="N201" s="182" t="s">
        <v>247</v>
      </c>
      <c r="O201" s="183">
        <v>45911.0</v>
      </c>
      <c r="P201" s="183">
        <v>45926.0</v>
      </c>
      <c r="Q201" s="179">
        <f t="shared" si="2"/>
        <v>15</v>
      </c>
      <c r="R201" s="163"/>
      <c r="S201" s="163"/>
      <c r="T201" s="163"/>
    </row>
    <row r="202" ht="15.75" customHeight="1">
      <c r="A202" s="162">
        <f t="shared" si="3"/>
        <v>199</v>
      </c>
      <c r="B202" s="184" t="s">
        <v>488</v>
      </c>
      <c r="C202" s="184" t="s">
        <v>261</v>
      </c>
      <c r="D202" s="163" t="s">
        <v>240</v>
      </c>
      <c r="E202" s="182"/>
      <c r="F202" s="183"/>
      <c r="G202" s="183"/>
      <c r="H202" s="179">
        <f t="shared" si="1"/>
        <v>0</v>
      </c>
      <c r="I202" s="163"/>
      <c r="J202" s="163"/>
      <c r="K202" s="163"/>
      <c r="L202" s="163"/>
      <c r="M202" s="163" t="s">
        <v>240</v>
      </c>
      <c r="N202" s="182" t="s">
        <v>247</v>
      </c>
      <c r="O202" s="183">
        <v>45911.0</v>
      </c>
      <c r="P202" s="183">
        <v>46015.0</v>
      </c>
      <c r="Q202" s="179">
        <f t="shared" si="2"/>
        <v>104</v>
      </c>
      <c r="R202" s="163"/>
      <c r="S202" s="163"/>
      <c r="T202" s="163"/>
    </row>
    <row r="203" ht="15.75" customHeight="1">
      <c r="A203" s="162">
        <f t="shared" si="3"/>
        <v>200</v>
      </c>
      <c r="B203" s="184" t="s">
        <v>489</v>
      </c>
      <c r="C203" s="184" t="s">
        <v>287</v>
      </c>
      <c r="D203" s="163" t="s">
        <v>240</v>
      </c>
      <c r="E203" s="182" t="s">
        <v>247</v>
      </c>
      <c r="F203" s="183">
        <v>45753.0</v>
      </c>
      <c r="G203" s="183">
        <v>45803.0</v>
      </c>
      <c r="H203" s="179">
        <f t="shared" si="1"/>
        <v>50</v>
      </c>
      <c r="I203" s="185" t="s">
        <v>490</v>
      </c>
      <c r="J203" s="185" t="s">
        <v>491</v>
      </c>
      <c r="K203" s="163">
        <v>9.950511787E9</v>
      </c>
      <c r="L203" s="163"/>
      <c r="M203" s="163" t="s">
        <v>240</v>
      </c>
      <c r="N203" s="182" t="s">
        <v>247</v>
      </c>
      <c r="O203" s="183">
        <v>46051.0</v>
      </c>
      <c r="P203" s="183">
        <v>46074.0</v>
      </c>
      <c r="Q203" s="179">
        <f t="shared" si="2"/>
        <v>23</v>
      </c>
      <c r="R203" s="185"/>
      <c r="S203" s="185"/>
      <c r="T203" s="163"/>
    </row>
    <row r="204" ht="15.75" customHeight="1">
      <c r="A204" s="162">
        <f t="shared" si="3"/>
        <v>201</v>
      </c>
      <c r="B204" s="184" t="s">
        <v>492</v>
      </c>
      <c r="C204" s="184" t="s">
        <v>261</v>
      </c>
      <c r="D204" s="163" t="s">
        <v>240</v>
      </c>
      <c r="E204" s="182"/>
      <c r="F204" s="183"/>
      <c r="G204" s="183"/>
      <c r="H204" s="179">
        <f t="shared" si="1"/>
        <v>0</v>
      </c>
      <c r="I204" s="163"/>
      <c r="J204" s="163"/>
      <c r="K204" s="163"/>
      <c r="L204" s="163"/>
      <c r="M204" s="163" t="s">
        <v>240</v>
      </c>
      <c r="N204" s="182" t="s">
        <v>247</v>
      </c>
      <c r="O204" s="183">
        <v>45911.0</v>
      </c>
      <c r="P204" s="183">
        <v>46005.0</v>
      </c>
      <c r="Q204" s="179">
        <f t="shared" si="2"/>
        <v>94</v>
      </c>
      <c r="R204" s="163"/>
      <c r="S204" s="163"/>
      <c r="T204" s="163"/>
    </row>
    <row r="205" ht="15.75" customHeight="1">
      <c r="A205" s="162">
        <f t="shared" si="3"/>
        <v>202</v>
      </c>
      <c r="B205" s="184" t="s">
        <v>493</v>
      </c>
      <c r="C205" s="184" t="s">
        <v>237</v>
      </c>
      <c r="D205" s="163" t="s">
        <v>240</v>
      </c>
      <c r="E205" s="182"/>
      <c r="F205" s="183"/>
      <c r="G205" s="183"/>
      <c r="H205" s="179">
        <f t="shared" si="1"/>
        <v>0</v>
      </c>
      <c r="I205" s="163"/>
      <c r="J205" s="163"/>
      <c r="K205" s="163"/>
      <c r="L205" s="163"/>
      <c r="M205" s="163" t="s">
        <v>240</v>
      </c>
      <c r="N205" s="182" t="s">
        <v>247</v>
      </c>
      <c r="O205" s="183">
        <v>45911.0</v>
      </c>
      <c r="P205" s="183">
        <v>46066.0</v>
      </c>
      <c r="Q205" s="179">
        <f t="shared" si="2"/>
        <v>155</v>
      </c>
      <c r="R205" s="163"/>
      <c r="S205" s="163"/>
      <c r="T205" s="163"/>
    </row>
    <row r="206" ht="15.75" customHeight="1">
      <c r="A206" s="162">
        <f t="shared" si="3"/>
        <v>203</v>
      </c>
      <c r="B206" s="184" t="s">
        <v>494</v>
      </c>
      <c r="C206" s="184" t="s">
        <v>249</v>
      </c>
      <c r="D206" s="163" t="s">
        <v>240</v>
      </c>
      <c r="E206" s="182"/>
      <c r="F206" s="183"/>
      <c r="G206" s="183"/>
      <c r="H206" s="179">
        <f t="shared" si="1"/>
        <v>0</v>
      </c>
      <c r="I206" s="163"/>
      <c r="J206" s="163"/>
      <c r="K206" s="163"/>
      <c r="L206" s="163"/>
      <c r="M206" s="163" t="s">
        <v>240</v>
      </c>
      <c r="N206" s="182" t="s">
        <v>247</v>
      </c>
      <c r="O206" s="183">
        <v>45911.0</v>
      </c>
      <c r="P206" s="183">
        <v>45994.0</v>
      </c>
      <c r="Q206" s="179">
        <f t="shared" si="2"/>
        <v>83</v>
      </c>
      <c r="R206" s="163"/>
      <c r="S206" s="163"/>
      <c r="T206" s="163"/>
    </row>
    <row r="207" ht="15.75" customHeight="1">
      <c r="A207" s="162">
        <f t="shared" si="3"/>
        <v>204</v>
      </c>
      <c r="B207" s="184" t="s">
        <v>495</v>
      </c>
      <c r="C207" s="184" t="s">
        <v>249</v>
      </c>
      <c r="D207" s="163" t="s">
        <v>240</v>
      </c>
      <c r="E207" s="182"/>
      <c r="F207" s="183"/>
      <c r="G207" s="183"/>
      <c r="H207" s="179">
        <f t="shared" si="1"/>
        <v>0</v>
      </c>
      <c r="I207" s="163"/>
      <c r="J207" s="163"/>
      <c r="K207" s="163"/>
      <c r="L207" s="163"/>
      <c r="M207" s="163" t="s">
        <v>240</v>
      </c>
      <c r="N207" s="182" t="s">
        <v>247</v>
      </c>
      <c r="O207" s="183">
        <v>45911.0</v>
      </c>
      <c r="P207" s="183">
        <v>46060.0</v>
      </c>
      <c r="Q207" s="179">
        <f t="shared" si="2"/>
        <v>149</v>
      </c>
      <c r="R207" s="163"/>
      <c r="S207" s="163"/>
      <c r="T207" s="163"/>
    </row>
    <row r="208" ht="15.75" customHeight="1">
      <c r="A208" s="162">
        <f t="shared" si="3"/>
        <v>205</v>
      </c>
      <c r="B208" s="184" t="s">
        <v>496</v>
      </c>
      <c r="C208" s="184" t="s">
        <v>261</v>
      </c>
      <c r="D208" s="163" t="s">
        <v>240</v>
      </c>
      <c r="E208" s="182"/>
      <c r="F208" s="183"/>
      <c r="G208" s="183"/>
      <c r="H208" s="179">
        <f t="shared" si="1"/>
        <v>0</v>
      </c>
      <c r="I208" s="163"/>
      <c r="J208" s="163"/>
      <c r="K208" s="163"/>
      <c r="L208" s="163"/>
      <c r="M208" s="163" t="s">
        <v>240</v>
      </c>
      <c r="N208" s="182" t="s">
        <v>247</v>
      </c>
      <c r="O208" s="183">
        <v>45911.0</v>
      </c>
      <c r="P208" s="183">
        <v>45983.0</v>
      </c>
      <c r="Q208" s="179">
        <f t="shared" si="2"/>
        <v>72</v>
      </c>
      <c r="R208" s="163"/>
      <c r="S208" s="163"/>
      <c r="T208" s="163"/>
    </row>
    <row r="209" ht="27.75" customHeight="1">
      <c r="A209" s="162">
        <f t="shared" si="3"/>
        <v>206</v>
      </c>
      <c r="B209" s="184" t="s">
        <v>497</v>
      </c>
      <c r="C209" s="184" t="s">
        <v>261</v>
      </c>
      <c r="D209" s="163"/>
      <c r="E209" s="182" t="s">
        <v>235</v>
      </c>
      <c r="F209" s="183">
        <v>45779.0</v>
      </c>
      <c r="G209" s="183"/>
      <c r="H209" s="179">
        <f t="shared" si="1"/>
        <v>-45779</v>
      </c>
      <c r="I209" s="185" t="s">
        <v>498</v>
      </c>
      <c r="J209" s="185" t="s">
        <v>491</v>
      </c>
      <c r="K209" s="162" t="s">
        <v>499</v>
      </c>
      <c r="L209" s="163"/>
      <c r="M209" s="163"/>
      <c r="N209" s="182"/>
      <c r="O209" s="183"/>
      <c r="P209" s="183"/>
      <c r="Q209" s="179">
        <f t="shared" si="2"/>
        <v>0</v>
      </c>
      <c r="R209" s="185"/>
      <c r="S209" s="185"/>
      <c r="T209" s="162"/>
    </row>
    <row r="210" ht="32.25" customHeight="1">
      <c r="A210" s="162">
        <f t="shared" si="3"/>
        <v>207</v>
      </c>
      <c r="B210" s="184" t="s">
        <v>500</v>
      </c>
      <c r="C210" s="184" t="s">
        <v>249</v>
      </c>
      <c r="D210" s="163" t="s">
        <v>240</v>
      </c>
      <c r="E210" s="182" t="s">
        <v>247</v>
      </c>
      <c r="F210" s="183">
        <v>45779.0</v>
      </c>
      <c r="G210" s="183">
        <v>45883.0</v>
      </c>
      <c r="H210" s="179">
        <f t="shared" si="1"/>
        <v>104</v>
      </c>
      <c r="I210" s="13" t="s">
        <v>501</v>
      </c>
      <c r="J210" s="185" t="s">
        <v>491</v>
      </c>
      <c r="K210" s="163"/>
      <c r="L210" s="163"/>
      <c r="M210" s="163"/>
      <c r="N210" s="177" t="s">
        <v>235</v>
      </c>
      <c r="O210" s="183">
        <v>45912.0</v>
      </c>
      <c r="P210" s="183"/>
      <c r="Q210" s="179">
        <f t="shared" si="2"/>
        <v>-45912</v>
      </c>
      <c r="R210" s="13"/>
      <c r="S210" s="185"/>
      <c r="T210" s="163"/>
    </row>
    <row r="211" ht="35.25" customHeight="1">
      <c r="A211" s="162">
        <f t="shared" si="3"/>
        <v>208</v>
      </c>
      <c r="B211" s="184" t="s">
        <v>502</v>
      </c>
      <c r="C211" s="184" t="s">
        <v>371</v>
      </c>
      <c r="D211" s="163" t="s">
        <v>240</v>
      </c>
      <c r="E211" s="182" t="s">
        <v>247</v>
      </c>
      <c r="F211" s="183">
        <v>45782.0</v>
      </c>
      <c r="G211" s="183">
        <v>45956.0</v>
      </c>
      <c r="H211" s="179">
        <f t="shared" si="1"/>
        <v>174</v>
      </c>
      <c r="I211" s="13" t="s">
        <v>503</v>
      </c>
      <c r="J211" s="185" t="s">
        <v>491</v>
      </c>
      <c r="K211" s="162" t="s">
        <v>504</v>
      </c>
      <c r="L211" s="163"/>
      <c r="M211" s="163" t="s">
        <v>240</v>
      </c>
      <c r="N211" s="177" t="s">
        <v>247</v>
      </c>
      <c r="O211" s="183">
        <v>46051.0</v>
      </c>
      <c r="P211" s="183">
        <v>46088.0</v>
      </c>
      <c r="Q211" s="179">
        <f t="shared" si="2"/>
        <v>37</v>
      </c>
      <c r="R211" s="13"/>
      <c r="S211" s="185"/>
      <c r="T211" s="162"/>
    </row>
    <row r="212" ht="15.75" customHeight="1">
      <c r="A212" s="162">
        <f t="shared" si="3"/>
        <v>209</v>
      </c>
      <c r="B212" s="184" t="s">
        <v>505</v>
      </c>
      <c r="C212" s="184" t="s">
        <v>237</v>
      </c>
      <c r="D212" s="163" t="s">
        <v>240</v>
      </c>
      <c r="E212" s="182"/>
      <c r="F212" s="183"/>
      <c r="G212" s="183"/>
      <c r="H212" s="179">
        <f t="shared" si="1"/>
        <v>0</v>
      </c>
      <c r="I212" s="163"/>
      <c r="J212" s="163"/>
      <c r="K212" s="163"/>
      <c r="L212" s="163"/>
      <c r="M212" s="163" t="s">
        <v>240</v>
      </c>
      <c r="N212" s="182" t="s">
        <v>247</v>
      </c>
      <c r="O212" s="183">
        <v>45911.0</v>
      </c>
      <c r="P212" s="183">
        <v>45920.0</v>
      </c>
      <c r="Q212" s="179">
        <f t="shared" si="2"/>
        <v>9</v>
      </c>
      <c r="R212" s="163"/>
      <c r="S212" s="163"/>
      <c r="T212" s="163"/>
    </row>
    <row r="213" ht="15.75" customHeight="1">
      <c r="A213" s="162">
        <f t="shared" si="3"/>
        <v>210</v>
      </c>
      <c r="B213" s="184" t="s">
        <v>506</v>
      </c>
      <c r="C213" s="184" t="s">
        <v>279</v>
      </c>
      <c r="D213" s="163" t="s">
        <v>240</v>
      </c>
      <c r="E213" s="182"/>
      <c r="F213" s="183"/>
      <c r="G213" s="183"/>
      <c r="H213" s="179">
        <f t="shared" si="1"/>
        <v>0</v>
      </c>
      <c r="I213" s="163"/>
      <c r="J213" s="163"/>
      <c r="K213" s="163"/>
      <c r="L213" s="163"/>
      <c r="M213" s="163"/>
      <c r="N213" s="177" t="s">
        <v>235</v>
      </c>
      <c r="O213" s="183">
        <v>46051.0</v>
      </c>
      <c r="P213" s="183"/>
      <c r="Q213" s="179">
        <f t="shared" si="2"/>
        <v>-46051</v>
      </c>
      <c r="R213" s="163"/>
      <c r="S213" s="163"/>
      <c r="T213" s="163"/>
    </row>
    <row r="214" ht="15.75" customHeight="1">
      <c r="A214" s="162">
        <f t="shared" si="3"/>
        <v>211</v>
      </c>
      <c r="B214" s="184" t="s">
        <v>507</v>
      </c>
      <c r="C214" s="184" t="s">
        <v>261</v>
      </c>
      <c r="D214" s="163" t="s">
        <v>240</v>
      </c>
      <c r="E214" s="182"/>
      <c r="F214" s="183"/>
      <c r="G214" s="183"/>
      <c r="H214" s="179">
        <f t="shared" si="1"/>
        <v>0</v>
      </c>
      <c r="I214" s="163"/>
      <c r="J214" s="163"/>
      <c r="K214" s="163"/>
      <c r="L214" s="163"/>
      <c r="M214" s="163" t="s">
        <v>240</v>
      </c>
      <c r="N214" s="182"/>
      <c r="O214" s="183"/>
      <c r="P214" s="183"/>
      <c r="Q214" s="179">
        <f t="shared" si="2"/>
        <v>0</v>
      </c>
      <c r="R214" s="163"/>
      <c r="S214" s="163"/>
      <c r="T214" s="163"/>
    </row>
    <row r="215" ht="15.75" customHeight="1">
      <c r="A215" s="162">
        <f t="shared" si="3"/>
        <v>212</v>
      </c>
      <c r="B215" s="184" t="s">
        <v>508</v>
      </c>
      <c r="C215" s="184" t="s">
        <v>261</v>
      </c>
      <c r="D215" s="163" t="s">
        <v>240</v>
      </c>
      <c r="E215" s="182"/>
      <c r="F215" s="183"/>
      <c r="G215" s="183"/>
      <c r="H215" s="179">
        <f t="shared" si="1"/>
        <v>0</v>
      </c>
      <c r="I215" s="163"/>
      <c r="J215" s="163"/>
      <c r="K215" s="163"/>
      <c r="L215" s="163"/>
      <c r="M215" s="163" t="s">
        <v>240</v>
      </c>
      <c r="N215" s="182"/>
      <c r="O215" s="183"/>
      <c r="P215" s="183"/>
      <c r="Q215" s="179">
        <f t="shared" si="2"/>
        <v>0</v>
      </c>
      <c r="R215" s="163"/>
      <c r="S215" s="163"/>
      <c r="T215" s="163"/>
    </row>
    <row r="216" ht="15.75" customHeight="1">
      <c r="A216" s="162">
        <f t="shared" si="3"/>
        <v>213</v>
      </c>
      <c r="B216" s="184" t="s">
        <v>509</v>
      </c>
      <c r="C216" s="184" t="s">
        <v>245</v>
      </c>
      <c r="D216" s="163" t="s">
        <v>240</v>
      </c>
      <c r="E216" s="182"/>
      <c r="F216" s="183"/>
      <c r="G216" s="183"/>
      <c r="H216" s="179">
        <f t="shared" si="1"/>
        <v>0</v>
      </c>
      <c r="I216" s="163"/>
      <c r="J216" s="163"/>
      <c r="K216" s="163"/>
      <c r="L216" s="163"/>
      <c r="M216" s="163" t="s">
        <v>240</v>
      </c>
      <c r="N216" s="182"/>
      <c r="O216" s="183"/>
      <c r="P216" s="183"/>
      <c r="Q216" s="179">
        <f t="shared" si="2"/>
        <v>0</v>
      </c>
      <c r="R216" s="163"/>
      <c r="S216" s="163"/>
      <c r="T216" s="163"/>
    </row>
    <row r="217" ht="15.75" customHeight="1">
      <c r="A217" s="162">
        <f t="shared" si="3"/>
        <v>214</v>
      </c>
      <c r="B217" s="184" t="s">
        <v>510</v>
      </c>
      <c r="C217" s="184" t="s">
        <v>237</v>
      </c>
      <c r="D217" s="163" t="s">
        <v>240</v>
      </c>
      <c r="E217" s="182"/>
      <c r="F217" s="183"/>
      <c r="G217" s="183"/>
      <c r="H217" s="179">
        <f t="shared" si="1"/>
        <v>0</v>
      </c>
      <c r="I217" s="163"/>
      <c r="J217" s="163"/>
      <c r="K217" s="163"/>
      <c r="L217" s="163"/>
      <c r="M217" s="163" t="s">
        <v>240</v>
      </c>
      <c r="N217" s="182" t="s">
        <v>247</v>
      </c>
      <c r="O217" s="183">
        <v>45911.0</v>
      </c>
      <c r="P217" s="183">
        <v>46061.0</v>
      </c>
      <c r="Q217" s="179">
        <f t="shared" si="2"/>
        <v>150</v>
      </c>
      <c r="R217" s="163"/>
      <c r="S217" s="163"/>
      <c r="T217" s="163"/>
    </row>
    <row r="218" ht="15.75" customHeight="1">
      <c r="A218" s="162">
        <f t="shared" si="3"/>
        <v>215</v>
      </c>
      <c r="B218" s="184" t="s">
        <v>511</v>
      </c>
      <c r="C218" s="184" t="s">
        <v>249</v>
      </c>
      <c r="D218" s="163" t="s">
        <v>240</v>
      </c>
      <c r="E218" s="182"/>
      <c r="F218" s="183"/>
      <c r="G218" s="183"/>
      <c r="H218" s="179">
        <f t="shared" si="1"/>
        <v>0</v>
      </c>
      <c r="I218" s="163"/>
      <c r="J218" s="163"/>
      <c r="K218" s="163"/>
      <c r="L218" s="163"/>
      <c r="M218" s="163" t="s">
        <v>240</v>
      </c>
      <c r="N218" s="182" t="s">
        <v>247</v>
      </c>
      <c r="O218" s="183">
        <v>45911.0</v>
      </c>
      <c r="P218" s="183">
        <v>46033.0</v>
      </c>
      <c r="Q218" s="179">
        <f t="shared" si="2"/>
        <v>122</v>
      </c>
      <c r="R218" s="163"/>
      <c r="S218" s="163"/>
      <c r="T218" s="163"/>
    </row>
    <row r="219" ht="15.75" customHeight="1">
      <c r="A219" s="162">
        <f t="shared" si="3"/>
        <v>216</v>
      </c>
      <c r="B219" s="184" t="s">
        <v>512</v>
      </c>
      <c r="C219" s="184" t="s">
        <v>249</v>
      </c>
      <c r="D219" s="163" t="s">
        <v>240</v>
      </c>
      <c r="E219" s="182"/>
      <c r="F219" s="183"/>
      <c r="G219" s="183"/>
      <c r="H219" s="179">
        <f t="shared" si="1"/>
        <v>0</v>
      </c>
      <c r="I219" s="163"/>
      <c r="J219" s="163"/>
      <c r="K219" s="163"/>
      <c r="L219" s="163"/>
      <c r="M219" s="163" t="s">
        <v>240</v>
      </c>
      <c r="N219" s="182" t="s">
        <v>247</v>
      </c>
      <c r="O219" s="183">
        <v>45911.0</v>
      </c>
      <c r="P219" s="183">
        <v>46041.0</v>
      </c>
      <c r="Q219" s="179">
        <f t="shared" si="2"/>
        <v>130</v>
      </c>
      <c r="R219" s="163"/>
      <c r="S219" s="163"/>
      <c r="T219" s="163"/>
    </row>
    <row r="220" ht="15.75" customHeight="1">
      <c r="A220" s="162">
        <f t="shared" si="3"/>
        <v>217</v>
      </c>
      <c r="B220" s="184" t="s">
        <v>513</v>
      </c>
      <c r="C220" s="184" t="s">
        <v>237</v>
      </c>
      <c r="D220" s="163" t="s">
        <v>240</v>
      </c>
      <c r="E220" s="182"/>
      <c r="F220" s="183"/>
      <c r="G220" s="183"/>
      <c r="H220" s="179">
        <f t="shared" si="1"/>
        <v>0</v>
      </c>
      <c r="I220" s="163"/>
      <c r="J220" s="163"/>
      <c r="K220" s="163"/>
      <c r="L220" s="163"/>
      <c r="M220" s="163" t="s">
        <v>240</v>
      </c>
      <c r="N220" s="182" t="s">
        <v>247</v>
      </c>
      <c r="O220" s="183">
        <v>45911.0</v>
      </c>
      <c r="P220" s="183">
        <v>46049.0</v>
      </c>
      <c r="Q220" s="179">
        <f t="shared" si="2"/>
        <v>138</v>
      </c>
      <c r="R220" s="163"/>
      <c r="S220" s="163"/>
      <c r="T220" s="163"/>
    </row>
    <row r="221" ht="15.75" customHeight="1">
      <c r="A221" s="162">
        <f t="shared" si="3"/>
        <v>218</v>
      </c>
      <c r="B221" s="184" t="s">
        <v>514</v>
      </c>
      <c r="C221" s="184" t="s">
        <v>249</v>
      </c>
      <c r="D221" s="163" t="s">
        <v>240</v>
      </c>
      <c r="E221" s="182"/>
      <c r="F221" s="183"/>
      <c r="G221" s="183"/>
      <c r="H221" s="179">
        <f t="shared" si="1"/>
        <v>0</v>
      </c>
      <c r="I221" s="163"/>
      <c r="J221" s="163"/>
      <c r="K221" s="163"/>
      <c r="L221" s="163"/>
      <c r="M221" s="163" t="s">
        <v>240</v>
      </c>
      <c r="N221" s="182" t="s">
        <v>247</v>
      </c>
      <c r="O221" s="183">
        <v>45911.0</v>
      </c>
      <c r="P221" s="183">
        <v>46054.0</v>
      </c>
      <c r="Q221" s="179">
        <f t="shared" si="2"/>
        <v>143</v>
      </c>
      <c r="R221" s="163"/>
      <c r="S221" s="163"/>
      <c r="T221" s="163"/>
    </row>
    <row r="222" ht="15.75" customHeight="1">
      <c r="A222" s="162">
        <f t="shared" si="3"/>
        <v>219</v>
      </c>
      <c r="B222" s="184" t="s">
        <v>515</v>
      </c>
      <c r="C222" s="184" t="s">
        <v>287</v>
      </c>
      <c r="D222" s="163" t="s">
        <v>240</v>
      </c>
      <c r="E222" s="182"/>
      <c r="F222" s="183"/>
      <c r="G222" s="183"/>
      <c r="H222" s="179">
        <f t="shared" si="1"/>
        <v>0</v>
      </c>
      <c r="I222" s="163"/>
      <c r="J222" s="163"/>
      <c r="K222" s="163"/>
      <c r="L222" s="163"/>
      <c r="M222" s="163" t="s">
        <v>240</v>
      </c>
      <c r="N222" s="182"/>
      <c r="O222" s="183"/>
      <c r="P222" s="183"/>
      <c r="Q222" s="179">
        <f t="shared" si="2"/>
        <v>0</v>
      </c>
      <c r="R222" s="163"/>
      <c r="S222" s="163"/>
      <c r="T222" s="163"/>
    </row>
    <row r="223" ht="15.75" customHeight="1">
      <c r="A223" s="162">
        <f t="shared" si="3"/>
        <v>220</v>
      </c>
      <c r="B223" s="184" t="s">
        <v>516</v>
      </c>
      <c r="C223" s="184" t="s">
        <v>249</v>
      </c>
      <c r="D223" s="163" t="s">
        <v>240</v>
      </c>
      <c r="E223" s="182" t="s">
        <v>247</v>
      </c>
      <c r="F223" s="183">
        <v>45805.0</v>
      </c>
      <c r="G223" s="183">
        <v>46144.0</v>
      </c>
      <c r="H223" s="179">
        <f t="shared" si="1"/>
        <v>339</v>
      </c>
      <c r="I223" s="185" t="s">
        <v>517</v>
      </c>
      <c r="J223" s="185" t="s">
        <v>518</v>
      </c>
      <c r="K223" s="163">
        <v>9.05720435E9</v>
      </c>
      <c r="L223" s="163"/>
      <c r="M223" s="163"/>
      <c r="N223" s="182"/>
      <c r="O223" s="183"/>
      <c r="P223" s="183"/>
      <c r="Q223" s="179">
        <f t="shared" si="2"/>
        <v>0</v>
      </c>
      <c r="R223" s="185"/>
      <c r="S223" s="185"/>
      <c r="T223" s="163"/>
    </row>
    <row r="224" ht="15.75" customHeight="1">
      <c r="A224" s="162">
        <f t="shared" si="3"/>
        <v>221</v>
      </c>
      <c r="B224" s="184" t="s">
        <v>519</v>
      </c>
      <c r="C224" s="184" t="s">
        <v>249</v>
      </c>
      <c r="D224" s="163" t="s">
        <v>240</v>
      </c>
      <c r="E224" s="182"/>
      <c r="F224" s="183"/>
      <c r="G224" s="183"/>
      <c r="H224" s="179">
        <f t="shared" si="1"/>
        <v>0</v>
      </c>
      <c r="I224" s="163"/>
      <c r="J224" s="163"/>
      <c r="K224" s="163"/>
      <c r="L224" s="163"/>
      <c r="M224" s="163"/>
      <c r="N224" s="177" t="s">
        <v>235</v>
      </c>
      <c r="O224" s="183">
        <v>45911.0</v>
      </c>
      <c r="P224" s="183"/>
      <c r="Q224" s="179">
        <f t="shared" si="2"/>
        <v>-45911</v>
      </c>
      <c r="R224" s="163"/>
      <c r="S224" s="163"/>
      <c r="T224" s="163"/>
    </row>
    <row r="225" ht="15.75" customHeight="1">
      <c r="A225" s="162">
        <f t="shared" si="3"/>
        <v>222</v>
      </c>
      <c r="B225" s="184" t="s">
        <v>520</v>
      </c>
      <c r="C225" s="184" t="s">
        <v>249</v>
      </c>
      <c r="D225" s="163" t="s">
        <v>240</v>
      </c>
      <c r="E225" s="182"/>
      <c r="F225" s="183"/>
      <c r="G225" s="183"/>
      <c r="H225" s="179">
        <f t="shared" si="1"/>
        <v>0</v>
      </c>
      <c r="I225" s="163"/>
      <c r="J225" s="163"/>
      <c r="K225" s="163"/>
      <c r="L225" s="163"/>
      <c r="M225" s="163" t="s">
        <v>240</v>
      </c>
      <c r="N225" s="182" t="s">
        <v>247</v>
      </c>
      <c r="O225" s="183">
        <v>45911.0</v>
      </c>
      <c r="P225" s="183">
        <v>46066.0</v>
      </c>
      <c r="Q225" s="179">
        <f t="shared" si="2"/>
        <v>155</v>
      </c>
      <c r="R225" s="163"/>
      <c r="S225" s="163"/>
      <c r="T225" s="163"/>
    </row>
    <row r="226" ht="15.75" customHeight="1">
      <c r="A226" s="162">
        <f t="shared" si="3"/>
        <v>223</v>
      </c>
      <c r="B226" s="184" t="s">
        <v>521</v>
      </c>
      <c r="C226" s="184" t="s">
        <v>237</v>
      </c>
      <c r="D226" s="163" t="s">
        <v>240</v>
      </c>
      <c r="E226" s="182"/>
      <c r="F226" s="183"/>
      <c r="G226" s="183"/>
      <c r="H226" s="179">
        <f t="shared" si="1"/>
        <v>0</v>
      </c>
      <c r="I226" s="163"/>
      <c r="J226" s="163"/>
      <c r="K226" s="163"/>
      <c r="L226" s="163"/>
      <c r="M226" s="163" t="s">
        <v>240</v>
      </c>
      <c r="N226" s="182" t="s">
        <v>247</v>
      </c>
      <c r="O226" s="183">
        <v>45912.0</v>
      </c>
      <c r="P226" s="183">
        <v>46060.0</v>
      </c>
      <c r="Q226" s="179">
        <f t="shared" si="2"/>
        <v>148</v>
      </c>
      <c r="R226" s="163"/>
      <c r="S226" s="163"/>
      <c r="T226" s="163"/>
    </row>
    <row r="227" ht="15.75" customHeight="1">
      <c r="A227" s="162">
        <f t="shared" si="3"/>
        <v>224</v>
      </c>
      <c r="B227" s="184" t="s">
        <v>522</v>
      </c>
      <c r="C227" s="184" t="s">
        <v>261</v>
      </c>
      <c r="D227" s="163" t="s">
        <v>240</v>
      </c>
      <c r="E227" s="182"/>
      <c r="F227" s="183"/>
      <c r="G227" s="183"/>
      <c r="H227" s="179">
        <f t="shared" si="1"/>
        <v>0</v>
      </c>
      <c r="I227" s="163"/>
      <c r="J227" s="163"/>
      <c r="K227" s="163"/>
      <c r="L227" s="163"/>
      <c r="M227" s="163" t="s">
        <v>240</v>
      </c>
      <c r="N227" s="182"/>
      <c r="O227" s="183"/>
      <c r="P227" s="183"/>
      <c r="Q227" s="179">
        <f t="shared" si="2"/>
        <v>0</v>
      </c>
      <c r="R227" s="163"/>
      <c r="S227" s="163"/>
      <c r="T227" s="163"/>
    </row>
    <row r="228" ht="15.75" customHeight="1">
      <c r="A228" s="162">
        <f t="shared" si="3"/>
        <v>225</v>
      </c>
      <c r="B228" s="184" t="s">
        <v>523</v>
      </c>
      <c r="C228" s="184" t="s">
        <v>251</v>
      </c>
      <c r="D228" s="163" t="s">
        <v>240</v>
      </c>
      <c r="E228" s="182"/>
      <c r="F228" s="183"/>
      <c r="G228" s="183"/>
      <c r="H228" s="179">
        <f t="shared" si="1"/>
        <v>0</v>
      </c>
      <c r="I228" s="163"/>
      <c r="J228" s="163"/>
      <c r="K228" s="163"/>
      <c r="L228" s="163"/>
      <c r="M228" s="163" t="s">
        <v>240</v>
      </c>
      <c r="N228" s="182"/>
      <c r="O228" s="183"/>
      <c r="P228" s="183"/>
      <c r="Q228" s="179">
        <f t="shared" si="2"/>
        <v>0</v>
      </c>
      <c r="R228" s="163"/>
      <c r="S228" s="163"/>
      <c r="T228" s="163"/>
    </row>
    <row r="229" ht="15.75" customHeight="1">
      <c r="A229" s="162">
        <f t="shared" si="3"/>
        <v>226</v>
      </c>
      <c r="B229" s="184" t="s">
        <v>524</v>
      </c>
      <c r="C229" s="184" t="s">
        <v>249</v>
      </c>
      <c r="D229" s="163" t="s">
        <v>240</v>
      </c>
      <c r="E229" s="182" t="s">
        <v>247</v>
      </c>
      <c r="F229" s="183">
        <v>45863.0</v>
      </c>
      <c r="G229" s="183">
        <v>45869.0</v>
      </c>
      <c r="H229" s="179">
        <f t="shared" si="1"/>
        <v>6</v>
      </c>
      <c r="I229" s="163"/>
      <c r="J229" s="163"/>
      <c r="K229" s="163"/>
      <c r="L229" s="163"/>
      <c r="M229" s="163" t="s">
        <v>240</v>
      </c>
      <c r="N229" s="182"/>
      <c r="O229" s="183"/>
      <c r="P229" s="183"/>
      <c r="Q229" s="179">
        <f t="shared" si="2"/>
        <v>0</v>
      </c>
      <c r="R229" s="163"/>
      <c r="S229" s="163"/>
      <c r="T229" s="163"/>
    </row>
    <row r="230" ht="15.75" customHeight="1">
      <c r="A230" s="162">
        <f t="shared" si="3"/>
        <v>227</v>
      </c>
      <c r="B230" s="184" t="s">
        <v>525</v>
      </c>
      <c r="C230" s="184" t="s">
        <v>251</v>
      </c>
      <c r="D230" s="163" t="s">
        <v>240</v>
      </c>
      <c r="E230" s="182"/>
      <c r="F230" s="183"/>
      <c r="G230" s="183"/>
      <c r="H230" s="179">
        <f t="shared" si="1"/>
        <v>0</v>
      </c>
      <c r="I230" s="163"/>
      <c r="J230" s="163"/>
      <c r="K230" s="163"/>
      <c r="L230" s="163"/>
      <c r="M230" s="163" t="s">
        <v>240</v>
      </c>
      <c r="N230" s="182"/>
      <c r="O230" s="183"/>
      <c r="P230" s="183"/>
      <c r="Q230" s="179">
        <f t="shared" si="2"/>
        <v>0</v>
      </c>
      <c r="R230" s="163"/>
      <c r="S230" s="163"/>
      <c r="T230" s="163"/>
    </row>
    <row r="231" ht="15.75" customHeight="1">
      <c r="A231" s="162">
        <f t="shared" si="3"/>
        <v>228</v>
      </c>
      <c r="B231" s="184" t="s">
        <v>526</v>
      </c>
      <c r="C231" s="184" t="s">
        <v>267</v>
      </c>
      <c r="D231" s="163" t="s">
        <v>240</v>
      </c>
      <c r="E231" s="182"/>
      <c r="F231" s="183"/>
      <c r="G231" s="183"/>
      <c r="H231" s="179">
        <f t="shared" si="1"/>
        <v>0</v>
      </c>
      <c r="I231" s="163"/>
      <c r="J231" s="163"/>
      <c r="K231" s="163"/>
      <c r="L231" s="163"/>
      <c r="M231" s="163" t="s">
        <v>240</v>
      </c>
      <c r="N231" s="182"/>
      <c r="O231" s="183"/>
      <c r="P231" s="183"/>
      <c r="Q231" s="179">
        <f t="shared" si="2"/>
        <v>0</v>
      </c>
      <c r="R231" s="163"/>
      <c r="S231" s="163"/>
      <c r="T231" s="163"/>
    </row>
    <row r="232" ht="15.75" customHeight="1">
      <c r="A232" s="162">
        <f t="shared" si="3"/>
        <v>229</v>
      </c>
      <c r="B232" s="184" t="s">
        <v>527</v>
      </c>
      <c r="C232" s="184" t="s">
        <v>261</v>
      </c>
      <c r="D232" s="163" t="s">
        <v>240</v>
      </c>
      <c r="E232" s="182"/>
      <c r="F232" s="183"/>
      <c r="G232" s="183"/>
      <c r="H232" s="179">
        <f t="shared" si="1"/>
        <v>0</v>
      </c>
      <c r="I232" s="163"/>
      <c r="J232" s="163"/>
      <c r="K232" s="163"/>
      <c r="L232" s="163"/>
      <c r="M232" s="163" t="s">
        <v>240</v>
      </c>
      <c r="N232" s="177" t="s">
        <v>247</v>
      </c>
      <c r="O232" s="183">
        <v>46068.0</v>
      </c>
      <c r="P232" s="183">
        <v>46083.0</v>
      </c>
      <c r="Q232" s="179">
        <f t="shared" si="2"/>
        <v>15</v>
      </c>
      <c r="R232" s="163"/>
      <c r="S232" s="163"/>
      <c r="T232" s="163"/>
    </row>
    <row r="233" ht="15.75" customHeight="1">
      <c r="A233" s="162">
        <f t="shared" si="3"/>
        <v>230</v>
      </c>
      <c r="B233" s="184" t="s">
        <v>528</v>
      </c>
      <c r="C233" s="184" t="s">
        <v>242</v>
      </c>
      <c r="D233" s="163" t="s">
        <v>240</v>
      </c>
      <c r="E233" s="182"/>
      <c r="F233" s="183"/>
      <c r="G233" s="183"/>
      <c r="H233" s="179">
        <f t="shared" si="1"/>
        <v>0</v>
      </c>
      <c r="I233" s="163"/>
      <c r="J233" s="163"/>
      <c r="K233" s="163"/>
      <c r="L233" s="163"/>
      <c r="M233" s="163" t="s">
        <v>240</v>
      </c>
      <c r="N233" s="182"/>
      <c r="O233" s="183"/>
      <c r="P233" s="183"/>
      <c r="Q233" s="179">
        <f t="shared" si="2"/>
        <v>0</v>
      </c>
      <c r="R233" s="163"/>
      <c r="S233" s="163"/>
      <c r="T233" s="163"/>
    </row>
    <row r="234" ht="15.75" customHeight="1">
      <c r="A234" s="162">
        <f t="shared" si="3"/>
        <v>231</v>
      </c>
      <c r="B234" s="184" t="s">
        <v>529</v>
      </c>
      <c r="C234" s="184" t="s">
        <v>261</v>
      </c>
      <c r="D234" s="163" t="s">
        <v>240</v>
      </c>
      <c r="E234" s="182"/>
      <c r="F234" s="183"/>
      <c r="G234" s="183"/>
      <c r="H234" s="179">
        <f t="shared" si="1"/>
        <v>0</v>
      </c>
      <c r="I234" s="163"/>
      <c r="J234" s="163"/>
      <c r="K234" s="163"/>
      <c r="L234" s="163"/>
      <c r="M234" s="163"/>
      <c r="N234" s="177" t="s">
        <v>235</v>
      </c>
      <c r="O234" s="183">
        <v>46068.0</v>
      </c>
      <c r="P234" s="183"/>
      <c r="Q234" s="179">
        <f t="shared" si="2"/>
        <v>-46068</v>
      </c>
      <c r="R234" s="163"/>
      <c r="S234" s="163"/>
      <c r="T234" s="163"/>
    </row>
    <row r="235" ht="15.75" customHeight="1">
      <c r="A235" s="162">
        <f t="shared" si="3"/>
        <v>232</v>
      </c>
      <c r="B235" s="184" t="s">
        <v>530</v>
      </c>
      <c r="C235" s="184" t="s">
        <v>249</v>
      </c>
      <c r="D235" s="163" t="s">
        <v>240</v>
      </c>
      <c r="E235" s="182"/>
      <c r="F235" s="183"/>
      <c r="G235" s="183"/>
      <c r="H235" s="179">
        <f t="shared" si="1"/>
        <v>0</v>
      </c>
      <c r="I235" s="163"/>
      <c r="J235" s="163"/>
      <c r="K235" s="163"/>
      <c r="L235" s="163"/>
      <c r="M235" s="163"/>
      <c r="N235" s="177" t="s">
        <v>235</v>
      </c>
      <c r="O235" s="183">
        <v>46068.0</v>
      </c>
      <c r="P235" s="183"/>
      <c r="Q235" s="179">
        <f t="shared" si="2"/>
        <v>-46068</v>
      </c>
      <c r="R235" s="163"/>
      <c r="S235" s="163"/>
      <c r="T235" s="163"/>
    </row>
    <row r="236" ht="15.75" customHeight="1">
      <c r="A236" s="162">
        <f t="shared" si="3"/>
        <v>233</v>
      </c>
      <c r="B236" s="184" t="s">
        <v>531</v>
      </c>
      <c r="C236" s="184" t="s">
        <v>249</v>
      </c>
      <c r="D236" s="163" t="s">
        <v>240</v>
      </c>
      <c r="E236" s="182" t="s">
        <v>247</v>
      </c>
      <c r="F236" s="183">
        <v>45863.0</v>
      </c>
      <c r="G236" s="183">
        <v>45868.0</v>
      </c>
      <c r="H236" s="179">
        <f t="shared" si="1"/>
        <v>5</v>
      </c>
      <c r="I236" s="163"/>
      <c r="J236" s="163"/>
      <c r="K236" s="163"/>
      <c r="L236" s="163"/>
      <c r="M236" s="163" t="s">
        <v>240</v>
      </c>
      <c r="N236" s="177" t="s">
        <v>247</v>
      </c>
      <c r="O236" s="183">
        <v>46068.0</v>
      </c>
      <c r="P236" s="183">
        <v>46095.0</v>
      </c>
      <c r="Q236" s="179">
        <f t="shared" si="2"/>
        <v>27</v>
      </c>
      <c r="R236" s="163"/>
      <c r="S236" s="163"/>
      <c r="T236" s="163"/>
    </row>
    <row r="237" ht="15.75" customHeight="1">
      <c r="A237" s="162">
        <f t="shared" si="3"/>
        <v>234</v>
      </c>
      <c r="B237" s="184" t="s">
        <v>532</v>
      </c>
      <c r="C237" s="184" t="s">
        <v>251</v>
      </c>
      <c r="D237" s="163" t="s">
        <v>240</v>
      </c>
      <c r="E237" s="182"/>
      <c r="F237" s="183"/>
      <c r="G237" s="183"/>
      <c r="H237" s="179">
        <f t="shared" si="1"/>
        <v>0</v>
      </c>
      <c r="I237" s="163"/>
      <c r="J237" s="163"/>
      <c r="K237" s="163"/>
      <c r="L237" s="163"/>
      <c r="M237" s="163"/>
      <c r="N237" s="177" t="s">
        <v>235</v>
      </c>
      <c r="O237" s="183">
        <v>46068.0</v>
      </c>
      <c r="P237" s="183"/>
      <c r="Q237" s="179">
        <f t="shared" si="2"/>
        <v>-46068</v>
      </c>
      <c r="R237" s="163"/>
      <c r="S237" s="163"/>
      <c r="T237" s="163"/>
    </row>
    <row r="238" ht="15.75" customHeight="1">
      <c r="A238" s="162">
        <f t="shared" si="3"/>
        <v>235</v>
      </c>
      <c r="B238" s="184" t="s">
        <v>533</v>
      </c>
      <c r="C238" s="184" t="s">
        <v>245</v>
      </c>
      <c r="D238" s="163" t="s">
        <v>240</v>
      </c>
      <c r="E238" s="182" t="s">
        <v>247</v>
      </c>
      <c r="F238" s="183">
        <v>45863.0</v>
      </c>
      <c r="G238" s="183">
        <v>45966.0</v>
      </c>
      <c r="H238" s="179">
        <f t="shared" si="1"/>
        <v>103</v>
      </c>
      <c r="I238" s="163"/>
      <c r="J238" s="163"/>
      <c r="K238" s="163"/>
      <c r="L238" s="163"/>
      <c r="M238" s="163" t="s">
        <v>240</v>
      </c>
      <c r="N238" s="177" t="s">
        <v>247</v>
      </c>
      <c r="O238" s="183">
        <v>46068.0</v>
      </c>
      <c r="P238" s="183">
        <v>46102.0</v>
      </c>
      <c r="Q238" s="179">
        <f t="shared" si="2"/>
        <v>34</v>
      </c>
      <c r="R238" s="163"/>
      <c r="S238" s="163"/>
      <c r="T238" s="163"/>
    </row>
    <row r="239" ht="15.75" customHeight="1">
      <c r="A239" s="162">
        <f t="shared" si="3"/>
        <v>236</v>
      </c>
      <c r="B239" s="184" t="s">
        <v>534</v>
      </c>
      <c r="C239" s="184" t="s">
        <v>261</v>
      </c>
      <c r="D239" s="163" t="s">
        <v>240</v>
      </c>
      <c r="E239" s="182"/>
      <c r="F239" s="183"/>
      <c r="G239" s="183"/>
      <c r="H239" s="179">
        <f t="shared" si="1"/>
        <v>0</v>
      </c>
      <c r="I239" s="163"/>
      <c r="J239" s="163"/>
      <c r="K239" s="163"/>
      <c r="L239" s="163"/>
      <c r="M239" s="163" t="s">
        <v>240</v>
      </c>
      <c r="N239" s="182"/>
      <c r="O239" s="183"/>
      <c r="P239" s="183"/>
      <c r="Q239" s="179">
        <f t="shared" si="2"/>
        <v>0</v>
      </c>
      <c r="R239" s="163"/>
      <c r="S239" s="163"/>
      <c r="T239" s="163"/>
    </row>
    <row r="240" ht="15.75" customHeight="1">
      <c r="A240" s="162">
        <f t="shared" si="3"/>
        <v>237</v>
      </c>
      <c r="B240" s="184" t="s">
        <v>535</v>
      </c>
      <c r="C240" s="184" t="s">
        <v>261</v>
      </c>
      <c r="D240" s="163" t="s">
        <v>240</v>
      </c>
      <c r="E240" s="182" t="s">
        <v>247</v>
      </c>
      <c r="F240" s="183">
        <v>45863.0</v>
      </c>
      <c r="G240" s="183">
        <v>45971.0</v>
      </c>
      <c r="H240" s="179">
        <f t="shared" si="1"/>
        <v>108</v>
      </c>
      <c r="I240" s="163"/>
      <c r="J240" s="163"/>
      <c r="K240" s="163"/>
      <c r="L240" s="163"/>
      <c r="M240" s="163" t="s">
        <v>240</v>
      </c>
      <c r="N240" s="182" t="s">
        <v>247</v>
      </c>
      <c r="O240" s="183">
        <v>46041.0</v>
      </c>
      <c r="P240" s="183">
        <v>46043.0</v>
      </c>
      <c r="Q240" s="179">
        <f t="shared" si="2"/>
        <v>2</v>
      </c>
      <c r="R240" s="163"/>
      <c r="S240" s="163"/>
      <c r="T240" s="163"/>
    </row>
    <row r="241" ht="15.75" customHeight="1">
      <c r="A241" s="162">
        <f t="shared" si="3"/>
        <v>238</v>
      </c>
      <c r="B241" s="184" t="s">
        <v>536</v>
      </c>
      <c r="C241" s="184" t="s">
        <v>257</v>
      </c>
      <c r="D241" s="163" t="s">
        <v>240</v>
      </c>
      <c r="E241" s="182"/>
      <c r="F241" s="183"/>
      <c r="G241" s="183"/>
      <c r="H241" s="179">
        <f t="shared" si="1"/>
        <v>0</v>
      </c>
      <c r="I241" s="163"/>
      <c r="J241" s="163"/>
      <c r="K241" s="163"/>
      <c r="L241" s="163"/>
      <c r="M241" s="163"/>
      <c r="N241" s="177" t="s">
        <v>235</v>
      </c>
      <c r="O241" s="183">
        <v>46052.0</v>
      </c>
      <c r="P241" s="183"/>
      <c r="Q241" s="179">
        <f t="shared" si="2"/>
        <v>-46052</v>
      </c>
      <c r="R241" s="163"/>
      <c r="S241" s="163"/>
      <c r="T241" s="163"/>
    </row>
    <row r="242" ht="15.75" customHeight="1">
      <c r="A242" s="162">
        <f t="shared" si="3"/>
        <v>239</v>
      </c>
      <c r="B242" s="184" t="s">
        <v>537</v>
      </c>
      <c r="C242" s="184" t="s">
        <v>251</v>
      </c>
      <c r="D242" s="163" t="s">
        <v>240</v>
      </c>
      <c r="E242" s="182"/>
      <c r="F242" s="183"/>
      <c r="G242" s="183"/>
      <c r="H242" s="179">
        <f t="shared" si="1"/>
        <v>0</v>
      </c>
      <c r="I242" s="163"/>
      <c r="J242" s="163"/>
      <c r="K242" s="163"/>
      <c r="L242" s="163"/>
      <c r="M242" s="163"/>
      <c r="N242" s="177" t="s">
        <v>235</v>
      </c>
      <c r="O242" s="183">
        <v>46052.0</v>
      </c>
      <c r="P242" s="183"/>
      <c r="Q242" s="179">
        <f t="shared" si="2"/>
        <v>-46052</v>
      </c>
      <c r="R242" s="163"/>
      <c r="S242" s="163"/>
      <c r="T242" s="163"/>
    </row>
    <row r="243" ht="15.75" customHeight="1">
      <c r="A243" s="162">
        <f t="shared" si="3"/>
        <v>240</v>
      </c>
      <c r="B243" s="184" t="s">
        <v>538</v>
      </c>
      <c r="C243" s="184" t="s">
        <v>261</v>
      </c>
      <c r="D243" s="163" t="s">
        <v>240</v>
      </c>
      <c r="E243" s="182" t="s">
        <v>247</v>
      </c>
      <c r="F243" s="183">
        <v>46011.0</v>
      </c>
      <c r="G243" s="183">
        <v>46093.0</v>
      </c>
      <c r="H243" s="179">
        <f t="shared" si="1"/>
        <v>82</v>
      </c>
      <c r="I243" s="163"/>
      <c r="J243" s="163"/>
      <c r="K243" s="163"/>
      <c r="L243" s="163"/>
      <c r="M243" s="163" t="s">
        <v>240</v>
      </c>
      <c r="N243" s="177" t="s">
        <v>247</v>
      </c>
      <c r="O243" s="183">
        <v>46110.0</v>
      </c>
      <c r="P243" s="183">
        <v>46116.0</v>
      </c>
      <c r="Q243" s="179">
        <f t="shared" si="2"/>
        <v>6</v>
      </c>
      <c r="R243" s="163"/>
      <c r="S243" s="163"/>
      <c r="T243" s="163"/>
    </row>
    <row r="244" ht="15.75" customHeight="1">
      <c r="A244" s="162">
        <f t="shared" si="3"/>
        <v>241</v>
      </c>
      <c r="B244" s="184" t="s">
        <v>539</v>
      </c>
      <c r="C244" s="184" t="s">
        <v>251</v>
      </c>
      <c r="D244" s="162" t="s">
        <v>240</v>
      </c>
      <c r="E244" s="182"/>
      <c r="F244" s="183"/>
      <c r="G244" s="183"/>
      <c r="H244" s="179">
        <f t="shared" si="1"/>
        <v>0</v>
      </c>
      <c r="I244" s="163"/>
      <c r="J244" s="163"/>
      <c r="K244" s="163"/>
      <c r="L244" s="163"/>
      <c r="M244" s="163"/>
      <c r="N244" s="177" t="s">
        <v>235</v>
      </c>
      <c r="O244" s="183">
        <v>46052.0</v>
      </c>
      <c r="P244" s="183"/>
      <c r="Q244" s="179">
        <f t="shared" si="2"/>
        <v>-46052</v>
      </c>
      <c r="R244" s="163"/>
      <c r="S244" s="163"/>
      <c r="T244" s="163"/>
    </row>
    <row r="245" ht="15.75" customHeight="1">
      <c r="A245" s="162">
        <f t="shared" si="3"/>
        <v>242</v>
      </c>
      <c r="B245" s="184" t="s">
        <v>540</v>
      </c>
      <c r="C245" s="184" t="s">
        <v>249</v>
      </c>
      <c r="D245" s="163" t="s">
        <v>240</v>
      </c>
      <c r="E245" s="182"/>
      <c r="F245" s="183"/>
      <c r="G245" s="183"/>
      <c r="H245" s="179">
        <f t="shared" si="1"/>
        <v>0</v>
      </c>
      <c r="I245" s="163"/>
      <c r="J245" s="163"/>
      <c r="K245" s="163"/>
      <c r="L245" s="163"/>
      <c r="M245" s="163"/>
      <c r="N245" s="177" t="s">
        <v>235</v>
      </c>
      <c r="O245" s="183">
        <v>46052.0</v>
      </c>
      <c r="P245" s="183"/>
      <c r="Q245" s="179">
        <f t="shared" si="2"/>
        <v>-46052</v>
      </c>
      <c r="R245" s="163"/>
      <c r="S245" s="163"/>
      <c r="T245" s="163"/>
    </row>
    <row r="246" ht="15.75" customHeight="1">
      <c r="A246" s="162">
        <f t="shared" si="3"/>
        <v>243</v>
      </c>
      <c r="B246" s="184" t="s">
        <v>541</v>
      </c>
      <c r="C246" s="184" t="s">
        <v>237</v>
      </c>
      <c r="D246" s="163" t="s">
        <v>240</v>
      </c>
      <c r="E246" s="182"/>
      <c r="F246" s="183"/>
      <c r="G246" s="183"/>
      <c r="H246" s="179">
        <f t="shared" si="1"/>
        <v>0</v>
      </c>
      <c r="I246" s="163"/>
      <c r="J246" s="163"/>
      <c r="K246" s="163"/>
      <c r="L246" s="163"/>
      <c r="M246" s="163" t="s">
        <v>240</v>
      </c>
      <c r="N246" s="177" t="s">
        <v>247</v>
      </c>
      <c r="O246" s="183">
        <v>46056.0</v>
      </c>
      <c r="P246" s="183">
        <v>46170.0</v>
      </c>
      <c r="Q246" s="179">
        <f t="shared" si="2"/>
        <v>114</v>
      </c>
      <c r="R246" s="163"/>
      <c r="S246" s="163"/>
      <c r="T246" s="163"/>
    </row>
    <row r="247" ht="15.75" customHeight="1">
      <c r="A247" s="162">
        <f t="shared" si="3"/>
        <v>244</v>
      </c>
      <c r="B247" s="184" t="s">
        <v>542</v>
      </c>
      <c r="C247" s="184" t="s">
        <v>261</v>
      </c>
      <c r="D247" s="163" t="s">
        <v>240</v>
      </c>
      <c r="E247" s="182"/>
      <c r="F247" s="183"/>
      <c r="G247" s="183"/>
      <c r="H247" s="179">
        <f t="shared" si="1"/>
        <v>0</v>
      </c>
      <c r="I247" s="163"/>
      <c r="J247" s="163"/>
      <c r="K247" s="163"/>
      <c r="L247" s="163"/>
      <c r="M247" s="163"/>
      <c r="N247" s="177" t="s">
        <v>235</v>
      </c>
      <c r="O247" s="183">
        <v>46052.0</v>
      </c>
      <c r="P247" s="183"/>
      <c r="Q247" s="179">
        <f t="shared" si="2"/>
        <v>-46052</v>
      </c>
      <c r="R247" s="163"/>
      <c r="S247" s="163"/>
      <c r="T247" s="163"/>
    </row>
    <row r="248" ht="15.75" customHeight="1">
      <c r="A248" s="162">
        <f t="shared" si="3"/>
        <v>245</v>
      </c>
      <c r="B248" s="184" t="s">
        <v>543</v>
      </c>
      <c r="C248" s="184" t="s">
        <v>249</v>
      </c>
      <c r="D248" s="162" t="s">
        <v>240</v>
      </c>
      <c r="E248" s="182" t="s">
        <v>247</v>
      </c>
      <c r="F248" s="183">
        <v>45994.0</v>
      </c>
      <c r="G248" s="183">
        <v>45999.0</v>
      </c>
      <c r="H248" s="179">
        <f t="shared" si="1"/>
        <v>5</v>
      </c>
      <c r="I248" s="163"/>
      <c r="J248" s="163"/>
      <c r="K248" s="163"/>
      <c r="L248" s="163"/>
      <c r="M248" s="163"/>
      <c r="N248" s="177" t="s">
        <v>235</v>
      </c>
      <c r="O248" s="183">
        <v>46052.0</v>
      </c>
      <c r="P248" s="183"/>
      <c r="Q248" s="179">
        <f t="shared" si="2"/>
        <v>-46052</v>
      </c>
      <c r="R248" s="163"/>
      <c r="S248" s="163"/>
      <c r="T248" s="163"/>
    </row>
    <row r="249" ht="15.75" customHeight="1">
      <c r="A249" s="162">
        <f t="shared" si="3"/>
        <v>246</v>
      </c>
      <c r="B249" s="184" t="s">
        <v>544</v>
      </c>
      <c r="C249" s="184" t="s">
        <v>249</v>
      </c>
      <c r="D249" s="163" t="s">
        <v>240</v>
      </c>
      <c r="E249" s="182" t="s">
        <v>247</v>
      </c>
      <c r="F249" s="183">
        <v>45994.0</v>
      </c>
      <c r="G249" s="183">
        <v>46068.0</v>
      </c>
      <c r="H249" s="179">
        <f t="shared" si="1"/>
        <v>74</v>
      </c>
      <c r="I249" s="163"/>
      <c r="J249" s="163"/>
      <c r="K249" s="163"/>
      <c r="L249" s="163"/>
      <c r="M249" s="163"/>
      <c r="N249" s="182" t="s">
        <v>235</v>
      </c>
      <c r="O249" s="183">
        <v>46181.0</v>
      </c>
      <c r="P249" s="183"/>
      <c r="Q249" s="179">
        <f t="shared" si="2"/>
        <v>-46181</v>
      </c>
      <c r="R249" s="163"/>
      <c r="S249" s="163"/>
      <c r="T249" s="163"/>
    </row>
    <row r="250" ht="15.75" customHeight="1">
      <c r="A250" s="162">
        <f t="shared" si="3"/>
        <v>247</v>
      </c>
      <c r="B250" s="184" t="s">
        <v>545</v>
      </c>
      <c r="C250" s="184" t="s">
        <v>251</v>
      </c>
      <c r="D250" s="163" t="s">
        <v>240</v>
      </c>
      <c r="E250" s="182" t="s">
        <v>247</v>
      </c>
      <c r="F250" s="183">
        <v>45994.0</v>
      </c>
      <c r="G250" s="183">
        <v>46068.0</v>
      </c>
      <c r="H250" s="179">
        <f t="shared" si="1"/>
        <v>74</v>
      </c>
      <c r="I250" s="163"/>
      <c r="J250" s="163"/>
      <c r="K250" s="163"/>
      <c r="L250" s="163"/>
      <c r="M250" s="163" t="s">
        <v>234</v>
      </c>
      <c r="N250" s="182" t="s">
        <v>247</v>
      </c>
      <c r="O250" s="183">
        <v>46181.0</v>
      </c>
      <c r="P250" s="183">
        <v>46184.0</v>
      </c>
      <c r="Q250" s="179">
        <f t="shared" si="2"/>
        <v>3</v>
      </c>
      <c r="R250" s="163"/>
      <c r="S250" s="163"/>
      <c r="T250" s="163"/>
    </row>
    <row r="251" ht="15.75" customHeight="1">
      <c r="A251" s="162">
        <f t="shared" si="3"/>
        <v>248</v>
      </c>
      <c r="B251" s="184" t="s">
        <v>546</v>
      </c>
      <c r="C251" s="184" t="s">
        <v>251</v>
      </c>
      <c r="D251" s="163"/>
      <c r="E251" s="182" t="s">
        <v>235</v>
      </c>
      <c r="F251" s="183">
        <v>45979.0</v>
      </c>
      <c r="G251" s="183"/>
      <c r="H251" s="179">
        <f t="shared" si="1"/>
        <v>-45979</v>
      </c>
      <c r="I251" s="163"/>
      <c r="J251" s="163"/>
      <c r="K251" s="163"/>
      <c r="L251" s="163"/>
      <c r="M251" s="163"/>
      <c r="N251" s="182"/>
      <c r="O251" s="183"/>
      <c r="P251" s="183"/>
      <c r="Q251" s="179">
        <f t="shared" si="2"/>
        <v>0</v>
      </c>
      <c r="R251" s="163"/>
      <c r="S251" s="163"/>
      <c r="T251" s="163"/>
    </row>
    <row r="252" ht="15.75" customHeight="1">
      <c r="A252" s="162">
        <f t="shared" si="3"/>
        <v>249</v>
      </c>
      <c r="B252" s="184" t="s">
        <v>547</v>
      </c>
      <c r="C252" s="184" t="s">
        <v>257</v>
      </c>
      <c r="D252" s="163" t="s">
        <v>240</v>
      </c>
      <c r="E252" s="182" t="s">
        <v>247</v>
      </c>
      <c r="F252" s="183">
        <v>45979.0</v>
      </c>
      <c r="G252" s="183">
        <v>46077.0</v>
      </c>
      <c r="H252" s="179">
        <f t="shared" si="1"/>
        <v>98</v>
      </c>
      <c r="I252" s="163"/>
      <c r="J252" s="163"/>
      <c r="K252" s="163"/>
      <c r="L252" s="163"/>
      <c r="M252" s="163" t="s">
        <v>240</v>
      </c>
      <c r="N252" s="182"/>
      <c r="O252" s="183"/>
      <c r="P252" s="183"/>
      <c r="Q252" s="179">
        <f t="shared" si="2"/>
        <v>0</v>
      </c>
      <c r="R252" s="163"/>
      <c r="S252" s="163"/>
      <c r="T252" s="163"/>
    </row>
    <row r="253" ht="15.75" customHeight="1">
      <c r="A253" s="162">
        <f t="shared" si="3"/>
        <v>250</v>
      </c>
      <c r="B253" s="184" t="s">
        <v>548</v>
      </c>
      <c r="C253" s="184" t="s">
        <v>251</v>
      </c>
      <c r="D253" s="163" t="s">
        <v>240</v>
      </c>
      <c r="E253" s="182" t="s">
        <v>247</v>
      </c>
      <c r="F253" s="183">
        <v>45994.0</v>
      </c>
      <c r="G253" s="183">
        <v>46050.0</v>
      </c>
      <c r="H253" s="179">
        <f t="shared" si="1"/>
        <v>56</v>
      </c>
      <c r="I253" s="163"/>
      <c r="J253" s="163"/>
      <c r="K253" s="163"/>
      <c r="L253" s="163"/>
      <c r="M253" s="163"/>
      <c r="N253" s="177" t="s">
        <v>235</v>
      </c>
      <c r="O253" s="178">
        <v>46068.0</v>
      </c>
      <c r="P253" s="183"/>
      <c r="Q253" s="179">
        <f t="shared" si="2"/>
        <v>-46068</v>
      </c>
      <c r="R253" s="163"/>
      <c r="S253" s="163"/>
      <c r="T253" s="163"/>
    </row>
    <row r="254" ht="15.75" customHeight="1">
      <c r="A254" s="162">
        <f t="shared" si="3"/>
        <v>251</v>
      </c>
      <c r="B254" s="184" t="s">
        <v>549</v>
      </c>
      <c r="C254" s="184" t="s">
        <v>261</v>
      </c>
      <c r="D254" s="163" t="s">
        <v>240</v>
      </c>
      <c r="E254" s="182" t="s">
        <v>247</v>
      </c>
      <c r="F254" s="183">
        <v>45994.0</v>
      </c>
      <c r="G254" s="183">
        <v>46002.0</v>
      </c>
      <c r="H254" s="179">
        <f t="shared" si="1"/>
        <v>8</v>
      </c>
      <c r="I254" s="163"/>
      <c r="J254" s="163"/>
      <c r="K254" s="163"/>
      <c r="L254" s="163"/>
      <c r="M254" s="163" t="s">
        <v>240</v>
      </c>
      <c r="N254" s="177" t="s">
        <v>247</v>
      </c>
      <c r="O254" s="178">
        <v>46068.0</v>
      </c>
      <c r="P254" s="183">
        <v>46080.0</v>
      </c>
      <c r="Q254" s="179">
        <f t="shared" si="2"/>
        <v>12</v>
      </c>
      <c r="R254" s="163"/>
      <c r="S254" s="163"/>
      <c r="T254" s="163"/>
    </row>
    <row r="255" ht="15.75" customHeight="1">
      <c r="A255" s="162">
        <f t="shared" si="3"/>
        <v>252</v>
      </c>
      <c r="B255" s="184" t="s">
        <v>550</v>
      </c>
      <c r="C255" s="184" t="s">
        <v>251</v>
      </c>
      <c r="D255" s="163" t="s">
        <v>240</v>
      </c>
      <c r="E255" s="182" t="s">
        <v>247</v>
      </c>
      <c r="F255" s="183">
        <v>45994.0</v>
      </c>
      <c r="G255" s="183">
        <v>46037.0</v>
      </c>
      <c r="H255" s="179">
        <f t="shared" si="1"/>
        <v>43</v>
      </c>
      <c r="I255" s="163"/>
      <c r="J255" s="163"/>
      <c r="K255" s="163"/>
      <c r="L255" s="163"/>
      <c r="M255" s="163" t="s">
        <v>240</v>
      </c>
      <c r="N255" s="177" t="s">
        <v>247</v>
      </c>
      <c r="O255" s="178">
        <v>46068.0</v>
      </c>
      <c r="P255" s="183">
        <v>46130.0</v>
      </c>
      <c r="Q255" s="179">
        <f t="shared" si="2"/>
        <v>62</v>
      </c>
      <c r="R255" s="163"/>
      <c r="S255" s="163"/>
      <c r="T255" s="163"/>
    </row>
    <row r="256" ht="15.75" customHeight="1">
      <c r="A256" s="162">
        <f t="shared" si="3"/>
        <v>253</v>
      </c>
      <c r="B256" s="184" t="s">
        <v>551</v>
      </c>
      <c r="C256" s="184" t="s">
        <v>251</v>
      </c>
      <c r="D256" s="163" t="s">
        <v>240</v>
      </c>
      <c r="E256" s="182" t="s">
        <v>247</v>
      </c>
      <c r="F256" s="183">
        <v>45994.0</v>
      </c>
      <c r="G256" s="183">
        <v>46011.0</v>
      </c>
      <c r="H256" s="179">
        <f t="shared" si="1"/>
        <v>17</v>
      </c>
      <c r="I256" s="163"/>
      <c r="J256" s="163"/>
      <c r="K256" s="163"/>
      <c r="L256" s="163"/>
      <c r="M256" s="163" t="s">
        <v>240</v>
      </c>
      <c r="N256" s="177" t="s">
        <v>247</v>
      </c>
      <c r="O256" s="178">
        <v>46068.0</v>
      </c>
      <c r="P256" s="183">
        <v>46136.0</v>
      </c>
      <c r="Q256" s="179">
        <f t="shared" si="2"/>
        <v>68</v>
      </c>
      <c r="R256" s="163"/>
      <c r="S256" s="163"/>
      <c r="T256" s="163"/>
    </row>
    <row r="257" ht="15.75" customHeight="1">
      <c r="A257" s="162">
        <f t="shared" si="3"/>
        <v>254</v>
      </c>
      <c r="B257" s="184" t="s">
        <v>552</v>
      </c>
      <c r="C257" s="184" t="s">
        <v>371</v>
      </c>
      <c r="D257" s="163" t="s">
        <v>240</v>
      </c>
      <c r="E257" s="182" t="s">
        <v>247</v>
      </c>
      <c r="F257" s="183">
        <v>45994.0</v>
      </c>
      <c r="G257" s="183">
        <v>46021.0</v>
      </c>
      <c r="H257" s="179">
        <f t="shared" si="1"/>
        <v>27</v>
      </c>
      <c r="I257" s="163"/>
      <c r="J257" s="163"/>
      <c r="K257" s="163"/>
      <c r="L257" s="163"/>
      <c r="M257" s="163"/>
      <c r="N257" s="177" t="s">
        <v>247</v>
      </c>
      <c r="O257" s="178">
        <v>46068.0</v>
      </c>
      <c r="P257" s="183">
        <v>46186.0</v>
      </c>
      <c r="Q257" s="179">
        <f t="shared" si="2"/>
        <v>118</v>
      </c>
      <c r="R257" s="163"/>
      <c r="S257" s="163"/>
      <c r="T257" s="163"/>
    </row>
    <row r="258" ht="15.75" customHeight="1">
      <c r="A258" s="162">
        <f t="shared" si="3"/>
        <v>255</v>
      </c>
      <c r="B258" s="184" t="s">
        <v>553</v>
      </c>
      <c r="C258" s="184" t="s">
        <v>415</v>
      </c>
      <c r="D258" s="163" t="s">
        <v>240</v>
      </c>
      <c r="E258" s="182" t="s">
        <v>247</v>
      </c>
      <c r="F258" s="183">
        <v>45994.0</v>
      </c>
      <c r="G258" s="183">
        <v>46026.0</v>
      </c>
      <c r="H258" s="179">
        <f t="shared" si="1"/>
        <v>32</v>
      </c>
      <c r="I258" s="163"/>
      <c r="J258" s="163"/>
      <c r="K258" s="163"/>
      <c r="L258" s="163"/>
      <c r="M258" s="163"/>
      <c r="N258" s="177" t="s">
        <v>235</v>
      </c>
      <c r="O258" s="178">
        <v>46068.0</v>
      </c>
      <c r="P258" s="183"/>
      <c r="Q258" s="179">
        <f t="shared" si="2"/>
        <v>-46068</v>
      </c>
      <c r="R258" s="163"/>
      <c r="S258" s="163"/>
      <c r="T258" s="163"/>
    </row>
    <row r="259" ht="15.75" customHeight="1">
      <c r="A259" s="162">
        <f t="shared" si="3"/>
        <v>256</v>
      </c>
      <c r="B259" s="184" t="s">
        <v>554</v>
      </c>
      <c r="C259" s="184" t="s">
        <v>249</v>
      </c>
      <c r="D259" s="163" t="s">
        <v>240</v>
      </c>
      <c r="E259" s="182" t="s">
        <v>247</v>
      </c>
      <c r="F259" s="183">
        <v>45832.0</v>
      </c>
      <c r="G259" s="183">
        <v>46126.0</v>
      </c>
      <c r="H259" s="179">
        <f t="shared" si="1"/>
        <v>294</v>
      </c>
      <c r="I259" s="163"/>
      <c r="J259" s="163"/>
      <c r="K259" s="163"/>
      <c r="L259" s="163"/>
      <c r="M259" s="163"/>
      <c r="N259" s="177" t="s">
        <v>235</v>
      </c>
      <c r="O259" s="183">
        <v>46181.0</v>
      </c>
      <c r="P259" s="183"/>
      <c r="Q259" s="179">
        <f t="shared" si="2"/>
        <v>-46181</v>
      </c>
      <c r="R259" s="163"/>
      <c r="S259" s="163"/>
      <c r="T259" s="163"/>
    </row>
    <row r="260" ht="15.75" customHeight="1">
      <c r="A260" s="162">
        <f t="shared" si="3"/>
        <v>257</v>
      </c>
      <c r="B260" s="184" t="s">
        <v>555</v>
      </c>
      <c r="C260" s="184" t="s">
        <v>249</v>
      </c>
      <c r="D260" s="163" t="s">
        <v>240</v>
      </c>
      <c r="E260" s="182" t="s">
        <v>247</v>
      </c>
      <c r="F260" s="183">
        <v>45832.0</v>
      </c>
      <c r="G260" s="183">
        <v>45870.0</v>
      </c>
      <c r="H260" s="179">
        <f t="shared" si="1"/>
        <v>38</v>
      </c>
      <c r="I260" s="163"/>
      <c r="J260" s="163"/>
      <c r="K260" s="163"/>
      <c r="L260" s="163"/>
      <c r="M260" s="163" t="s">
        <v>240</v>
      </c>
      <c r="N260" s="182" t="s">
        <v>247</v>
      </c>
      <c r="O260" s="183">
        <v>46142.0</v>
      </c>
      <c r="P260" s="183">
        <v>46168.0</v>
      </c>
      <c r="Q260" s="179">
        <f t="shared" si="2"/>
        <v>26</v>
      </c>
      <c r="R260" s="163"/>
      <c r="S260" s="163"/>
      <c r="T260" s="163"/>
    </row>
    <row r="261" ht="15.75" customHeight="1">
      <c r="A261" s="162">
        <f t="shared" si="3"/>
        <v>258</v>
      </c>
      <c r="B261" s="184" t="s">
        <v>556</v>
      </c>
      <c r="C261" s="184" t="s">
        <v>237</v>
      </c>
      <c r="D261" s="163" t="s">
        <v>240</v>
      </c>
      <c r="E261" s="182" t="s">
        <v>247</v>
      </c>
      <c r="F261" s="183">
        <v>45832.0</v>
      </c>
      <c r="G261" s="183">
        <v>45870.0</v>
      </c>
      <c r="H261" s="179">
        <f t="shared" si="1"/>
        <v>38</v>
      </c>
      <c r="I261" s="163"/>
      <c r="J261" s="163"/>
      <c r="K261" s="163"/>
      <c r="L261" s="163"/>
      <c r="M261" s="163" t="s">
        <v>240</v>
      </c>
      <c r="N261" s="182"/>
      <c r="O261" s="183"/>
      <c r="P261" s="183"/>
      <c r="Q261" s="179">
        <f t="shared" si="2"/>
        <v>0</v>
      </c>
      <c r="R261" s="163"/>
      <c r="S261" s="163"/>
      <c r="T261" s="163"/>
    </row>
    <row r="262" ht="15.75" customHeight="1">
      <c r="A262" s="162">
        <f t="shared" si="3"/>
        <v>259</v>
      </c>
      <c r="B262" s="184" t="s">
        <v>557</v>
      </c>
      <c r="C262" s="184" t="s">
        <v>251</v>
      </c>
      <c r="D262" s="163" t="s">
        <v>240</v>
      </c>
      <c r="E262" s="182"/>
      <c r="F262" s="183"/>
      <c r="G262" s="183"/>
      <c r="H262" s="179">
        <f t="shared" si="1"/>
        <v>0</v>
      </c>
      <c r="I262" s="163"/>
      <c r="J262" s="163"/>
      <c r="K262" s="163"/>
      <c r="L262" s="163"/>
      <c r="M262" s="163" t="s">
        <v>240</v>
      </c>
      <c r="N262" s="182" t="s">
        <v>247</v>
      </c>
      <c r="O262" s="183">
        <v>46142.0</v>
      </c>
      <c r="P262" s="183">
        <v>46159.0</v>
      </c>
      <c r="Q262" s="179">
        <f t="shared" si="2"/>
        <v>17</v>
      </c>
      <c r="R262" s="163"/>
      <c r="S262" s="163"/>
      <c r="T262" s="163"/>
    </row>
    <row r="263" ht="15.75" customHeight="1">
      <c r="A263" s="162">
        <f t="shared" si="3"/>
        <v>260</v>
      </c>
      <c r="B263" s="184" t="s">
        <v>558</v>
      </c>
      <c r="C263" s="184" t="s">
        <v>249</v>
      </c>
      <c r="D263" s="163" t="s">
        <v>240</v>
      </c>
      <c r="E263" s="182" t="s">
        <v>247</v>
      </c>
      <c r="F263" s="183">
        <v>45832.0</v>
      </c>
      <c r="G263" s="183">
        <v>45851.0</v>
      </c>
      <c r="H263" s="179">
        <f t="shared" si="1"/>
        <v>19</v>
      </c>
      <c r="I263" s="163"/>
      <c r="J263" s="163"/>
      <c r="K263" s="163"/>
      <c r="L263" s="163"/>
      <c r="M263" s="163" t="s">
        <v>240</v>
      </c>
      <c r="N263" s="182" t="s">
        <v>247</v>
      </c>
      <c r="O263" s="183">
        <v>46142.0</v>
      </c>
      <c r="P263" s="183">
        <v>46162.0</v>
      </c>
      <c r="Q263" s="179">
        <f t="shared" si="2"/>
        <v>20</v>
      </c>
      <c r="R263" s="163"/>
      <c r="S263" s="163"/>
      <c r="T263" s="163"/>
    </row>
    <row r="264" ht="15.75" customHeight="1">
      <c r="A264" s="162">
        <f t="shared" si="3"/>
        <v>261</v>
      </c>
      <c r="B264" s="184" t="s">
        <v>559</v>
      </c>
      <c r="C264" s="184" t="s">
        <v>245</v>
      </c>
      <c r="D264" s="163" t="s">
        <v>240</v>
      </c>
      <c r="E264" s="182" t="s">
        <v>247</v>
      </c>
      <c r="F264" s="183">
        <v>45832.0</v>
      </c>
      <c r="G264" s="183">
        <v>45851.0</v>
      </c>
      <c r="H264" s="179">
        <f t="shared" si="1"/>
        <v>19</v>
      </c>
      <c r="I264" s="163"/>
      <c r="J264" s="163"/>
      <c r="K264" s="163"/>
      <c r="L264" s="163"/>
      <c r="M264" s="163" t="s">
        <v>240</v>
      </c>
      <c r="N264" s="182"/>
      <c r="O264" s="183"/>
      <c r="P264" s="183"/>
      <c r="Q264" s="179">
        <f t="shared" si="2"/>
        <v>0</v>
      </c>
      <c r="R264" s="163"/>
      <c r="S264" s="163"/>
      <c r="T264" s="163"/>
    </row>
    <row r="265" ht="15.75" customHeight="1">
      <c r="A265" s="162">
        <f t="shared" si="3"/>
        <v>262</v>
      </c>
      <c r="B265" s="184" t="s">
        <v>560</v>
      </c>
      <c r="C265" s="184" t="s">
        <v>249</v>
      </c>
      <c r="D265" s="163" t="s">
        <v>240</v>
      </c>
      <c r="E265" s="182" t="s">
        <v>247</v>
      </c>
      <c r="F265" s="183">
        <v>45832.0</v>
      </c>
      <c r="G265" s="183">
        <v>45885.0</v>
      </c>
      <c r="H265" s="179">
        <f t="shared" si="1"/>
        <v>53</v>
      </c>
      <c r="I265" s="163"/>
      <c r="J265" s="163"/>
      <c r="K265" s="163"/>
      <c r="L265" s="163"/>
      <c r="M265" s="163" t="s">
        <v>240</v>
      </c>
      <c r="N265" s="182"/>
      <c r="O265" s="183"/>
      <c r="P265" s="183"/>
      <c r="Q265" s="179">
        <f t="shared" si="2"/>
        <v>0</v>
      </c>
      <c r="R265" s="163"/>
      <c r="S265" s="163"/>
      <c r="T265" s="163"/>
    </row>
    <row r="266" ht="15.75" customHeight="1">
      <c r="A266" s="162">
        <f t="shared" si="3"/>
        <v>263</v>
      </c>
      <c r="B266" s="184" t="s">
        <v>561</v>
      </c>
      <c r="C266" s="184" t="s">
        <v>251</v>
      </c>
      <c r="D266" s="162" t="s">
        <v>240</v>
      </c>
      <c r="E266" s="182" t="s">
        <v>247</v>
      </c>
      <c r="F266" s="183">
        <v>45832.0</v>
      </c>
      <c r="G266" s="183">
        <v>45982.0</v>
      </c>
      <c r="H266" s="179">
        <f t="shared" si="1"/>
        <v>150</v>
      </c>
      <c r="I266" s="163"/>
      <c r="J266" s="163"/>
      <c r="K266" s="163"/>
      <c r="L266" s="163"/>
      <c r="M266" s="163" t="s">
        <v>240</v>
      </c>
      <c r="N266" s="182" t="s">
        <v>247</v>
      </c>
      <c r="O266" s="183">
        <v>46142.0</v>
      </c>
      <c r="P266" s="183">
        <v>46148.0</v>
      </c>
      <c r="Q266" s="179">
        <f t="shared" si="2"/>
        <v>6</v>
      </c>
      <c r="R266" s="163"/>
      <c r="S266" s="163"/>
      <c r="T266" s="163"/>
    </row>
    <row r="267" ht="15.75" customHeight="1">
      <c r="A267" s="162">
        <f t="shared" si="3"/>
        <v>264</v>
      </c>
      <c r="B267" s="184" t="s">
        <v>562</v>
      </c>
      <c r="C267" s="184" t="s">
        <v>251</v>
      </c>
      <c r="D267" s="163" t="s">
        <v>240</v>
      </c>
      <c r="E267" s="182" t="s">
        <v>247</v>
      </c>
      <c r="F267" s="183">
        <v>45920.0</v>
      </c>
      <c r="G267" s="183">
        <v>45928.0</v>
      </c>
      <c r="H267" s="179">
        <f t="shared" si="1"/>
        <v>8</v>
      </c>
      <c r="I267" s="163"/>
      <c r="J267" s="163"/>
      <c r="K267" s="163"/>
      <c r="L267" s="163"/>
      <c r="M267" s="163" t="s">
        <v>240</v>
      </c>
      <c r="N267" s="182"/>
      <c r="O267" s="183"/>
      <c r="P267" s="183"/>
      <c r="Q267" s="179">
        <f t="shared" si="2"/>
        <v>0</v>
      </c>
      <c r="R267" s="163"/>
      <c r="S267" s="163"/>
      <c r="T267" s="163"/>
    </row>
    <row r="268" ht="15.75" customHeight="1">
      <c r="A268" s="162">
        <f t="shared" si="3"/>
        <v>265</v>
      </c>
      <c r="B268" s="184" t="s">
        <v>563</v>
      </c>
      <c r="C268" s="184" t="s">
        <v>251</v>
      </c>
      <c r="D268" s="163" t="s">
        <v>240</v>
      </c>
      <c r="E268" s="182"/>
      <c r="F268" s="183"/>
      <c r="G268" s="183"/>
      <c r="H268" s="179">
        <f t="shared" si="1"/>
        <v>0</v>
      </c>
      <c r="I268" s="163"/>
      <c r="J268" s="163"/>
      <c r="K268" s="163"/>
      <c r="L268" s="163"/>
      <c r="M268" s="163" t="s">
        <v>240</v>
      </c>
      <c r="N268" s="182"/>
      <c r="O268" s="183"/>
      <c r="P268" s="183"/>
      <c r="Q268" s="179">
        <f t="shared" si="2"/>
        <v>0</v>
      </c>
      <c r="R268" s="163"/>
      <c r="S268" s="163"/>
      <c r="T268" s="163"/>
    </row>
    <row r="269" ht="15.75" customHeight="1">
      <c r="A269" s="162">
        <f t="shared" si="3"/>
        <v>266</v>
      </c>
      <c r="B269" s="184" t="s">
        <v>564</v>
      </c>
      <c r="C269" s="184" t="s">
        <v>267</v>
      </c>
      <c r="D269" s="163" t="s">
        <v>240</v>
      </c>
      <c r="E269" s="182" t="s">
        <v>247</v>
      </c>
      <c r="F269" s="183">
        <v>45920.0</v>
      </c>
      <c r="G269" s="183">
        <v>45926.0</v>
      </c>
      <c r="H269" s="179">
        <f t="shared" si="1"/>
        <v>6</v>
      </c>
      <c r="I269" s="163"/>
      <c r="J269" s="163"/>
      <c r="K269" s="163"/>
      <c r="L269" s="163"/>
      <c r="M269" s="163" t="s">
        <v>240</v>
      </c>
      <c r="N269" s="182"/>
      <c r="O269" s="183"/>
      <c r="P269" s="183"/>
      <c r="Q269" s="179">
        <f t="shared" si="2"/>
        <v>0</v>
      </c>
      <c r="R269" s="163"/>
      <c r="S269" s="163"/>
      <c r="T269" s="163"/>
    </row>
    <row r="270" ht="15.75" customHeight="1">
      <c r="A270" s="162">
        <f t="shared" si="3"/>
        <v>267</v>
      </c>
      <c r="B270" s="184" t="s">
        <v>565</v>
      </c>
      <c r="C270" s="184" t="s">
        <v>251</v>
      </c>
      <c r="D270" s="163" t="s">
        <v>240</v>
      </c>
      <c r="E270" s="182"/>
      <c r="F270" s="183"/>
      <c r="G270" s="183"/>
      <c r="H270" s="179">
        <f t="shared" si="1"/>
        <v>0</v>
      </c>
      <c r="I270" s="163"/>
      <c r="J270" s="163"/>
      <c r="K270" s="163"/>
      <c r="L270" s="163"/>
      <c r="M270" s="163" t="s">
        <v>240</v>
      </c>
      <c r="N270" s="182"/>
      <c r="O270" s="183"/>
      <c r="P270" s="183"/>
      <c r="Q270" s="179">
        <f t="shared" si="2"/>
        <v>0</v>
      </c>
      <c r="R270" s="163"/>
      <c r="S270" s="163"/>
      <c r="T270" s="163"/>
    </row>
    <row r="271" ht="15.75" customHeight="1">
      <c r="A271" s="162">
        <f t="shared" si="3"/>
        <v>268</v>
      </c>
      <c r="B271" s="184" t="s">
        <v>566</v>
      </c>
      <c r="C271" s="184" t="s">
        <v>251</v>
      </c>
      <c r="D271" s="163" t="s">
        <v>240</v>
      </c>
      <c r="E271" s="182"/>
      <c r="F271" s="183"/>
      <c r="G271" s="183"/>
      <c r="H271" s="179">
        <f t="shared" si="1"/>
        <v>0</v>
      </c>
      <c r="I271" s="163"/>
      <c r="J271" s="163"/>
      <c r="K271" s="163"/>
      <c r="L271" s="163"/>
      <c r="M271" s="163" t="s">
        <v>240</v>
      </c>
      <c r="N271" s="182"/>
      <c r="O271" s="183"/>
      <c r="P271" s="183"/>
      <c r="Q271" s="179">
        <f t="shared" si="2"/>
        <v>0</v>
      </c>
      <c r="R271" s="163"/>
      <c r="S271" s="163"/>
      <c r="T271" s="163"/>
    </row>
    <row r="272" ht="15.75" customHeight="1">
      <c r="A272" s="162">
        <f t="shared" si="3"/>
        <v>269</v>
      </c>
      <c r="B272" s="184" t="s">
        <v>567</v>
      </c>
      <c r="C272" s="184" t="s">
        <v>261</v>
      </c>
      <c r="D272" s="163" t="s">
        <v>240</v>
      </c>
      <c r="E272" s="182"/>
      <c r="F272" s="183"/>
      <c r="G272" s="183"/>
      <c r="H272" s="179">
        <f t="shared" si="1"/>
        <v>0</v>
      </c>
      <c r="I272" s="163"/>
      <c r="J272" s="163"/>
      <c r="K272" s="163"/>
      <c r="L272" s="163"/>
      <c r="M272" s="163" t="s">
        <v>240</v>
      </c>
      <c r="N272" s="182"/>
      <c r="O272" s="183"/>
      <c r="P272" s="183"/>
      <c r="Q272" s="179">
        <f t="shared" si="2"/>
        <v>0</v>
      </c>
      <c r="R272" s="163"/>
      <c r="S272" s="163"/>
      <c r="T272" s="163"/>
    </row>
    <row r="273" ht="15.75" customHeight="1">
      <c r="A273" s="162">
        <f t="shared" si="3"/>
        <v>270</v>
      </c>
      <c r="B273" s="184" t="s">
        <v>568</v>
      </c>
      <c r="C273" s="184" t="s">
        <v>261</v>
      </c>
      <c r="D273" s="163" t="s">
        <v>240</v>
      </c>
      <c r="E273" s="182" t="s">
        <v>247</v>
      </c>
      <c r="F273" s="183">
        <v>45991.0</v>
      </c>
      <c r="G273" s="183">
        <v>45994.0</v>
      </c>
      <c r="H273" s="179">
        <f t="shared" si="1"/>
        <v>3</v>
      </c>
      <c r="I273" s="163"/>
      <c r="J273" s="163"/>
      <c r="K273" s="163"/>
      <c r="L273" s="163"/>
      <c r="M273" s="163" t="s">
        <v>240</v>
      </c>
      <c r="N273" s="182"/>
      <c r="O273" s="183"/>
      <c r="P273" s="183"/>
      <c r="Q273" s="179">
        <f t="shared" si="2"/>
        <v>0</v>
      </c>
      <c r="R273" s="163"/>
      <c r="S273" s="163"/>
      <c r="T273" s="163"/>
    </row>
    <row r="274" ht="15.75" customHeight="1">
      <c r="A274" s="162">
        <f t="shared" si="3"/>
        <v>271</v>
      </c>
      <c r="B274" s="184" t="s">
        <v>569</v>
      </c>
      <c r="C274" s="184" t="s">
        <v>251</v>
      </c>
      <c r="D274" s="163" t="s">
        <v>240</v>
      </c>
      <c r="E274" s="182"/>
      <c r="F274" s="183"/>
      <c r="G274" s="183"/>
      <c r="H274" s="179">
        <f t="shared" si="1"/>
        <v>0</v>
      </c>
      <c r="I274" s="163"/>
      <c r="J274" s="163"/>
      <c r="K274" s="163"/>
      <c r="L274" s="163"/>
      <c r="M274" s="163" t="s">
        <v>240</v>
      </c>
      <c r="N274" s="182"/>
      <c r="O274" s="183"/>
      <c r="P274" s="183"/>
      <c r="Q274" s="179">
        <f t="shared" si="2"/>
        <v>0</v>
      </c>
      <c r="R274" s="163"/>
      <c r="S274" s="163"/>
      <c r="T274" s="163"/>
    </row>
    <row r="275" ht="15.75" customHeight="1">
      <c r="A275" s="162">
        <f t="shared" si="3"/>
        <v>272</v>
      </c>
      <c r="B275" s="184" t="s">
        <v>570</v>
      </c>
      <c r="C275" s="184" t="s">
        <v>251</v>
      </c>
      <c r="D275" s="163" t="s">
        <v>240</v>
      </c>
      <c r="E275" s="182"/>
      <c r="F275" s="183"/>
      <c r="G275" s="183"/>
      <c r="H275" s="179">
        <f t="shared" si="1"/>
        <v>0</v>
      </c>
      <c r="I275" s="163"/>
      <c r="J275" s="163"/>
      <c r="K275" s="163"/>
      <c r="L275" s="163"/>
      <c r="M275" s="163" t="s">
        <v>240</v>
      </c>
      <c r="N275" s="182"/>
      <c r="O275" s="183"/>
      <c r="P275" s="183"/>
      <c r="Q275" s="179">
        <f t="shared" si="2"/>
        <v>0</v>
      </c>
      <c r="R275" s="163"/>
      <c r="S275" s="163"/>
      <c r="T275" s="163"/>
    </row>
    <row r="276" ht="15.75" customHeight="1">
      <c r="A276" s="162">
        <f t="shared" si="3"/>
        <v>273</v>
      </c>
      <c r="B276" s="184" t="s">
        <v>571</v>
      </c>
      <c r="C276" s="184" t="s">
        <v>245</v>
      </c>
      <c r="D276" s="163" t="s">
        <v>240</v>
      </c>
      <c r="E276" s="182"/>
      <c r="F276" s="183"/>
      <c r="G276" s="183"/>
      <c r="H276" s="179">
        <f t="shared" si="1"/>
        <v>0</v>
      </c>
      <c r="I276" s="163"/>
      <c r="J276" s="163"/>
      <c r="K276" s="163"/>
      <c r="L276" s="163"/>
      <c r="M276" s="163" t="s">
        <v>240</v>
      </c>
      <c r="N276" s="182"/>
      <c r="O276" s="183"/>
      <c r="P276" s="183"/>
      <c r="Q276" s="179">
        <f t="shared" si="2"/>
        <v>0</v>
      </c>
      <c r="R276" s="163"/>
      <c r="S276" s="163"/>
      <c r="T276" s="163"/>
    </row>
    <row r="277" ht="15.75" customHeight="1">
      <c r="A277" s="162">
        <f t="shared" si="3"/>
        <v>274</v>
      </c>
      <c r="B277" s="184" t="s">
        <v>572</v>
      </c>
      <c r="C277" s="184" t="s">
        <v>261</v>
      </c>
      <c r="D277" s="162" t="s">
        <v>240</v>
      </c>
      <c r="E277" s="182"/>
      <c r="F277" s="183"/>
      <c r="G277" s="183"/>
      <c r="H277" s="179">
        <f t="shared" si="1"/>
        <v>0</v>
      </c>
      <c r="I277" s="163"/>
      <c r="J277" s="163"/>
      <c r="K277" s="163"/>
      <c r="L277" s="163"/>
      <c r="M277" s="163" t="s">
        <v>240</v>
      </c>
      <c r="N277" s="182"/>
      <c r="O277" s="183"/>
      <c r="P277" s="183"/>
      <c r="Q277" s="179">
        <f t="shared" si="2"/>
        <v>0</v>
      </c>
      <c r="R277" s="163"/>
      <c r="S277" s="163"/>
      <c r="T277" s="163"/>
    </row>
    <row r="278" ht="15.75" customHeight="1">
      <c r="A278" s="162">
        <f t="shared" si="3"/>
        <v>275</v>
      </c>
      <c r="B278" s="184" t="s">
        <v>573</v>
      </c>
      <c r="C278" s="184" t="s">
        <v>251</v>
      </c>
      <c r="D278" s="162" t="s">
        <v>240</v>
      </c>
      <c r="E278" s="182"/>
      <c r="F278" s="183"/>
      <c r="G278" s="183"/>
      <c r="H278" s="179">
        <f t="shared" si="1"/>
        <v>0</v>
      </c>
      <c r="I278" s="163"/>
      <c r="J278" s="163"/>
      <c r="K278" s="163"/>
      <c r="L278" s="163"/>
      <c r="M278" s="163" t="s">
        <v>240</v>
      </c>
      <c r="N278" s="182"/>
      <c r="O278" s="183"/>
      <c r="P278" s="183"/>
      <c r="Q278" s="179">
        <f t="shared" si="2"/>
        <v>0</v>
      </c>
      <c r="R278" s="163"/>
      <c r="S278" s="163"/>
      <c r="T278" s="163"/>
    </row>
    <row r="279" ht="15.75" customHeight="1">
      <c r="A279" s="162">
        <f t="shared" si="3"/>
        <v>276</v>
      </c>
      <c r="B279" s="184" t="s">
        <v>574</v>
      </c>
      <c r="C279" s="184" t="s">
        <v>575</v>
      </c>
      <c r="D279" s="163" t="s">
        <v>240</v>
      </c>
      <c r="E279" s="182" t="s">
        <v>247</v>
      </c>
      <c r="F279" s="183">
        <v>45896.0</v>
      </c>
      <c r="G279" s="183">
        <v>46011.0</v>
      </c>
      <c r="H279" s="179">
        <f t="shared" si="1"/>
        <v>115</v>
      </c>
      <c r="I279" s="163"/>
      <c r="J279" s="163"/>
      <c r="K279" s="163"/>
      <c r="L279" s="163"/>
      <c r="M279" s="163"/>
      <c r="N279" s="182" t="s">
        <v>235</v>
      </c>
      <c r="O279" s="183">
        <v>46181.0</v>
      </c>
      <c r="P279" s="183"/>
      <c r="Q279" s="179">
        <f t="shared" si="2"/>
        <v>-46181</v>
      </c>
      <c r="R279" s="163"/>
      <c r="S279" s="163"/>
      <c r="T279" s="163"/>
    </row>
    <row r="280" ht="15.75" customHeight="1">
      <c r="A280" s="162">
        <f t="shared" si="3"/>
        <v>277</v>
      </c>
      <c r="B280" s="184" t="s">
        <v>576</v>
      </c>
      <c r="C280" s="163" t="s">
        <v>249</v>
      </c>
      <c r="D280" s="162" t="s">
        <v>240</v>
      </c>
      <c r="E280" s="182" t="s">
        <v>247</v>
      </c>
      <c r="F280" s="183">
        <v>45896.0</v>
      </c>
      <c r="G280" s="183">
        <v>46017.0</v>
      </c>
      <c r="H280" s="179">
        <f t="shared" si="1"/>
        <v>121</v>
      </c>
      <c r="I280" s="163"/>
      <c r="J280" s="163"/>
      <c r="K280" s="163"/>
      <c r="L280" s="163"/>
      <c r="M280" s="163"/>
      <c r="N280" s="182" t="s">
        <v>235</v>
      </c>
      <c r="O280" s="183">
        <v>46181.0</v>
      </c>
      <c r="P280" s="183"/>
      <c r="Q280" s="179">
        <f t="shared" si="2"/>
        <v>-46181</v>
      </c>
      <c r="R280" s="163"/>
      <c r="S280" s="163"/>
      <c r="T280" s="163"/>
    </row>
    <row r="281" ht="15.75" customHeight="1">
      <c r="A281" s="162">
        <f t="shared" si="3"/>
        <v>278</v>
      </c>
      <c r="B281" s="184" t="s">
        <v>577</v>
      </c>
      <c r="C281" s="186" t="s">
        <v>251</v>
      </c>
      <c r="D281" s="163" t="s">
        <v>240</v>
      </c>
      <c r="E281" s="182" t="s">
        <v>247</v>
      </c>
      <c r="F281" s="183">
        <v>45896.0</v>
      </c>
      <c r="G281" s="183">
        <v>45926.0</v>
      </c>
      <c r="H281" s="179">
        <f t="shared" si="1"/>
        <v>30</v>
      </c>
      <c r="I281" s="163"/>
      <c r="J281" s="163"/>
      <c r="K281" s="163"/>
      <c r="L281" s="163"/>
      <c r="M281" s="163"/>
      <c r="N281" s="182"/>
      <c r="O281" s="183"/>
      <c r="P281" s="183"/>
      <c r="Q281" s="179">
        <f t="shared" si="2"/>
        <v>0</v>
      </c>
      <c r="R281" s="163"/>
      <c r="S281" s="163"/>
      <c r="T281" s="163"/>
    </row>
    <row r="282" ht="15.75" customHeight="1">
      <c r="A282" s="162">
        <f t="shared" si="3"/>
        <v>279</v>
      </c>
      <c r="B282" s="184" t="s">
        <v>578</v>
      </c>
      <c r="C282" s="184" t="s">
        <v>251</v>
      </c>
      <c r="D282" s="163" t="s">
        <v>240</v>
      </c>
      <c r="E282" s="182" t="s">
        <v>247</v>
      </c>
      <c r="F282" s="183">
        <v>45896.0</v>
      </c>
      <c r="G282" s="183">
        <v>45926.0</v>
      </c>
      <c r="H282" s="179">
        <f t="shared" si="1"/>
        <v>30</v>
      </c>
      <c r="I282" s="163"/>
      <c r="J282" s="163"/>
      <c r="K282" s="163"/>
      <c r="L282" s="163"/>
      <c r="M282" s="163" t="s">
        <v>240</v>
      </c>
      <c r="N282" s="182"/>
      <c r="O282" s="183"/>
      <c r="P282" s="183"/>
      <c r="Q282" s="179">
        <f t="shared" si="2"/>
        <v>0</v>
      </c>
      <c r="R282" s="163"/>
      <c r="S282" s="163"/>
      <c r="T282" s="163"/>
    </row>
    <row r="283" ht="15.75" customHeight="1">
      <c r="A283" s="162">
        <f t="shared" si="3"/>
        <v>280</v>
      </c>
      <c r="B283" s="184" t="s">
        <v>579</v>
      </c>
      <c r="C283" s="184" t="s">
        <v>251</v>
      </c>
      <c r="D283" s="163" t="s">
        <v>240</v>
      </c>
      <c r="E283" s="182" t="s">
        <v>247</v>
      </c>
      <c r="F283" s="183">
        <v>45896.0</v>
      </c>
      <c r="G283" s="183">
        <v>45923.0</v>
      </c>
      <c r="H283" s="179">
        <f t="shared" si="1"/>
        <v>27</v>
      </c>
      <c r="I283" s="163"/>
      <c r="J283" s="163"/>
      <c r="K283" s="163"/>
      <c r="L283" s="163"/>
      <c r="M283" s="163"/>
      <c r="N283" s="182"/>
      <c r="O283" s="183"/>
      <c r="P283" s="183"/>
      <c r="Q283" s="179">
        <f t="shared" si="2"/>
        <v>0</v>
      </c>
      <c r="R283" s="163"/>
      <c r="S283" s="163"/>
      <c r="T283" s="163"/>
    </row>
    <row r="284" ht="15.75" customHeight="1">
      <c r="A284" s="162">
        <f t="shared" si="3"/>
        <v>281</v>
      </c>
      <c r="B284" s="184" t="s">
        <v>580</v>
      </c>
      <c r="C284" s="184" t="s">
        <v>249</v>
      </c>
      <c r="D284" s="163" t="s">
        <v>240</v>
      </c>
      <c r="E284" s="182"/>
      <c r="F284" s="183"/>
      <c r="G284" s="183"/>
      <c r="H284" s="179">
        <f t="shared" si="1"/>
        <v>0</v>
      </c>
      <c r="I284" s="163"/>
      <c r="J284" s="163"/>
      <c r="K284" s="163"/>
      <c r="L284" s="163"/>
      <c r="M284" s="163"/>
      <c r="N284" s="182" t="s">
        <v>235</v>
      </c>
      <c r="O284" s="183">
        <v>46181.0</v>
      </c>
      <c r="P284" s="183"/>
      <c r="Q284" s="179">
        <f t="shared" si="2"/>
        <v>-46181</v>
      </c>
      <c r="R284" s="163"/>
      <c r="S284" s="163"/>
      <c r="T284" s="163"/>
    </row>
    <row r="285" ht="15.75" customHeight="1">
      <c r="A285" s="162">
        <f t="shared" si="3"/>
        <v>282</v>
      </c>
      <c r="B285" s="184" t="s">
        <v>581</v>
      </c>
      <c r="C285" s="184" t="s">
        <v>251</v>
      </c>
      <c r="D285" s="163" t="s">
        <v>240</v>
      </c>
      <c r="E285" s="182"/>
      <c r="F285" s="183"/>
      <c r="G285" s="183"/>
      <c r="H285" s="179">
        <f t="shared" si="1"/>
        <v>0</v>
      </c>
      <c r="I285" s="163"/>
      <c r="J285" s="163"/>
      <c r="K285" s="163"/>
      <c r="L285" s="163"/>
      <c r="M285" s="163" t="s">
        <v>240</v>
      </c>
      <c r="N285" s="182"/>
      <c r="O285" s="183"/>
      <c r="P285" s="183"/>
      <c r="Q285" s="179">
        <f t="shared" si="2"/>
        <v>0</v>
      </c>
      <c r="R285" s="163"/>
      <c r="S285" s="163"/>
      <c r="T285" s="163"/>
    </row>
    <row r="286" ht="15.75" customHeight="1">
      <c r="A286" s="162">
        <f t="shared" si="3"/>
        <v>283</v>
      </c>
      <c r="B286" s="184" t="s">
        <v>582</v>
      </c>
      <c r="C286" s="184" t="s">
        <v>261</v>
      </c>
      <c r="D286" s="163" t="s">
        <v>240</v>
      </c>
      <c r="E286" s="182"/>
      <c r="F286" s="183"/>
      <c r="G286" s="183"/>
      <c r="H286" s="179">
        <f t="shared" si="1"/>
        <v>0</v>
      </c>
      <c r="I286" s="163"/>
      <c r="J286" s="163"/>
      <c r="K286" s="163"/>
      <c r="L286" s="163"/>
      <c r="M286" s="163" t="s">
        <v>240</v>
      </c>
      <c r="N286" s="182"/>
      <c r="O286" s="183"/>
      <c r="P286" s="183"/>
      <c r="Q286" s="179">
        <f t="shared" si="2"/>
        <v>0</v>
      </c>
      <c r="R286" s="163"/>
      <c r="S286" s="163"/>
      <c r="T286" s="163"/>
    </row>
    <row r="287" ht="15.75" customHeight="1">
      <c r="A287" s="162">
        <f t="shared" si="3"/>
        <v>284</v>
      </c>
      <c r="B287" s="184" t="s">
        <v>583</v>
      </c>
      <c r="C287" s="184" t="s">
        <v>261</v>
      </c>
      <c r="D287" s="163" t="s">
        <v>240</v>
      </c>
      <c r="E287" s="182"/>
      <c r="F287" s="183"/>
      <c r="G287" s="183"/>
      <c r="H287" s="179">
        <f t="shared" si="1"/>
        <v>0</v>
      </c>
      <c r="I287" s="163"/>
      <c r="J287" s="163"/>
      <c r="K287" s="163"/>
      <c r="L287" s="163"/>
      <c r="M287" s="163" t="s">
        <v>240</v>
      </c>
      <c r="N287" s="182"/>
      <c r="O287" s="183"/>
      <c r="P287" s="183"/>
      <c r="Q287" s="179">
        <f t="shared" si="2"/>
        <v>0</v>
      </c>
      <c r="R287" s="163"/>
      <c r="S287" s="163"/>
      <c r="T287" s="163"/>
    </row>
    <row r="288" ht="15.75" customHeight="1">
      <c r="A288" s="162">
        <f t="shared" si="3"/>
        <v>285</v>
      </c>
      <c r="B288" s="184" t="s">
        <v>584</v>
      </c>
      <c r="C288" s="184" t="s">
        <v>249</v>
      </c>
      <c r="D288" s="163" t="s">
        <v>240</v>
      </c>
      <c r="E288" s="182"/>
      <c r="F288" s="183"/>
      <c r="G288" s="183"/>
      <c r="H288" s="179">
        <f t="shared" si="1"/>
        <v>0</v>
      </c>
      <c r="I288" s="163"/>
      <c r="J288" s="163"/>
      <c r="K288" s="163"/>
      <c r="L288" s="163"/>
      <c r="M288" s="163"/>
      <c r="N288" s="182" t="s">
        <v>235</v>
      </c>
      <c r="O288" s="183">
        <v>46181.0</v>
      </c>
      <c r="P288" s="183"/>
      <c r="Q288" s="179">
        <f t="shared" si="2"/>
        <v>-46181</v>
      </c>
      <c r="R288" s="163"/>
      <c r="S288" s="163"/>
      <c r="T288" s="163"/>
    </row>
    <row r="289" ht="15.75" customHeight="1">
      <c r="A289" s="162">
        <f t="shared" si="3"/>
        <v>286</v>
      </c>
      <c r="B289" s="184" t="s">
        <v>585</v>
      </c>
      <c r="C289" s="184" t="s">
        <v>287</v>
      </c>
      <c r="D289" s="163" t="s">
        <v>240</v>
      </c>
      <c r="E289" s="182" t="s">
        <v>247</v>
      </c>
      <c r="F289" s="183">
        <v>45896.0</v>
      </c>
      <c r="G289" s="183">
        <v>45915.0</v>
      </c>
      <c r="H289" s="179">
        <f t="shared" si="1"/>
        <v>19</v>
      </c>
      <c r="I289" s="163"/>
      <c r="J289" s="163"/>
      <c r="K289" s="163"/>
      <c r="L289" s="163"/>
      <c r="M289" s="163" t="s">
        <v>240</v>
      </c>
      <c r="N289" s="182"/>
      <c r="O289" s="183"/>
      <c r="P289" s="183"/>
      <c r="Q289" s="179">
        <f t="shared" si="2"/>
        <v>0</v>
      </c>
      <c r="R289" s="163"/>
      <c r="S289" s="163"/>
      <c r="T289" s="163"/>
    </row>
    <row r="290" ht="15.75" customHeight="1">
      <c r="A290" s="162">
        <f t="shared" si="3"/>
        <v>287</v>
      </c>
      <c r="B290" s="184" t="s">
        <v>586</v>
      </c>
      <c r="C290" s="184" t="s">
        <v>237</v>
      </c>
      <c r="D290" s="163" t="s">
        <v>240</v>
      </c>
      <c r="E290" s="182" t="s">
        <v>247</v>
      </c>
      <c r="F290" s="183">
        <v>45896.0</v>
      </c>
      <c r="G290" s="183">
        <v>45958.0</v>
      </c>
      <c r="H290" s="179">
        <f t="shared" si="1"/>
        <v>62</v>
      </c>
      <c r="I290" s="163"/>
      <c r="J290" s="163"/>
      <c r="K290" s="163"/>
      <c r="L290" s="163"/>
      <c r="M290" s="163"/>
      <c r="N290" s="182" t="s">
        <v>235</v>
      </c>
      <c r="O290" s="183">
        <v>46181.0</v>
      </c>
      <c r="P290" s="183"/>
      <c r="Q290" s="179">
        <f t="shared" si="2"/>
        <v>-46181</v>
      </c>
      <c r="R290" s="163"/>
      <c r="S290" s="163"/>
      <c r="T290" s="163"/>
    </row>
    <row r="291" ht="15.75" customHeight="1">
      <c r="A291" s="162">
        <f t="shared" si="3"/>
        <v>288</v>
      </c>
      <c r="B291" s="184" t="s">
        <v>587</v>
      </c>
      <c r="C291" s="184" t="s">
        <v>261</v>
      </c>
      <c r="D291" s="163" t="s">
        <v>240</v>
      </c>
      <c r="E291" s="182" t="s">
        <v>247</v>
      </c>
      <c r="F291" s="183">
        <v>45896.0</v>
      </c>
      <c r="G291" s="183">
        <v>45935.0</v>
      </c>
      <c r="H291" s="179">
        <f t="shared" si="1"/>
        <v>39</v>
      </c>
      <c r="I291" s="163"/>
      <c r="J291" s="163"/>
      <c r="K291" s="163"/>
      <c r="L291" s="163"/>
      <c r="M291" s="163" t="s">
        <v>240</v>
      </c>
      <c r="N291" s="182"/>
      <c r="O291" s="183"/>
      <c r="P291" s="183"/>
      <c r="Q291" s="179">
        <f t="shared" si="2"/>
        <v>0</v>
      </c>
      <c r="R291" s="163"/>
      <c r="S291" s="163"/>
      <c r="T291" s="163"/>
    </row>
    <row r="292" ht="15.75" customHeight="1">
      <c r="A292" s="162">
        <f t="shared" si="3"/>
        <v>289</v>
      </c>
      <c r="B292" s="184" t="s">
        <v>588</v>
      </c>
      <c r="C292" s="184" t="s">
        <v>261</v>
      </c>
      <c r="D292" s="163" t="s">
        <v>240</v>
      </c>
      <c r="E292" s="182" t="s">
        <v>247</v>
      </c>
      <c r="F292" s="183">
        <v>45896.0</v>
      </c>
      <c r="G292" s="183">
        <v>45935.0</v>
      </c>
      <c r="H292" s="179">
        <f t="shared" si="1"/>
        <v>39</v>
      </c>
      <c r="I292" s="163"/>
      <c r="J292" s="163"/>
      <c r="K292" s="163"/>
      <c r="L292" s="163"/>
      <c r="M292" s="163" t="s">
        <v>240</v>
      </c>
      <c r="N292" s="182"/>
      <c r="O292" s="183"/>
      <c r="P292" s="183"/>
      <c r="Q292" s="179">
        <f t="shared" si="2"/>
        <v>0</v>
      </c>
      <c r="R292" s="163"/>
      <c r="S292" s="163"/>
      <c r="T292" s="163"/>
    </row>
    <row r="293" ht="15.75" customHeight="1">
      <c r="A293" s="162">
        <f t="shared" si="3"/>
        <v>290</v>
      </c>
      <c r="B293" s="184" t="s">
        <v>589</v>
      </c>
      <c r="C293" s="184" t="s">
        <v>261</v>
      </c>
      <c r="D293" s="163" t="s">
        <v>240</v>
      </c>
      <c r="E293" s="182"/>
      <c r="F293" s="183"/>
      <c r="G293" s="183"/>
      <c r="H293" s="179">
        <f t="shared" si="1"/>
        <v>0</v>
      </c>
      <c r="I293" s="163"/>
      <c r="J293" s="163"/>
      <c r="K293" s="163"/>
      <c r="L293" s="163"/>
      <c r="M293" s="163" t="s">
        <v>240</v>
      </c>
      <c r="N293" s="182"/>
      <c r="O293" s="183"/>
      <c r="P293" s="183"/>
      <c r="Q293" s="179">
        <f t="shared" si="2"/>
        <v>0</v>
      </c>
      <c r="R293" s="163"/>
      <c r="S293" s="163"/>
      <c r="T293" s="163"/>
    </row>
    <row r="294" ht="15.75" customHeight="1">
      <c r="A294" s="162">
        <f t="shared" si="3"/>
        <v>291</v>
      </c>
      <c r="B294" s="184" t="s">
        <v>590</v>
      </c>
      <c r="C294" s="184" t="s">
        <v>249</v>
      </c>
      <c r="D294" s="163" t="s">
        <v>240</v>
      </c>
      <c r="E294" s="182"/>
      <c r="F294" s="183"/>
      <c r="G294" s="183"/>
      <c r="H294" s="179">
        <f t="shared" si="1"/>
        <v>0</v>
      </c>
      <c r="I294" s="163"/>
      <c r="J294" s="163"/>
      <c r="K294" s="163"/>
      <c r="L294" s="163"/>
      <c r="M294" s="163" t="s">
        <v>240</v>
      </c>
      <c r="N294" s="182"/>
      <c r="O294" s="183"/>
      <c r="P294" s="183"/>
      <c r="Q294" s="179">
        <f t="shared" si="2"/>
        <v>0</v>
      </c>
      <c r="R294" s="163"/>
      <c r="S294" s="163"/>
      <c r="T294" s="163"/>
    </row>
    <row r="295" ht="15.75" customHeight="1">
      <c r="A295" s="162">
        <f t="shared" si="3"/>
        <v>292</v>
      </c>
      <c r="B295" s="184" t="s">
        <v>591</v>
      </c>
      <c r="C295" s="184" t="s">
        <v>249</v>
      </c>
      <c r="D295" s="163" t="s">
        <v>240</v>
      </c>
      <c r="E295" s="182"/>
      <c r="F295" s="183"/>
      <c r="G295" s="183"/>
      <c r="H295" s="179">
        <f t="shared" si="1"/>
        <v>0</v>
      </c>
      <c r="I295" s="163"/>
      <c r="J295" s="163"/>
      <c r="K295" s="163"/>
      <c r="L295" s="163"/>
      <c r="M295" s="163"/>
      <c r="N295" s="182" t="s">
        <v>235</v>
      </c>
      <c r="O295" s="183">
        <v>46181.0</v>
      </c>
      <c r="P295" s="183"/>
      <c r="Q295" s="179">
        <f t="shared" si="2"/>
        <v>-46181</v>
      </c>
      <c r="R295" s="163"/>
      <c r="S295" s="163"/>
      <c r="T295" s="163"/>
    </row>
    <row r="296" ht="15.75" customHeight="1">
      <c r="A296" s="162">
        <f t="shared" si="3"/>
        <v>293</v>
      </c>
      <c r="B296" s="184" t="s">
        <v>592</v>
      </c>
      <c r="C296" s="184" t="s">
        <v>245</v>
      </c>
      <c r="D296" s="163" t="s">
        <v>240</v>
      </c>
      <c r="E296" s="182"/>
      <c r="F296" s="183"/>
      <c r="G296" s="183"/>
      <c r="H296" s="179">
        <f t="shared" si="1"/>
        <v>0</v>
      </c>
      <c r="I296" s="163"/>
      <c r="J296" s="163"/>
      <c r="K296" s="163"/>
      <c r="L296" s="163"/>
      <c r="M296" s="163" t="s">
        <v>240</v>
      </c>
      <c r="N296" s="182"/>
      <c r="O296" s="183"/>
      <c r="P296" s="183"/>
      <c r="Q296" s="179">
        <f t="shared" si="2"/>
        <v>0</v>
      </c>
      <c r="R296" s="163"/>
      <c r="S296" s="163"/>
      <c r="T296" s="163"/>
    </row>
    <row r="297" ht="15.75" customHeight="1">
      <c r="A297" s="162">
        <f t="shared" si="3"/>
        <v>294</v>
      </c>
      <c r="B297" s="184" t="s">
        <v>593</v>
      </c>
      <c r="C297" s="184" t="s">
        <v>251</v>
      </c>
      <c r="D297" s="163" t="s">
        <v>240</v>
      </c>
      <c r="E297" s="182"/>
      <c r="F297" s="183"/>
      <c r="G297" s="183"/>
      <c r="H297" s="179">
        <f t="shared" si="1"/>
        <v>0</v>
      </c>
      <c r="I297" s="163"/>
      <c r="J297" s="163"/>
      <c r="K297" s="163"/>
      <c r="L297" s="163"/>
      <c r="M297" s="163" t="s">
        <v>240</v>
      </c>
      <c r="N297" s="182"/>
      <c r="O297" s="183"/>
      <c r="P297" s="183"/>
      <c r="Q297" s="179">
        <f t="shared" si="2"/>
        <v>0</v>
      </c>
      <c r="R297" s="163"/>
      <c r="S297" s="163"/>
      <c r="T297" s="163"/>
    </row>
    <row r="298" ht="15.75" customHeight="1">
      <c r="A298" s="162">
        <f t="shared" si="3"/>
        <v>295</v>
      </c>
      <c r="B298" s="184" t="s">
        <v>594</v>
      </c>
      <c r="C298" s="184" t="s">
        <v>245</v>
      </c>
      <c r="D298" s="163" t="s">
        <v>240</v>
      </c>
      <c r="E298" s="182"/>
      <c r="F298" s="183"/>
      <c r="G298" s="183"/>
      <c r="H298" s="179">
        <f t="shared" si="1"/>
        <v>0</v>
      </c>
      <c r="I298" s="163"/>
      <c r="J298" s="163"/>
      <c r="K298" s="163"/>
      <c r="L298" s="163"/>
      <c r="M298" s="163" t="s">
        <v>240</v>
      </c>
      <c r="N298" s="182"/>
      <c r="O298" s="183"/>
      <c r="P298" s="183"/>
      <c r="Q298" s="179">
        <f t="shared" si="2"/>
        <v>0</v>
      </c>
      <c r="R298" s="163"/>
      <c r="S298" s="163"/>
      <c r="T298" s="163"/>
    </row>
    <row r="299" ht="15.75" customHeight="1">
      <c r="A299" s="162">
        <f t="shared" si="3"/>
        <v>296</v>
      </c>
      <c r="B299" s="184" t="s">
        <v>595</v>
      </c>
      <c r="C299" s="184" t="s">
        <v>249</v>
      </c>
      <c r="D299" s="163" t="s">
        <v>240</v>
      </c>
      <c r="E299" s="182"/>
      <c r="F299" s="183"/>
      <c r="G299" s="183"/>
      <c r="H299" s="179">
        <f t="shared" si="1"/>
        <v>0</v>
      </c>
      <c r="I299" s="163"/>
      <c r="J299" s="163"/>
      <c r="K299" s="163"/>
      <c r="L299" s="163"/>
      <c r="M299" s="163" t="s">
        <v>240</v>
      </c>
      <c r="N299" s="182"/>
      <c r="O299" s="183"/>
      <c r="P299" s="183"/>
      <c r="Q299" s="179">
        <f t="shared" si="2"/>
        <v>0</v>
      </c>
      <c r="R299" s="163"/>
      <c r="S299" s="163"/>
      <c r="T299" s="163"/>
    </row>
    <row r="300" ht="15.75" customHeight="1">
      <c r="A300" s="162">
        <f t="shared" si="3"/>
        <v>297</v>
      </c>
      <c r="B300" s="184" t="s">
        <v>596</v>
      </c>
      <c r="C300" s="184" t="s">
        <v>279</v>
      </c>
      <c r="D300" s="163" t="s">
        <v>240</v>
      </c>
      <c r="E300" s="182"/>
      <c r="F300" s="183"/>
      <c r="G300" s="183"/>
      <c r="H300" s="179">
        <f t="shared" si="1"/>
        <v>0</v>
      </c>
      <c r="I300" s="163"/>
      <c r="J300" s="163"/>
      <c r="K300" s="163"/>
      <c r="L300" s="163"/>
      <c r="M300" s="163" t="s">
        <v>240</v>
      </c>
      <c r="N300" s="182"/>
      <c r="O300" s="183"/>
      <c r="P300" s="183"/>
      <c r="Q300" s="179">
        <f t="shared" si="2"/>
        <v>0</v>
      </c>
      <c r="R300" s="163"/>
      <c r="S300" s="163"/>
      <c r="T300" s="163"/>
    </row>
    <row r="301" ht="15.75" customHeight="1">
      <c r="A301" s="162">
        <f t="shared" si="3"/>
        <v>298</v>
      </c>
      <c r="B301" s="184" t="s">
        <v>597</v>
      </c>
      <c r="C301" s="184" t="s">
        <v>237</v>
      </c>
      <c r="D301" s="163" t="s">
        <v>240</v>
      </c>
      <c r="E301" s="182" t="s">
        <v>247</v>
      </c>
      <c r="F301" s="183">
        <v>45977.0</v>
      </c>
      <c r="G301" s="183">
        <v>45984.0</v>
      </c>
      <c r="H301" s="179">
        <f t="shared" si="1"/>
        <v>7</v>
      </c>
      <c r="I301" s="163"/>
      <c r="J301" s="163"/>
      <c r="K301" s="163"/>
      <c r="L301" s="163"/>
      <c r="M301" s="163"/>
      <c r="N301" s="182"/>
      <c r="O301" s="183"/>
      <c r="P301" s="183"/>
      <c r="Q301" s="179">
        <f t="shared" si="2"/>
        <v>0</v>
      </c>
      <c r="R301" s="163"/>
      <c r="S301" s="163"/>
      <c r="T301" s="163"/>
    </row>
    <row r="302" ht="15.75" customHeight="1">
      <c r="A302" s="162">
        <f t="shared" si="3"/>
        <v>299</v>
      </c>
      <c r="B302" s="184" t="s">
        <v>598</v>
      </c>
      <c r="C302" s="184" t="s">
        <v>245</v>
      </c>
      <c r="D302" s="163" t="s">
        <v>240</v>
      </c>
      <c r="E302" s="182"/>
      <c r="F302" s="183"/>
      <c r="G302" s="183"/>
      <c r="H302" s="179">
        <f t="shared" si="1"/>
        <v>0</v>
      </c>
      <c r="I302" s="163"/>
      <c r="J302" s="163"/>
      <c r="K302" s="163"/>
      <c r="L302" s="163"/>
      <c r="M302" s="163"/>
      <c r="N302" s="182"/>
      <c r="O302" s="183"/>
      <c r="P302" s="183"/>
      <c r="Q302" s="179">
        <f t="shared" si="2"/>
        <v>0</v>
      </c>
      <c r="R302" s="163"/>
      <c r="S302" s="163"/>
      <c r="T302" s="163"/>
    </row>
    <row r="303" ht="15.75" customHeight="1">
      <c r="A303" s="162">
        <f t="shared" si="3"/>
        <v>300</v>
      </c>
      <c r="B303" s="184" t="s">
        <v>599</v>
      </c>
      <c r="C303" s="184" t="s">
        <v>600</v>
      </c>
      <c r="D303" s="163" t="s">
        <v>240</v>
      </c>
      <c r="E303" s="182"/>
      <c r="F303" s="183"/>
      <c r="G303" s="183"/>
      <c r="H303" s="179">
        <f t="shared" si="1"/>
        <v>0</v>
      </c>
      <c r="I303" s="163"/>
      <c r="J303" s="163"/>
      <c r="K303" s="163"/>
      <c r="L303" s="163"/>
      <c r="M303" s="163"/>
      <c r="N303" s="182"/>
      <c r="O303" s="183"/>
      <c r="P303" s="183"/>
      <c r="Q303" s="179">
        <f t="shared" si="2"/>
        <v>0</v>
      </c>
      <c r="R303" s="163"/>
      <c r="S303" s="163"/>
      <c r="T303" s="163"/>
    </row>
    <row r="304" ht="15.75" customHeight="1">
      <c r="A304" s="162">
        <f t="shared" si="3"/>
        <v>301</v>
      </c>
      <c r="B304" s="184" t="s">
        <v>601</v>
      </c>
      <c r="C304" s="184" t="s">
        <v>602</v>
      </c>
      <c r="D304" s="163" t="s">
        <v>240</v>
      </c>
      <c r="E304" s="182"/>
      <c r="F304" s="183"/>
      <c r="G304" s="183"/>
      <c r="H304" s="179">
        <f t="shared" si="1"/>
        <v>0</v>
      </c>
      <c r="I304" s="163"/>
      <c r="J304" s="163"/>
      <c r="K304" s="163"/>
      <c r="L304" s="163"/>
      <c r="M304" s="163"/>
      <c r="N304" s="182"/>
      <c r="O304" s="183"/>
      <c r="P304" s="183"/>
      <c r="Q304" s="179">
        <f t="shared" si="2"/>
        <v>0</v>
      </c>
      <c r="R304" s="163"/>
      <c r="S304" s="163"/>
      <c r="T304" s="163"/>
    </row>
    <row r="305" ht="15.75" customHeight="1">
      <c r="A305" s="162">
        <f t="shared" si="3"/>
        <v>302</v>
      </c>
      <c r="B305" s="184" t="s">
        <v>603</v>
      </c>
      <c r="C305" s="184" t="s">
        <v>261</v>
      </c>
      <c r="D305" s="163" t="s">
        <v>240</v>
      </c>
      <c r="E305" s="182"/>
      <c r="F305" s="183"/>
      <c r="G305" s="183"/>
      <c r="H305" s="179">
        <f t="shared" si="1"/>
        <v>0</v>
      </c>
      <c r="I305" s="163"/>
      <c r="J305" s="163"/>
      <c r="K305" s="163"/>
      <c r="L305" s="163"/>
      <c r="M305" s="163" t="s">
        <v>234</v>
      </c>
      <c r="N305" s="182"/>
      <c r="O305" s="183"/>
      <c r="P305" s="183"/>
      <c r="Q305" s="179">
        <f t="shared" si="2"/>
        <v>0</v>
      </c>
      <c r="R305" s="163"/>
      <c r="S305" s="163"/>
      <c r="T305" s="163"/>
    </row>
    <row r="306" ht="15.75" customHeight="1">
      <c r="A306" s="162">
        <f t="shared" si="3"/>
        <v>303</v>
      </c>
      <c r="B306" s="184" t="s">
        <v>604</v>
      </c>
      <c r="C306" s="184" t="s">
        <v>251</v>
      </c>
      <c r="D306" s="163" t="s">
        <v>240</v>
      </c>
      <c r="E306" s="182"/>
      <c r="F306" s="183"/>
      <c r="G306" s="183"/>
      <c r="H306" s="179">
        <f t="shared" si="1"/>
        <v>0</v>
      </c>
      <c r="I306" s="163"/>
      <c r="J306" s="163"/>
      <c r="K306" s="163"/>
      <c r="L306" s="163"/>
      <c r="M306" s="163"/>
      <c r="N306" s="182"/>
      <c r="O306" s="183"/>
      <c r="P306" s="183"/>
      <c r="Q306" s="179">
        <f t="shared" si="2"/>
        <v>0</v>
      </c>
      <c r="R306" s="163"/>
      <c r="S306" s="163"/>
      <c r="T306" s="163"/>
    </row>
    <row r="307" ht="15.75" customHeight="1">
      <c r="A307" s="162">
        <f t="shared" si="3"/>
        <v>304</v>
      </c>
      <c r="B307" s="184" t="s">
        <v>605</v>
      </c>
      <c r="C307" s="184" t="s">
        <v>261</v>
      </c>
      <c r="D307" s="163" t="s">
        <v>240</v>
      </c>
      <c r="E307" s="182"/>
      <c r="F307" s="183"/>
      <c r="G307" s="183"/>
      <c r="H307" s="179">
        <f t="shared" si="1"/>
        <v>0</v>
      </c>
      <c r="I307" s="163"/>
      <c r="J307" s="163"/>
      <c r="K307" s="163"/>
      <c r="L307" s="163"/>
      <c r="M307" s="163" t="s">
        <v>240</v>
      </c>
      <c r="N307" s="182"/>
      <c r="O307" s="183"/>
      <c r="P307" s="183"/>
      <c r="Q307" s="179">
        <f t="shared" si="2"/>
        <v>0</v>
      </c>
      <c r="R307" s="163"/>
      <c r="S307" s="163"/>
      <c r="T307" s="163"/>
    </row>
    <row r="308" ht="15.75" customHeight="1">
      <c r="A308" s="162">
        <f t="shared" si="3"/>
        <v>305</v>
      </c>
      <c r="B308" s="184" t="s">
        <v>606</v>
      </c>
      <c r="C308" s="184" t="s">
        <v>249</v>
      </c>
      <c r="D308" s="163" t="s">
        <v>240</v>
      </c>
      <c r="E308" s="182"/>
      <c r="F308" s="183"/>
      <c r="G308" s="183"/>
      <c r="H308" s="179">
        <f t="shared" si="1"/>
        <v>0</v>
      </c>
      <c r="I308" s="163"/>
      <c r="J308" s="163"/>
      <c r="K308" s="163"/>
      <c r="L308" s="163"/>
      <c r="M308" s="163"/>
      <c r="N308" s="182"/>
      <c r="O308" s="183"/>
      <c r="P308" s="183"/>
      <c r="Q308" s="179">
        <f t="shared" si="2"/>
        <v>0</v>
      </c>
      <c r="R308" s="163"/>
      <c r="S308" s="163"/>
      <c r="T308" s="163"/>
    </row>
    <row r="309" ht="15.75" customHeight="1">
      <c r="A309" s="162">
        <f t="shared" si="3"/>
        <v>306</v>
      </c>
      <c r="B309" s="184" t="s">
        <v>607</v>
      </c>
      <c r="C309" s="184" t="s">
        <v>334</v>
      </c>
      <c r="D309" s="163" t="s">
        <v>240</v>
      </c>
      <c r="E309" s="182"/>
      <c r="F309" s="183"/>
      <c r="G309" s="183"/>
      <c r="H309" s="179">
        <f t="shared" si="1"/>
        <v>0</v>
      </c>
      <c r="I309" s="163"/>
      <c r="J309" s="163"/>
      <c r="K309" s="163"/>
      <c r="L309" s="163"/>
      <c r="M309" s="163"/>
      <c r="N309" s="182"/>
      <c r="O309" s="183"/>
      <c r="P309" s="183"/>
      <c r="Q309" s="179">
        <f t="shared" si="2"/>
        <v>0</v>
      </c>
      <c r="R309" s="163"/>
      <c r="S309" s="163"/>
      <c r="T309" s="163"/>
    </row>
    <row r="310" ht="15.75" customHeight="1">
      <c r="A310" s="162">
        <f t="shared" si="3"/>
        <v>307</v>
      </c>
      <c r="B310" s="184" t="s">
        <v>608</v>
      </c>
      <c r="C310" s="184" t="s">
        <v>237</v>
      </c>
      <c r="D310" s="163" t="s">
        <v>240</v>
      </c>
      <c r="E310" s="182"/>
      <c r="F310" s="183"/>
      <c r="G310" s="183"/>
      <c r="H310" s="179">
        <f t="shared" si="1"/>
        <v>0</v>
      </c>
      <c r="I310" s="163"/>
      <c r="J310" s="163"/>
      <c r="K310" s="163"/>
      <c r="L310" s="163"/>
      <c r="M310" s="163" t="s">
        <v>240</v>
      </c>
      <c r="N310" s="182"/>
      <c r="O310" s="183"/>
      <c r="P310" s="183"/>
      <c r="Q310" s="179">
        <f t="shared" si="2"/>
        <v>0</v>
      </c>
      <c r="R310" s="163"/>
      <c r="S310" s="163"/>
      <c r="T310" s="163"/>
    </row>
    <row r="311" ht="15.75" customHeight="1">
      <c r="A311" s="162">
        <f t="shared" si="3"/>
        <v>308</v>
      </c>
      <c r="B311" s="184" t="s">
        <v>609</v>
      </c>
      <c r="C311" s="184" t="s">
        <v>237</v>
      </c>
      <c r="D311" s="163" t="s">
        <v>240</v>
      </c>
      <c r="E311" s="182"/>
      <c r="F311" s="183"/>
      <c r="G311" s="183"/>
      <c r="H311" s="179">
        <f t="shared" si="1"/>
        <v>0</v>
      </c>
      <c r="I311" s="163"/>
      <c r="J311" s="163"/>
      <c r="K311" s="163"/>
      <c r="L311" s="163"/>
      <c r="M311" s="163" t="s">
        <v>240</v>
      </c>
      <c r="N311" s="182"/>
      <c r="O311" s="183"/>
      <c r="P311" s="183"/>
      <c r="Q311" s="179">
        <f t="shared" si="2"/>
        <v>0</v>
      </c>
      <c r="R311" s="163"/>
      <c r="S311" s="163"/>
      <c r="T311" s="163"/>
    </row>
    <row r="312" ht="15.75" customHeight="1">
      <c r="A312" s="162">
        <f t="shared" si="3"/>
        <v>309</v>
      </c>
      <c r="B312" s="184" t="s">
        <v>610</v>
      </c>
      <c r="C312" s="184" t="s">
        <v>249</v>
      </c>
      <c r="D312" s="163" t="s">
        <v>240</v>
      </c>
      <c r="E312" s="182"/>
      <c r="F312" s="183"/>
      <c r="G312" s="183"/>
      <c r="H312" s="179">
        <f t="shared" si="1"/>
        <v>0</v>
      </c>
      <c r="I312" s="163"/>
      <c r="J312" s="163"/>
      <c r="K312" s="163"/>
      <c r="L312" s="163"/>
      <c r="M312" s="163" t="s">
        <v>240</v>
      </c>
      <c r="N312" s="182"/>
      <c r="O312" s="183"/>
      <c r="P312" s="183"/>
      <c r="Q312" s="179">
        <f t="shared" si="2"/>
        <v>0</v>
      </c>
      <c r="R312" s="163"/>
      <c r="S312" s="163"/>
      <c r="T312" s="163"/>
    </row>
    <row r="313" ht="15.75" customHeight="1">
      <c r="A313" s="162">
        <f t="shared" si="3"/>
        <v>310</v>
      </c>
      <c r="B313" s="184" t="s">
        <v>611</v>
      </c>
      <c r="C313" s="184" t="s">
        <v>249</v>
      </c>
      <c r="D313" s="163" t="s">
        <v>240</v>
      </c>
      <c r="E313" s="182"/>
      <c r="F313" s="183"/>
      <c r="G313" s="183"/>
      <c r="H313" s="179">
        <f t="shared" si="1"/>
        <v>0</v>
      </c>
      <c r="I313" s="163"/>
      <c r="J313" s="163"/>
      <c r="K313" s="163"/>
      <c r="L313" s="163"/>
      <c r="M313" s="163" t="s">
        <v>240</v>
      </c>
      <c r="N313" s="182"/>
      <c r="O313" s="183"/>
      <c r="P313" s="183"/>
      <c r="Q313" s="179">
        <f t="shared" si="2"/>
        <v>0</v>
      </c>
      <c r="R313" s="163"/>
      <c r="S313" s="163"/>
      <c r="T313" s="163"/>
    </row>
    <row r="314" ht="15.75" customHeight="1">
      <c r="A314" s="162">
        <f t="shared" si="3"/>
        <v>311</v>
      </c>
      <c r="B314" s="184" t="s">
        <v>612</v>
      </c>
      <c r="C314" s="184" t="s">
        <v>261</v>
      </c>
      <c r="D314" s="163" t="s">
        <v>240</v>
      </c>
      <c r="E314" s="182"/>
      <c r="F314" s="183"/>
      <c r="G314" s="183"/>
      <c r="H314" s="179">
        <f t="shared" si="1"/>
        <v>0</v>
      </c>
      <c r="I314" s="163"/>
      <c r="J314" s="163"/>
      <c r="K314" s="163"/>
      <c r="L314" s="163"/>
      <c r="M314" s="163" t="s">
        <v>240</v>
      </c>
      <c r="N314" s="182"/>
      <c r="O314" s="183"/>
      <c r="P314" s="183"/>
      <c r="Q314" s="179">
        <f t="shared" si="2"/>
        <v>0</v>
      </c>
      <c r="R314" s="163"/>
      <c r="S314" s="163"/>
      <c r="T314" s="163"/>
    </row>
    <row r="315" ht="15.75" customHeight="1">
      <c r="A315" s="162">
        <f t="shared" si="3"/>
        <v>312</v>
      </c>
      <c r="B315" s="184" t="s">
        <v>613</v>
      </c>
      <c r="C315" s="184" t="s">
        <v>261</v>
      </c>
      <c r="D315" s="163" t="s">
        <v>240</v>
      </c>
      <c r="E315" s="182"/>
      <c r="F315" s="183"/>
      <c r="G315" s="183"/>
      <c r="H315" s="179">
        <f t="shared" si="1"/>
        <v>0</v>
      </c>
      <c r="I315" s="163"/>
      <c r="J315" s="163"/>
      <c r="K315" s="163"/>
      <c r="L315" s="163"/>
      <c r="M315" s="163" t="s">
        <v>240</v>
      </c>
      <c r="N315" s="182"/>
      <c r="O315" s="183"/>
      <c r="P315" s="183"/>
      <c r="Q315" s="179">
        <f t="shared" si="2"/>
        <v>0</v>
      </c>
      <c r="R315" s="163"/>
      <c r="S315" s="163"/>
      <c r="T315" s="163"/>
    </row>
    <row r="316" ht="15.75" customHeight="1">
      <c r="A316" s="162">
        <f t="shared" si="3"/>
        <v>313</v>
      </c>
      <c r="B316" s="184" t="s">
        <v>614</v>
      </c>
      <c r="C316" s="184" t="s">
        <v>287</v>
      </c>
      <c r="D316" s="163" t="s">
        <v>240</v>
      </c>
      <c r="E316" s="182"/>
      <c r="F316" s="183"/>
      <c r="G316" s="183"/>
      <c r="H316" s="179">
        <f t="shared" si="1"/>
        <v>0</v>
      </c>
      <c r="I316" s="163"/>
      <c r="J316" s="163"/>
      <c r="K316" s="163"/>
      <c r="L316" s="163"/>
      <c r="M316" s="163"/>
      <c r="N316" s="182" t="s">
        <v>235</v>
      </c>
      <c r="O316" s="183">
        <v>46181.0</v>
      </c>
      <c r="P316" s="183"/>
      <c r="Q316" s="179">
        <f t="shared" si="2"/>
        <v>-46181</v>
      </c>
      <c r="R316" s="163"/>
      <c r="S316" s="163"/>
      <c r="T316" s="163"/>
    </row>
    <row r="317" ht="15.75" customHeight="1">
      <c r="A317" s="162">
        <f t="shared" si="3"/>
        <v>314</v>
      </c>
      <c r="B317" s="184" t="s">
        <v>615</v>
      </c>
      <c r="C317" s="184" t="s">
        <v>334</v>
      </c>
      <c r="D317" s="163" t="s">
        <v>240</v>
      </c>
      <c r="E317" s="182"/>
      <c r="F317" s="183"/>
      <c r="G317" s="183"/>
      <c r="H317" s="179">
        <f t="shared" si="1"/>
        <v>0</v>
      </c>
      <c r="I317" s="163"/>
      <c r="J317" s="163"/>
      <c r="K317" s="163"/>
      <c r="L317" s="163"/>
      <c r="M317" s="163"/>
      <c r="N317" s="182" t="s">
        <v>235</v>
      </c>
      <c r="O317" s="183">
        <v>46181.0</v>
      </c>
      <c r="P317" s="183"/>
      <c r="Q317" s="179">
        <f t="shared" si="2"/>
        <v>-46181</v>
      </c>
      <c r="R317" s="163"/>
      <c r="S317" s="163"/>
      <c r="T317" s="163"/>
    </row>
    <row r="318" ht="15.75" customHeight="1">
      <c r="A318" s="162">
        <f t="shared" si="3"/>
        <v>315</v>
      </c>
      <c r="B318" s="184" t="s">
        <v>616</v>
      </c>
      <c r="C318" s="184" t="s">
        <v>617</v>
      </c>
      <c r="D318" s="163" t="s">
        <v>240</v>
      </c>
      <c r="E318" s="182"/>
      <c r="F318" s="183"/>
      <c r="G318" s="183"/>
      <c r="H318" s="179">
        <f t="shared" si="1"/>
        <v>0</v>
      </c>
      <c r="I318" s="163"/>
      <c r="J318" s="163"/>
      <c r="K318" s="163"/>
      <c r="L318" s="163"/>
      <c r="M318" s="163"/>
      <c r="N318" s="182" t="s">
        <v>235</v>
      </c>
      <c r="O318" s="183">
        <v>46181.0</v>
      </c>
      <c r="P318" s="183"/>
      <c r="Q318" s="179">
        <f t="shared" si="2"/>
        <v>-46181</v>
      </c>
      <c r="R318" s="163"/>
      <c r="S318" s="163"/>
      <c r="T318" s="163"/>
    </row>
    <row r="319" ht="15.75" customHeight="1">
      <c r="A319" s="162">
        <f t="shared" si="3"/>
        <v>316</v>
      </c>
      <c r="B319" s="184" t="s">
        <v>618</v>
      </c>
      <c r="C319" s="184" t="s">
        <v>245</v>
      </c>
      <c r="D319" s="163" t="s">
        <v>240</v>
      </c>
      <c r="E319" s="182" t="s">
        <v>247</v>
      </c>
      <c r="F319" s="183">
        <v>46073.0</v>
      </c>
      <c r="G319" s="183">
        <v>46123.0</v>
      </c>
      <c r="H319" s="179">
        <f t="shared" si="1"/>
        <v>50</v>
      </c>
      <c r="I319" s="163"/>
      <c r="J319" s="163"/>
      <c r="K319" s="163"/>
      <c r="L319" s="163"/>
      <c r="M319" s="163"/>
      <c r="N319" s="182" t="s">
        <v>235</v>
      </c>
      <c r="O319" s="183">
        <v>46181.0</v>
      </c>
      <c r="P319" s="183"/>
      <c r="Q319" s="179">
        <f t="shared" si="2"/>
        <v>-46181</v>
      </c>
      <c r="R319" s="163"/>
      <c r="S319" s="163"/>
      <c r="T319" s="163"/>
    </row>
    <row r="320" ht="15.75" customHeight="1">
      <c r="A320" s="162">
        <f t="shared" si="3"/>
        <v>317</v>
      </c>
      <c r="B320" s="184" t="s">
        <v>619</v>
      </c>
      <c r="C320" s="184" t="s">
        <v>265</v>
      </c>
      <c r="D320" s="163" t="s">
        <v>240</v>
      </c>
      <c r="E320" s="182" t="s">
        <v>247</v>
      </c>
      <c r="F320" s="183">
        <v>46073.0</v>
      </c>
      <c r="G320" s="183">
        <v>46126.0</v>
      </c>
      <c r="H320" s="179">
        <f t="shared" si="1"/>
        <v>53</v>
      </c>
      <c r="I320" s="163"/>
      <c r="J320" s="163"/>
      <c r="K320" s="163"/>
      <c r="L320" s="163"/>
      <c r="M320" s="163"/>
      <c r="N320" s="182" t="s">
        <v>235</v>
      </c>
      <c r="O320" s="183">
        <v>46181.0</v>
      </c>
      <c r="P320" s="183"/>
      <c r="Q320" s="179">
        <f t="shared" si="2"/>
        <v>-46181</v>
      </c>
      <c r="R320" s="163"/>
      <c r="S320" s="163"/>
      <c r="T320" s="163"/>
    </row>
    <row r="321" ht="15.75" customHeight="1">
      <c r="A321" s="162">
        <f t="shared" si="3"/>
        <v>318</v>
      </c>
      <c r="B321" s="184" t="s">
        <v>620</v>
      </c>
      <c r="C321" s="184" t="s">
        <v>353</v>
      </c>
      <c r="D321" s="163" t="s">
        <v>240</v>
      </c>
      <c r="E321" s="182" t="s">
        <v>247</v>
      </c>
      <c r="F321" s="183">
        <v>46073.0</v>
      </c>
      <c r="G321" s="183">
        <v>46123.0</v>
      </c>
      <c r="H321" s="179">
        <f t="shared" si="1"/>
        <v>50</v>
      </c>
      <c r="I321" s="163"/>
      <c r="J321" s="163"/>
      <c r="K321" s="163"/>
      <c r="L321" s="163"/>
      <c r="M321" s="163"/>
      <c r="N321" s="182" t="s">
        <v>235</v>
      </c>
      <c r="O321" s="183">
        <v>46181.0</v>
      </c>
      <c r="P321" s="183"/>
      <c r="Q321" s="179">
        <f t="shared" si="2"/>
        <v>-46181</v>
      </c>
      <c r="R321" s="163"/>
      <c r="S321" s="163"/>
      <c r="T321" s="163"/>
    </row>
    <row r="322" ht="15.75" customHeight="1">
      <c r="A322" s="162">
        <f t="shared" si="3"/>
        <v>319</v>
      </c>
      <c r="B322" s="184" t="s">
        <v>621</v>
      </c>
      <c r="C322" s="184" t="s">
        <v>353</v>
      </c>
      <c r="D322" s="163" t="s">
        <v>240</v>
      </c>
      <c r="E322" s="182" t="s">
        <v>247</v>
      </c>
      <c r="F322" s="183">
        <v>46073.0</v>
      </c>
      <c r="G322" s="183">
        <v>46108.0</v>
      </c>
      <c r="H322" s="179">
        <f t="shared" si="1"/>
        <v>35</v>
      </c>
      <c r="I322" s="163"/>
      <c r="J322" s="163"/>
      <c r="K322" s="163"/>
      <c r="L322" s="163"/>
      <c r="M322" s="163"/>
      <c r="N322" s="182" t="s">
        <v>235</v>
      </c>
      <c r="O322" s="183">
        <v>46181.0</v>
      </c>
      <c r="P322" s="183"/>
      <c r="Q322" s="179">
        <f t="shared" si="2"/>
        <v>-46181</v>
      </c>
      <c r="R322" s="163"/>
      <c r="S322" s="163"/>
      <c r="T322" s="163"/>
    </row>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T$322"/>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86"/>
    <col customWidth="1" min="2" max="2" width="7.57"/>
    <col customWidth="1" min="3" max="3" width="7.0"/>
    <col customWidth="1" min="4" max="4" width="8.0"/>
    <col customWidth="1" min="5" max="5" width="7.57"/>
    <col customWidth="1" min="6" max="6" width="12.71"/>
    <col customWidth="1" min="7" max="7" width="10.71"/>
    <col customWidth="1" min="8" max="8" width="10.43"/>
    <col customWidth="1" min="9" max="9" width="23.29"/>
    <col customWidth="1" min="10" max="10" width="16.29"/>
    <col customWidth="1" min="11" max="11" width="19.57"/>
    <col customWidth="1" min="12" max="12" width="15.71"/>
    <col customWidth="1" min="13" max="26" width="9.14"/>
  </cols>
  <sheetData>
    <row r="1">
      <c r="A1" s="187" t="s">
        <v>0</v>
      </c>
      <c r="B1" s="79"/>
      <c r="C1" s="79"/>
      <c r="D1" s="79"/>
      <c r="E1" s="79"/>
      <c r="F1" s="79"/>
      <c r="G1" s="79"/>
      <c r="H1" s="79"/>
      <c r="I1" s="79"/>
      <c r="J1" s="79"/>
      <c r="K1" s="79"/>
      <c r="L1" s="85"/>
      <c r="M1" s="175"/>
      <c r="N1" s="175"/>
      <c r="O1" s="175"/>
      <c r="P1" s="175"/>
      <c r="Q1" s="175"/>
      <c r="R1" s="175"/>
      <c r="S1" s="175"/>
      <c r="T1" s="175"/>
      <c r="U1" s="175"/>
      <c r="V1" s="175"/>
      <c r="W1" s="175"/>
      <c r="X1" s="175"/>
      <c r="Y1" s="175"/>
      <c r="Z1" s="175"/>
    </row>
    <row r="2">
      <c r="A2" s="187" t="s">
        <v>160</v>
      </c>
      <c r="B2" s="79"/>
      <c r="C2" s="79"/>
      <c r="D2" s="79"/>
      <c r="E2" s="79"/>
      <c r="F2" s="79"/>
      <c r="G2" s="79"/>
      <c r="H2" s="79"/>
      <c r="I2" s="79"/>
      <c r="J2" s="79"/>
      <c r="K2" s="79"/>
      <c r="L2" s="85"/>
      <c r="M2" s="175"/>
      <c r="N2" s="175"/>
      <c r="O2" s="175"/>
      <c r="P2" s="175"/>
      <c r="Q2" s="175"/>
      <c r="R2" s="175"/>
      <c r="S2" s="175"/>
      <c r="T2" s="175"/>
      <c r="U2" s="175"/>
      <c r="V2" s="175"/>
      <c r="W2" s="175"/>
      <c r="X2" s="175"/>
      <c r="Y2" s="175"/>
      <c r="Z2" s="175"/>
    </row>
    <row r="3">
      <c r="A3" s="82" t="s">
        <v>622</v>
      </c>
      <c r="B3" s="79"/>
      <c r="C3" s="79"/>
      <c r="D3" s="79"/>
      <c r="E3" s="79"/>
      <c r="F3" s="79"/>
      <c r="G3" s="79"/>
      <c r="H3" s="79"/>
      <c r="I3" s="79"/>
      <c r="J3" s="79"/>
      <c r="K3" s="85"/>
      <c r="L3" s="188">
        <f>'Summary E'!M1</f>
        <v>46190</v>
      </c>
      <c r="M3" s="175"/>
      <c r="N3" s="175"/>
      <c r="O3" s="175"/>
      <c r="P3" s="175"/>
      <c r="Q3" s="175"/>
      <c r="R3" s="175"/>
      <c r="S3" s="175"/>
      <c r="T3" s="175"/>
      <c r="U3" s="175"/>
      <c r="V3" s="175"/>
      <c r="W3" s="175"/>
      <c r="X3" s="175"/>
      <c r="Y3" s="175"/>
      <c r="Z3" s="175"/>
    </row>
    <row r="4">
      <c r="A4" s="189" t="s">
        <v>3</v>
      </c>
      <c r="B4" s="190" t="s">
        <v>623</v>
      </c>
      <c r="C4" s="191" t="s">
        <v>624</v>
      </c>
      <c r="D4" s="192" t="s">
        <v>625</v>
      </c>
      <c r="E4" s="191" t="s">
        <v>626</v>
      </c>
      <c r="F4" s="191" t="s">
        <v>627</v>
      </c>
      <c r="G4" s="193" t="s">
        <v>628</v>
      </c>
      <c r="H4" s="193" t="s">
        <v>629</v>
      </c>
      <c r="I4" s="194" t="s">
        <v>630</v>
      </c>
      <c r="J4" s="191" t="s">
        <v>631</v>
      </c>
      <c r="K4" s="191" t="s">
        <v>632</v>
      </c>
      <c r="L4" s="195" t="s">
        <v>12</v>
      </c>
      <c r="M4" s="175"/>
      <c r="N4" s="175"/>
      <c r="O4" s="175"/>
      <c r="P4" s="175"/>
      <c r="Q4" s="175"/>
      <c r="R4" s="175"/>
      <c r="S4" s="175"/>
      <c r="T4" s="175"/>
      <c r="U4" s="175"/>
      <c r="V4" s="175"/>
      <c r="W4" s="175"/>
      <c r="X4" s="175"/>
      <c r="Y4" s="175"/>
      <c r="Z4" s="175"/>
    </row>
    <row r="5">
      <c r="A5" s="196">
        <v>1.0</v>
      </c>
      <c r="B5" s="197" t="s">
        <v>633</v>
      </c>
      <c r="C5" s="197">
        <v>1.0</v>
      </c>
      <c r="D5" s="198" t="s">
        <v>335</v>
      </c>
      <c r="E5" s="197" t="str">
        <f>VLOOKUP(D5,'TS Gantry - AP47'!$C$8:$D$638,2,0)</f>
        <v>DA-1.5</v>
      </c>
      <c r="F5" s="197" t="str">
        <f>VLOOKUP($D5,Foundation!$D$5:$F$380,3,FALSE)</f>
        <v>Sandy</v>
      </c>
      <c r="G5" s="199">
        <v>45834.0</v>
      </c>
      <c r="H5" s="199">
        <v>45834.0</v>
      </c>
      <c r="I5" s="200" t="s">
        <v>634</v>
      </c>
      <c r="J5" s="197" t="s">
        <v>635</v>
      </c>
      <c r="K5" s="197"/>
      <c r="L5" s="201"/>
      <c r="M5" s="175"/>
      <c r="N5" s="175"/>
      <c r="O5" s="175"/>
      <c r="P5" s="175"/>
      <c r="Q5" s="175"/>
      <c r="R5" s="175"/>
      <c r="S5" s="175"/>
      <c r="T5" s="175"/>
      <c r="U5" s="175"/>
      <c r="V5" s="175"/>
      <c r="W5" s="175"/>
      <c r="X5" s="175"/>
      <c r="Y5" s="175"/>
      <c r="Z5" s="175"/>
    </row>
    <row r="6">
      <c r="A6" s="202">
        <v>2.0</v>
      </c>
      <c r="B6" s="163" t="s">
        <v>633</v>
      </c>
      <c r="C6" s="163">
        <v>2.0</v>
      </c>
      <c r="D6" s="203" t="s">
        <v>336</v>
      </c>
      <c r="E6" s="163" t="str">
        <f>VLOOKUP(D6,'TS Gantry - AP47'!$C$8:$D$638,2,0)</f>
        <v>DA+3</v>
      </c>
      <c r="F6" s="163" t="str">
        <f>VLOOKUP($D6,Foundation!$D$5:$F$380,3,FALSE)</f>
        <v>Sandy</v>
      </c>
      <c r="G6" s="183">
        <v>45834.0</v>
      </c>
      <c r="H6" s="183">
        <v>45834.0</v>
      </c>
      <c r="I6" s="185" t="s">
        <v>634</v>
      </c>
      <c r="J6" s="163" t="s">
        <v>635</v>
      </c>
      <c r="K6" s="204"/>
      <c r="L6" s="205"/>
      <c r="M6" s="175"/>
      <c r="N6" s="175"/>
      <c r="O6" s="175"/>
      <c r="P6" s="175"/>
      <c r="Q6" s="175"/>
      <c r="R6" s="175"/>
      <c r="S6" s="175"/>
      <c r="T6" s="175"/>
      <c r="U6" s="175"/>
      <c r="V6" s="175"/>
      <c r="W6" s="175"/>
      <c r="X6" s="175"/>
      <c r="Y6" s="175"/>
      <c r="Z6" s="175"/>
    </row>
    <row r="7">
      <c r="A7" s="202">
        <v>3.0</v>
      </c>
      <c r="B7" s="163" t="s">
        <v>633</v>
      </c>
      <c r="C7" s="163">
        <v>3.0</v>
      </c>
      <c r="D7" s="203" t="s">
        <v>337</v>
      </c>
      <c r="E7" s="163" t="str">
        <f>VLOOKUP(D7,'TS Gantry - AP47'!$C$8:$D$638,2,0)</f>
        <v>DA+6</v>
      </c>
      <c r="F7" s="163" t="str">
        <f>VLOOKUP($D7,Foundation!$D$5:$F$380,3,FALSE)</f>
        <v>Sandy</v>
      </c>
      <c r="G7" s="183">
        <v>45834.0</v>
      </c>
      <c r="H7" s="183">
        <v>45834.0</v>
      </c>
      <c r="I7" s="185" t="s">
        <v>634</v>
      </c>
      <c r="J7" s="163" t="s">
        <v>635</v>
      </c>
      <c r="K7" s="204"/>
      <c r="L7" s="205"/>
      <c r="M7" s="175"/>
      <c r="N7" s="175"/>
      <c r="O7" s="175"/>
      <c r="P7" s="175"/>
      <c r="Q7" s="175"/>
      <c r="R7" s="175"/>
      <c r="S7" s="175"/>
      <c r="T7" s="175"/>
      <c r="U7" s="175"/>
      <c r="V7" s="175"/>
      <c r="W7" s="175"/>
      <c r="X7" s="175"/>
      <c r="Y7" s="175"/>
      <c r="Z7" s="175"/>
    </row>
    <row r="8">
      <c r="A8" s="202">
        <v>4.0</v>
      </c>
      <c r="B8" s="163" t="s">
        <v>633</v>
      </c>
      <c r="C8" s="163">
        <v>4.0</v>
      </c>
      <c r="D8" s="203" t="s">
        <v>338</v>
      </c>
      <c r="E8" s="163" t="str">
        <f>VLOOKUP(D8,'TS Gantry - AP47'!$C$8:$D$638,2,0)</f>
        <v>DA+3</v>
      </c>
      <c r="F8" s="163" t="str">
        <f>VLOOKUP($D8,Foundation!$D$5:$F$380,3,FALSE)</f>
        <v>Sandy</v>
      </c>
      <c r="G8" s="183">
        <v>45834.0</v>
      </c>
      <c r="H8" s="183">
        <v>45834.0</v>
      </c>
      <c r="I8" s="185" t="s">
        <v>634</v>
      </c>
      <c r="J8" s="163" t="s">
        <v>635</v>
      </c>
      <c r="K8" s="204"/>
      <c r="L8" s="205"/>
      <c r="M8" s="175"/>
      <c r="N8" s="175"/>
      <c r="O8" s="175"/>
      <c r="P8" s="175"/>
      <c r="Q8" s="175"/>
      <c r="R8" s="175"/>
      <c r="S8" s="175"/>
      <c r="T8" s="175"/>
      <c r="U8" s="175"/>
      <c r="V8" s="175"/>
      <c r="W8" s="175"/>
      <c r="X8" s="175"/>
      <c r="Y8" s="175"/>
      <c r="Z8" s="175"/>
    </row>
    <row r="9">
      <c r="A9" s="202">
        <v>5.0</v>
      </c>
      <c r="B9" s="163" t="s">
        <v>633</v>
      </c>
      <c r="C9" s="163">
        <v>5.0</v>
      </c>
      <c r="D9" s="203" t="s">
        <v>339</v>
      </c>
      <c r="E9" s="163" t="str">
        <f>VLOOKUP(D9,'TS Gantry - AP47'!$C$8:$D$638,2,0)</f>
        <v>DA+0</v>
      </c>
      <c r="F9" s="163" t="str">
        <f>VLOOKUP($D9,Foundation!$D$5:$F$380,3,FALSE)</f>
        <v>Sandy</v>
      </c>
      <c r="G9" s="183">
        <v>45835.0</v>
      </c>
      <c r="H9" s="183">
        <v>45835.0</v>
      </c>
      <c r="I9" s="185" t="s">
        <v>634</v>
      </c>
      <c r="J9" s="163" t="s">
        <v>635</v>
      </c>
      <c r="K9" s="204"/>
      <c r="L9" s="205"/>
      <c r="M9" s="175"/>
      <c r="N9" s="175"/>
      <c r="O9" s="175"/>
      <c r="P9" s="175"/>
      <c r="Q9" s="175"/>
      <c r="R9" s="175"/>
      <c r="S9" s="175"/>
      <c r="T9" s="175"/>
      <c r="U9" s="175"/>
      <c r="V9" s="175"/>
      <c r="W9" s="175"/>
      <c r="X9" s="175"/>
      <c r="Y9" s="175"/>
      <c r="Z9" s="175"/>
    </row>
    <row r="10">
      <c r="A10" s="202">
        <v>6.0</v>
      </c>
      <c r="B10" s="163" t="s">
        <v>633</v>
      </c>
      <c r="C10" s="163">
        <v>6.0</v>
      </c>
      <c r="D10" s="203" t="s">
        <v>340</v>
      </c>
      <c r="E10" s="163" t="str">
        <f>VLOOKUP(D10,'TS Gantry - AP47'!$C$8:$D$638,2,0)</f>
        <v>DA+0</v>
      </c>
      <c r="F10" s="163" t="str">
        <f>VLOOKUP($D10,Foundation!$D$5:$F$380,3,FALSE)</f>
        <v>Sandy</v>
      </c>
      <c r="G10" s="183">
        <v>45835.0</v>
      </c>
      <c r="H10" s="183">
        <v>45835.0</v>
      </c>
      <c r="I10" s="185" t="s">
        <v>634</v>
      </c>
      <c r="J10" s="163" t="s">
        <v>635</v>
      </c>
      <c r="K10" s="204"/>
      <c r="L10" s="205"/>
      <c r="M10" s="175"/>
      <c r="N10" s="175"/>
      <c r="O10" s="175"/>
      <c r="P10" s="175"/>
      <c r="Q10" s="175"/>
      <c r="R10" s="175"/>
      <c r="S10" s="175"/>
      <c r="T10" s="175"/>
      <c r="U10" s="175"/>
      <c r="V10" s="175"/>
      <c r="W10" s="175"/>
      <c r="X10" s="175"/>
      <c r="Y10" s="175"/>
      <c r="Z10" s="175"/>
    </row>
    <row r="11">
      <c r="A11" s="202">
        <v>7.0</v>
      </c>
      <c r="B11" s="163" t="s">
        <v>633</v>
      </c>
      <c r="C11" s="163">
        <v>7.0</v>
      </c>
      <c r="D11" s="203" t="s">
        <v>341</v>
      </c>
      <c r="E11" s="163" t="str">
        <f>VLOOKUP(D11,'TS Gantry - AP47'!$C$8:$D$638,2,0)</f>
        <v>DA+3</v>
      </c>
      <c r="F11" s="163" t="str">
        <f>VLOOKUP($D11,Foundation!$D$5:$F$380,3,FALSE)</f>
        <v>Sandy</v>
      </c>
      <c r="G11" s="183">
        <v>45835.0</v>
      </c>
      <c r="H11" s="183">
        <v>45835.0</v>
      </c>
      <c r="I11" s="185" t="s">
        <v>634</v>
      </c>
      <c r="J11" s="163" t="s">
        <v>635</v>
      </c>
      <c r="K11" s="204"/>
      <c r="L11" s="205"/>
      <c r="M11" s="175"/>
      <c r="N11" s="175"/>
      <c r="O11" s="175"/>
      <c r="P11" s="175"/>
      <c r="Q11" s="175"/>
      <c r="R11" s="175"/>
      <c r="S11" s="175"/>
      <c r="T11" s="175"/>
      <c r="U11" s="175"/>
      <c r="V11" s="175"/>
      <c r="W11" s="175"/>
      <c r="X11" s="175"/>
      <c r="Y11" s="175"/>
      <c r="Z11" s="175"/>
    </row>
    <row r="12">
      <c r="A12" s="202">
        <v>8.0</v>
      </c>
      <c r="B12" s="163" t="s">
        <v>633</v>
      </c>
      <c r="C12" s="163">
        <v>8.0</v>
      </c>
      <c r="D12" s="203" t="s">
        <v>342</v>
      </c>
      <c r="E12" s="163" t="str">
        <f>VLOOKUP(D12,'TS Gantry - AP47'!$C$8:$D$638,2,0)</f>
        <v>DA+0</v>
      </c>
      <c r="F12" s="163" t="str">
        <f>VLOOKUP($D12,Foundation!$D$5:$F$380,3,FALSE)</f>
        <v>Sandy</v>
      </c>
      <c r="G12" s="183">
        <v>45835.0</v>
      </c>
      <c r="H12" s="183">
        <v>45835.0</v>
      </c>
      <c r="I12" s="185" t="s">
        <v>634</v>
      </c>
      <c r="J12" s="163" t="s">
        <v>635</v>
      </c>
      <c r="K12" s="163"/>
      <c r="L12" s="205"/>
      <c r="M12" s="175"/>
      <c r="N12" s="175"/>
      <c r="O12" s="175"/>
      <c r="P12" s="175"/>
      <c r="Q12" s="175"/>
      <c r="R12" s="175"/>
      <c r="S12" s="175"/>
      <c r="T12" s="175"/>
      <c r="U12" s="175"/>
      <c r="V12" s="175"/>
      <c r="W12" s="175"/>
      <c r="X12" s="175"/>
      <c r="Y12" s="175"/>
      <c r="Z12" s="175"/>
    </row>
    <row r="13">
      <c r="A13" s="202">
        <v>9.0</v>
      </c>
      <c r="B13" s="163" t="s">
        <v>633</v>
      </c>
      <c r="C13" s="163">
        <v>9.0</v>
      </c>
      <c r="D13" s="203" t="s">
        <v>328</v>
      </c>
      <c r="E13" s="163" t="str">
        <f>VLOOKUP(D13,'TS Gantry - AP47'!$C$8:$D$638,2,0)</f>
        <v>DA-1.5</v>
      </c>
      <c r="F13" s="163" t="str">
        <f>VLOOKUP($D13,Foundation!$D$5:$F$380,3,FALSE)</f>
        <v>Sandy</v>
      </c>
      <c r="G13" s="183">
        <v>45836.0</v>
      </c>
      <c r="H13" s="183">
        <v>45836.0</v>
      </c>
      <c r="I13" s="185" t="s">
        <v>634</v>
      </c>
      <c r="J13" s="163" t="s">
        <v>635</v>
      </c>
      <c r="K13" s="204"/>
      <c r="L13" s="205"/>
      <c r="M13" s="175"/>
      <c r="N13" s="175"/>
      <c r="O13" s="175"/>
      <c r="P13" s="175"/>
      <c r="Q13" s="175"/>
      <c r="R13" s="175"/>
      <c r="S13" s="175"/>
      <c r="T13" s="175"/>
      <c r="U13" s="175"/>
      <c r="V13" s="175"/>
      <c r="W13" s="175"/>
      <c r="X13" s="175"/>
      <c r="Y13" s="175"/>
      <c r="Z13" s="175"/>
    </row>
    <row r="14">
      <c r="A14" s="202">
        <v>10.0</v>
      </c>
      <c r="B14" s="163" t="s">
        <v>633</v>
      </c>
      <c r="C14" s="163">
        <v>10.0</v>
      </c>
      <c r="D14" s="203" t="s">
        <v>329</v>
      </c>
      <c r="E14" s="163" t="str">
        <f>VLOOKUP(D14,'TS Gantry - AP47'!$C$8:$D$638,2,0)</f>
        <v>DA+3</v>
      </c>
      <c r="F14" s="163" t="str">
        <f>VLOOKUP($D14,Foundation!$D$5:$F$380,3,FALSE)</f>
        <v>Sandy</v>
      </c>
      <c r="G14" s="183">
        <v>45836.0</v>
      </c>
      <c r="H14" s="183">
        <v>45836.0</v>
      </c>
      <c r="I14" s="185" t="s">
        <v>634</v>
      </c>
      <c r="J14" s="163" t="s">
        <v>635</v>
      </c>
      <c r="K14" s="204"/>
      <c r="L14" s="205"/>
      <c r="M14" s="175"/>
      <c r="N14" s="175"/>
      <c r="O14" s="175"/>
      <c r="P14" s="175"/>
      <c r="Q14" s="175"/>
      <c r="R14" s="175"/>
      <c r="S14" s="175"/>
      <c r="T14" s="175"/>
      <c r="U14" s="175"/>
      <c r="V14" s="175"/>
      <c r="W14" s="175"/>
      <c r="X14" s="175"/>
      <c r="Y14" s="175"/>
      <c r="Z14" s="175"/>
    </row>
    <row r="15">
      <c r="A15" s="202">
        <v>11.0</v>
      </c>
      <c r="B15" s="163" t="s">
        <v>633</v>
      </c>
      <c r="C15" s="163">
        <v>11.0</v>
      </c>
      <c r="D15" s="203" t="s">
        <v>330</v>
      </c>
      <c r="E15" s="163" t="str">
        <f>VLOOKUP(D15,'TS Gantry - AP47'!$C$8:$D$638,2,0)</f>
        <v>DA+3</v>
      </c>
      <c r="F15" s="163" t="str">
        <f>VLOOKUP($D15,Foundation!$D$5:$F$380,3,FALSE)</f>
        <v>Sandy</v>
      </c>
      <c r="G15" s="183">
        <v>45836.0</v>
      </c>
      <c r="H15" s="183">
        <v>45836.0</v>
      </c>
      <c r="I15" s="185" t="s">
        <v>634</v>
      </c>
      <c r="J15" s="163" t="s">
        <v>635</v>
      </c>
      <c r="K15" s="204"/>
      <c r="L15" s="205"/>
      <c r="M15" s="175"/>
      <c r="N15" s="175"/>
      <c r="O15" s="175"/>
      <c r="P15" s="175"/>
      <c r="Q15" s="175"/>
      <c r="R15" s="175"/>
      <c r="S15" s="175"/>
      <c r="T15" s="175"/>
      <c r="U15" s="175"/>
      <c r="V15" s="175"/>
      <c r="W15" s="175"/>
      <c r="X15" s="175"/>
      <c r="Y15" s="175"/>
      <c r="Z15" s="175"/>
    </row>
    <row r="16">
      <c r="A16" s="202">
        <v>12.0</v>
      </c>
      <c r="B16" s="163" t="s">
        <v>633</v>
      </c>
      <c r="C16" s="163">
        <v>12.0</v>
      </c>
      <c r="D16" s="203" t="s">
        <v>331</v>
      </c>
      <c r="E16" s="163" t="str">
        <f>VLOOKUP(D16,'TS Gantry - AP47'!$C$8:$D$638,2,0)</f>
        <v>DA+0</v>
      </c>
      <c r="F16" s="163" t="str">
        <f>VLOOKUP($D16,Foundation!$D$5:$F$380,3,FALSE)</f>
        <v>Sandy</v>
      </c>
      <c r="G16" s="183">
        <v>45836.0</v>
      </c>
      <c r="H16" s="183">
        <v>45836.0</v>
      </c>
      <c r="I16" s="185" t="s">
        <v>634</v>
      </c>
      <c r="J16" s="163" t="s">
        <v>635</v>
      </c>
      <c r="K16" s="204"/>
      <c r="L16" s="205"/>
      <c r="M16" s="175"/>
      <c r="N16" s="175"/>
      <c r="O16" s="175"/>
      <c r="P16" s="175"/>
      <c r="Q16" s="175"/>
      <c r="R16" s="175"/>
      <c r="S16" s="175"/>
      <c r="T16" s="175"/>
      <c r="U16" s="175"/>
      <c r="V16" s="175"/>
      <c r="W16" s="175"/>
      <c r="X16" s="175"/>
      <c r="Y16" s="175"/>
      <c r="Z16" s="175"/>
    </row>
    <row r="17">
      <c r="A17" s="202">
        <v>13.0</v>
      </c>
      <c r="B17" s="163" t="s">
        <v>633</v>
      </c>
      <c r="C17" s="163">
        <v>13.0</v>
      </c>
      <c r="D17" s="203" t="s">
        <v>332</v>
      </c>
      <c r="E17" s="163" t="str">
        <f>VLOOKUP(D17,'TS Gantry - AP47'!$C$8:$D$638,2,0)</f>
        <v>DA+3</v>
      </c>
      <c r="F17" s="163" t="str">
        <f>VLOOKUP($D17,Foundation!$D$5:$F$380,3,FALSE)</f>
        <v>Sandy</v>
      </c>
      <c r="G17" s="183">
        <v>45836.0</v>
      </c>
      <c r="H17" s="183">
        <v>45836.0</v>
      </c>
      <c r="I17" s="185" t="s">
        <v>634</v>
      </c>
      <c r="J17" s="163" t="s">
        <v>635</v>
      </c>
      <c r="K17" s="204"/>
      <c r="L17" s="205"/>
      <c r="M17" s="175"/>
      <c r="N17" s="175"/>
      <c r="O17" s="175"/>
      <c r="P17" s="175"/>
      <c r="Q17" s="175"/>
      <c r="R17" s="175"/>
      <c r="S17" s="175"/>
      <c r="T17" s="175"/>
      <c r="U17" s="175"/>
      <c r="V17" s="175"/>
      <c r="W17" s="175"/>
      <c r="X17" s="175"/>
      <c r="Y17" s="175"/>
      <c r="Z17" s="175"/>
    </row>
    <row r="18">
      <c r="A18" s="202">
        <v>14.0</v>
      </c>
      <c r="B18" s="163" t="s">
        <v>633</v>
      </c>
      <c r="C18" s="163">
        <v>14.0</v>
      </c>
      <c r="D18" s="203" t="s">
        <v>324</v>
      </c>
      <c r="E18" s="163" t="str">
        <f>VLOOKUP(D18,'TS Gantry - AP47'!$C$8:$D$638,2,0)</f>
        <v>DA+0</v>
      </c>
      <c r="F18" s="163" t="str">
        <f>VLOOKUP($D18,Foundation!$D$5:$F$380,3,FALSE)</f>
        <v>Sandy</v>
      </c>
      <c r="G18" s="183">
        <v>45837.0</v>
      </c>
      <c r="H18" s="183">
        <v>45837.0</v>
      </c>
      <c r="I18" s="185" t="s">
        <v>634</v>
      </c>
      <c r="J18" s="163" t="s">
        <v>635</v>
      </c>
      <c r="K18" s="204"/>
      <c r="L18" s="205"/>
      <c r="M18" s="175"/>
      <c r="N18" s="175"/>
      <c r="O18" s="175"/>
      <c r="P18" s="175"/>
      <c r="Q18" s="175"/>
      <c r="R18" s="175"/>
      <c r="S18" s="175"/>
      <c r="T18" s="175"/>
      <c r="U18" s="175"/>
      <c r="V18" s="175"/>
      <c r="W18" s="175"/>
      <c r="X18" s="175"/>
      <c r="Y18" s="175"/>
      <c r="Z18" s="175"/>
    </row>
    <row r="19">
      <c r="A19" s="202">
        <v>15.0</v>
      </c>
      <c r="B19" s="163" t="s">
        <v>633</v>
      </c>
      <c r="C19" s="163">
        <v>15.0</v>
      </c>
      <c r="D19" s="203" t="s">
        <v>326</v>
      </c>
      <c r="E19" s="163" t="str">
        <f>VLOOKUP(D19,'TS Gantry - AP47'!$C$8:$D$638,2,0)</f>
        <v>DA-1.5</v>
      </c>
      <c r="F19" s="163" t="str">
        <f>VLOOKUP($D19,Foundation!$D$5:$F$380,3,FALSE)</f>
        <v>Sandy</v>
      </c>
      <c r="G19" s="183">
        <v>45837.0</v>
      </c>
      <c r="H19" s="183">
        <v>45837.0</v>
      </c>
      <c r="I19" s="185" t="s">
        <v>634</v>
      </c>
      <c r="J19" s="163" t="s">
        <v>635</v>
      </c>
      <c r="K19" s="163"/>
      <c r="L19" s="205"/>
      <c r="M19" s="175"/>
      <c r="N19" s="175"/>
      <c r="O19" s="175"/>
      <c r="P19" s="175"/>
      <c r="Q19" s="175"/>
      <c r="R19" s="175"/>
      <c r="S19" s="175"/>
      <c r="T19" s="175"/>
      <c r="U19" s="175"/>
      <c r="V19" s="175"/>
      <c r="W19" s="175"/>
      <c r="X19" s="175"/>
      <c r="Y19" s="175"/>
      <c r="Z19" s="175"/>
    </row>
    <row r="20">
      <c r="A20" s="202">
        <v>16.0</v>
      </c>
      <c r="B20" s="163" t="s">
        <v>633</v>
      </c>
      <c r="C20" s="163">
        <v>16.0</v>
      </c>
      <c r="D20" s="203" t="s">
        <v>322</v>
      </c>
      <c r="E20" s="163" t="str">
        <f>VLOOKUP(D20,'TS Gantry - AP47'!$C$8:$D$638,2,0)</f>
        <v>DA+6</v>
      </c>
      <c r="F20" s="163" t="str">
        <f>VLOOKUP($D20,Foundation!$D$5:$F$380,3,FALSE)</f>
        <v>Sandy</v>
      </c>
      <c r="G20" s="183">
        <v>45838.0</v>
      </c>
      <c r="H20" s="183">
        <v>45838.0</v>
      </c>
      <c r="I20" s="185" t="s">
        <v>634</v>
      </c>
      <c r="J20" s="163" t="s">
        <v>635</v>
      </c>
      <c r="K20" s="163"/>
      <c r="L20" s="205"/>
      <c r="M20" s="175"/>
      <c r="N20" s="175"/>
      <c r="O20" s="175"/>
      <c r="P20" s="175"/>
      <c r="Q20" s="175"/>
      <c r="R20" s="175"/>
      <c r="S20" s="175"/>
      <c r="T20" s="175"/>
      <c r="U20" s="175"/>
      <c r="V20" s="175"/>
      <c r="W20" s="175"/>
      <c r="X20" s="175"/>
      <c r="Y20" s="175"/>
      <c r="Z20" s="175"/>
    </row>
    <row r="21" ht="15.75" customHeight="1">
      <c r="A21" s="202">
        <v>17.0</v>
      </c>
      <c r="B21" s="163" t="s">
        <v>633</v>
      </c>
      <c r="C21" s="163">
        <v>17.0</v>
      </c>
      <c r="D21" s="203" t="s">
        <v>323</v>
      </c>
      <c r="E21" s="163" t="str">
        <f>VLOOKUP(D21,'TS Gantry - AP47'!$C$8:$D$638,2,0)</f>
        <v>DA-1.5</v>
      </c>
      <c r="F21" s="163" t="str">
        <f>VLOOKUP($D21,Foundation!$D$5:$F$380,3,FALSE)</f>
        <v>Sandy</v>
      </c>
      <c r="G21" s="183">
        <v>45838.0</v>
      </c>
      <c r="H21" s="183">
        <v>45838.0</v>
      </c>
      <c r="I21" s="185" t="s">
        <v>634</v>
      </c>
      <c r="J21" s="163" t="s">
        <v>635</v>
      </c>
      <c r="K21" s="163"/>
      <c r="L21" s="205"/>
      <c r="M21" s="175"/>
      <c r="N21" s="175"/>
      <c r="O21" s="175"/>
      <c r="P21" s="175"/>
      <c r="Q21" s="175"/>
      <c r="R21" s="175"/>
      <c r="S21" s="175"/>
      <c r="T21" s="175"/>
      <c r="U21" s="175"/>
      <c r="V21" s="175"/>
      <c r="W21" s="175"/>
      <c r="X21" s="175"/>
      <c r="Y21" s="175"/>
      <c r="Z21" s="175"/>
    </row>
    <row r="22" ht="15.75" customHeight="1">
      <c r="A22" s="202">
        <v>18.0</v>
      </c>
      <c r="B22" s="163" t="s">
        <v>633</v>
      </c>
      <c r="C22" s="163">
        <v>18.0</v>
      </c>
      <c r="D22" s="203" t="s">
        <v>325</v>
      </c>
      <c r="E22" s="163" t="str">
        <f>VLOOKUP(D22,'TS Gantry - AP47'!$C$8:$D$638,2,0)</f>
        <v>DA+0</v>
      </c>
      <c r="F22" s="163" t="str">
        <f>VLOOKUP($D22,Foundation!$D$5:$F$380,3,FALSE)</f>
        <v>Sandy</v>
      </c>
      <c r="G22" s="183">
        <v>45838.0</v>
      </c>
      <c r="H22" s="183">
        <v>45838.0</v>
      </c>
      <c r="I22" s="185" t="s">
        <v>634</v>
      </c>
      <c r="J22" s="163" t="s">
        <v>635</v>
      </c>
      <c r="K22" s="163"/>
      <c r="L22" s="205"/>
      <c r="M22" s="175"/>
      <c r="N22" s="175"/>
      <c r="O22" s="175"/>
      <c r="P22" s="175"/>
      <c r="Q22" s="175"/>
      <c r="R22" s="175"/>
      <c r="S22" s="175"/>
      <c r="T22" s="175"/>
      <c r="U22" s="175"/>
      <c r="V22" s="175"/>
      <c r="W22" s="175"/>
      <c r="X22" s="175"/>
      <c r="Y22" s="175"/>
      <c r="Z22" s="175"/>
    </row>
    <row r="23" ht="15.75" customHeight="1">
      <c r="A23" s="202">
        <v>19.0</v>
      </c>
      <c r="B23" s="163" t="s">
        <v>633</v>
      </c>
      <c r="C23" s="163">
        <v>19.0</v>
      </c>
      <c r="D23" s="203" t="s">
        <v>327</v>
      </c>
      <c r="E23" s="163" t="str">
        <f>VLOOKUP(D23,'TS Gantry - AP47'!$C$8:$D$638,2,0)</f>
        <v>DA+0</v>
      </c>
      <c r="F23" s="163" t="str">
        <f>VLOOKUP($D23,Foundation!$D$5:$F$380,3,FALSE)</f>
        <v>Sandy</v>
      </c>
      <c r="G23" s="183">
        <v>45838.0</v>
      </c>
      <c r="H23" s="183">
        <v>45838.0</v>
      </c>
      <c r="I23" s="185" t="s">
        <v>634</v>
      </c>
      <c r="J23" s="163" t="s">
        <v>635</v>
      </c>
      <c r="K23" s="163"/>
      <c r="L23" s="205"/>
      <c r="M23" s="175"/>
      <c r="N23" s="175"/>
      <c r="O23" s="175"/>
      <c r="P23" s="175"/>
      <c r="Q23" s="175"/>
      <c r="R23" s="175"/>
      <c r="S23" s="175"/>
      <c r="T23" s="175"/>
      <c r="U23" s="175"/>
      <c r="V23" s="175"/>
      <c r="W23" s="175"/>
      <c r="X23" s="175"/>
      <c r="Y23" s="175"/>
      <c r="Z23" s="175"/>
    </row>
    <row r="24" ht="15.75" customHeight="1">
      <c r="A24" s="206">
        <v>20.0</v>
      </c>
      <c r="B24" s="170" t="s">
        <v>633</v>
      </c>
      <c r="C24" s="170">
        <v>20.0</v>
      </c>
      <c r="D24" s="207" t="s">
        <v>320</v>
      </c>
      <c r="E24" s="170" t="str">
        <f>VLOOKUP(D24,'TS Gantry - AP47'!$C$8:$D$638,2,0)</f>
        <v>DA+6</v>
      </c>
      <c r="F24" s="170" t="str">
        <f>VLOOKUP($D24,Foundation!$D$5:$F$380,3,FALSE)</f>
        <v>Sandy</v>
      </c>
      <c r="G24" s="208">
        <v>45838.0</v>
      </c>
      <c r="H24" s="208">
        <v>45838.0</v>
      </c>
      <c r="I24" s="209" t="s">
        <v>634</v>
      </c>
      <c r="J24" s="170" t="s">
        <v>635</v>
      </c>
      <c r="K24" s="170"/>
      <c r="L24" s="210"/>
      <c r="M24" s="175"/>
      <c r="N24" s="175"/>
      <c r="O24" s="175"/>
      <c r="P24" s="175"/>
      <c r="Q24" s="175"/>
      <c r="R24" s="175"/>
      <c r="S24" s="175"/>
      <c r="T24" s="175"/>
      <c r="U24" s="175"/>
      <c r="V24" s="175"/>
      <c r="W24" s="175"/>
      <c r="X24" s="175"/>
      <c r="Y24" s="175"/>
      <c r="Z24" s="175"/>
    </row>
    <row r="25" ht="15.75" customHeight="1">
      <c r="A25" s="154">
        <v>21.0</v>
      </c>
      <c r="B25" s="211" t="s">
        <v>636</v>
      </c>
      <c r="C25" s="211">
        <v>1.0</v>
      </c>
      <c r="D25" s="212" t="s">
        <v>317</v>
      </c>
      <c r="E25" s="211" t="str">
        <f>VLOOKUP(D25,'TS Gantry - AP47'!$C$8:$D$638,2,0)</f>
        <v>DA+0</v>
      </c>
      <c r="F25" s="211" t="str">
        <f>VLOOKUP($D25,Foundation!$D$5:$F$380,3,FALSE)</f>
        <v>Sandy</v>
      </c>
      <c r="G25" s="213">
        <v>45839.0</v>
      </c>
      <c r="H25" s="213">
        <v>45839.0</v>
      </c>
      <c r="I25" s="214" t="s">
        <v>634</v>
      </c>
      <c r="J25" s="211" t="s">
        <v>635</v>
      </c>
      <c r="K25" s="211"/>
      <c r="L25" s="215"/>
      <c r="M25" s="175"/>
      <c r="N25" s="175"/>
      <c r="O25" s="175"/>
      <c r="P25" s="175"/>
      <c r="Q25" s="175"/>
      <c r="R25" s="175"/>
      <c r="S25" s="175"/>
      <c r="T25" s="175"/>
      <c r="U25" s="175"/>
      <c r="V25" s="175"/>
      <c r="W25" s="175"/>
      <c r="X25" s="175"/>
      <c r="Y25" s="175"/>
      <c r="Z25" s="175"/>
    </row>
    <row r="26" ht="15.75" customHeight="1">
      <c r="A26" s="202">
        <v>22.0</v>
      </c>
      <c r="B26" s="163" t="s">
        <v>636</v>
      </c>
      <c r="C26" s="163">
        <v>2.0</v>
      </c>
      <c r="D26" s="203" t="s">
        <v>319</v>
      </c>
      <c r="E26" s="163" t="str">
        <f>VLOOKUP(D26,'TS Gantry - AP47'!$C$8:$D$638,2,0)</f>
        <v>DA+3</v>
      </c>
      <c r="F26" s="163" t="str">
        <f>VLOOKUP($D26,Foundation!$D$5:$F$380,3,FALSE)</f>
        <v>Sandy</v>
      </c>
      <c r="G26" s="183">
        <v>45839.0</v>
      </c>
      <c r="H26" s="183">
        <v>45839.0</v>
      </c>
      <c r="I26" s="185" t="s">
        <v>634</v>
      </c>
      <c r="J26" s="163" t="s">
        <v>635</v>
      </c>
      <c r="K26" s="163"/>
      <c r="L26" s="216"/>
      <c r="M26" s="175"/>
      <c r="N26" s="175"/>
      <c r="O26" s="175"/>
      <c r="P26" s="175"/>
      <c r="Q26" s="175"/>
      <c r="R26" s="175"/>
      <c r="S26" s="175"/>
      <c r="T26" s="175"/>
      <c r="U26" s="175"/>
      <c r="V26" s="175"/>
      <c r="W26" s="175"/>
      <c r="X26" s="175"/>
      <c r="Y26" s="175"/>
      <c r="Z26" s="175"/>
    </row>
    <row r="27" ht="15.75" customHeight="1">
      <c r="A27" s="202">
        <v>23.0</v>
      </c>
      <c r="B27" s="163" t="s">
        <v>636</v>
      </c>
      <c r="C27" s="163">
        <v>3.0</v>
      </c>
      <c r="D27" s="203" t="s">
        <v>318</v>
      </c>
      <c r="E27" s="163" t="str">
        <f>VLOOKUP(D27,'TS Gantry - AP47'!$C$8:$D$638,2,0)</f>
        <v>DA+6</v>
      </c>
      <c r="F27" s="163" t="str">
        <f>VLOOKUP($D27,Foundation!$D$5:$F$380,3,FALSE)</f>
        <v>Sandy</v>
      </c>
      <c r="G27" s="183">
        <v>45840.0</v>
      </c>
      <c r="H27" s="183">
        <v>45840.0</v>
      </c>
      <c r="I27" s="185" t="s">
        <v>634</v>
      </c>
      <c r="J27" s="163" t="s">
        <v>635</v>
      </c>
      <c r="K27" s="163"/>
      <c r="L27" s="216"/>
      <c r="M27" s="175"/>
      <c r="N27" s="175"/>
      <c r="O27" s="175"/>
      <c r="P27" s="175"/>
      <c r="Q27" s="175"/>
      <c r="R27" s="175"/>
      <c r="S27" s="175"/>
      <c r="T27" s="175"/>
      <c r="U27" s="175"/>
      <c r="V27" s="175"/>
      <c r="W27" s="175"/>
      <c r="X27" s="175"/>
      <c r="Y27" s="175"/>
      <c r="Z27" s="175"/>
    </row>
    <row r="28" ht="15.75" customHeight="1">
      <c r="A28" s="202">
        <v>24.0</v>
      </c>
      <c r="B28" s="163" t="s">
        <v>636</v>
      </c>
      <c r="C28" s="163">
        <v>4.0</v>
      </c>
      <c r="D28" s="203" t="s">
        <v>316</v>
      </c>
      <c r="E28" s="163" t="str">
        <f>VLOOKUP(D28,'TS Gantry - AP47'!$C$8:$D$638,2,0)</f>
        <v>DB1+3</v>
      </c>
      <c r="F28" s="163" t="str">
        <f>VLOOKUP($D28,Foundation!$D$5:$F$380,3,FALSE)</f>
        <v>Sandy</v>
      </c>
      <c r="G28" s="183">
        <v>45840.0</v>
      </c>
      <c r="H28" s="183">
        <v>45840.0</v>
      </c>
      <c r="I28" s="185" t="s">
        <v>634</v>
      </c>
      <c r="J28" s="163" t="s">
        <v>635</v>
      </c>
      <c r="K28" s="163"/>
      <c r="L28" s="216"/>
      <c r="M28" s="175"/>
      <c r="N28" s="175"/>
      <c r="O28" s="175"/>
      <c r="P28" s="175"/>
      <c r="Q28" s="175"/>
      <c r="R28" s="175"/>
      <c r="S28" s="175"/>
      <c r="T28" s="175"/>
      <c r="U28" s="175"/>
      <c r="V28" s="175"/>
      <c r="W28" s="175"/>
      <c r="X28" s="175"/>
      <c r="Y28" s="175"/>
      <c r="Z28" s="175"/>
    </row>
    <row r="29" ht="15.75" customHeight="1">
      <c r="A29" s="202">
        <v>25.0</v>
      </c>
      <c r="B29" s="163" t="s">
        <v>636</v>
      </c>
      <c r="C29" s="163">
        <v>5.0</v>
      </c>
      <c r="D29" s="203" t="s">
        <v>315</v>
      </c>
      <c r="E29" s="163" t="str">
        <f>VLOOKUP(D29,'TS Gantry - AP47'!$C$8:$D$638,2,0)</f>
        <v>DA+9</v>
      </c>
      <c r="F29" s="163" t="str">
        <f>VLOOKUP($D29,Foundation!$D$5:$F$380,3,FALSE)</f>
        <v>Sandy</v>
      </c>
      <c r="G29" s="183">
        <v>45840.0</v>
      </c>
      <c r="H29" s="183">
        <v>45840.0</v>
      </c>
      <c r="I29" s="185" t="s">
        <v>634</v>
      </c>
      <c r="J29" s="163" t="s">
        <v>635</v>
      </c>
      <c r="K29" s="163"/>
      <c r="L29" s="216"/>
      <c r="M29" s="175"/>
      <c r="N29" s="175"/>
      <c r="O29" s="175"/>
      <c r="P29" s="175"/>
      <c r="Q29" s="175"/>
      <c r="R29" s="175"/>
      <c r="S29" s="175"/>
      <c r="T29" s="175"/>
      <c r="U29" s="175"/>
      <c r="V29" s="175"/>
      <c r="W29" s="175"/>
      <c r="X29" s="175"/>
      <c r="Y29" s="175"/>
      <c r="Z29" s="175"/>
    </row>
    <row r="30" ht="15.75" customHeight="1">
      <c r="A30" s="202">
        <v>26.0</v>
      </c>
      <c r="B30" s="163" t="s">
        <v>636</v>
      </c>
      <c r="C30" s="163">
        <v>6.0</v>
      </c>
      <c r="D30" s="203" t="s">
        <v>314</v>
      </c>
      <c r="E30" s="163" t="str">
        <f>VLOOKUP(D30,'TS Gantry - AP47'!$C$8:$D$638,2,0)</f>
        <v>DA+3</v>
      </c>
      <c r="F30" s="163" t="str">
        <f>VLOOKUP($D30,Foundation!$D$5:$F$380,3,FALSE)</f>
        <v>Sandy</v>
      </c>
      <c r="G30" s="183">
        <v>45840.0</v>
      </c>
      <c r="H30" s="183">
        <v>45840.0</v>
      </c>
      <c r="I30" s="185" t="s">
        <v>634</v>
      </c>
      <c r="J30" s="163" t="s">
        <v>635</v>
      </c>
      <c r="K30" s="163"/>
      <c r="L30" s="216"/>
      <c r="M30" s="175"/>
      <c r="N30" s="175"/>
      <c r="O30" s="175"/>
      <c r="P30" s="175"/>
      <c r="Q30" s="175"/>
      <c r="R30" s="175"/>
      <c r="S30" s="175"/>
      <c r="T30" s="175"/>
      <c r="U30" s="175"/>
      <c r="V30" s="175"/>
      <c r="W30" s="175"/>
      <c r="X30" s="175"/>
      <c r="Y30" s="175"/>
      <c r="Z30" s="175"/>
    </row>
    <row r="31" ht="15.75" customHeight="1">
      <c r="A31" s="202">
        <v>27.0</v>
      </c>
      <c r="B31" s="163" t="s">
        <v>636</v>
      </c>
      <c r="C31" s="163">
        <v>7.0</v>
      </c>
      <c r="D31" s="203" t="s">
        <v>313</v>
      </c>
      <c r="E31" s="163" t="str">
        <f>VLOOKUP(D31,'TS Gantry - AP47'!$C$8:$D$638,2,0)</f>
        <v>DA+6</v>
      </c>
      <c r="F31" s="163" t="str">
        <f>VLOOKUP($D31,Foundation!$D$5:$F$380,3,FALSE)</f>
        <v>Sandy</v>
      </c>
      <c r="G31" s="183">
        <v>45840.0</v>
      </c>
      <c r="H31" s="183">
        <v>45840.0</v>
      </c>
      <c r="I31" s="185" t="s">
        <v>634</v>
      </c>
      <c r="J31" s="163" t="s">
        <v>635</v>
      </c>
      <c r="K31" s="163"/>
      <c r="L31" s="216"/>
      <c r="M31" s="175"/>
      <c r="N31" s="175"/>
      <c r="O31" s="175"/>
      <c r="P31" s="175"/>
      <c r="Q31" s="175"/>
      <c r="R31" s="175"/>
      <c r="S31" s="175"/>
      <c r="T31" s="175"/>
      <c r="U31" s="175"/>
      <c r="V31" s="175"/>
      <c r="W31" s="175"/>
      <c r="X31" s="175"/>
      <c r="Y31" s="175"/>
      <c r="Z31" s="175"/>
    </row>
    <row r="32" ht="15.75" customHeight="1">
      <c r="A32" s="202">
        <v>28.0</v>
      </c>
      <c r="B32" s="163" t="s">
        <v>636</v>
      </c>
      <c r="C32" s="163">
        <v>8.0</v>
      </c>
      <c r="D32" s="203" t="s">
        <v>312</v>
      </c>
      <c r="E32" s="163" t="str">
        <f>VLOOKUP(D32,'TS Gantry - AP47'!$C$8:$D$638,2,0)</f>
        <v>DA+3</v>
      </c>
      <c r="F32" s="163" t="str">
        <f>VLOOKUP($D32,Foundation!$D$5:$F$380,3,FALSE)</f>
        <v>Sandy</v>
      </c>
      <c r="G32" s="183">
        <v>45840.0</v>
      </c>
      <c r="H32" s="183">
        <v>45840.0</v>
      </c>
      <c r="I32" s="185" t="s">
        <v>634</v>
      </c>
      <c r="J32" s="163" t="s">
        <v>635</v>
      </c>
      <c r="K32" s="163"/>
      <c r="L32" s="216"/>
      <c r="M32" s="175"/>
      <c r="N32" s="175"/>
      <c r="O32" s="175"/>
      <c r="P32" s="175"/>
      <c r="Q32" s="175"/>
      <c r="R32" s="175"/>
      <c r="S32" s="175"/>
      <c r="T32" s="175"/>
      <c r="U32" s="175"/>
      <c r="V32" s="175"/>
      <c r="W32" s="175"/>
      <c r="X32" s="175"/>
      <c r="Y32" s="175"/>
      <c r="Z32" s="175"/>
    </row>
    <row r="33" ht="15.75" customHeight="1">
      <c r="A33" s="202">
        <v>29.0</v>
      </c>
      <c r="B33" s="163" t="s">
        <v>636</v>
      </c>
      <c r="C33" s="163">
        <v>9.0</v>
      </c>
      <c r="D33" s="203" t="s">
        <v>309</v>
      </c>
      <c r="E33" s="163" t="str">
        <f>VLOOKUP(D33,'TS Gantry - AP47'!$C$8:$D$638,2,0)</f>
        <v>DA+3</v>
      </c>
      <c r="F33" s="163" t="str">
        <f>VLOOKUP($D33,Foundation!$D$5:$F$380,3,FALSE)</f>
        <v>Sandy</v>
      </c>
      <c r="G33" s="183">
        <v>45841.0</v>
      </c>
      <c r="H33" s="183">
        <v>45841.0</v>
      </c>
      <c r="I33" s="185" t="s">
        <v>634</v>
      </c>
      <c r="J33" s="163" t="s">
        <v>635</v>
      </c>
      <c r="K33" s="163"/>
      <c r="L33" s="216"/>
      <c r="M33" s="175"/>
      <c r="N33" s="175"/>
      <c r="O33" s="175"/>
      <c r="P33" s="175"/>
      <c r="Q33" s="175"/>
      <c r="R33" s="175"/>
      <c r="S33" s="175"/>
      <c r="T33" s="175"/>
      <c r="U33" s="175"/>
      <c r="V33" s="175"/>
      <c r="W33" s="175"/>
      <c r="X33" s="175"/>
      <c r="Y33" s="175"/>
      <c r="Z33" s="175"/>
    </row>
    <row r="34" ht="15.75" customHeight="1">
      <c r="A34" s="202">
        <v>30.0</v>
      </c>
      <c r="B34" s="163" t="s">
        <v>636</v>
      </c>
      <c r="C34" s="163">
        <v>10.0</v>
      </c>
      <c r="D34" s="203" t="s">
        <v>308</v>
      </c>
      <c r="E34" s="163" t="str">
        <f>VLOOKUP(D34,'TS Gantry - AP47'!$C$8:$D$638,2,0)</f>
        <v>DB1+0</v>
      </c>
      <c r="F34" s="163" t="str">
        <f>VLOOKUP($D34,Foundation!$D$5:$F$380,3,FALSE)</f>
        <v>Sandy</v>
      </c>
      <c r="G34" s="183">
        <v>45841.0</v>
      </c>
      <c r="H34" s="183">
        <v>45841.0</v>
      </c>
      <c r="I34" s="185" t="s">
        <v>634</v>
      </c>
      <c r="J34" s="163" t="s">
        <v>635</v>
      </c>
      <c r="K34" s="163"/>
      <c r="L34" s="216"/>
      <c r="M34" s="175"/>
      <c r="N34" s="175"/>
      <c r="O34" s="175"/>
      <c r="P34" s="175"/>
      <c r="Q34" s="175"/>
      <c r="R34" s="175"/>
      <c r="S34" s="175"/>
      <c r="T34" s="175"/>
      <c r="U34" s="175"/>
      <c r="V34" s="175"/>
      <c r="W34" s="175"/>
      <c r="X34" s="175"/>
      <c r="Y34" s="175"/>
      <c r="Z34" s="175"/>
    </row>
    <row r="35" ht="15.75" customHeight="1">
      <c r="A35" s="202">
        <v>31.0</v>
      </c>
      <c r="B35" s="163" t="s">
        <v>636</v>
      </c>
      <c r="C35" s="163">
        <v>11.0</v>
      </c>
      <c r="D35" s="203" t="s">
        <v>307</v>
      </c>
      <c r="E35" s="163" t="str">
        <f>VLOOKUP(D35,'TS Gantry - AP47'!$C$8:$D$638,2,0)</f>
        <v>DA+9</v>
      </c>
      <c r="F35" s="163" t="str">
        <f>VLOOKUP($D35,Foundation!$D$5:$F$380,3,FALSE)</f>
        <v>Sandy</v>
      </c>
      <c r="G35" s="183">
        <v>45841.0</v>
      </c>
      <c r="H35" s="183">
        <v>45841.0</v>
      </c>
      <c r="I35" s="185" t="s">
        <v>634</v>
      </c>
      <c r="J35" s="163" t="s">
        <v>635</v>
      </c>
      <c r="K35" s="163"/>
      <c r="L35" s="216"/>
      <c r="M35" s="175"/>
      <c r="N35" s="175"/>
      <c r="O35" s="175"/>
      <c r="P35" s="175"/>
      <c r="Q35" s="175"/>
      <c r="R35" s="175"/>
      <c r="S35" s="175"/>
      <c r="T35" s="175"/>
      <c r="U35" s="175"/>
      <c r="V35" s="175"/>
      <c r="W35" s="175"/>
      <c r="X35" s="175"/>
      <c r="Y35" s="175"/>
      <c r="Z35" s="175"/>
    </row>
    <row r="36" ht="15.75" customHeight="1">
      <c r="A36" s="202">
        <v>32.0</v>
      </c>
      <c r="B36" s="163" t="s">
        <v>636</v>
      </c>
      <c r="C36" s="163">
        <v>12.0</v>
      </c>
      <c r="D36" s="203" t="s">
        <v>306</v>
      </c>
      <c r="E36" s="163" t="str">
        <f>VLOOKUP(D36,'TS Gantry - AP47'!$C$8:$D$638,2,0)</f>
        <v>DA+3</v>
      </c>
      <c r="F36" s="163" t="str">
        <f>VLOOKUP($D36,Foundation!$D$5:$F$380,3,FALSE)</f>
        <v>Sandy</v>
      </c>
      <c r="G36" s="183">
        <v>45841.0</v>
      </c>
      <c r="H36" s="183">
        <v>45841.0</v>
      </c>
      <c r="I36" s="185" t="s">
        <v>634</v>
      </c>
      <c r="J36" s="163" t="s">
        <v>635</v>
      </c>
      <c r="K36" s="163"/>
      <c r="L36" s="216"/>
      <c r="M36" s="175"/>
      <c r="N36" s="175"/>
      <c r="O36" s="175"/>
      <c r="P36" s="175"/>
      <c r="Q36" s="175"/>
      <c r="R36" s="175"/>
      <c r="S36" s="175"/>
      <c r="T36" s="175"/>
      <c r="U36" s="175"/>
      <c r="V36" s="175"/>
      <c r="W36" s="175"/>
      <c r="X36" s="175"/>
      <c r="Y36" s="175"/>
      <c r="Z36" s="175"/>
    </row>
    <row r="37" ht="15.75" customHeight="1">
      <c r="A37" s="202">
        <v>33.0</v>
      </c>
      <c r="B37" s="163" t="s">
        <v>636</v>
      </c>
      <c r="C37" s="163">
        <v>13.0</v>
      </c>
      <c r="D37" s="203" t="s">
        <v>305</v>
      </c>
      <c r="E37" s="163" t="str">
        <f>VLOOKUP(D37,'TS Gantry - AP47'!$C$8:$D$638,2,0)</f>
        <v>DA+3</v>
      </c>
      <c r="F37" s="163" t="str">
        <f>VLOOKUP($D37,Foundation!$D$5:$F$380,3,FALSE)</f>
        <v>Sandy</v>
      </c>
      <c r="G37" s="183">
        <v>45841.0</v>
      </c>
      <c r="H37" s="183">
        <v>45841.0</v>
      </c>
      <c r="I37" s="185" t="s">
        <v>634</v>
      </c>
      <c r="J37" s="163" t="s">
        <v>635</v>
      </c>
      <c r="K37" s="163"/>
      <c r="L37" s="216"/>
      <c r="M37" s="175"/>
      <c r="N37" s="175"/>
      <c r="O37" s="175"/>
      <c r="P37" s="175"/>
      <c r="Q37" s="175"/>
      <c r="R37" s="175"/>
      <c r="S37" s="175"/>
      <c r="T37" s="175"/>
      <c r="U37" s="175"/>
      <c r="V37" s="175"/>
      <c r="W37" s="175"/>
      <c r="X37" s="175"/>
      <c r="Y37" s="175"/>
      <c r="Z37" s="175"/>
    </row>
    <row r="38" ht="15.75" customHeight="1">
      <c r="A38" s="202">
        <v>34.0</v>
      </c>
      <c r="B38" s="163" t="s">
        <v>636</v>
      </c>
      <c r="C38" s="163">
        <v>14.0</v>
      </c>
      <c r="D38" s="203" t="s">
        <v>355</v>
      </c>
      <c r="E38" s="163" t="str">
        <f>VLOOKUP(D38,'TS Gantry - AP47'!$C$8:$D$638,2,0)</f>
        <v>DA+3</v>
      </c>
      <c r="F38" s="163" t="str">
        <f>VLOOKUP($D38,Foundation!$D$5:$F$380,3,FALSE)</f>
        <v>Sandy</v>
      </c>
      <c r="G38" s="183">
        <v>45842.0</v>
      </c>
      <c r="H38" s="183">
        <v>45842.0</v>
      </c>
      <c r="I38" s="185" t="s">
        <v>634</v>
      </c>
      <c r="J38" s="163" t="s">
        <v>635</v>
      </c>
      <c r="K38" s="163"/>
      <c r="L38" s="216"/>
      <c r="M38" s="175"/>
      <c r="N38" s="175"/>
      <c r="O38" s="175"/>
      <c r="P38" s="175"/>
      <c r="Q38" s="175"/>
      <c r="R38" s="175"/>
      <c r="S38" s="175"/>
      <c r="T38" s="175"/>
      <c r="U38" s="175"/>
      <c r="V38" s="175"/>
      <c r="W38" s="175"/>
      <c r="X38" s="175"/>
      <c r="Y38" s="175"/>
      <c r="Z38" s="175"/>
    </row>
    <row r="39" ht="15.75" customHeight="1">
      <c r="A39" s="202">
        <v>35.0</v>
      </c>
      <c r="B39" s="163" t="s">
        <v>636</v>
      </c>
      <c r="C39" s="163">
        <v>15.0</v>
      </c>
      <c r="D39" s="203" t="s">
        <v>360</v>
      </c>
      <c r="E39" s="163" t="str">
        <f>VLOOKUP(D39,'TS Gantry - AP47'!$C$8:$D$638,2,0)</f>
        <v>DA-1.5</v>
      </c>
      <c r="F39" s="163" t="str">
        <f>VLOOKUP($D39,Foundation!$D$5:$F$380,3,FALSE)</f>
        <v>Dry</v>
      </c>
      <c r="G39" s="183">
        <v>45842.0</v>
      </c>
      <c r="H39" s="183">
        <v>45842.0</v>
      </c>
      <c r="I39" s="185" t="s">
        <v>634</v>
      </c>
      <c r="J39" s="163" t="s">
        <v>635</v>
      </c>
      <c r="K39" s="163"/>
      <c r="L39" s="216"/>
      <c r="M39" s="175"/>
      <c r="N39" s="175"/>
      <c r="O39" s="175"/>
      <c r="P39" s="175"/>
      <c r="Q39" s="175"/>
      <c r="R39" s="175"/>
      <c r="S39" s="175"/>
      <c r="T39" s="175"/>
      <c r="U39" s="175"/>
      <c r="V39" s="175"/>
      <c r="W39" s="175"/>
      <c r="X39" s="175"/>
      <c r="Y39" s="175"/>
      <c r="Z39" s="175"/>
    </row>
    <row r="40" ht="15.75" customHeight="1">
      <c r="A40" s="202">
        <v>36.0</v>
      </c>
      <c r="B40" s="163" t="s">
        <v>636</v>
      </c>
      <c r="C40" s="163">
        <v>16.0</v>
      </c>
      <c r="D40" s="203" t="s">
        <v>373</v>
      </c>
      <c r="E40" s="163" t="str">
        <f>VLOOKUP(D40,'TS Gantry - AP47'!$C$8:$D$638,2,0)</f>
        <v>DA+3</v>
      </c>
      <c r="F40" s="163" t="str">
        <f>VLOOKUP($D40,Foundation!$D$5:$F$380,3,FALSE)</f>
        <v>Sandy</v>
      </c>
      <c r="G40" s="183">
        <v>45843.0</v>
      </c>
      <c r="H40" s="183">
        <v>45843.0</v>
      </c>
      <c r="I40" s="185" t="s">
        <v>634</v>
      </c>
      <c r="J40" s="163" t="s">
        <v>635</v>
      </c>
      <c r="K40" s="163"/>
      <c r="L40" s="216"/>
      <c r="M40" s="175"/>
      <c r="N40" s="175"/>
      <c r="O40" s="175"/>
      <c r="P40" s="175"/>
      <c r="Q40" s="175"/>
      <c r="R40" s="175"/>
      <c r="S40" s="175"/>
      <c r="T40" s="175"/>
      <c r="U40" s="175"/>
      <c r="V40" s="175"/>
      <c r="W40" s="175"/>
      <c r="X40" s="175"/>
      <c r="Y40" s="175"/>
      <c r="Z40" s="175"/>
    </row>
    <row r="41" ht="15.75" customHeight="1">
      <c r="A41" s="202">
        <v>37.0</v>
      </c>
      <c r="B41" s="163" t="s">
        <v>636</v>
      </c>
      <c r="C41" s="163">
        <v>17.0</v>
      </c>
      <c r="D41" s="203" t="s">
        <v>374</v>
      </c>
      <c r="E41" s="163" t="str">
        <f>VLOOKUP(D41,'TS Gantry - AP47'!$C$8:$D$638,2,0)</f>
        <v>DA-1.5</v>
      </c>
      <c r="F41" s="163" t="str">
        <f>VLOOKUP($D41,Foundation!$D$5:$F$380,3,FALSE)</f>
        <v>Sandy</v>
      </c>
      <c r="G41" s="183">
        <v>45843.0</v>
      </c>
      <c r="H41" s="183">
        <v>45843.0</v>
      </c>
      <c r="I41" s="185" t="s">
        <v>634</v>
      </c>
      <c r="J41" s="163" t="s">
        <v>635</v>
      </c>
      <c r="K41" s="163"/>
      <c r="L41" s="216"/>
      <c r="M41" s="175"/>
      <c r="N41" s="175"/>
      <c r="O41" s="175"/>
      <c r="P41" s="175"/>
      <c r="Q41" s="175"/>
      <c r="R41" s="175"/>
      <c r="S41" s="175"/>
      <c r="T41" s="175"/>
      <c r="U41" s="175"/>
      <c r="V41" s="175"/>
      <c r="W41" s="175"/>
      <c r="X41" s="175"/>
      <c r="Y41" s="175"/>
      <c r="Z41" s="175"/>
    </row>
    <row r="42" ht="15.75" customHeight="1">
      <c r="A42" s="202">
        <v>38.0</v>
      </c>
      <c r="B42" s="163" t="s">
        <v>636</v>
      </c>
      <c r="C42" s="163">
        <v>18.0</v>
      </c>
      <c r="D42" s="203" t="s">
        <v>375</v>
      </c>
      <c r="E42" s="163" t="str">
        <f>VLOOKUP(D42,'TS Gantry - AP47'!$C$8:$D$638,2,0)</f>
        <v>DA+9</v>
      </c>
      <c r="F42" s="163" t="str">
        <f>VLOOKUP($D42,Foundation!$D$5:$F$380,3,FALSE)</f>
        <v>Sandy</v>
      </c>
      <c r="G42" s="183">
        <v>45843.0</v>
      </c>
      <c r="H42" s="183">
        <v>45843.0</v>
      </c>
      <c r="I42" s="185" t="s">
        <v>634</v>
      </c>
      <c r="J42" s="163" t="s">
        <v>635</v>
      </c>
      <c r="K42" s="163"/>
      <c r="L42" s="216"/>
      <c r="M42" s="175"/>
      <c r="N42" s="175"/>
      <c r="O42" s="175"/>
      <c r="P42" s="175"/>
      <c r="Q42" s="175"/>
      <c r="R42" s="175"/>
      <c r="S42" s="175"/>
      <c r="T42" s="175"/>
      <c r="U42" s="175"/>
      <c r="V42" s="175"/>
      <c r="W42" s="175"/>
      <c r="X42" s="175"/>
      <c r="Y42" s="175"/>
      <c r="Z42" s="175"/>
    </row>
    <row r="43" ht="15.75" customHeight="1">
      <c r="A43" s="202">
        <v>39.0</v>
      </c>
      <c r="B43" s="163" t="s">
        <v>636</v>
      </c>
      <c r="C43" s="163">
        <v>19.0</v>
      </c>
      <c r="D43" s="203" t="s">
        <v>376</v>
      </c>
      <c r="E43" s="163" t="str">
        <f>VLOOKUP(D43,'TS Gantry - AP47'!$C$8:$D$638,2,0)</f>
        <v>DA+9</v>
      </c>
      <c r="F43" s="163" t="str">
        <f>VLOOKUP($D43,Foundation!$D$5:$F$380,3,FALSE)</f>
        <v>Sandy</v>
      </c>
      <c r="G43" s="183">
        <v>45843.0</v>
      </c>
      <c r="H43" s="183">
        <v>45843.0</v>
      </c>
      <c r="I43" s="185" t="s">
        <v>634</v>
      </c>
      <c r="J43" s="163" t="s">
        <v>635</v>
      </c>
      <c r="K43" s="163"/>
      <c r="L43" s="216"/>
      <c r="M43" s="175"/>
      <c r="N43" s="175"/>
      <c r="O43" s="175"/>
      <c r="P43" s="175"/>
      <c r="Q43" s="175"/>
      <c r="R43" s="175"/>
      <c r="S43" s="175"/>
      <c r="T43" s="175"/>
      <c r="U43" s="175"/>
      <c r="V43" s="175"/>
      <c r="W43" s="175"/>
      <c r="X43" s="175"/>
      <c r="Y43" s="175"/>
      <c r="Z43" s="175"/>
    </row>
    <row r="44" ht="15.75" customHeight="1">
      <c r="A44" s="202">
        <v>40.0</v>
      </c>
      <c r="B44" s="163" t="s">
        <v>636</v>
      </c>
      <c r="C44" s="163">
        <v>20.0</v>
      </c>
      <c r="D44" s="203" t="s">
        <v>398</v>
      </c>
      <c r="E44" s="163" t="str">
        <f>VLOOKUP(D44,'TS Gantry - AP47'!$C$8:$D$638,2,0)</f>
        <v>DA+3</v>
      </c>
      <c r="F44" s="163" t="str">
        <f>VLOOKUP($D44,Foundation!$D$5:$F$380,3,FALSE)</f>
        <v>Sandy</v>
      </c>
      <c r="G44" s="183">
        <v>45844.0</v>
      </c>
      <c r="H44" s="183">
        <v>45844.0</v>
      </c>
      <c r="I44" s="185" t="s">
        <v>634</v>
      </c>
      <c r="J44" s="163" t="s">
        <v>635</v>
      </c>
      <c r="K44" s="163"/>
      <c r="L44" s="216"/>
      <c r="M44" s="175"/>
      <c r="N44" s="175"/>
      <c r="O44" s="175"/>
      <c r="P44" s="175"/>
      <c r="Q44" s="175"/>
      <c r="R44" s="175"/>
      <c r="S44" s="175"/>
      <c r="T44" s="175"/>
      <c r="U44" s="175"/>
      <c r="V44" s="175"/>
      <c r="W44" s="175"/>
      <c r="X44" s="175"/>
      <c r="Y44" s="175"/>
      <c r="Z44" s="175"/>
    </row>
    <row r="45" ht="15.75" customHeight="1">
      <c r="A45" s="202">
        <v>41.0</v>
      </c>
      <c r="B45" s="163" t="s">
        <v>636</v>
      </c>
      <c r="C45" s="163">
        <v>21.0</v>
      </c>
      <c r="D45" s="203" t="s">
        <v>399</v>
      </c>
      <c r="E45" s="163" t="str">
        <f>VLOOKUP(D45,'TS Gantry - AP47'!$C$8:$D$638,2,0)</f>
        <v>DA+6</v>
      </c>
      <c r="F45" s="163" t="str">
        <f>VLOOKUP($D45,Foundation!$D$5:$F$380,3,FALSE)</f>
        <v>Sandy</v>
      </c>
      <c r="G45" s="183">
        <v>45844.0</v>
      </c>
      <c r="H45" s="183">
        <v>45844.0</v>
      </c>
      <c r="I45" s="185" t="s">
        <v>634</v>
      </c>
      <c r="J45" s="163" t="s">
        <v>635</v>
      </c>
      <c r="K45" s="163"/>
      <c r="L45" s="216"/>
      <c r="M45" s="175"/>
      <c r="N45" s="175"/>
      <c r="O45" s="175"/>
      <c r="P45" s="175"/>
      <c r="Q45" s="175"/>
      <c r="R45" s="175"/>
      <c r="S45" s="175"/>
      <c r="T45" s="175"/>
      <c r="U45" s="175"/>
      <c r="V45" s="175"/>
      <c r="W45" s="175"/>
      <c r="X45" s="175"/>
      <c r="Y45" s="175"/>
      <c r="Z45" s="175"/>
    </row>
    <row r="46" ht="15.75" customHeight="1">
      <c r="A46" s="202">
        <v>42.0</v>
      </c>
      <c r="B46" s="163" t="s">
        <v>636</v>
      </c>
      <c r="C46" s="163">
        <v>22.0</v>
      </c>
      <c r="D46" s="203" t="s">
        <v>400</v>
      </c>
      <c r="E46" s="163" t="str">
        <f>VLOOKUP(D46,'TS Gantry - AP47'!$C$8:$D$638,2,0)</f>
        <v>DA-1.5</v>
      </c>
      <c r="F46" s="163" t="str">
        <f>VLOOKUP($D46,Foundation!$D$5:$F$380,3,FALSE)</f>
        <v>Sandy</v>
      </c>
      <c r="G46" s="183">
        <v>45844.0</v>
      </c>
      <c r="H46" s="183">
        <v>45844.0</v>
      </c>
      <c r="I46" s="185" t="s">
        <v>634</v>
      </c>
      <c r="J46" s="163" t="s">
        <v>635</v>
      </c>
      <c r="K46" s="163"/>
      <c r="L46" s="216"/>
      <c r="M46" s="175"/>
      <c r="N46" s="175"/>
      <c r="O46" s="175"/>
      <c r="P46" s="175"/>
      <c r="Q46" s="175"/>
      <c r="R46" s="175"/>
      <c r="S46" s="175"/>
      <c r="T46" s="175"/>
      <c r="U46" s="175"/>
      <c r="V46" s="175"/>
      <c r="W46" s="175"/>
      <c r="X46" s="175"/>
      <c r="Y46" s="175"/>
      <c r="Z46" s="175"/>
    </row>
    <row r="47" ht="15.75" customHeight="1">
      <c r="A47" s="202">
        <v>43.0</v>
      </c>
      <c r="B47" s="163" t="s">
        <v>636</v>
      </c>
      <c r="C47" s="163">
        <v>23.0</v>
      </c>
      <c r="D47" s="203" t="s">
        <v>401</v>
      </c>
      <c r="E47" s="163" t="str">
        <f>VLOOKUP(D47,'TS Gantry - AP47'!$C$8:$D$638,2,0)</f>
        <v>DA+9</v>
      </c>
      <c r="F47" s="163" t="str">
        <f>VLOOKUP($D47,Foundation!$D$5:$F$380,3,FALSE)</f>
        <v>Sandy</v>
      </c>
      <c r="G47" s="183">
        <v>45844.0</v>
      </c>
      <c r="H47" s="183">
        <v>45844.0</v>
      </c>
      <c r="I47" s="185" t="s">
        <v>634</v>
      </c>
      <c r="J47" s="163" t="s">
        <v>635</v>
      </c>
      <c r="K47" s="163"/>
      <c r="L47" s="216"/>
      <c r="M47" s="175"/>
      <c r="N47" s="175"/>
      <c r="O47" s="175"/>
      <c r="P47" s="175"/>
      <c r="Q47" s="175"/>
      <c r="R47" s="175"/>
      <c r="S47" s="175"/>
      <c r="T47" s="175"/>
      <c r="U47" s="175"/>
      <c r="V47" s="175"/>
      <c r="W47" s="175"/>
      <c r="X47" s="175"/>
      <c r="Y47" s="175"/>
      <c r="Z47" s="175"/>
    </row>
    <row r="48" ht="15.75" customHeight="1">
      <c r="A48" s="202">
        <v>44.0</v>
      </c>
      <c r="B48" s="163" t="s">
        <v>636</v>
      </c>
      <c r="C48" s="163">
        <v>24.0</v>
      </c>
      <c r="D48" s="203" t="s">
        <v>396</v>
      </c>
      <c r="E48" s="163" t="str">
        <f>VLOOKUP(D48,'TS Gantry - AP47'!$C$8:$D$638,2,0)</f>
        <v>DA+0</v>
      </c>
      <c r="F48" s="163" t="str">
        <f>VLOOKUP($D48,Foundation!$D$5:$F$380,3,FALSE)</f>
        <v>Sandy</v>
      </c>
      <c r="G48" s="183">
        <v>45844.0</v>
      </c>
      <c r="H48" s="183">
        <v>45844.0</v>
      </c>
      <c r="I48" s="185" t="s">
        <v>634</v>
      </c>
      <c r="J48" s="163" t="s">
        <v>635</v>
      </c>
      <c r="K48" s="163"/>
      <c r="L48" s="216"/>
      <c r="M48" s="175"/>
      <c r="N48" s="175"/>
      <c r="O48" s="175"/>
      <c r="P48" s="175"/>
      <c r="Q48" s="175"/>
      <c r="R48" s="175"/>
      <c r="S48" s="175"/>
      <c r="T48" s="175"/>
      <c r="U48" s="175"/>
      <c r="V48" s="175"/>
      <c r="W48" s="175"/>
      <c r="X48" s="175"/>
      <c r="Y48" s="175"/>
      <c r="Z48" s="175"/>
    </row>
    <row r="49" ht="15.75" customHeight="1">
      <c r="A49" s="202">
        <v>45.0</v>
      </c>
      <c r="B49" s="163" t="s">
        <v>636</v>
      </c>
      <c r="C49" s="163">
        <v>25.0</v>
      </c>
      <c r="D49" s="203" t="s">
        <v>402</v>
      </c>
      <c r="E49" s="163" t="str">
        <f>VLOOKUP(D49,'TS Gantry - AP47'!$C$8:$D$638,2,0)</f>
        <v>DA+3</v>
      </c>
      <c r="F49" s="163" t="str">
        <f>VLOOKUP($D49,Foundation!$D$5:$F$380,3,FALSE)</f>
        <v>Sandy</v>
      </c>
      <c r="G49" s="183">
        <v>45845.0</v>
      </c>
      <c r="H49" s="183">
        <v>45845.0</v>
      </c>
      <c r="I49" s="185" t="s">
        <v>634</v>
      </c>
      <c r="J49" s="163" t="s">
        <v>635</v>
      </c>
      <c r="K49" s="163"/>
      <c r="L49" s="216"/>
      <c r="M49" s="175"/>
      <c r="N49" s="175"/>
      <c r="O49" s="175"/>
      <c r="P49" s="175"/>
      <c r="Q49" s="175"/>
      <c r="R49" s="175"/>
      <c r="S49" s="175"/>
      <c r="T49" s="175"/>
      <c r="U49" s="175"/>
      <c r="V49" s="175"/>
      <c r="W49" s="175"/>
      <c r="X49" s="175"/>
      <c r="Y49" s="175"/>
      <c r="Z49" s="175"/>
    </row>
    <row r="50" ht="15.75" customHeight="1">
      <c r="A50" s="202">
        <v>46.0</v>
      </c>
      <c r="B50" s="163" t="s">
        <v>636</v>
      </c>
      <c r="C50" s="163">
        <v>26.0</v>
      </c>
      <c r="D50" s="203" t="s">
        <v>404</v>
      </c>
      <c r="E50" s="163" t="str">
        <f>VLOOKUP(D50,'TS Gantry - AP47'!$C$8:$D$638,2,0)</f>
        <v>DA+6</v>
      </c>
      <c r="F50" s="163" t="str">
        <f>VLOOKUP($D50,Foundation!$D$5:$F$380,3,FALSE)</f>
        <v>Sandy</v>
      </c>
      <c r="G50" s="183">
        <v>45845.0</v>
      </c>
      <c r="H50" s="183">
        <v>45845.0</v>
      </c>
      <c r="I50" s="185" t="s">
        <v>634</v>
      </c>
      <c r="J50" s="163" t="s">
        <v>635</v>
      </c>
      <c r="K50" s="163"/>
      <c r="L50" s="216"/>
      <c r="M50" s="175"/>
      <c r="N50" s="175"/>
      <c r="O50" s="175"/>
      <c r="P50" s="175"/>
      <c r="Q50" s="175"/>
      <c r="R50" s="175"/>
      <c r="S50" s="175"/>
      <c r="T50" s="175"/>
      <c r="U50" s="175"/>
      <c r="V50" s="175"/>
      <c r="W50" s="175"/>
      <c r="X50" s="175"/>
      <c r="Y50" s="175"/>
      <c r="Z50" s="175"/>
    </row>
    <row r="51" ht="15.75" customHeight="1">
      <c r="A51" s="202">
        <v>47.0</v>
      </c>
      <c r="B51" s="163" t="s">
        <v>636</v>
      </c>
      <c r="C51" s="163">
        <v>27.0</v>
      </c>
      <c r="D51" s="203" t="s">
        <v>405</v>
      </c>
      <c r="E51" s="163" t="str">
        <f>VLOOKUP(D51,'TS Gantry - AP47'!$C$8:$D$638,2,0)</f>
        <v>DC1+6</v>
      </c>
      <c r="F51" s="163" t="str">
        <f>VLOOKUP($D51,Foundation!$D$5:$F$380,3,FALSE)</f>
        <v>Sandy</v>
      </c>
      <c r="G51" s="183">
        <v>45845.0</v>
      </c>
      <c r="H51" s="183">
        <v>45845.0</v>
      </c>
      <c r="I51" s="185" t="s">
        <v>634</v>
      </c>
      <c r="J51" s="163" t="s">
        <v>635</v>
      </c>
      <c r="K51" s="163"/>
      <c r="L51" s="216"/>
      <c r="M51" s="175"/>
      <c r="N51" s="175"/>
      <c r="O51" s="175"/>
      <c r="P51" s="175"/>
      <c r="Q51" s="175"/>
      <c r="R51" s="175"/>
      <c r="S51" s="175"/>
      <c r="T51" s="175"/>
      <c r="U51" s="175"/>
      <c r="V51" s="175"/>
      <c r="W51" s="175"/>
      <c r="X51" s="175"/>
      <c r="Y51" s="175"/>
      <c r="Z51" s="175"/>
    </row>
    <row r="52" ht="15.75" customHeight="1">
      <c r="A52" s="202">
        <v>48.0</v>
      </c>
      <c r="B52" s="163" t="s">
        <v>636</v>
      </c>
      <c r="C52" s="163">
        <v>28.0</v>
      </c>
      <c r="D52" s="203" t="s">
        <v>407</v>
      </c>
      <c r="E52" s="163" t="str">
        <f>VLOOKUP(D52,'TS Gantry - AP47'!$C$8:$D$638,2,0)</f>
        <v>DA+6</v>
      </c>
      <c r="F52" s="163" t="str">
        <f>VLOOKUP($D52,Foundation!$D$5:$F$380,3,FALSE)</f>
        <v>Sandy</v>
      </c>
      <c r="G52" s="183">
        <v>45845.0</v>
      </c>
      <c r="H52" s="183">
        <v>45845.0</v>
      </c>
      <c r="I52" s="185" t="s">
        <v>634</v>
      </c>
      <c r="J52" s="163" t="s">
        <v>635</v>
      </c>
      <c r="K52" s="163"/>
      <c r="L52" s="216"/>
      <c r="M52" s="175"/>
      <c r="N52" s="175"/>
      <c r="O52" s="175"/>
      <c r="P52" s="175"/>
      <c r="Q52" s="175"/>
      <c r="R52" s="175"/>
      <c r="S52" s="175"/>
      <c r="T52" s="175"/>
      <c r="U52" s="175"/>
      <c r="V52" s="175"/>
      <c r="W52" s="175"/>
      <c r="X52" s="175"/>
      <c r="Y52" s="175"/>
      <c r="Z52" s="175"/>
    </row>
    <row r="53" ht="15.75" customHeight="1">
      <c r="A53" s="202">
        <v>49.0</v>
      </c>
      <c r="B53" s="163" t="s">
        <v>636</v>
      </c>
      <c r="C53" s="163">
        <v>29.0</v>
      </c>
      <c r="D53" s="203" t="s">
        <v>408</v>
      </c>
      <c r="E53" s="163" t="str">
        <f>VLOOKUP(D53,'TS Gantry - AP47'!$C$8:$D$638,2,0)</f>
        <v>DA+6</v>
      </c>
      <c r="F53" s="163" t="str">
        <f>VLOOKUP($D53,Foundation!$D$5:$F$380,3,FALSE)</f>
        <v>Sandy</v>
      </c>
      <c r="G53" s="183">
        <v>45845.0</v>
      </c>
      <c r="H53" s="183">
        <v>45845.0</v>
      </c>
      <c r="I53" s="185" t="s">
        <v>634</v>
      </c>
      <c r="J53" s="163" t="s">
        <v>635</v>
      </c>
      <c r="K53" s="163"/>
      <c r="L53" s="216"/>
      <c r="M53" s="175"/>
      <c r="N53" s="175"/>
      <c r="O53" s="175"/>
      <c r="P53" s="175"/>
      <c r="Q53" s="175"/>
      <c r="R53" s="175"/>
      <c r="S53" s="175"/>
      <c r="T53" s="175"/>
      <c r="U53" s="175"/>
      <c r="V53" s="175"/>
      <c r="W53" s="175"/>
      <c r="X53" s="175"/>
      <c r="Y53" s="175"/>
      <c r="Z53" s="175"/>
    </row>
    <row r="54" ht="15.75" customHeight="1">
      <c r="A54" s="202">
        <v>50.0</v>
      </c>
      <c r="B54" s="163" t="s">
        <v>636</v>
      </c>
      <c r="C54" s="163">
        <v>30.0</v>
      </c>
      <c r="D54" s="203" t="s">
        <v>409</v>
      </c>
      <c r="E54" s="163" t="str">
        <f>VLOOKUP(D54,'TS Gantry - AP47'!$C$8:$D$638,2,0)</f>
        <v>DA-3</v>
      </c>
      <c r="F54" s="163" t="str">
        <f>VLOOKUP($D54,Foundation!$D$5:$F$380,3,FALSE)</f>
        <v>Sandy</v>
      </c>
      <c r="G54" s="183">
        <v>45845.0</v>
      </c>
      <c r="H54" s="183">
        <v>45845.0</v>
      </c>
      <c r="I54" s="185" t="s">
        <v>634</v>
      </c>
      <c r="J54" s="163" t="s">
        <v>635</v>
      </c>
      <c r="K54" s="163"/>
      <c r="L54" s="216"/>
      <c r="M54" s="175"/>
      <c r="N54" s="175"/>
      <c r="O54" s="175"/>
      <c r="P54" s="175"/>
      <c r="Q54" s="175"/>
      <c r="R54" s="175"/>
      <c r="S54" s="175"/>
      <c r="T54" s="175"/>
      <c r="U54" s="175"/>
      <c r="V54" s="175"/>
      <c r="W54" s="175"/>
      <c r="X54" s="175"/>
      <c r="Y54" s="175"/>
      <c r="Z54" s="175"/>
    </row>
    <row r="55" ht="15.75" customHeight="1">
      <c r="A55" s="202">
        <v>51.0</v>
      </c>
      <c r="B55" s="163" t="s">
        <v>636</v>
      </c>
      <c r="C55" s="163">
        <v>31.0</v>
      </c>
      <c r="D55" s="203" t="s">
        <v>433</v>
      </c>
      <c r="E55" s="163" t="str">
        <f>VLOOKUP(D55,'TS Gantry - AP47'!$C$8:$D$638,2,0)</f>
        <v>DA-1.5</v>
      </c>
      <c r="F55" s="163" t="str">
        <f>VLOOKUP($D55,Foundation!$D$5:$F$380,3,FALSE)</f>
        <v>Sandy</v>
      </c>
      <c r="G55" s="183">
        <v>45846.0</v>
      </c>
      <c r="H55" s="183">
        <v>45846.0</v>
      </c>
      <c r="I55" s="185" t="s">
        <v>634</v>
      </c>
      <c r="J55" s="163" t="s">
        <v>635</v>
      </c>
      <c r="K55" s="163"/>
      <c r="L55" s="216"/>
      <c r="M55" s="175"/>
      <c r="N55" s="175"/>
      <c r="O55" s="175"/>
      <c r="P55" s="175"/>
      <c r="Q55" s="175"/>
      <c r="R55" s="175"/>
      <c r="S55" s="175"/>
      <c r="T55" s="175"/>
      <c r="U55" s="175"/>
      <c r="V55" s="175"/>
      <c r="W55" s="175"/>
      <c r="X55" s="175"/>
      <c r="Y55" s="175"/>
      <c r="Z55" s="175"/>
    </row>
    <row r="56" ht="15.75" customHeight="1">
      <c r="A56" s="202">
        <v>52.0</v>
      </c>
      <c r="B56" s="163" t="s">
        <v>636</v>
      </c>
      <c r="C56" s="163">
        <v>32.0</v>
      </c>
      <c r="D56" s="203" t="s">
        <v>436</v>
      </c>
      <c r="E56" s="163" t="str">
        <f>VLOOKUP(D56,'TS Gantry - AP47'!$C$8:$D$638,2,0)</f>
        <v>DA-3</v>
      </c>
      <c r="F56" s="163" t="str">
        <f>VLOOKUP($D56,Foundation!$D$5:$F$380,3,FALSE)</f>
        <v>Sandy</v>
      </c>
      <c r="G56" s="183">
        <v>45846.0</v>
      </c>
      <c r="H56" s="183">
        <v>45846.0</v>
      </c>
      <c r="I56" s="185" t="s">
        <v>634</v>
      </c>
      <c r="J56" s="163" t="s">
        <v>635</v>
      </c>
      <c r="K56" s="163"/>
      <c r="L56" s="216"/>
      <c r="M56" s="175"/>
      <c r="N56" s="175"/>
      <c r="O56" s="175"/>
      <c r="P56" s="175"/>
      <c r="Q56" s="175"/>
      <c r="R56" s="175"/>
      <c r="S56" s="175"/>
      <c r="T56" s="175"/>
      <c r="U56" s="175"/>
      <c r="V56" s="175"/>
      <c r="W56" s="175"/>
      <c r="X56" s="175"/>
      <c r="Y56" s="175"/>
      <c r="Z56" s="175"/>
    </row>
    <row r="57" ht="15.75" customHeight="1">
      <c r="A57" s="202">
        <v>53.0</v>
      </c>
      <c r="B57" s="163" t="s">
        <v>636</v>
      </c>
      <c r="C57" s="163">
        <v>33.0</v>
      </c>
      <c r="D57" s="203" t="s">
        <v>443</v>
      </c>
      <c r="E57" s="163" t="str">
        <f>VLOOKUP(D57,'TS Gantry - AP47'!$C$8:$D$638,2,0)</f>
        <v>DA+0</v>
      </c>
      <c r="F57" s="163" t="str">
        <f>VLOOKUP($D57,Foundation!$D$5:$F$380,3,FALSE)</f>
        <v>Sandy</v>
      </c>
      <c r="G57" s="183">
        <v>45846.0</v>
      </c>
      <c r="H57" s="183">
        <v>45846.0</v>
      </c>
      <c r="I57" s="185" t="s">
        <v>634</v>
      </c>
      <c r="J57" s="163" t="s">
        <v>635</v>
      </c>
      <c r="K57" s="163"/>
      <c r="L57" s="216"/>
      <c r="M57" s="175"/>
      <c r="N57" s="175"/>
      <c r="O57" s="175"/>
      <c r="P57" s="175"/>
      <c r="Q57" s="175"/>
      <c r="R57" s="175"/>
      <c r="S57" s="175"/>
      <c r="T57" s="175"/>
      <c r="U57" s="175"/>
      <c r="V57" s="175"/>
      <c r="W57" s="175"/>
      <c r="X57" s="175"/>
      <c r="Y57" s="175"/>
      <c r="Z57" s="175"/>
    </row>
    <row r="58" ht="15.75" customHeight="1">
      <c r="A58" s="202">
        <v>54.0</v>
      </c>
      <c r="B58" s="163" t="s">
        <v>636</v>
      </c>
      <c r="C58" s="163">
        <v>34.0</v>
      </c>
      <c r="D58" s="203" t="s">
        <v>444</v>
      </c>
      <c r="E58" s="163" t="str">
        <f>VLOOKUP(D58,'TS Gantry - AP47'!$C$8:$D$638,2,0)</f>
        <v>DA+0</v>
      </c>
      <c r="F58" s="163" t="str">
        <f>VLOOKUP($D58,Foundation!$D$5:$F$380,3,FALSE)</f>
        <v>Sandy</v>
      </c>
      <c r="G58" s="183">
        <v>45846.0</v>
      </c>
      <c r="H58" s="183">
        <v>45846.0</v>
      </c>
      <c r="I58" s="185" t="s">
        <v>634</v>
      </c>
      <c r="J58" s="163" t="s">
        <v>635</v>
      </c>
      <c r="K58" s="163"/>
      <c r="L58" s="216"/>
      <c r="M58" s="175"/>
      <c r="N58" s="175"/>
      <c r="O58" s="175"/>
      <c r="P58" s="175"/>
      <c r="Q58" s="175"/>
      <c r="R58" s="175"/>
      <c r="S58" s="175"/>
      <c r="T58" s="175"/>
      <c r="U58" s="175"/>
      <c r="V58" s="175"/>
      <c r="W58" s="175"/>
      <c r="X58" s="175"/>
      <c r="Y58" s="175"/>
      <c r="Z58" s="175"/>
    </row>
    <row r="59" ht="15.75" customHeight="1">
      <c r="A59" s="202">
        <v>55.0</v>
      </c>
      <c r="B59" s="163" t="s">
        <v>636</v>
      </c>
      <c r="C59" s="163">
        <v>35.0</v>
      </c>
      <c r="D59" s="203" t="s">
        <v>445</v>
      </c>
      <c r="E59" s="163" t="str">
        <f>VLOOKUP(D59,'TS Gantry - AP47'!$C$8:$D$638,2,0)</f>
        <v>DA+0</v>
      </c>
      <c r="F59" s="163" t="str">
        <f>VLOOKUP($D59,Foundation!$D$5:$F$380,3,FALSE)</f>
        <v>Sandy</v>
      </c>
      <c r="G59" s="183">
        <v>45846.0</v>
      </c>
      <c r="H59" s="183">
        <v>45846.0</v>
      </c>
      <c r="I59" s="185" t="s">
        <v>634</v>
      </c>
      <c r="J59" s="163" t="s">
        <v>635</v>
      </c>
      <c r="K59" s="163"/>
      <c r="L59" s="216"/>
      <c r="M59" s="175"/>
      <c r="N59" s="175"/>
      <c r="O59" s="175"/>
      <c r="P59" s="175"/>
      <c r="Q59" s="175"/>
      <c r="R59" s="175"/>
      <c r="S59" s="175"/>
      <c r="T59" s="175"/>
      <c r="U59" s="175"/>
      <c r="V59" s="175"/>
      <c r="W59" s="175"/>
      <c r="X59" s="175"/>
      <c r="Y59" s="175"/>
      <c r="Z59" s="175"/>
    </row>
    <row r="60" ht="15.75" customHeight="1">
      <c r="A60" s="202">
        <v>56.0</v>
      </c>
      <c r="B60" s="163" t="s">
        <v>636</v>
      </c>
      <c r="C60" s="163">
        <v>36.0</v>
      </c>
      <c r="D60" s="203" t="s">
        <v>447</v>
      </c>
      <c r="E60" s="163" t="str">
        <f>VLOOKUP(D60,'TS Gantry - AP47'!$C$8:$D$638,2,0)</f>
        <v>DA+6</v>
      </c>
      <c r="F60" s="163" t="str">
        <f>VLOOKUP($D60,Foundation!$D$5:$F$380,3,FALSE)</f>
        <v>Sandy</v>
      </c>
      <c r="G60" s="183">
        <v>45847.0</v>
      </c>
      <c r="H60" s="183">
        <v>45847.0</v>
      </c>
      <c r="I60" s="185" t="s">
        <v>634</v>
      </c>
      <c r="J60" s="163" t="s">
        <v>635</v>
      </c>
      <c r="K60" s="163"/>
      <c r="L60" s="216"/>
      <c r="M60" s="175"/>
      <c r="N60" s="175"/>
      <c r="O60" s="175"/>
      <c r="P60" s="175"/>
      <c r="Q60" s="175"/>
      <c r="R60" s="175"/>
      <c r="S60" s="175"/>
      <c r="T60" s="175"/>
      <c r="U60" s="175"/>
      <c r="V60" s="175"/>
      <c r="W60" s="175"/>
      <c r="X60" s="175"/>
      <c r="Y60" s="175"/>
      <c r="Z60" s="175"/>
    </row>
    <row r="61" ht="15.75" customHeight="1">
      <c r="A61" s="202">
        <v>57.0</v>
      </c>
      <c r="B61" s="163" t="s">
        <v>636</v>
      </c>
      <c r="C61" s="163">
        <v>37.0</v>
      </c>
      <c r="D61" s="203" t="s">
        <v>449</v>
      </c>
      <c r="E61" s="163" t="str">
        <f>VLOOKUP(D61,'TS Gantry - AP47'!$C$8:$D$638,2,0)</f>
        <v>DA+6</v>
      </c>
      <c r="F61" s="163" t="str">
        <f>VLOOKUP($D61,Foundation!$D$5:$F$380,3,FALSE)</f>
        <v>Sandy</v>
      </c>
      <c r="G61" s="183">
        <v>45847.0</v>
      </c>
      <c r="H61" s="183">
        <v>45847.0</v>
      </c>
      <c r="I61" s="185" t="s">
        <v>634</v>
      </c>
      <c r="J61" s="163" t="s">
        <v>635</v>
      </c>
      <c r="K61" s="163"/>
      <c r="L61" s="216"/>
      <c r="M61" s="175"/>
      <c r="N61" s="175"/>
      <c r="O61" s="175"/>
      <c r="P61" s="175"/>
      <c r="Q61" s="175"/>
      <c r="R61" s="175"/>
      <c r="S61" s="175"/>
      <c r="T61" s="175"/>
      <c r="U61" s="175"/>
      <c r="V61" s="175"/>
      <c r="W61" s="175"/>
      <c r="X61" s="175"/>
      <c r="Y61" s="175"/>
      <c r="Z61" s="175"/>
    </row>
    <row r="62" ht="15.75" customHeight="1">
      <c r="A62" s="202">
        <v>58.0</v>
      </c>
      <c r="B62" s="163" t="s">
        <v>636</v>
      </c>
      <c r="C62" s="163">
        <v>38.0</v>
      </c>
      <c r="D62" s="203" t="s">
        <v>451</v>
      </c>
      <c r="E62" s="163" t="str">
        <f>VLOOKUP(D62,'TS Gantry - AP47'!$C$8:$D$638,2,0)</f>
        <v>DA+3</v>
      </c>
      <c r="F62" s="163" t="str">
        <f>VLOOKUP($D62,Foundation!$D$5:$F$380,3,FALSE)</f>
        <v>Sandy</v>
      </c>
      <c r="G62" s="183">
        <v>45847.0</v>
      </c>
      <c r="H62" s="183">
        <v>45847.0</v>
      </c>
      <c r="I62" s="185" t="s">
        <v>634</v>
      </c>
      <c r="J62" s="163" t="s">
        <v>635</v>
      </c>
      <c r="K62" s="163"/>
      <c r="L62" s="216"/>
      <c r="M62" s="175"/>
      <c r="N62" s="175"/>
      <c r="O62" s="175"/>
      <c r="P62" s="175"/>
      <c r="Q62" s="175"/>
      <c r="R62" s="175"/>
      <c r="S62" s="175"/>
      <c r="T62" s="175"/>
      <c r="U62" s="175"/>
      <c r="V62" s="175"/>
      <c r="W62" s="175"/>
      <c r="X62" s="175"/>
      <c r="Y62" s="175"/>
      <c r="Z62" s="175"/>
    </row>
    <row r="63" ht="15.75" customHeight="1">
      <c r="A63" s="202">
        <v>59.0</v>
      </c>
      <c r="B63" s="163" t="s">
        <v>636</v>
      </c>
      <c r="C63" s="163">
        <v>39.0</v>
      </c>
      <c r="D63" s="203" t="s">
        <v>460</v>
      </c>
      <c r="E63" s="163" t="str">
        <f>VLOOKUP(D63,'TS Gantry - AP47'!$C$8:$D$638,2,0)</f>
        <v>DA+6</v>
      </c>
      <c r="F63" s="163" t="str">
        <f>VLOOKUP($D63,Foundation!$D$5:$F$380,3,FALSE)</f>
        <v>Sandy</v>
      </c>
      <c r="G63" s="183">
        <v>45847.0</v>
      </c>
      <c r="H63" s="183">
        <v>45847.0</v>
      </c>
      <c r="I63" s="185" t="s">
        <v>634</v>
      </c>
      <c r="J63" s="163" t="s">
        <v>635</v>
      </c>
      <c r="K63" s="163"/>
      <c r="L63" s="216"/>
      <c r="M63" s="175"/>
      <c r="N63" s="175"/>
      <c r="O63" s="175"/>
      <c r="P63" s="175"/>
      <c r="Q63" s="175"/>
      <c r="R63" s="175"/>
      <c r="S63" s="175"/>
      <c r="T63" s="175"/>
      <c r="U63" s="175"/>
      <c r="V63" s="175"/>
      <c r="W63" s="175"/>
      <c r="X63" s="175"/>
      <c r="Y63" s="175"/>
      <c r="Z63" s="175"/>
    </row>
    <row r="64" ht="15.75" customHeight="1">
      <c r="A64" s="202">
        <v>60.0</v>
      </c>
      <c r="B64" s="163" t="s">
        <v>636</v>
      </c>
      <c r="C64" s="163">
        <v>40.0</v>
      </c>
      <c r="D64" s="203" t="s">
        <v>458</v>
      </c>
      <c r="E64" s="163" t="str">
        <f>VLOOKUP(D64,'TS Gantry - AP47'!$C$8:$D$638,2,0)</f>
        <v>DA+0</v>
      </c>
      <c r="F64" s="163" t="str">
        <f>VLOOKUP($D64,Foundation!$D$5:$F$380,3,FALSE)</f>
        <v>Sandy</v>
      </c>
      <c r="G64" s="183">
        <v>45849.0</v>
      </c>
      <c r="H64" s="183">
        <v>45849.0</v>
      </c>
      <c r="I64" s="185" t="s">
        <v>634</v>
      </c>
      <c r="J64" s="163" t="s">
        <v>635</v>
      </c>
      <c r="K64" s="163"/>
      <c r="L64" s="216"/>
      <c r="M64" s="175"/>
      <c r="N64" s="175"/>
      <c r="O64" s="175"/>
      <c r="P64" s="175"/>
      <c r="Q64" s="175"/>
      <c r="R64" s="175"/>
      <c r="S64" s="175"/>
      <c r="T64" s="175"/>
      <c r="U64" s="175"/>
      <c r="V64" s="175"/>
      <c r="W64" s="175"/>
      <c r="X64" s="175"/>
      <c r="Y64" s="175"/>
      <c r="Z64" s="175"/>
    </row>
    <row r="65" ht="15.75" customHeight="1">
      <c r="A65" s="202">
        <v>61.0</v>
      </c>
      <c r="B65" s="163" t="s">
        <v>636</v>
      </c>
      <c r="C65" s="163">
        <v>41.0</v>
      </c>
      <c r="D65" s="203" t="s">
        <v>507</v>
      </c>
      <c r="E65" s="163" t="str">
        <f>VLOOKUP(D65,'TS Gantry - AP47'!$C$8:$D$638,2,0)</f>
        <v>DA+3</v>
      </c>
      <c r="F65" s="163" t="str">
        <f>VLOOKUP($D65,Foundation!$D$5:$F$380,3,FALSE)</f>
        <v>Sandy</v>
      </c>
      <c r="G65" s="183">
        <v>45849.0</v>
      </c>
      <c r="H65" s="183">
        <v>45849.0</v>
      </c>
      <c r="I65" s="185" t="s">
        <v>634</v>
      </c>
      <c r="J65" s="163" t="s">
        <v>635</v>
      </c>
      <c r="K65" s="163"/>
      <c r="L65" s="216"/>
      <c r="M65" s="175"/>
      <c r="N65" s="175"/>
      <c r="O65" s="175"/>
      <c r="P65" s="175"/>
      <c r="Q65" s="175"/>
      <c r="R65" s="175"/>
      <c r="S65" s="175"/>
      <c r="T65" s="175"/>
      <c r="U65" s="175"/>
      <c r="V65" s="175"/>
      <c r="W65" s="175"/>
      <c r="X65" s="175"/>
      <c r="Y65" s="175"/>
      <c r="Z65" s="175"/>
    </row>
    <row r="66" ht="15.75" customHeight="1">
      <c r="A66" s="202">
        <v>62.0</v>
      </c>
      <c r="B66" s="163" t="s">
        <v>636</v>
      </c>
      <c r="C66" s="163">
        <v>42.0</v>
      </c>
      <c r="D66" s="203" t="s">
        <v>508</v>
      </c>
      <c r="E66" s="163" t="str">
        <f>VLOOKUP(D66,'TS Gantry - AP47'!$C$8:$D$638,2,0)</f>
        <v>DA+3</v>
      </c>
      <c r="F66" s="163" t="str">
        <f>VLOOKUP($D66,Foundation!$D$5:$F$380,3,FALSE)</f>
        <v>Sandy</v>
      </c>
      <c r="G66" s="183">
        <v>45849.0</v>
      </c>
      <c r="H66" s="183">
        <v>45849.0</v>
      </c>
      <c r="I66" s="185" t="s">
        <v>634</v>
      </c>
      <c r="J66" s="163" t="s">
        <v>635</v>
      </c>
      <c r="K66" s="163"/>
      <c r="L66" s="216"/>
      <c r="M66" s="175"/>
      <c r="N66" s="175"/>
      <c r="O66" s="175"/>
      <c r="P66" s="175"/>
      <c r="Q66" s="175"/>
      <c r="R66" s="175"/>
      <c r="S66" s="175"/>
      <c r="T66" s="175"/>
      <c r="U66" s="175"/>
      <c r="V66" s="175"/>
      <c r="W66" s="175"/>
      <c r="X66" s="175"/>
      <c r="Y66" s="175"/>
      <c r="Z66" s="175"/>
    </row>
    <row r="67" ht="15.75" customHeight="1">
      <c r="A67" s="202">
        <v>63.0</v>
      </c>
      <c r="B67" s="163" t="s">
        <v>636</v>
      </c>
      <c r="C67" s="163">
        <v>43.0</v>
      </c>
      <c r="D67" s="203" t="s">
        <v>509</v>
      </c>
      <c r="E67" s="163" t="str">
        <f>VLOOKUP(D67,'TS Gantry - AP47'!$C$8:$D$638,2,0)</f>
        <v>DA-3</v>
      </c>
      <c r="F67" s="163" t="str">
        <f>VLOOKUP($D67,Foundation!$D$5:$F$380,3,FALSE)</f>
        <v>Sandy</v>
      </c>
      <c r="G67" s="183">
        <v>45850.0</v>
      </c>
      <c r="H67" s="183">
        <v>45850.0</v>
      </c>
      <c r="I67" s="185" t="s">
        <v>634</v>
      </c>
      <c r="J67" s="163" t="s">
        <v>635</v>
      </c>
      <c r="K67" s="163"/>
      <c r="L67" s="216"/>
      <c r="M67" s="175"/>
      <c r="N67" s="175"/>
      <c r="O67" s="175"/>
      <c r="P67" s="175"/>
      <c r="Q67" s="175"/>
      <c r="R67" s="175"/>
      <c r="S67" s="175"/>
      <c r="T67" s="175"/>
      <c r="U67" s="175"/>
      <c r="V67" s="175"/>
      <c r="W67" s="175"/>
      <c r="X67" s="175"/>
      <c r="Y67" s="175"/>
      <c r="Z67" s="175"/>
    </row>
    <row r="68" ht="15.75" customHeight="1">
      <c r="A68" s="202">
        <v>64.0</v>
      </c>
      <c r="B68" s="163" t="s">
        <v>636</v>
      </c>
      <c r="C68" s="163">
        <v>44.0</v>
      </c>
      <c r="D68" s="203" t="s">
        <v>505</v>
      </c>
      <c r="E68" s="163" t="str">
        <f>VLOOKUP(D68,'TS Gantry - AP47'!$C$8:$D$638,2,0)</f>
        <v>DA+0</v>
      </c>
      <c r="F68" s="163" t="str">
        <f>VLOOKUP($D68,Foundation!$D$5:$F$380,3,FALSE)</f>
        <v>Sandy</v>
      </c>
      <c r="G68" s="183">
        <v>45850.0</v>
      </c>
      <c r="H68" s="183">
        <v>45850.0</v>
      </c>
      <c r="I68" s="185" t="s">
        <v>634</v>
      </c>
      <c r="J68" s="163" t="s">
        <v>635</v>
      </c>
      <c r="K68" s="163"/>
      <c r="L68" s="216"/>
      <c r="M68" s="175"/>
      <c r="N68" s="175"/>
      <c r="O68" s="175"/>
      <c r="P68" s="175"/>
      <c r="Q68" s="175"/>
      <c r="R68" s="175"/>
      <c r="S68" s="175"/>
      <c r="T68" s="175"/>
      <c r="U68" s="175"/>
      <c r="V68" s="175"/>
      <c r="W68" s="175"/>
      <c r="X68" s="175"/>
      <c r="Y68" s="175"/>
      <c r="Z68" s="175"/>
    </row>
    <row r="69" ht="15.75" customHeight="1">
      <c r="A69" s="202">
        <v>65.0</v>
      </c>
      <c r="B69" s="163" t="s">
        <v>636</v>
      </c>
      <c r="C69" s="163">
        <v>45.0</v>
      </c>
      <c r="D69" s="203" t="s">
        <v>488</v>
      </c>
      <c r="E69" s="163" t="str">
        <f>VLOOKUP(D69,'TS Gantry - AP47'!$C$8:$D$638,2,0)</f>
        <v>DA+3</v>
      </c>
      <c r="F69" s="163" t="str">
        <f>VLOOKUP($D69,Foundation!$D$5:$F$380,3,FALSE)</f>
        <v>Sandy</v>
      </c>
      <c r="G69" s="183">
        <v>45850.0</v>
      </c>
      <c r="H69" s="183">
        <v>45850.0</v>
      </c>
      <c r="I69" s="185" t="s">
        <v>634</v>
      </c>
      <c r="J69" s="163" t="s">
        <v>635</v>
      </c>
      <c r="K69" s="163"/>
      <c r="L69" s="216"/>
      <c r="M69" s="175"/>
      <c r="N69" s="175"/>
      <c r="O69" s="175"/>
      <c r="P69" s="175"/>
      <c r="Q69" s="175"/>
      <c r="R69" s="175"/>
      <c r="S69" s="175"/>
      <c r="T69" s="175"/>
      <c r="U69" s="175"/>
      <c r="V69" s="175"/>
      <c r="W69" s="175"/>
      <c r="X69" s="175"/>
      <c r="Y69" s="175"/>
      <c r="Z69" s="175"/>
    </row>
    <row r="70" ht="15.75" customHeight="1">
      <c r="A70" s="202">
        <v>66.0</v>
      </c>
      <c r="B70" s="163" t="s">
        <v>636</v>
      </c>
      <c r="C70" s="163">
        <v>46.0</v>
      </c>
      <c r="D70" s="203" t="s">
        <v>489</v>
      </c>
      <c r="E70" s="163" t="str">
        <f>VLOOKUP(D70,'TS Gantry - AP47'!$C$8:$D$638,2,0)</f>
        <v>DB1+0</v>
      </c>
      <c r="F70" s="163" t="str">
        <f>VLOOKUP($D70,Foundation!$D$5:$F$380,3,FALSE)</f>
        <v>Sandy</v>
      </c>
      <c r="G70" s="183">
        <v>45850.0</v>
      </c>
      <c r="H70" s="183">
        <v>45850.0</v>
      </c>
      <c r="I70" s="185" t="s">
        <v>634</v>
      </c>
      <c r="J70" s="163" t="s">
        <v>635</v>
      </c>
      <c r="K70" s="163"/>
      <c r="L70" s="216"/>
      <c r="M70" s="175"/>
      <c r="N70" s="175"/>
      <c r="O70" s="175"/>
      <c r="P70" s="175"/>
      <c r="Q70" s="175"/>
      <c r="R70" s="175"/>
      <c r="S70" s="175"/>
      <c r="T70" s="175"/>
      <c r="U70" s="175"/>
      <c r="V70" s="175"/>
      <c r="W70" s="175"/>
      <c r="X70" s="175"/>
      <c r="Y70" s="175"/>
      <c r="Z70" s="175"/>
    </row>
    <row r="71" ht="15.75" customHeight="1">
      <c r="A71" s="202">
        <v>67.0</v>
      </c>
      <c r="B71" s="163" t="s">
        <v>636</v>
      </c>
      <c r="C71" s="163">
        <v>47.0</v>
      </c>
      <c r="D71" s="203" t="s">
        <v>492</v>
      </c>
      <c r="E71" s="163" t="str">
        <f>VLOOKUP(D71,'TS Gantry - AP47'!$C$8:$D$638,2,0)</f>
        <v>DA+3</v>
      </c>
      <c r="F71" s="163" t="str">
        <f>VLOOKUP($D71,Foundation!$D$5:$F$380,3,FALSE)</f>
        <v>Sandy</v>
      </c>
      <c r="G71" s="183">
        <v>45850.0</v>
      </c>
      <c r="H71" s="183">
        <v>45850.0</v>
      </c>
      <c r="I71" s="185" t="s">
        <v>634</v>
      </c>
      <c r="J71" s="163" t="s">
        <v>635</v>
      </c>
      <c r="K71" s="163"/>
      <c r="L71" s="216"/>
      <c r="M71" s="175"/>
      <c r="N71" s="175"/>
      <c r="O71" s="175"/>
      <c r="P71" s="175"/>
      <c r="Q71" s="175"/>
      <c r="R71" s="175"/>
      <c r="S71" s="175"/>
      <c r="T71" s="175"/>
      <c r="U71" s="175"/>
      <c r="V71" s="175"/>
      <c r="W71" s="175"/>
      <c r="X71" s="175"/>
      <c r="Y71" s="175"/>
      <c r="Z71" s="175"/>
    </row>
    <row r="72" ht="15.75" customHeight="1">
      <c r="A72" s="202">
        <v>68.0</v>
      </c>
      <c r="B72" s="163" t="s">
        <v>636</v>
      </c>
      <c r="C72" s="163">
        <v>48.0</v>
      </c>
      <c r="D72" s="203" t="s">
        <v>493</v>
      </c>
      <c r="E72" s="163" t="str">
        <f>VLOOKUP(D72,'TS Gantry - AP47'!$C$8:$D$638,2,0)</f>
        <v>DA+0</v>
      </c>
      <c r="F72" s="163" t="str">
        <f>VLOOKUP($D72,Foundation!$D$5:$F$380,3,FALSE)</f>
        <v>Sandy</v>
      </c>
      <c r="G72" s="183">
        <v>45850.0</v>
      </c>
      <c r="H72" s="183">
        <v>45850.0</v>
      </c>
      <c r="I72" s="185" t="s">
        <v>634</v>
      </c>
      <c r="J72" s="163" t="s">
        <v>635</v>
      </c>
      <c r="K72" s="163"/>
      <c r="L72" s="216"/>
      <c r="M72" s="175"/>
      <c r="N72" s="175"/>
      <c r="O72" s="175"/>
      <c r="P72" s="175"/>
      <c r="Q72" s="175"/>
      <c r="R72" s="175"/>
      <c r="S72" s="175"/>
      <c r="T72" s="175"/>
      <c r="U72" s="175"/>
      <c r="V72" s="175"/>
      <c r="W72" s="175"/>
      <c r="X72" s="175"/>
      <c r="Y72" s="175"/>
      <c r="Z72" s="175"/>
    </row>
    <row r="73" ht="15.75" customHeight="1">
      <c r="A73" s="202">
        <v>69.0</v>
      </c>
      <c r="B73" s="163" t="s">
        <v>636</v>
      </c>
      <c r="C73" s="163">
        <v>49.0</v>
      </c>
      <c r="D73" s="203" t="s">
        <v>494</v>
      </c>
      <c r="E73" s="163" t="str">
        <f>VLOOKUP(D73,'TS Gantry - AP47'!$C$8:$D$638,2,0)</f>
        <v>DA+6</v>
      </c>
      <c r="F73" s="163" t="str">
        <f>VLOOKUP($D73,Foundation!$D$5:$F$380,3,FALSE)</f>
        <v>Sandy</v>
      </c>
      <c r="G73" s="183">
        <v>45850.0</v>
      </c>
      <c r="H73" s="183">
        <v>45850.0</v>
      </c>
      <c r="I73" s="185" t="s">
        <v>634</v>
      </c>
      <c r="J73" s="163" t="s">
        <v>635</v>
      </c>
      <c r="K73" s="163"/>
      <c r="L73" s="216"/>
      <c r="M73" s="175"/>
      <c r="N73" s="175"/>
      <c r="O73" s="175"/>
      <c r="P73" s="175"/>
      <c r="Q73" s="175"/>
      <c r="R73" s="175"/>
      <c r="S73" s="175"/>
      <c r="T73" s="175"/>
      <c r="U73" s="175"/>
      <c r="V73" s="175"/>
      <c r="W73" s="175"/>
      <c r="X73" s="175"/>
      <c r="Y73" s="175"/>
      <c r="Z73" s="175"/>
    </row>
    <row r="74" ht="15.75" customHeight="1">
      <c r="A74" s="202">
        <v>70.0</v>
      </c>
      <c r="B74" s="163" t="s">
        <v>636</v>
      </c>
      <c r="C74" s="163">
        <v>50.0</v>
      </c>
      <c r="D74" s="203" t="s">
        <v>495</v>
      </c>
      <c r="E74" s="163" t="str">
        <f>VLOOKUP(D74,'TS Gantry - AP47'!$C$8:$D$638,2,0)</f>
        <v>DA+6</v>
      </c>
      <c r="F74" s="163" t="str">
        <f>VLOOKUP($D74,Foundation!$D$5:$F$380,3,FALSE)</f>
        <v>Sandy</v>
      </c>
      <c r="G74" s="183">
        <v>45850.0</v>
      </c>
      <c r="H74" s="183">
        <v>45850.0</v>
      </c>
      <c r="I74" s="185" t="s">
        <v>634</v>
      </c>
      <c r="J74" s="163" t="s">
        <v>635</v>
      </c>
      <c r="K74" s="163"/>
      <c r="L74" s="216"/>
      <c r="M74" s="175"/>
      <c r="N74" s="175"/>
      <c r="O74" s="175"/>
      <c r="P74" s="175"/>
      <c r="Q74" s="175"/>
      <c r="R74" s="175"/>
      <c r="S74" s="175"/>
      <c r="T74" s="175"/>
      <c r="U74" s="175"/>
      <c r="V74" s="175"/>
      <c r="W74" s="175"/>
      <c r="X74" s="175"/>
      <c r="Y74" s="175"/>
      <c r="Z74" s="175"/>
    </row>
    <row r="75" ht="15.75" customHeight="1">
      <c r="A75" s="202">
        <v>71.0</v>
      </c>
      <c r="B75" s="163" t="s">
        <v>636</v>
      </c>
      <c r="C75" s="163">
        <v>51.0</v>
      </c>
      <c r="D75" s="203" t="s">
        <v>496</v>
      </c>
      <c r="E75" s="163" t="str">
        <f>VLOOKUP(D75,'TS Gantry - AP47'!$C$8:$D$638,2,0)</f>
        <v>DA+3</v>
      </c>
      <c r="F75" s="163" t="str">
        <f>VLOOKUP($D75,Foundation!$D$5:$F$380,3,FALSE)</f>
        <v>Sandy</v>
      </c>
      <c r="G75" s="183">
        <v>45850.0</v>
      </c>
      <c r="H75" s="183">
        <v>45850.0</v>
      </c>
      <c r="I75" s="185" t="s">
        <v>634</v>
      </c>
      <c r="J75" s="163" t="s">
        <v>635</v>
      </c>
      <c r="K75" s="163"/>
      <c r="L75" s="216"/>
      <c r="M75" s="175"/>
      <c r="N75" s="175"/>
      <c r="O75" s="175"/>
      <c r="P75" s="175"/>
      <c r="Q75" s="175"/>
      <c r="R75" s="175"/>
      <c r="S75" s="175"/>
      <c r="T75" s="175"/>
      <c r="U75" s="175"/>
      <c r="V75" s="175"/>
      <c r="W75" s="175"/>
      <c r="X75" s="175"/>
      <c r="Y75" s="175"/>
      <c r="Z75" s="175"/>
    </row>
    <row r="76" ht="15.75" customHeight="1">
      <c r="A76" s="202">
        <v>72.0</v>
      </c>
      <c r="B76" s="163" t="s">
        <v>636</v>
      </c>
      <c r="C76" s="163">
        <v>52.0</v>
      </c>
      <c r="D76" s="203" t="s">
        <v>484</v>
      </c>
      <c r="E76" s="163" t="str">
        <f>VLOOKUP(D76,'TS Gantry - AP47'!$C$8:$D$638,2,0)</f>
        <v>DA+3</v>
      </c>
      <c r="F76" s="163" t="str">
        <f>VLOOKUP($D76,Foundation!$D$5:$F$380,3,FALSE)</f>
        <v>Sandy</v>
      </c>
      <c r="G76" s="183">
        <v>45851.0</v>
      </c>
      <c r="H76" s="183">
        <v>45851.0</v>
      </c>
      <c r="I76" s="185" t="s">
        <v>634</v>
      </c>
      <c r="J76" s="163" t="s">
        <v>635</v>
      </c>
      <c r="K76" s="163"/>
      <c r="L76" s="216"/>
      <c r="M76" s="175"/>
      <c r="N76" s="175"/>
      <c r="O76" s="175"/>
      <c r="P76" s="175"/>
      <c r="Q76" s="175"/>
      <c r="R76" s="175"/>
      <c r="S76" s="175"/>
      <c r="T76" s="175"/>
      <c r="U76" s="175"/>
      <c r="V76" s="175"/>
      <c r="W76" s="175"/>
      <c r="X76" s="175"/>
      <c r="Y76" s="175"/>
      <c r="Z76" s="175"/>
    </row>
    <row r="77" ht="15.75" customHeight="1">
      <c r="A77" s="202">
        <v>73.0</v>
      </c>
      <c r="B77" s="163" t="s">
        <v>636</v>
      </c>
      <c r="C77" s="163">
        <v>53.0</v>
      </c>
      <c r="D77" s="203" t="s">
        <v>485</v>
      </c>
      <c r="E77" s="163" t="str">
        <f>VLOOKUP(D77,'TS Gantry - AP47'!$C$8:$D$638,2,0)</f>
        <v>DA+3</v>
      </c>
      <c r="F77" s="163" t="str">
        <f>VLOOKUP($D77,Foundation!$D$5:$F$380,3,FALSE)</f>
        <v>Sandy</v>
      </c>
      <c r="G77" s="183">
        <v>45851.0</v>
      </c>
      <c r="H77" s="183">
        <v>45851.0</v>
      </c>
      <c r="I77" s="185" t="s">
        <v>634</v>
      </c>
      <c r="J77" s="163" t="s">
        <v>635</v>
      </c>
      <c r="K77" s="163"/>
      <c r="L77" s="216"/>
      <c r="M77" s="175"/>
      <c r="N77" s="175"/>
      <c r="O77" s="175"/>
      <c r="P77" s="175"/>
      <c r="Q77" s="175"/>
      <c r="R77" s="175"/>
      <c r="S77" s="175"/>
      <c r="T77" s="175"/>
      <c r="U77" s="175"/>
      <c r="V77" s="175"/>
      <c r="W77" s="175"/>
      <c r="X77" s="175"/>
      <c r="Y77" s="175"/>
      <c r="Z77" s="175"/>
    </row>
    <row r="78" ht="15.75" customHeight="1">
      <c r="A78" s="202">
        <v>74.0</v>
      </c>
      <c r="B78" s="163" t="s">
        <v>636</v>
      </c>
      <c r="C78" s="163">
        <v>54.0</v>
      </c>
      <c r="D78" s="203" t="s">
        <v>486</v>
      </c>
      <c r="E78" s="163" t="str">
        <f>VLOOKUP(D78,'TS Gantry - AP47'!$C$8:$D$638,2,0)</f>
        <v>DA+0</v>
      </c>
      <c r="F78" s="163" t="str">
        <f>VLOOKUP($D78,Foundation!$D$5:$F$380,3,FALSE)</f>
        <v>Sandy</v>
      </c>
      <c r="G78" s="183">
        <v>45851.0</v>
      </c>
      <c r="H78" s="183">
        <v>45851.0</v>
      </c>
      <c r="I78" s="185" t="s">
        <v>634</v>
      </c>
      <c r="J78" s="163" t="s">
        <v>635</v>
      </c>
      <c r="K78" s="163"/>
      <c r="L78" s="216"/>
      <c r="M78" s="175"/>
      <c r="N78" s="175"/>
      <c r="O78" s="175"/>
      <c r="P78" s="175"/>
      <c r="Q78" s="175"/>
      <c r="R78" s="175"/>
      <c r="S78" s="175"/>
      <c r="T78" s="175"/>
      <c r="U78" s="175"/>
      <c r="V78" s="175"/>
      <c r="W78" s="175"/>
      <c r="X78" s="175"/>
      <c r="Y78" s="175"/>
      <c r="Z78" s="175"/>
    </row>
    <row r="79" ht="15.75" customHeight="1">
      <c r="A79" s="202">
        <v>75.0</v>
      </c>
      <c r="B79" s="163" t="s">
        <v>636</v>
      </c>
      <c r="C79" s="163">
        <v>55.0</v>
      </c>
      <c r="D79" s="203" t="s">
        <v>487</v>
      </c>
      <c r="E79" s="163" t="str">
        <f>VLOOKUP(D79,'TS Gantry - AP47'!$C$8:$D$638,2,0)</f>
        <v>DA+3</v>
      </c>
      <c r="F79" s="163" t="str">
        <f>VLOOKUP($D79,Foundation!$D$5:$F$380,3,FALSE)</f>
        <v>Sandy</v>
      </c>
      <c r="G79" s="183">
        <v>45851.0</v>
      </c>
      <c r="H79" s="183">
        <v>45851.0</v>
      </c>
      <c r="I79" s="185" t="s">
        <v>634</v>
      </c>
      <c r="J79" s="163" t="s">
        <v>635</v>
      </c>
      <c r="K79" s="163"/>
      <c r="L79" s="216"/>
      <c r="M79" s="175"/>
      <c r="N79" s="175"/>
      <c r="O79" s="175"/>
      <c r="P79" s="175"/>
      <c r="Q79" s="175"/>
      <c r="R79" s="175"/>
      <c r="S79" s="175"/>
      <c r="T79" s="175"/>
      <c r="U79" s="175"/>
      <c r="V79" s="175"/>
      <c r="W79" s="175"/>
      <c r="X79" s="175"/>
      <c r="Y79" s="175"/>
      <c r="Z79" s="175"/>
    </row>
    <row r="80" ht="15.75" customHeight="1">
      <c r="A80" s="202">
        <v>76.0</v>
      </c>
      <c r="B80" s="163" t="s">
        <v>636</v>
      </c>
      <c r="C80" s="163">
        <v>56.0</v>
      </c>
      <c r="D80" s="203" t="s">
        <v>510</v>
      </c>
      <c r="E80" s="163" t="str">
        <f>VLOOKUP(D80,'TS Gantry - AP47'!$C$8:$D$638,2,0)</f>
        <v>DA+0</v>
      </c>
      <c r="F80" s="163" t="str">
        <f>VLOOKUP($D80,Foundation!$D$5:$F$380,3,FALSE)</f>
        <v>Sandy</v>
      </c>
      <c r="G80" s="183">
        <v>45851.0</v>
      </c>
      <c r="H80" s="183">
        <v>45851.0</v>
      </c>
      <c r="I80" s="185" t="s">
        <v>634</v>
      </c>
      <c r="J80" s="163" t="s">
        <v>635</v>
      </c>
      <c r="K80" s="163"/>
      <c r="L80" s="216"/>
      <c r="M80" s="175"/>
      <c r="N80" s="175"/>
      <c r="O80" s="175"/>
      <c r="P80" s="175"/>
      <c r="Q80" s="175"/>
      <c r="R80" s="175"/>
      <c r="S80" s="175"/>
      <c r="T80" s="175"/>
      <c r="U80" s="175"/>
      <c r="V80" s="175"/>
      <c r="W80" s="175"/>
      <c r="X80" s="175"/>
      <c r="Y80" s="175"/>
      <c r="Z80" s="175"/>
    </row>
    <row r="81" ht="15.75" customHeight="1">
      <c r="A81" s="202">
        <v>77.0</v>
      </c>
      <c r="B81" s="163" t="s">
        <v>636</v>
      </c>
      <c r="C81" s="163">
        <v>57.0</v>
      </c>
      <c r="D81" s="203" t="s">
        <v>511</v>
      </c>
      <c r="E81" s="163" t="str">
        <f>VLOOKUP(D81,'TS Gantry - AP47'!$C$8:$D$638,2,0)</f>
        <v>DA+6</v>
      </c>
      <c r="F81" s="163" t="str">
        <f>VLOOKUP($D81,Foundation!$D$5:$F$380,3,FALSE)</f>
        <v>Sandy</v>
      </c>
      <c r="G81" s="183">
        <v>45851.0</v>
      </c>
      <c r="H81" s="183">
        <v>45851.0</v>
      </c>
      <c r="I81" s="185" t="s">
        <v>634</v>
      </c>
      <c r="J81" s="163" t="s">
        <v>635</v>
      </c>
      <c r="K81" s="163"/>
      <c r="L81" s="216"/>
      <c r="M81" s="175"/>
      <c r="N81" s="175"/>
      <c r="O81" s="175"/>
      <c r="P81" s="175"/>
      <c r="Q81" s="175"/>
      <c r="R81" s="175"/>
      <c r="S81" s="175"/>
      <c r="T81" s="175"/>
      <c r="U81" s="175"/>
      <c r="V81" s="175"/>
      <c r="W81" s="175"/>
      <c r="X81" s="175"/>
      <c r="Y81" s="175"/>
      <c r="Z81" s="175"/>
    </row>
    <row r="82" ht="15.75" customHeight="1">
      <c r="A82" s="202">
        <v>78.0</v>
      </c>
      <c r="B82" s="163" t="s">
        <v>636</v>
      </c>
      <c r="C82" s="163">
        <v>58.0</v>
      </c>
      <c r="D82" s="203" t="s">
        <v>512</v>
      </c>
      <c r="E82" s="163" t="str">
        <f>VLOOKUP(D82,'TS Gantry - AP47'!$C$8:$D$638,2,0)</f>
        <v>DA+6</v>
      </c>
      <c r="F82" s="163" t="str">
        <f>VLOOKUP($D82,Foundation!$D$5:$F$380,3,FALSE)</f>
        <v>Sandy</v>
      </c>
      <c r="G82" s="183">
        <v>45852.0</v>
      </c>
      <c r="H82" s="183">
        <v>45852.0</v>
      </c>
      <c r="I82" s="185" t="s">
        <v>634</v>
      </c>
      <c r="J82" s="163" t="s">
        <v>635</v>
      </c>
      <c r="K82" s="163"/>
      <c r="L82" s="216"/>
      <c r="M82" s="175"/>
      <c r="N82" s="175"/>
      <c r="O82" s="175"/>
      <c r="P82" s="175"/>
      <c r="Q82" s="175"/>
      <c r="R82" s="175"/>
      <c r="S82" s="175"/>
      <c r="T82" s="175"/>
      <c r="U82" s="175"/>
      <c r="V82" s="175"/>
      <c r="W82" s="175"/>
      <c r="X82" s="175"/>
      <c r="Y82" s="175"/>
      <c r="Z82" s="175"/>
    </row>
    <row r="83" ht="15.75" customHeight="1">
      <c r="A83" s="202">
        <v>79.0</v>
      </c>
      <c r="B83" s="163" t="s">
        <v>636</v>
      </c>
      <c r="C83" s="163">
        <v>59.0</v>
      </c>
      <c r="D83" s="203" t="s">
        <v>438</v>
      </c>
      <c r="E83" s="163" t="str">
        <f>VLOOKUP(D83,'TS Gantry - AP47'!$C$8:$D$638,2,0)</f>
        <v>DA+6</v>
      </c>
      <c r="F83" s="163" t="str">
        <f>VLOOKUP($D83,Foundation!$D$5:$F$380,3,FALSE)</f>
        <v>Sandy</v>
      </c>
      <c r="G83" s="183">
        <v>45852.0</v>
      </c>
      <c r="H83" s="183">
        <v>45852.0</v>
      </c>
      <c r="I83" s="185" t="s">
        <v>634</v>
      </c>
      <c r="J83" s="163" t="s">
        <v>635</v>
      </c>
      <c r="K83" s="163"/>
      <c r="L83" s="216"/>
      <c r="M83" s="175"/>
      <c r="N83" s="175"/>
      <c r="O83" s="175"/>
      <c r="P83" s="175"/>
      <c r="Q83" s="175"/>
      <c r="R83" s="175"/>
      <c r="S83" s="175"/>
      <c r="T83" s="175"/>
      <c r="U83" s="175"/>
      <c r="V83" s="175"/>
      <c r="W83" s="175"/>
      <c r="X83" s="175"/>
      <c r="Y83" s="175"/>
      <c r="Z83" s="175"/>
    </row>
    <row r="84" ht="15.75" customHeight="1">
      <c r="A84" s="202">
        <v>80.0</v>
      </c>
      <c r="B84" s="163" t="s">
        <v>636</v>
      </c>
      <c r="C84" s="163">
        <v>60.0</v>
      </c>
      <c r="D84" s="203" t="s">
        <v>291</v>
      </c>
      <c r="E84" s="163" t="str">
        <f>VLOOKUP(D84,'TS Gantry - AP47'!$C$8:$D$638,2,0)</f>
        <v>DA+0</v>
      </c>
      <c r="F84" s="163" t="str">
        <f>VLOOKUP($D84,Foundation!$D$5:$F$380,3,FALSE)</f>
        <v>Sandy</v>
      </c>
      <c r="G84" s="183">
        <v>45854.0</v>
      </c>
      <c r="H84" s="183">
        <v>45854.0</v>
      </c>
      <c r="I84" s="185" t="s">
        <v>634</v>
      </c>
      <c r="J84" s="163" t="s">
        <v>635</v>
      </c>
      <c r="K84" s="163"/>
      <c r="L84" s="216"/>
      <c r="M84" s="175"/>
      <c r="N84" s="175"/>
      <c r="O84" s="175"/>
      <c r="P84" s="175"/>
      <c r="Q84" s="175"/>
      <c r="R84" s="175"/>
      <c r="S84" s="175"/>
      <c r="T84" s="175"/>
      <c r="U84" s="175"/>
      <c r="V84" s="175"/>
      <c r="W84" s="175"/>
      <c r="X84" s="175"/>
      <c r="Y84" s="175"/>
      <c r="Z84" s="175"/>
    </row>
    <row r="85" ht="15.75" customHeight="1">
      <c r="A85" s="202">
        <v>81.0</v>
      </c>
      <c r="B85" s="163" t="s">
        <v>636</v>
      </c>
      <c r="C85" s="163">
        <v>61.0</v>
      </c>
      <c r="D85" s="203" t="s">
        <v>292</v>
      </c>
      <c r="E85" s="163" t="str">
        <f>VLOOKUP(D85,'TS Gantry - AP47'!$C$8:$D$638,2,0)</f>
        <v>DA+3</v>
      </c>
      <c r="F85" s="163" t="str">
        <f>VLOOKUP($D85,Foundation!$D$5:$F$380,3,FALSE)</f>
        <v>Sandy</v>
      </c>
      <c r="G85" s="183">
        <v>45854.0</v>
      </c>
      <c r="H85" s="183">
        <v>45854.0</v>
      </c>
      <c r="I85" s="185" t="s">
        <v>634</v>
      </c>
      <c r="J85" s="163" t="s">
        <v>635</v>
      </c>
      <c r="K85" s="163"/>
      <c r="L85" s="216"/>
      <c r="M85" s="175"/>
      <c r="N85" s="175"/>
      <c r="O85" s="175"/>
      <c r="P85" s="175"/>
      <c r="Q85" s="175"/>
      <c r="R85" s="175"/>
      <c r="S85" s="175"/>
      <c r="T85" s="175"/>
      <c r="U85" s="175"/>
      <c r="V85" s="175"/>
      <c r="W85" s="175"/>
      <c r="X85" s="175"/>
      <c r="Y85" s="175"/>
      <c r="Z85" s="175"/>
    </row>
    <row r="86" ht="15.75" customHeight="1">
      <c r="A86" s="202">
        <v>82.0</v>
      </c>
      <c r="B86" s="163" t="s">
        <v>636</v>
      </c>
      <c r="C86" s="163">
        <v>62.0</v>
      </c>
      <c r="D86" s="203" t="s">
        <v>293</v>
      </c>
      <c r="E86" s="163" t="str">
        <f>VLOOKUP(D86,'TS Gantry - AP47'!$C$8:$D$638,2,0)</f>
        <v>DA+0</v>
      </c>
      <c r="F86" s="163" t="str">
        <f>VLOOKUP($D86,Foundation!$D$5:$F$380,3,FALSE)</f>
        <v>Sandy</v>
      </c>
      <c r="G86" s="183">
        <v>45854.0</v>
      </c>
      <c r="H86" s="183">
        <v>45854.0</v>
      </c>
      <c r="I86" s="185" t="s">
        <v>634</v>
      </c>
      <c r="J86" s="163" t="s">
        <v>635</v>
      </c>
      <c r="K86" s="163"/>
      <c r="L86" s="216"/>
      <c r="M86" s="175"/>
      <c r="N86" s="175"/>
      <c r="O86" s="175"/>
      <c r="P86" s="175"/>
      <c r="Q86" s="175"/>
      <c r="R86" s="175"/>
      <c r="S86" s="175"/>
      <c r="T86" s="175"/>
      <c r="U86" s="175"/>
      <c r="V86" s="175"/>
      <c r="W86" s="175"/>
      <c r="X86" s="175"/>
      <c r="Y86" s="175"/>
      <c r="Z86" s="175"/>
    </row>
    <row r="87" ht="15.75" customHeight="1">
      <c r="A87" s="202">
        <v>83.0</v>
      </c>
      <c r="B87" s="163" t="s">
        <v>636</v>
      </c>
      <c r="C87" s="163">
        <v>63.0</v>
      </c>
      <c r="D87" s="203" t="s">
        <v>294</v>
      </c>
      <c r="E87" s="163" t="str">
        <f>VLOOKUP(D87,'TS Gantry - AP47'!$C$8:$D$638,2,0)</f>
        <v>DA+3</v>
      </c>
      <c r="F87" s="163" t="str">
        <f>VLOOKUP($D87,Foundation!$D$5:$F$380,3,FALSE)</f>
        <v>Sandy</v>
      </c>
      <c r="G87" s="183">
        <v>45855.0</v>
      </c>
      <c r="H87" s="183">
        <v>45855.0</v>
      </c>
      <c r="I87" s="185" t="s">
        <v>634</v>
      </c>
      <c r="J87" s="163" t="s">
        <v>635</v>
      </c>
      <c r="K87" s="163"/>
      <c r="L87" s="216"/>
      <c r="M87" s="175"/>
      <c r="N87" s="175"/>
      <c r="O87" s="175"/>
      <c r="P87" s="175"/>
      <c r="Q87" s="175"/>
      <c r="R87" s="175"/>
      <c r="S87" s="175"/>
      <c r="T87" s="175"/>
      <c r="U87" s="175"/>
      <c r="V87" s="175"/>
      <c r="W87" s="175"/>
      <c r="X87" s="175"/>
      <c r="Y87" s="175"/>
      <c r="Z87" s="175"/>
    </row>
    <row r="88" ht="15.75" customHeight="1">
      <c r="A88" s="202">
        <v>84.0</v>
      </c>
      <c r="B88" s="163" t="s">
        <v>636</v>
      </c>
      <c r="C88" s="163">
        <v>64.0</v>
      </c>
      <c r="D88" s="203" t="s">
        <v>298</v>
      </c>
      <c r="E88" s="163" t="str">
        <f>VLOOKUP(D88,'TS Gantry - AP47'!$C$8:$D$638,2,0)</f>
        <v>DA+3</v>
      </c>
      <c r="F88" s="163" t="str">
        <f>VLOOKUP($D88,Foundation!$D$5:$F$380,3,FALSE)</f>
        <v>Sandy</v>
      </c>
      <c r="G88" s="183">
        <v>45855.0</v>
      </c>
      <c r="H88" s="183">
        <v>45855.0</v>
      </c>
      <c r="I88" s="185" t="s">
        <v>634</v>
      </c>
      <c r="J88" s="163" t="s">
        <v>635</v>
      </c>
      <c r="K88" s="163"/>
      <c r="L88" s="216"/>
      <c r="M88" s="175"/>
      <c r="N88" s="175"/>
      <c r="O88" s="175"/>
      <c r="P88" s="175"/>
      <c r="Q88" s="175"/>
      <c r="R88" s="175"/>
      <c r="S88" s="175"/>
      <c r="T88" s="175"/>
      <c r="U88" s="175"/>
      <c r="V88" s="175"/>
      <c r="W88" s="175"/>
      <c r="X88" s="175"/>
      <c r="Y88" s="175"/>
      <c r="Z88" s="175"/>
    </row>
    <row r="89" ht="15.75" customHeight="1">
      <c r="A89" s="202">
        <v>85.0</v>
      </c>
      <c r="B89" s="163" t="s">
        <v>636</v>
      </c>
      <c r="C89" s="163">
        <v>65.0</v>
      </c>
      <c r="D89" s="203" t="s">
        <v>299</v>
      </c>
      <c r="E89" s="163" t="str">
        <f>VLOOKUP(D89,'TS Gantry - AP47'!$C$8:$D$638,2,0)</f>
        <v>DA+3</v>
      </c>
      <c r="F89" s="163" t="str">
        <f>VLOOKUP($D89,Foundation!$D$5:$F$380,3,FALSE)</f>
        <v>Sandy</v>
      </c>
      <c r="G89" s="183">
        <v>45855.0</v>
      </c>
      <c r="H89" s="183">
        <v>45855.0</v>
      </c>
      <c r="I89" s="185" t="s">
        <v>634</v>
      </c>
      <c r="J89" s="163" t="s">
        <v>635</v>
      </c>
      <c r="K89" s="163"/>
      <c r="L89" s="159"/>
      <c r="M89" s="175"/>
      <c r="N89" s="175"/>
      <c r="O89" s="175"/>
      <c r="P89" s="175"/>
      <c r="Q89" s="175"/>
      <c r="R89" s="175"/>
      <c r="S89" s="175"/>
      <c r="T89" s="175"/>
      <c r="U89" s="175"/>
      <c r="V89" s="175"/>
      <c r="W89" s="175"/>
      <c r="X89" s="175"/>
      <c r="Y89" s="175"/>
      <c r="Z89" s="175"/>
    </row>
    <row r="90" ht="15.75" customHeight="1">
      <c r="A90" s="202">
        <v>86.0</v>
      </c>
      <c r="B90" s="163" t="s">
        <v>636</v>
      </c>
      <c r="C90" s="163">
        <v>66.0</v>
      </c>
      <c r="D90" s="203" t="s">
        <v>300</v>
      </c>
      <c r="E90" s="163" t="str">
        <f>VLOOKUP(D90,'TS Gantry - AP47'!$C$8:$D$638,2,0)</f>
        <v>DA+6</v>
      </c>
      <c r="F90" s="163" t="str">
        <f>VLOOKUP($D90,Foundation!$D$5:$F$380,3,FALSE)</f>
        <v>Sandy</v>
      </c>
      <c r="G90" s="183">
        <v>45855.0</v>
      </c>
      <c r="H90" s="183">
        <v>45855.0</v>
      </c>
      <c r="I90" s="185" t="s">
        <v>634</v>
      </c>
      <c r="J90" s="163" t="s">
        <v>635</v>
      </c>
      <c r="K90" s="163"/>
      <c r="L90" s="159"/>
      <c r="M90" s="175"/>
      <c r="N90" s="175"/>
      <c r="O90" s="175"/>
      <c r="P90" s="175"/>
      <c r="Q90" s="175"/>
      <c r="R90" s="175"/>
      <c r="S90" s="175"/>
      <c r="T90" s="175"/>
      <c r="U90" s="175"/>
      <c r="V90" s="175"/>
      <c r="W90" s="175"/>
      <c r="X90" s="175"/>
      <c r="Y90" s="175"/>
      <c r="Z90" s="175"/>
    </row>
    <row r="91" ht="15.75" customHeight="1">
      <c r="A91" s="202">
        <v>87.0</v>
      </c>
      <c r="B91" s="163" t="s">
        <v>636</v>
      </c>
      <c r="C91" s="163">
        <v>67.0</v>
      </c>
      <c r="D91" s="203" t="s">
        <v>304</v>
      </c>
      <c r="E91" s="163" t="str">
        <f>VLOOKUP(D91,'TS Gantry - AP47'!$C$8:$D$638,2,0)</f>
        <v>DA+6</v>
      </c>
      <c r="F91" s="163" t="str">
        <f>VLOOKUP($D91,Foundation!$D$5:$F$380,3,FALSE)</f>
        <v>Sandy</v>
      </c>
      <c r="G91" s="183">
        <v>45855.0</v>
      </c>
      <c r="H91" s="183">
        <v>45855.0</v>
      </c>
      <c r="I91" s="185" t="s">
        <v>634</v>
      </c>
      <c r="J91" s="163" t="s">
        <v>635</v>
      </c>
      <c r="K91" s="163"/>
      <c r="L91" s="159"/>
      <c r="M91" s="175"/>
      <c r="N91" s="175"/>
      <c r="O91" s="175"/>
      <c r="P91" s="175"/>
      <c r="Q91" s="175"/>
      <c r="R91" s="175"/>
      <c r="S91" s="175"/>
      <c r="T91" s="175"/>
      <c r="U91" s="175"/>
      <c r="V91" s="175"/>
      <c r="W91" s="175"/>
      <c r="X91" s="175"/>
      <c r="Y91" s="175"/>
      <c r="Z91" s="175"/>
    </row>
    <row r="92" ht="15.75" customHeight="1">
      <c r="A92" s="202">
        <v>88.0</v>
      </c>
      <c r="B92" s="163" t="s">
        <v>636</v>
      </c>
      <c r="C92" s="163">
        <v>68.0</v>
      </c>
      <c r="D92" s="203" t="s">
        <v>356</v>
      </c>
      <c r="E92" s="163" t="str">
        <f>VLOOKUP(D92,'TS Gantry - AP47'!$C$8:$D$638,2,0)</f>
        <v>DA+0</v>
      </c>
      <c r="F92" s="163" t="str">
        <f>VLOOKUP($D92,Foundation!$D$5:$F$380,3,FALSE)</f>
        <v>Sandy</v>
      </c>
      <c r="G92" s="183">
        <v>45856.0</v>
      </c>
      <c r="H92" s="183">
        <v>45856.0</v>
      </c>
      <c r="I92" s="185" t="s">
        <v>634</v>
      </c>
      <c r="J92" s="163" t="s">
        <v>635</v>
      </c>
      <c r="K92" s="163"/>
      <c r="L92" s="159"/>
      <c r="M92" s="175"/>
      <c r="N92" s="175"/>
      <c r="O92" s="175"/>
      <c r="P92" s="175"/>
      <c r="Q92" s="175"/>
      <c r="R92" s="175"/>
      <c r="S92" s="175"/>
      <c r="T92" s="175"/>
      <c r="U92" s="175"/>
      <c r="V92" s="175"/>
      <c r="W92" s="175"/>
      <c r="X92" s="175"/>
      <c r="Y92" s="175"/>
      <c r="Z92" s="175"/>
    </row>
    <row r="93" ht="15.75" customHeight="1">
      <c r="A93" s="202">
        <v>89.0</v>
      </c>
      <c r="B93" s="163" t="s">
        <v>636</v>
      </c>
      <c r="C93" s="163">
        <v>69.0</v>
      </c>
      <c r="D93" s="203" t="s">
        <v>359</v>
      </c>
      <c r="E93" s="163" t="str">
        <f>VLOOKUP(D93,'TS Gantry - AP47'!$C$8:$D$638,2,0)</f>
        <v>DA+3</v>
      </c>
      <c r="F93" s="163" t="str">
        <f>VLOOKUP($D93,Foundation!$D$5:$F$380,3,FALSE)</f>
        <v>Sandy</v>
      </c>
      <c r="G93" s="183">
        <v>45856.0</v>
      </c>
      <c r="H93" s="183">
        <v>45856.0</v>
      </c>
      <c r="I93" s="185" t="s">
        <v>634</v>
      </c>
      <c r="J93" s="163" t="s">
        <v>635</v>
      </c>
      <c r="K93" s="163"/>
      <c r="L93" s="159"/>
      <c r="M93" s="175"/>
      <c r="N93" s="175"/>
      <c r="O93" s="175"/>
      <c r="P93" s="175"/>
      <c r="Q93" s="175"/>
      <c r="R93" s="175"/>
      <c r="S93" s="175"/>
      <c r="T93" s="175"/>
      <c r="U93" s="175"/>
      <c r="V93" s="175"/>
      <c r="W93" s="175"/>
      <c r="X93" s="175"/>
      <c r="Y93" s="175"/>
      <c r="Z93" s="175"/>
    </row>
    <row r="94" ht="15.75" customHeight="1">
      <c r="A94" s="202">
        <v>90.0</v>
      </c>
      <c r="B94" s="163" t="s">
        <v>636</v>
      </c>
      <c r="C94" s="163">
        <v>70.0</v>
      </c>
      <c r="D94" s="203" t="s">
        <v>363</v>
      </c>
      <c r="E94" s="163" t="str">
        <f>VLOOKUP(D94,'TS Gantry - AP47'!$C$8:$D$638,2,0)</f>
        <v>DA+3</v>
      </c>
      <c r="F94" s="163" t="str">
        <f>VLOOKUP($D94,Foundation!$D$5:$F$380,3,FALSE)</f>
        <v>Sandy</v>
      </c>
      <c r="G94" s="183">
        <v>45856.0</v>
      </c>
      <c r="H94" s="183">
        <v>45856.0</v>
      </c>
      <c r="I94" s="185" t="s">
        <v>634</v>
      </c>
      <c r="J94" s="163" t="s">
        <v>635</v>
      </c>
      <c r="K94" s="163"/>
      <c r="L94" s="216"/>
      <c r="M94" s="175"/>
      <c r="N94" s="175"/>
      <c r="O94" s="175"/>
      <c r="P94" s="175"/>
      <c r="Q94" s="175"/>
      <c r="R94" s="175"/>
      <c r="S94" s="175"/>
      <c r="T94" s="175"/>
      <c r="U94" s="175"/>
      <c r="V94" s="175"/>
      <c r="W94" s="175"/>
      <c r="X94" s="175"/>
      <c r="Y94" s="175"/>
      <c r="Z94" s="175"/>
    </row>
    <row r="95" ht="15.75" customHeight="1">
      <c r="A95" s="202">
        <v>91.0</v>
      </c>
      <c r="B95" s="163" t="s">
        <v>636</v>
      </c>
      <c r="C95" s="163">
        <v>71.0</v>
      </c>
      <c r="D95" s="203" t="s">
        <v>377</v>
      </c>
      <c r="E95" s="163" t="str">
        <f>VLOOKUP(D95,'TS Gantry - AP47'!$C$8:$D$638,2,0)</f>
        <v>DA+9</v>
      </c>
      <c r="F95" s="163" t="str">
        <f>VLOOKUP($D95,Foundation!$D$5:$F$380,3,FALSE)</f>
        <v>Sandy</v>
      </c>
      <c r="G95" s="183">
        <v>45856.0</v>
      </c>
      <c r="H95" s="183">
        <v>45856.0</v>
      </c>
      <c r="I95" s="185" t="s">
        <v>634</v>
      </c>
      <c r="J95" s="163" t="s">
        <v>635</v>
      </c>
      <c r="K95" s="163"/>
      <c r="L95" s="216"/>
      <c r="M95" s="175"/>
      <c r="N95" s="175"/>
      <c r="O95" s="175"/>
      <c r="P95" s="175"/>
      <c r="Q95" s="175"/>
      <c r="R95" s="175"/>
      <c r="S95" s="175"/>
      <c r="T95" s="175"/>
      <c r="U95" s="175"/>
      <c r="V95" s="175"/>
      <c r="W95" s="175"/>
      <c r="X95" s="175"/>
      <c r="Y95" s="175"/>
      <c r="Z95" s="175"/>
    </row>
    <row r="96" ht="15.75" customHeight="1">
      <c r="A96" s="202">
        <v>92.0</v>
      </c>
      <c r="B96" s="163" t="s">
        <v>636</v>
      </c>
      <c r="C96" s="163">
        <v>72.0</v>
      </c>
      <c r="D96" s="203" t="s">
        <v>523</v>
      </c>
      <c r="E96" s="163" t="str">
        <f>VLOOKUP(D96,'TS Gantry - AP47'!$C$8:$D$638,2,0)</f>
        <v>DA+9</v>
      </c>
      <c r="F96" s="163" t="str">
        <f>VLOOKUP($D96,Foundation!$D$5:$F$380,3,FALSE)</f>
        <v>Sandy</v>
      </c>
      <c r="G96" s="183">
        <v>45861.0</v>
      </c>
      <c r="H96" s="183">
        <v>45861.0</v>
      </c>
      <c r="I96" s="185" t="s">
        <v>634</v>
      </c>
      <c r="J96" s="163" t="s">
        <v>635</v>
      </c>
      <c r="K96" s="163"/>
      <c r="L96" s="216"/>
      <c r="M96" s="175"/>
      <c r="N96" s="175"/>
      <c r="O96" s="175"/>
      <c r="P96" s="175"/>
      <c r="Q96" s="175"/>
      <c r="R96" s="175"/>
      <c r="S96" s="175"/>
      <c r="T96" s="175"/>
      <c r="U96" s="175"/>
      <c r="V96" s="175"/>
      <c r="W96" s="175"/>
      <c r="X96" s="175"/>
      <c r="Y96" s="175"/>
      <c r="Z96" s="175"/>
    </row>
    <row r="97" ht="15.75" customHeight="1">
      <c r="A97" s="202">
        <v>93.0</v>
      </c>
      <c r="B97" s="163" t="s">
        <v>636</v>
      </c>
      <c r="C97" s="163">
        <v>73.0</v>
      </c>
      <c r="D97" s="203" t="s">
        <v>522</v>
      </c>
      <c r="E97" s="163" t="str">
        <f>VLOOKUP(D97,'TS Gantry - AP47'!$C$8:$D$638,2,0)</f>
        <v>DA+3</v>
      </c>
      <c r="F97" s="163" t="str">
        <f>VLOOKUP($D97,Foundation!$D$5:$F$380,3,FALSE)</f>
        <v>Sandy</v>
      </c>
      <c r="G97" s="183">
        <v>45861.0</v>
      </c>
      <c r="H97" s="183">
        <v>45861.0</v>
      </c>
      <c r="I97" s="185" t="s">
        <v>634</v>
      </c>
      <c r="J97" s="163" t="s">
        <v>635</v>
      </c>
      <c r="K97" s="163"/>
      <c r="L97" s="216"/>
      <c r="M97" s="175"/>
      <c r="N97" s="175"/>
      <c r="O97" s="175"/>
      <c r="P97" s="175"/>
      <c r="Q97" s="175"/>
      <c r="R97" s="175"/>
      <c r="S97" s="175"/>
      <c r="T97" s="175"/>
      <c r="U97" s="175"/>
      <c r="V97" s="175"/>
      <c r="W97" s="175"/>
      <c r="X97" s="175"/>
      <c r="Y97" s="175"/>
      <c r="Z97" s="175"/>
    </row>
    <row r="98" ht="15.75" customHeight="1">
      <c r="A98" s="202">
        <v>94.0</v>
      </c>
      <c r="B98" s="163" t="s">
        <v>636</v>
      </c>
      <c r="C98" s="163">
        <v>74.0</v>
      </c>
      <c r="D98" s="203" t="s">
        <v>521</v>
      </c>
      <c r="E98" s="163" t="str">
        <f>VLOOKUP(D98,'TS Gantry - AP47'!$C$8:$D$638,2,0)</f>
        <v>DA+0</v>
      </c>
      <c r="F98" s="163" t="str">
        <f>VLOOKUP($D98,Foundation!$D$5:$F$380,3,FALSE)</f>
        <v>Sandy</v>
      </c>
      <c r="G98" s="183">
        <v>45861.0</v>
      </c>
      <c r="H98" s="183">
        <v>45861.0</v>
      </c>
      <c r="I98" s="185" t="s">
        <v>634</v>
      </c>
      <c r="J98" s="163" t="s">
        <v>635</v>
      </c>
      <c r="K98" s="163"/>
      <c r="L98" s="216"/>
      <c r="M98" s="175"/>
      <c r="N98" s="175"/>
      <c r="O98" s="175"/>
      <c r="P98" s="175"/>
      <c r="Q98" s="175"/>
      <c r="R98" s="175"/>
      <c r="S98" s="175"/>
      <c r="T98" s="175"/>
      <c r="U98" s="175"/>
      <c r="V98" s="175"/>
      <c r="W98" s="175"/>
      <c r="X98" s="175"/>
      <c r="Y98" s="175"/>
      <c r="Z98" s="175"/>
    </row>
    <row r="99" ht="15.75" customHeight="1">
      <c r="A99" s="202">
        <v>95.0</v>
      </c>
      <c r="B99" s="163" t="s">
        <v>636</v>
      </c>
      <c r="C99" s="163">
        <v>75.0</v>
      </c>
      <c r="D99" s="203" t="s">
        <v>515</v>
      </c>
      <c r="E99" s="163" t="str">
        <f>VLOOKUP(D99,'TS Gantry - AP47'!$C$8:$D$638,2,0)</f>
        <v>DB1+0</v>
      </c>
      <c r="F99" s="163" t="str">
        <f>VLOOKUP($D99,Foundation!$D$5:$F$380,3,FALSE)</f>
        <v>Sandy</v>
      </c>
      <c r="G99" s="183">
        <v>45861.0</v>
      </c>
      <c r="H99" s="183">
        <v>45861.0</v>
      </c>
      <c r="I99" s="185" t="s">
        <v>634</v>
      </c>
      <c r="J99" s="163" t="s">
        <v>635</v>
      </c>
      <c r="K99" s="163"/>
      <c r="L99" s="216"/>
      <c r="M99" s="175"/>
      <c r="N99" s="175"/>
      <c r="O99" s="175"/>
      <c r="P99" s="175"/>
      <c r="Q99" s="175"/>
      <c r="R99" s="175"/>
      <c r="S99" s="175"/>
      <c r="T99" s="175"/>
      <c r="U99" s="175"/>
      <c r="V99" s="175"/>
      <c r="W99" s="175"/>
      <c r="X99" s="175"/>
      <c r="Y99" s="175"/>
      <c r="Z99" s="175"/>
    </row>
    <row r="100" ht="15.75" customHeight="1">
      <c r="A100" s="202">
        <v>96.0</v>
      </c>
      <c r="B100" s="163" t="s">
        <v>636</v>
      </c>
      <c r="C100" s="163">
        <v>76.0</v>
      </c>
      <c r="D100" s="203" t="s">
        <v>519</v>
      </c>
      <c r="E100" s="163" t="str">
        <f>VLOOKUP(D100,'TS Gantry - AP47'!$C$8:$D$638,2,0)</f>
        <v>DA+6</v>
      </c>
      <c r="F100" s="163" t="str">
        <f>VLOOKUP($D100,Foundation!$D$5:$F$380,3,FALSE)</f>
        <v>Sandy</v>
      </c>
      <c r="G100" s="183">
        <v>45861.0</v>
      </c>
      <c r="H100" s="183">
        <v>45861.0</v>
      </c>
      <c r="I100" s="185" t="s">
        <v>634</v>
      </c>
      <c r="J100" s="163" t="s">
        <v>635</v>
      </c>
      <c r="K100" s="163"/>
      <c r="L100" s="216"/>
      <c r="M100" s="175"/>
      <c r="N100" s="175"/>
      <c r="O100" s="175"/>
      <c r="P100" s="175"/>
      <c r="Q100" s="175"/>
      <c r="R100" s="175"/>
      <c r="S100" s="175"/>
      <c r="T100" s="175"/>
      <c r="U100" s="175"/>
      <c r="V100" s="175"/>
      <c r="W100" s="175"/>
      <c r="X100" s="175"/>
      <c r="Y100" s="175"/>
      <c r="Z100" s="175"/>
    </row>
    <row r="101" ht="15.75" customHeight="1">
      <c r="A101" s="202">
        <v>97.0</v>
      </c>
      <c r="B101" s="163" t="s">
        <v>636</v>
      </c>
      <c r="C101" s="163">
        <v>77.0</v>
      </c>
      <c r="D101" s="203" t="s">
        <v>456</v>
      </c>
      <c r="E101" s="163" t="str">
        <f>VLOOKUP(D101,'TS Gantry - AP47'!$C$8:$D$638,2,0)</f>
        <v>DA+3</v>
      </c>
      <c r="F101" s="163" t="str">
        <f>VLOOKUP($D101,Foundation!$D$5:$F$380,3,FALSE)</f>
        <v>Sandy</v>
      </c>
      <c r="G101" s="183">
        <v>45862.0</v>
      </c>
      <c r="H101" s="183">
        <v>45862.0</v>
      </c>
      <c r="I101" s="185" t="s">
        <v>634</v>
      </c>
      <c r="J101" s="163" t="s">
        <v>635</v>
      </c>
      <c r="K101" s="163"/>
      <c r="L101" s="216"/>
      <c r="M101" s="175"/>
      <c r="N101" s="175"/>
      <c r="O101" s="175"/>
      <c r="P101" s="175"/>
      <c r="Q101" s="175"/>
      <c r="R101" s="175"/>
      <c r="S101" s="175"/>
      <c r="T101" s="175"/>
      <c r="U101" s="175"/>
      <c r="V101" s="175"/>
      <c r="W101" s="175"/>
      <c r="X101" s="175"/>
      <c r="Y101" s="175"/>
      <c r="Z101" s="175"/>
    </row>
    <row r="102" ht="15.75" customHeight="1">
      <c r="A102" s="202">
        <v>98.0</v>
      </c>
      <c r="B102" s="163" t="s">
        <v>636</v>
      </c>
      <c r="C102" s="163">
        <v>78.0</v>
      </c>
      <c r="D102" s="203" t="s">
        <v>461</v>
      </c>
      <c r="E102" s="163" t="str">
        <f>VLOOKUP(D102,'TS Gantry - AP47'!$C$8:$D$638,2,0)</f>
        <v>DA+0</v>
      </c>
      <c r="F102" s="163" t="str">
        <f>VLOOKUP($D102,Foundation!$D$5:$F$380,3,FALSE)</f>
        <v>Sandy</v>
      </c>
      <c r="G102" s="183">
        <v>45862.0</v>
      </c>
      <c r="H102" s="183">
        <v>45862.0</v>
      </c>
      <c r="I102" s="185" t="s">
        <v>634</v>
      </c>
      <c r="J102" s="163" t="s">
        <v>635</v>
      </c>
      <c r="K102" s="163"/>
      <c r="L102" s="216"/>
      <c r="M102" s="175"/>
      <c r="N102" s="175"/>
      <c r="O102" s="175"/>
      <c r="P102" s="175"/>
      <c r="Q102" s="175"/>
      <c r="R102" s="175"/>
      <c r="S102" s="175"/>
      <c r="T102" s="175"/>
      <c r="U102" s="175"/>
      <c r="V102" s="175"/>
      <c r="W102" s="175"/>
      <c r="X102" s="175"/>
      <c r="Y102" s="175"/>
      <c r="Z102" s="175"/>
    </row>
    <row r="103" ht="15.75" customHeight="1">
      <c r="A103" s="202">
        <v>99.0</v>
      </c>
      <c r="B103" s="163" t="s">
        <v>636</v>
      </c>
      <c r="C103" s="163">
        <v>79.0</v>
      </c>
      <c r="D103" s="203" t="s">
        <v>463</v>
      </c>
      <c r="E103" s="163" t="str">
        <f>VLOOKUP(D103,'TS Gantry - AP47'!$C$8:$D$638,2,0)</f>
        <v>DA+0</v>
      </c>
      <c r="F103" s="163" t="str">
        <f>VLOOKUP($D103,Foundation!$D$5:$F$380,3,FALSE)</f>
        <v>Sandy</v>
      </c>
      <c r="G103" s="183">
        <v>45862.0</v>
      </c>
      <c r="H103" s="183">
        <v>45862.0</v>
      </c>
      <c r="I103" s="185" t="s">
        <v>634</v>
      </c>
      <c r="J103" s="163" t="s">
        <v>635</v>
      </c>
      <c r="K103" s="163"/>
      <c r="L103" s="216"/>
      <c r="M103" s="175"/>
      <c r="N103" s="175"/>
      <c r="O103" s="175"/>
      <c r="P103" s="175"/>
      <c r="Q103" s="175"/>
      <c r="R103" s="175"/>
      <c r="S103" s="175"/>
      <c r="T103" s="175"/>
      <c r="U103" s="175"/>
      <c r="V103" s="175"/>
      <c r="W103" s="175"/>
      <c r="X103" s="175"/>
      <c r="Y103" s="175"/>
      <c r="Z103" s="175"/>
    </row>
    <row r="104" ht="15.75" customHeight="1">
      <c r="A104" s="202">
        <v>100.0</v>
      </c>
      <c r="B104" s="163" t="s">
        <v>636</v>
      </c>
      <c r="C104" s="163">
        <v>80.0</v>
      </c>
      <c r="D104" s="203" t="s">
        <v>386</v>
      </c>
      <c r="E104" s="163" t="str">
        <f>VLOOKUP(D104,'TS Gantry - AP47'!$C$8:$D$638,2,0)</f>
        <v>DA+0</v>
      </c>
      <c r="F104" s="163" t="str">
        <f>VLOOKUP($D104,Foundation!$D$5:$F$380,3,FALSE)</f>
        <v>Sandy</v>
      </c>
      <c r="G104" s="183">
        <v>45862.0</v>
      </c>
      <c r="H104" s="183">
        <v>45862.0</v>
      </c>
      <c r="I104" s="185" t="s">
        <v>634</v>
      </c>
      <c r="J104" s="163" t="s">
        <v>635</v>
      </c>
      <c r="K104" s="163"/>
      <c r="L104" s="216"/>
      <c r="M104" s="175"/>
      <c r="N104" s="175"/>
      <c r="O104" s="175"/>
      <c r="P104" s="175"/>
      <c r="Q104" s="175"/>
      <c r="R104" s="175"/>
      <c r="S104" s="175"/>
      <c r="T104" s="175"/>
      <c r="U104" s="175"/>
      <c r="V104" s="175"/>
      <c r="W104" s="175"/>
      <c r="X104" s="175"/>
      <c r="Y104" s="175"/>
      <c r="Z104" s="175"/>
    </row>
    <row r="105" ht="15.75" customHeight="1">
      <c r="A105" s="202">
        <v>101.0</v>
      </c>
      <c r="B105" s="163" t="s">
        <v>636</v>
      </c>
      <c r="C105" s="163">
        <v>81.0</v>
      </c>
      <c r="D105" s="203" t="s">
        <v>608</v>
      </c>
      <c r="E105" s="163" t="str">
        <f>VLOOKUP(D105,'TS Gantry - AP47'!$C$8:$D$638,2,0)</f>
        <v>DA+0</v>
      </c>
      <c r="F105" s="163" t="str">
        <f>VLOOKUP($D105,Foundation!$D$5:$F$380,3,FALSE)</f>
        <v>Sandy</v>
      </c>
      <c r="G105" s="183">
        <v>45863.0</v>
      </c>
      <c r="H105" s="183">
        <v>45863.0</v>
      </c>
      <c r="I105" s="185" t="s">
        <v>634</v>
      </c>
      <c r="J105" s="163" t="s">
        <v>635</v>
      </c>
      <c r="K105" s="163"/>
      <c r="L105" s="216"/>
      <c r="M105" s="175"/>
      <c r="N105" s="175"/>
      <c r="O105" s="175"/>
      <c r="P105" s="175"/>
      <c r="Q105" s="175"/>
      <c r="R105" s="175"/>
      <c r="S105" s="175"/>
      <c r="T105" s="175"/>
      <c r="U105" s="175"/>
      <c r="V105" s="175"/>
      <c r="W105" s="175"/>
      <c r="X105" s="175"/>
      <c r="Y105" s="175"/>
      <c r="Z105" s="175"/>
    </row>
    <row r="106" ht="15.75" customHeight="1">
      <c r="A106" s="202">
        <v>102.0</v>
      </c>
      <c r="B106" s="163" t="s">
        <v>636</v>
      </c>
      <c r="C106" s="163">
        <v>82.0</v>
      </c>
      <c r="D106" s="203" t="s">
        <v>609</v>
      </c>
      <c r="E106" s="163" t="str">
        <f>VLOOKUP(D106,'TS Gantry - AP47'!$C$8:$D$638,2,0)</f>
        <v>DA+0</v>
      </c>
      <c r="F106" s="163" t="str">
        <f>VLOOKUP($D106,Foundation!$D$5:$F$380,3,FALSE)</f>
        <v>Sandy</v>
      </c>
      <c r="G106" s="183">
        <v>45863.0</v>
      </c>
      <c r="H106" s="183">
        <v>45863.0</v>
      </c>
      <c r="I106" s="185" t="s">
        <v>634</v>
      </c>
      <c r="J106" s="163" t="s">
        <v>635</v>
      </c>
      <c r="K106" s="163"/>
      <c r="L106" s="216"/>
      <c r="M106" s="175"/>
      <c r="N106" s="175"/>
      <c r="O106" s="175"/>
      <c r="P106" s="175"/>
      <c r="Q106" s="175"/>
      <c r="R106" s="175"/>
      <c r="S106" s="175"/>
      <c r="T106" s="175"/>
      <c r="U106" s="175"/>
      <c r="V106" s="175"/>
      <c r="W106" s="175"/>
      <c r="X106" s="175"/>
      <c r="Y106" s="175"/>
      <c r="Z106" s="175"/>
    </row>
    <row r="107" ht="15.75" customHeight="1">
      <c r="A107" s="202">
        <v>103.0</v>
      </c>
      <c r="B107" s="163" t="s">
        <v>636</v>
      </c>
      <c r="C107" s="163">
        <v>83.0</v>
      </c>
      <c r="D107" s="203" t="s">
        <v>610</v>
      </c>
      <c r="E107" s="163" t="str">
        <f>VLOOKUP(D107,'TS Gantry - AP47'!$C$8:$D$638,2,0)</f>
        <v>DA+6</v>
      </c>
      <c r="F107" s="163" t="str">
        <f>VLOOKUP($D107,Foundation!$D$5:$F$380,3,FALSE)</f>
        <v>Sandy</v>
      </c>
      <c r="G107" s="183">
        <v>45863.0</v>
      </c>
      <c r="H107" s="183">
        <v>45863.0</v>
      </c>
      <c r="I107" s="185" t="s">
        <v>634</v>
      </c>
      <c r="J107" s="163" t="s">
        <v>635</v>
      </c>
      <c r="K107" s="163"/>
      <c r="L107" s="216"/>
      <c r="M107" s="175"/>
      <c r="N107" s="175"/>
      <c r="O107" s="175"/>
      <c r="P107" s="175"/>
      <c r="Q107" s="175"/>
      <c r="R107" s="175"/>
      <c r="S107" s="175"/>
      <c r="T107" s="175"/>
      <c r="U107" s="175"/>
      <c r="V107" s="175"/>
      <c r="W107" s="175"/>
      <c r="X107" s="175"/>
      <c r="Y107" s="175"/>
      <c r="Z107" s="175"/>
    </row>
    <row r="108" ht="15.75" customHeight="1">
      <c r="A108" s="202">
        <v>104.0</v>
      </c>
      <c r="B108" s="163" t="s">
        <v>636</v>
      </c>
      <c r="C108" s="163">
        <v>84.0</v>
      </c>
      <c r="D108" s="203" t="s">
        <v>611</v>
      </c>
      <c r="E108" s="163" t="str">
        <f>VLOOKUP(D108,'TS Gantry - AP47'!$C$8:$D$638,2,0)</f>
        <v>DA+6</v>
      </c>
      <c r="F108" s="163" t="str">
        <f>VLOOKUP($D108,Foundation!$D$5:$F$380,3,FALSE)</f>
        <v>Sandy</v>
      </c>
      <c r="G108" s="183">
        <v>45863.0</v>
      </c>
      <c r="H108" s="183">
        <v>45863.0</v>
      </c>
      <c r="I108" s="185" t="s">
        <v>634</v>
      </c>
      <c r="J108" s="163" t="s">
        <v>635</v>
      </c>
      <c r="K108" s="163"/>
      <c r="L108" s="216"/>
      <c r="M108" s="175"/>
      <c r="N108" s="175"/>
      <c r="O108" s="175"/>
      <c r="P108" s="175"/>
      <c r="Q108" s="175"/>
      <c r="R108" s="175"/>
      <c r="S108" s="175"/>
      <c r="T108" s="175"/>
      <c r="U108" s="175"/>
      <c r="V108" s="175"/>
      <c r="W108" s="175"/>
      <c r="X108" s="175"/>
      <c r="Y108" s="175"/>
      <c r="Z108" s="175"/>
    </row>
    <row r="109" ht="15.75" customHeight="1">
      <c r="A109" s="202">
        <v>105.0</v>
      </c>
      <c r="B109" s="163" t="s">
        <v>636</v>
      </c>
      <c r="C109" s="163">
        <v>85.0</v>
      </c>
      <c r="D109" s="203" t="s">
        <v>612</v>
      </c>
      <c r="E109" s="163" t="str">
        <f>VLOOKUP(D109,'TS Gantry - AP47'!$C$8:$D$638,2,0)</f>
        <v>DA+3</v>
      </c>
      <c r="F109" s="163" t="str">
        <f>VLOOKUP($D109,Foundation!$D$5:$F$380,3,FALSE)</f>
        <v>Sandy</v>
      </c>
      <c r="G109" s="183">
        <v>45863.0</v>
      </c>
      <c r="H109" s="183">
        <v>45863.0</v>
      </c>
      <c r="I109" s="185" t="s">
        <v>634</v>
      </c>
      <c r="J109" s="163" t="s">
        <v>635</v>
      </c>
      <c r="K109" s="163"/>
      <c r="L109" s="216"/>
      <c r="M109" s="175"/>
      <c r="N109" s="175"/>
      <c r="O109" s="175"/>
      <c r="P109" s="175"/>
      <c r="Q109" s="175"/>
      <c r="R109" s="175"/>
      <c r="S109" s="175"/>
      <c r="T109" s="175"/>
      <c r="U109" s="175"/>
      <c r="V109" s="175"/>
      <c r="W109" s="175"/>
      <c r="X109" s="175"/>
      <c r="Y109" s="175"/>
      <c r="Z109" s="175"/>
    </row>
    <row r="110" ht="15.75" customHeight="1">
      <c r="A110" s="202">
        <v>106.0</v>
      </c>
      <c r="B110" s="163" t="s">
        <v>636</v>
      </c>
      <c r="C110" s="163">
        <v>86.0</v>
      </c>
      <c r="D110" s="203" t="s">
        <v>613</v>
      </c>
      <c r="E110" s="163" t="str">
        <f>VLOOKUP(D110,'TS Gantry - AP47'!$C$8:$D$638,2,0)</f>
        <v>DA+3</v>
      </c>
      <c r="F110" s="163" t="str">
        <f>VLOOKUP($D110,Foundation!$D$5:$F$380,3,FALSE)</f>
        <v>Sandy</v>
      </c>
      <c r="G110" s="183">
        <v>45863.0</v>
      </c>
      <c r="H110" s="183">
        <v>45863.0</v>
      </c>
      <c r="I110" s="185" t="s">
        <v>634</v>
      </c>
      <c r="J110" s="163" t="s">
        <v>635</v>
      </c>
      <c r="K110" s="163"/>
      <c r="L110" s="216"/>
      <c r="M110" s="175"/>
      <c r="N110" s="175"/>
      <c r="O110" s="175"/>
      <c r="P110" s="175"/>
      <c r="Q110" s="175"/>
      <c r="R110" s="175"/>
      <c r="S110" s="175"/>
      <c r="T110" s="175"/>
      <c r="U110" s="175"/>
      <c r="V110" s="175"/>
      <c r="W110" s="175"/>
      <c r="X110" s="175"/>
      <c r="Y110" s="175"/>
      <c r="Z110" s="175"/>
    </row>
    <row r="111" ht="15.75" customHeight="1">
      <c r="A111" s="202">
        <v>107.0</v>
      </c>
      <c r="B111" s="163" t="s">
        <v>636</v>
      </c>
      <c r="C111" s="163">
        <v>87.0</v>
      </c>
      <c r="D111" s="203" t="s">
        <v>595</v>
      </c>
      <c r="E111" s="163" t="str">
        <f>VLOOKUP(D111,'TS Gantry - AP47'!$C$8:$D$638,2,0)</f>
        <v>DA+6</v>
      </c>
      <c r="F111" s="163" t="str">
        <f>VLOOKUP($D111,Foundation!$D$5:$F$380,3,FALSE)</f>
        <v>Sandy</v>
      </c>
      <c r="G111" s="183">
        <v>45864.0</v>
      </c>
      <c r="H111" s="183">
        <v>45864.0</v>
      </c>
      <c r="I111" s="185" t="s">
        <v>634</v>
      </c>
      <c r="J111" s="163" t="s">
        <v>635</v>
      </c>
      <c r="K111" s="163"/>
      <c r="L111" s="216"/>
      <c r="M111" s="175"/>
      <c r="N111" s="175"/>
      <c r="O111" s="175"/>
      <c r="P111" s="175"/>
      <c r="Q111" s="175"/>
      <c r="R111" s="175"/>
      <c r="S111" s="175"/>
      <c r="T111" s="175"/>
      <c r="U111" s="175"/>
      <c r="V111" s="175"/>
      <c r="W111" s="175"/>
      <c r="X111" s="175"/>
      <c r="Y111" s="175"/>
      <c r="Z111" s="175"/>
    </row>
    <row r="112" ht="15.75" customHeight="1">
      <c r="A112" s="202">
        <v>108.0</v>
      </c>
      <c r="B112" s="163" t="s">
        <v>636</v>
      </c>
      <c r="C112" s="163">
        <v>88.0</v>
      </c>
      <c r="D112" s="203" t="s">
        <v>594</v>
      </c>
      <c r="E112" s="163" t="str">
        <f>VLOOKUP(D112,'TS Gantry - AP47'!$C$8:$D$638,2,0)</f>
        <v>DA-3</v>
      </c>
      <c r="F112" s="163" t="str">
        <f>VLOOKUP($D112,Foundation!$D$5:$F$380,3,FALSE)</f>
        <v>Sandy</v>
      </c>
      <c r="G112" s="183">
        <v>45864.0</v>
      </c>
      <c r="H112" s="183">
        <v>45864.0</v>
      </c>
      <c r="I112" s="185" t="s">
        <v>634</v>
      </c>
      <c r="J112" s="163" t="s">
        <v>635</v>
      </c>
      <c r="K112" s="163"/>
      <c r="L112" s="216"/>
      <c r="M112" s="175"/>
      <c r="N112" s="175"/>
      <c r="O112" s="175"/>
      <c r="P112" s="175"/>
      <c r="Q112" s="175"/>
      <c r="R112" s="175"/>
      <c r="S112" s="175"/>
      <c r="T112" s="175"/>
      <c r="U112" s="175"/>
      <c r="V112" s="175"/>
      <c r="W112" s="175"/>
      <c r="X112" s="175"/>
      <c r="Y112" s="175"/>
      <c r="Z112" s="175"/>
    </row>
    <row r="113" ht="15.75" customHeight="1">
      <c r="A113" s="202">
        <v>109.0</v>
      </c>
      <c r="B113" s="163" t="s">
        <v>636</v>
      </c>
      <c r="C113" s="163">
        <v>89.0</v>
      </c>
      <c r="D113" s="203" t="s">
        <v>557</v>
      </c>
      <c r="E113" s="163" t="str">
        <f>VLOOKUP(D113,'TS Gantry - AP47'!$C$8:$D$638,2,0)</f>
        <v>DA+9</v>
      </c>
      <c r="F113" s="163" t="str">
        <f>VLOOKUP($D113,Foundation!$D$5:$F$380,3,FALSE)</f>
        <v>Sandy</v>
      </c>
      <c r="G113" s="183">
        <v>45864.0</v>
      </c>
      <c r="H113" s="183">
        <v>45864.0</v>
      </c>
      <c r="I113" s="185" t="s">
        <v>634</v>
      </c>
      <c r="J113" s="163" t="s">
        <v>635</v>
      </c>
      <c r="K113" s="163"/>
      <c r="L113" s="216"/>
      <c r="M113" s="175"/>
      <c r="N113" s="175"/>
      <c r="O113" s="175"/>
      <c r="P113" s="175"/>
      <c r="Q113" s="175"/>
      <c r="R113" s="175"/>
      <c r="S113" s="175"/>
      <c r="T113" s="175"/>
      <c r="U113" s="175"/>
      <c r="V113" s="175"/>
      <c r="W113" s="175"/>
      <c r="X113" s="175"/>
      <c r="Y113" s="175"/>
      <c r="Z113" s="175"/>
    </row>
    <row r="114" ht="15.75" customHeight="1">
      <c r="A114" s="202">
        <v>110.0</v>
      </c>
      <c r="B114" s="163" t="s">
        <v>636</v>
      </c>
      <c r="C114" s="163">
        <v>90.0</v>
      </c>
      <c r="D114" s="203" t="s">
        <v>534</v>
      </c>
      <c r="E114" s="163" t="str">
        <f>VLOOKUP(D114,'TS Gantry - AP47'!$C$8:$D$638,2,0)</f>
        <v>DA+3</v>
      </c>
      <c r="F114" s="163" t="str">
        <f>VLOOKUP($D114,Foundation!$D$5:$F$380,3,FALSE)</f>
        <v>Sandy</v>
      </c>
      <c r="G114" s="183">
        <v>45864.0</v>
      </c>
      <c r="H114" s="183">
        <v>45864.0</v>
      </c>
      <c r="I114" s="185" t="s">
        <v>634</v>
      </c>
      <c r="J114" s="163" t="s">
        <v>635</v>
      </c>
      <c r="K114" s="163"/>
      <c r="L114" s="216"/>
      <c r="M114" s="175"/>
      <c r="N114" s="175"/>
      <c r="O114" s="175"/>
      <c r="P114" s="175"/>
      <c r="Q114" s="175"/>
      <c r="R114" s="175"/>
      <c r="S114" s="175"/>
      <c r="T114" s="175"/>
      <c r="U114" s="175"/>
      <c r="V114" s="175"/>
      <c r="W114" s="175"/>
      <c r="X114" s="175"/>
      <c r="Y114" s="175"/>
      <c r="Z114" s="175"/>
    </row>
    <row r="115" ht="15.75" customHeight="1">
      <c r="A115" s="202">
        <v>111.0</v>
      </c>
      <c r="B115" s="163" t="s">
        <v>636</v>
      </c>
      <c r="C115" s="163">
        <v>91.0</v>
      </c>
      <c r="D115" s="203" t="s">
        <v>241</v>
      </c>
      <c r="E115" s="163" t="str">
        <f>VLOOKUP(D115,'TS Gantry - AP47'!$C$8:$D$638,2,0)</f>
        <v>DA-1.5</v>
      </c>
      <c r="F115" s="163" t="str">
        <f>VLOOKUP($D115,Foundation!$D$5:$F$380,3,FALSE)</f>
        <v>Sandy</v>
      </c>
      <c r="G115" s="183">
        <v>45866.0</v>
      </c>
      <c r="H115" s="183">
        <v>45866.0</v>
      </c>
      <c r="I115" s="185" t="s">
        <v>634</v>
      </c>
      <c r="J115" s="163" t="s">
        <v>635</v>
      </c>
      <c r="K115" s="163"/>
      <c r="L115" s="216"/>
      <c r="M115" s="175"/>
      <c r="N115" s="175"/>
      <c r="O115" s="175"/>
      <c r="P115" s="175"/>
      <c r="Q115" s="175"/>
      <c r="R115" s="175"/>
      <c r="S115" s="175"/>
      <c r="T115" s="175"/>
      <c r="U115" s="175"/>
      <c r="V115" s="175"/>
      <c r="W115" s="175"/>
      <c r="X115" s="175"/>
      <c r="Y115" s="175"/>
      <c r="Z115" s="175"/>
    </row>
    <row r="116" ht="15.75" customHeight="1">
      <c r="A116" s="202">
        <v>112.0</v>
      </c>
      <c r="B116" s="163" t="s">
        <v>636</v>
      </c>
      <c r="C116" s="163">
        <v>92.0</v>
      </c>
      <c r="D116" s="203" t="s">
        <v>243</v>
      </c>
      <c r="E116" s="163" t="str">
        <f>VLOOKUP(D116,'TS Gantry - AP47'!$C$8:$D$638,2,0)</f>
        <v>DA-1.5</v>
      </c>
      <c r="F116" s="163" t="str">
        <f>VLOOKUP($D116,Foundation!$D$5:$F$380,3,FALSE)</f>
        <v>Sandy</v>
      </c>
      <c r="G116" s="183">
        <v>45866.0</v>
      </c>
      <c r="H116" s="183">
        <v>45866.0</v>
      </c>
      <c r="I116" s="185" t="s">
        <v>634</v>
      </c>
      <c r="J116" s="163" t="s">
        <v>635</v>
      </c>
      <c r="K116" s="163"/>
      <c r="L116" s="216"/>
      <c r="M116" s="175"/>
      <c r="N116" s="175"/>
      <c r="O116" s="175"/>
      <c r="P116" s="175"/>
      <c r="Q116" s="175"/>
      <c r="R116" s="175"/>
      <c r="S116" s="175"/>
      <c r="T116" s="175"/>
      <c r="U116" s="175"/>
      <c r="V116" s="175"/>
      <c r="W116" s="175"/>
      <c r="X116" s="175"/>
      <c r="Y116" s="175"/>
      <c r="Z116" s="175"/>
    </row>
    <row r="117" ht="15.75" customHeight="1">
      <c r="A117" s="202">
        <v>113.0</v>
      </c>
      <c r="B117" s="163" t="s">
        <v>636</v>
      </c>
      <c r="C117" s="163">
        <v>93.0</v>
      </c>
      <c r="D117" s="203" t="s">
        <v>244</v>
      </c>
      <c r="E117" s="163" t="str">
        <f>VLOOKUP(D117,'TS Gantry - AP47'!$C$8:$D$638,2,0)</f>
        <v>DA-3</v>
      </c>
      <c r="F117" s="163" t="str">
        <f>VLOOKUP($D117,Foundation!$D$5:$F$380,3,FALSE)</f>
        <v>Sandy</v>
      </c>
      <c r="G117" s="183">
        <v>45866.0</v>
      </c>
      <c r="H117" s="183">
        <v>45866.0</v>
      </c>
      <c r="I117" s="185" t="s">
        <v>634</v>
      </c>
      <c r="J117" s="163" t="s">
        <v>635</v>
      </c>
      <c r="K117" s="163"/>
      <c r="L117" s="216"/>
      <c r="M117" s="175"/>
      <c r="N117" s="175"/>
      <c r="O117" s="175"/>
      <c r="P117" s="175"/>
      <c r="Q117" s="175"/>
      <c r="R117" s="175"/>
      <c r="S117" s="175"/>
      <c r="T117" s="175"/>
      <c r="U117" s="175"/>
      <c r="V117" s="175"/>
      <c r="W117" s="175"/>
      <c r="X117" s="175"/>
      <c r="Y117" s="175"/>
      <c r="Z117" s="175"/>
    </row>
    <row r="118" ht="15.75" customHeight="1">
      <c r="A118" s="202">
        <v>114.0</v>
      </c>
      <c r="B118" s="163" t="s">
        <v>636</v>
      </c>
      <c r="C118" s="163">
        <v>94.0</v>
      </c>
      <c r="D118" s="203" t="s">
        <v>282</v>
      </c>
      <c r="E118" s="163" t="str">
        <f>VLOOKUP(D118,'TS Gantry - AP47'!$C$8:$D$638,2,0)</f>
        <v>DA-3</v>
      </c>
      <c r="F118" s="163" t="str">
        <f>VLOOKUP($D118,Foundation!$D$5:$F$380,3,FALSE)</f>
        <v>Sandy</v>
      </c>
      <c r="G118" s="183">
        <v>45866.0</v>
      </c>
      <c r="H118" s="183">
        <v>45866.0</v>
      </c>
      <c r="I118" s="185" t="s">
        <v>634</v>
      </c>
      <c r="J118" s="163" t="s">
        <v>635</v>
      </c>
      <c r="K118" s="163"/>
      <c r="L118" s="159"/>
      <c r="M118" s="175"/>
      <c r="N118" s="175"/>
      <c r="O118" s="175"/>
      <c r="P118" s="175"/>
      <c r="Q118" s="175"/>
      <c r="R118" s="175"/>
      <c r="S118" s="175"/>
      <c r="T118" s="175"/>
      <c r="U118" s="175"/>
      <c r="V118" s="175"/>
      <c r="W118" s="175"/>
      <c r="X118" s="175"/>
      <c r="Y118" s="175"/>
      <c r="Z118" s="175"/>
    </row>
    <row r="119" ht="15.75" customHeight="1">
      <c r="A119" s="202">
        <v>115.0</v>
      </c>
      <c r="B119" s="211" t="s">
        <v>637</v>
      </c>
      <c r="C119" s="163">
        <v>1.0</v>
      </c>
      <c r="D119" s="203" t="s">
        <v>343</v>
      </c>
      <c r="E119" s="163" t="str">
        <f>VLOOKUP(D119,'TS Gantry - AP47'!$C$8:$D$638,2,0)</f>
        <v>DB1+0</v>
      </c>
      <c r="F119" s="163" t="str">
        <f>VLOOKUP($D119,Foundation!$D$5:$F$380,3,FALSE)</f>
        <v>Sandy</v>
      </c>
      <c r="G119" s="217">
        <v>45968.0</v>
      </c>
      <c r="H119" s="217">
        <v>45968.0</v>
      </c>
      <c r="I119" s="163" t="s">
        <v>634</v>
      </c>
      <c r="J119" s="163" t="s">
        <v>638</v>
      </c>
      <c r="K119" s="163"/>
      <c r="L119" s="159"/>
      <c r="M119" s="175"/>
      <c r="N119" s="175"/>
      <c r="O119" s="175"/>
      <c r="P119" s="175"/>
      <c r="Q119" s="175"/>
      <c r="R119" s="175"/>
      <c r="S119" s="175"/>
      <c r="T119" s="175"/>
      <c r="U119" s="175"/>
      <c r="V119" s="175"/>
      <c r="W119" s="175"/>
      <c r="X119" s="175"/>
      <c r="Y119" s="175"/>
      <c r="Z119" s="175"/>
    </row>
    <row r="120" ht="15.75" customHeight="1">
      <c r="A120" s="202">
        <v>116.0</v>
      </c>
      <c r="B120" s="211" t="s">
        <v>637</v>
      </c>
      <c r="C120" s="163">
        <v>2.0</v>
      </c>
      <c r="D120" s="203" t="s">
        <v>344</v>
      </c>
      <c r="E120" s="163" t="str">
        <f>VLOOKUP(D120,'TS Gantry - AP47'!$C$8:$D$638,2,0)</f>
        <v>DA+0</v>
      </c>
      <c r="F120" s="163" t="str">
        <f>VLOOKUP($D120,Foundation!$D$5:$F$380,3,FALSE)</f>
        <v>Sandy</v>
      </c>
      <c r="G120" s="217">
        <v>45968.0</v>
      </c>
      <c r="H120" s="217">
        <v>45968.0</v>
      </c>
      <c r="I120" s="163" t="s">
        <v>634</v>
      </c>
      <c r="J120" s="163" t="s">
        <v>638</v>
      </c>
      <c r="K120" s="163"/>
      <c r="L120" s="216"/>
      <c r="M120" s="175"/>
      <c r="N120" s="175"/>
      <c r="O120" s="175"/>
      <c r="P120" s="175"/>
      <c r="Q120" s="175"/>
      <c r="R120" s="175"/>
      <c r="S120" s="175"/>
      <c r="T120" s="175"/>
      <c r="U120" s="175"/>
      <c r="V120" s="175"/>
      <c r="W120" s="175"/>
      <c r="X120" s="175"/>
      <c r="Y120" s="175"/>
      <c r="Z120" s="175"/>
    </row>
    <row r="121" ht="15.75" customHeight="1">
      <c r="A121" s="202">
        <v>117.0</v>
      </c>
      <c r="B121" s="211" t="s">
        <v>637</v>
      </c>
      <c r="C121" s="163">
        <v>3.0</v>
      </c>
      <c r="D121" s="203" t="s">
        <v>347</v>
      </c>
      <c r="E121" s="163" t="str">
        <f>VLOOKUP(D121,'TS Gantry - AP47'!$C$8:$D$638,2,0)</f>
        <v>DA+6</v>
      </c>
      <c r="F121" s="163" t="str">
        <f>VLOOKUP($D121,Foundation!$D$5:$F$380,3,FALSE)</f>
        <v>Sandy</v>
      </c>
      <c r="G121" s="217">
        <v>45968.0</v>
      </c>
      <c r="H121" s="217">
        <v>45968.0</v>
      </c>
      <c r="I121" s="163" t="s">
        <v>634</v>
      </c>
      <c r="J121" s="163" t="s">
        <v>638</v>
      </c>
      <c r="K121" s="163"/>
      <c r="L121" s="216"/>
      <c r="M121" s="175"/>
      <c r="N121" s="175"/>
      <c r="O121" s="175"/>
      <c r="P121" s="175"/>
      <c r="Q121" s="175"/>
      <c r="R121" s="175"/>
      <c r="S121" s="175"/>
      <c r="T121" s="175"/>
      <c r="U121" s="175"/>
      <c r="V121" s="175"/>
      <c r="W121" s="175"/>
      <c r="X121" s="175"/>
      <c r="Y121" s="175"/>
      <c r="Z121" s="175"/>
    </row>
    <row r="122" ht="15.75" customHeight="1">
      <c r="A122" s="202">
        <v>118.0</v>
      </c>
      <c r="B122" s="211" t="s">
        <v>637</v>
      </c>
      <c r="C122" s="163">
        <v>4.0</v>
      </c>
      <c r="D122" s="203" t="s">
        <v>465</v>
      </c>
      <c r="E122" s="163" t="str">
        <f>VLOOKUP(D122,'TS Gantry - AP47'!$C$8:$D$638,2,0)</f>
        <v>DA+0</v>
      </c>
      <c r="F122" s="163" t="str">
        <f>VLOOKUP($D122,Foundation!$D$5:$F$380,3,FALSE)</f>
        <v>Sandy</v>
      </c>
      <c r="G122" s="217">
        <v>45969.0</v>
      </c>
      <c r="H122" s="217">
        <v>45969.0</v>
      </c>
      <c r="I122" s="163" t="s">
        <v>634</v>
      </c>
      <c r="J122" s="163" t="s">
        <v>638</v>
      </c>
      <c r="K122" s="163"/>
      <c r="L122" s="216"/>
      <c r="M122" s="175"/>
      <c r="N122" s="175"/>
      <c r="O122" s="175"/>
      <c r="P122" s="175"/>
      <c r="Q122" s="175"/>
      <c r="R122" s="175"/>
      <c r="S122" s="175"/>
      <c r="T122" s="175"/>
      <c r="U122" s="175"/>
      <c r="V122" s="175"/>
      <c r="W122" s="175"/>
      <c r="X122" s="175"/>
      <c r="Y122" s="175"/>
      <c r="Z122" s="175"/>
    </row>
    <row r="123" ht="15.75" customHeight="1">
      <c r="A123" s="202">
        <v>119.0</v>
      </c>
      <c r="B123" s="211" t="s">
        <v>637</v>
      </c>
      <c r="C123" s="163">
        <v>5.0</v>
      </c>
      <c r="D123" s="203" t="s">
        <v>467</v>
      </c>
      <c r="E123" s="163" t="str">
        <f>VLOOKUP(D123,'TS Gantry - AP47'!$C$8:$D$638,2,0)</f>
        <v>DA+0</v>
      </c>
      <c r="F123" s="163" t="str">
        <f>VLOOKUP($D123,Foundation!$D$5:$F$380,3,FALSE)</f>
        <v>Sandy</v>
      </c>
      <c r="G123" s="217">
        <v>45969.0</v>
      </c>
      <c r="H123" s="217">
        <v>45969.0</v>
      </c>
      <c r="I123" s="163" t="s">
        <v>634</v>
      </c>
      <c r="J123" s="163" t="s">
        <v>638</v>
      </c>
      <c r="K123" s="163"/>
      <c r="L123" s="159"/>
      <c r="M123" s="175"/>
      <c r="N123" s="175"/>
      <c r="O123" s="175"/>
      <c r="P123" s="175"/>
      <c r="Q123" s="175"/>
      <c r="R123" s="175"/>
      <c r="S123" s="175"/>
      <c r="T123" s="175"/>
      <c r="U123" s="175"/>
      <c r="V123" s="175"/>
      <c r="W123" s="175"/>
      <c r="X123" s="175"/>
      <c r="Y123" s="175"/>
      <c r="Z123" s="175"/>
    </row>
    <row r="124" ht="15.75" customHeight="1">
      <c r="A124" s="202">
        <v>120.0</v>
      </c>
      <c r="B124" s="211" t="s">
        <v>637</v>
      </c>
      <c r="C124" s="163">
        <v>6.0</v>
      </c>
      <c r="D124" s="203" t="s">
        <v>468</v>
      </c>
      <c r="E124" s="163" t="str">
        <f>VLOOKUP(D124,'TS Gantry - AP47'!$C$8:$D$638,2,0)</f>
        <v>DB1+0</v>
      </c>
      <c r="F124" s="163" t="str">
        <f>VLOOKUP($D124,Foundation!$D$5:$F$380,3,FALSE)</f>
        <v>Sandy</v>
      </c>
      <c r="G124" s="217">
        <v>45969.0</v>
      </c>
      <c r="H124" s="217">
        <v>45969.0</v>
      </c>
      <c r="I124" s="163" t="s">
        <v>634</v>
      </c>
      <c r="J124" s="163" t="s">
        <v>638</v>
      </c>
      <c r="K124" s="163"/>
      <c r="L124" s="159"/>
      <c r="M124" s="175"/>
      <c r="N124" s="175"/>
      <c r="O124" s="175"/>
      <c r="P124" s="175"/>
      <c r="Q124" s="175"/>
      <c r="R124" s="175"/>
      <c r="S124" s="175"/>
      <c r="T124" s="175"/>
      <c r="U124" s="175"/>
      <c r="V124" s="175"/>
      <c r="W124" s="175"/>
      <c r="X124" s="175"/>
      <c r="Y124" s="175"/>
      <c r="Z124" s="175"/>
    </row>
    <row r="125" ht="15.75" customHeight="1">
      <c r="A125" s="202">
        <v>121.0</v>
      </c>
      <c r="B125" s="211" t="s">
        <v>637</v>
      </c>
      <c r="C125" s="163">
        <v>7.0</v>
      </c>
      <c r="D125" s="203" t="s">
        <v>471</v>
      </c>
      <c r="E125" s="163" t="str">
        <f>VLOOKUP(D125,'TS Gantry - AP47'!$C$8:$D$638,2,0)</f>
        <v>DA+0</v>
      </c>
      <c r="F125" s="163" t="str">
        <f>VLOOKUP($D125,Foundation!$D$5:$F$380,3,FALSE)</f>
        <v>Sandy</v>
      </c>
      <c r="G125" s="217">
        <v>45969.0</v>
      </c>
      <c r="H125" s="217">
        <v>45969.0</v>
      </c>
      <c r="I125" s="163" t="s">
        <v>634</v>
      </c>
      <c r="J125" s="163" t="s">
        <v>638</v>
      </c>
      <c r="K125" s="163"/>
      <c r="L125" s="159"/>
      <c r="M125" s="175"/>
      <c r="N125" s="175"/>
      <c r="O125" s="175"/>
      <c r="P125" s="175"/>
      <c r="Q125" s="175"/>
      <c r="R125" s="175"/>
      <c r="S125" s="175"/>
      <c r="T125" s="175"/>
      <c r="U125" s="175"/>
      <c r="V125" s="175"/>
      <c r="W125" s="175"/>
      <c r="X125" s="175"/>
      <c r="Y125" s="175"/>
      <c r="Z125" s="175"/>
    </row>
    <row r="126" ht="15.75" customHeight="1">
      <c r="A126" s="202">
        <v>122.0</v>
      </c>
      <c r="B126" s="211" t="s">
        <v>637</v>
      </c>
      <c r="C126" s="163">
        <v>8.0</v>
      </c>
      <c r="D126" s="203" t="s">
        <v>472</v>
      </c>
      <c r="E126" s="163" t="str">
        <f>VLOOKUP(D126,'TS Gantry - AP47'!$C$8:$D$638,2,0)</f>
        <v>DA+0</v>
      </c>
      <c r="F126" s="163" t="str">
        <f>VLOOKUP($D126,Foundation!$D$5:$F$380,3,FALSE)</f>
        <v>Sandy</v>
      </c>
      <c r="G126" s="217">
        <v>45970.0</v>
      </c>
      <c r="H126" s="217">
        <v>45970.0</v>
      </c>
      <c r="I126" s="163" t="s">
        <v>634</v>
      </c>
      <c r="J126" s="163" t="s">
        <v>638</v>
      </c>
      <c r="K126" s="163"/>
      <c r="L126" s="159"/>
      <c r="M126" s="175"/>
      <c r="N126" s="175"/>
      <c r="O126" s="175"/>
      <c r="P126" s="175"/>
      <c r="Q126" s="175"/>
      <c r="R126" s="175"/>
      <c r="S126" s="175"/>
      <c r="T126" s="175"/>
      <c r="U126" s="175"/>
      <c r="V126" s="175"/>
      <c r="W126" s="175"/>
      <c r="X126" s="175"/>
      <c r="Y126" s="175"/>
      <c r="Z126" s="175"/>
    </row>
    <row r="127" ht="15.75" customHeight="1">
      <c r="A127" s="202">
        <v>123.0</v>
      </c>
      <c r="B127" s="211" t="s">
        <v>637</v>
      </c>
      <c r="C127" s="163">
        <v>9.0</v>
      </c>
      <c r="D127" s="203" t="s">
        <v>474</v>
      </c>
      <c r="E127" s="163" t="str">
        <f>VLOOKUP(D127,'TS Gantry - AP47'!$C$8:$D$638,2,0)</f>
        <v>DA+0</v>
      </c>
      <c r="F127" s="163" t="str">
        <f>VLOOKUP($D127,Foundation!$D$5:$F$380,3,FALSE)</f>
        <v>Sandy</v>
      </c>
      <c r="G127" s="217">
        <v>45970.0</v>
      </c>
      <c r="H127" s="217">
        <v>45970.0</v>
      </c>
      <c r="I127" s="163" t="s">
        <v>634</v>
      </c>
      <c r="J127" s="163" t="s">
        <v>638</v>
      </c>
      <c r="K127" s="163"/>
      <c r="L127" s="159"/>
      <c r="M127" s="175"/>
      <c r="N127" s="175"/>
      <c r="O127" s="175"/>
      <c r="P127" s="175"/>
      <c r="Q127" s="175"/>
      <c r="R127" s="175"/>
      <c r="S127" s="175"/>
      <c r="T127" s="175"/>
      <c r="U127" s="175"/>
      <c r="V127" s="175"/>
      <c r="W127" s="175"/>
      <c r="X127" s="175"/>
      <c r="Y127" s="175"/>
      <c r="Z127" s="175"/>
    </row>
    <row r="128" ht="15.75" customHeight="1">
      <c r="A128" s="202">
        <v>124.0</v>
      </c>
      <c r="B128" s="211" t="s">
        <v>637</v>
      </c>
      <c r="C128" s="163">
        <v>10.0</v>
      </c>
      <c r="D128" s="203" t="s">
        <v>475</v>
      </c>
      <c r="E128" s="163" t="str">
        <f>VLOOKUP(D128,'TS Gantry - AP47'!$C$8:$D$638,2,0)</f>
        <v>DA+3</v>
      </c>
      <c r="F128" s="163" t="str">
        <f>VLOOKUP($D128,Foundation!$D$5:$F$380,3,FALSE)</f>
        <v>Sandy</v>
      </c>
      <c r="G128" s="217">
        <v>45970.0</v>
      </c>
      <c r="H128" s="217">
        <v>45970.0</v>
      </c>
      <c r="I128" s="163" t="s">
        <v>634</v>
      </c>
      <c r="J128" s="163" t="s">
        <v>638</v>
      </c>
      <c r="K128" s="163"/>
      <c r="L128" s="159"/>
      <c r="M128" s="175"/>
      <c r="N128" s="175"/>
      <c r="O128" s="175"/>
      <c r="P128" s="175"/>
      <c r="Q128" s="175"/>
      <c r="R128" s="175"/>
      <c r="S128" s="175"/>
      <c r="T128" s="175"/>
      <c r="U128" s="175"/>
      <c r="V128" s="175"/>
      <c r="W128" s="175"/>
      <c r="X128" s="175"/>
      <c r="Y128" s="175"/>
      <c r="Z128" s="175"/>
    </row>
    <row r="129" ht="15.75" customHeight="1">
      <c r="A129" s="202">
        <v>125.0</v>
      </c>
      <c r="B129" s="211" t="s">
        <v>637</v>
      </c>
      <c r="C129" s="163">
        <v>11.0</v>
      </c>
      <c r="D129" s="203" t="s">
        <v>476</v>
      </c>
      <c r="E129" s="163" t="str">
        <f>VLOOKUP(D129,'TS Gantry - AP47'!$C$8:$D$638,2,0)</f>
        <v>DA+3</v>
      </c>
      <c r="F129" s="163" t="str">
        <f>VLOOKUP($D129,Foundation!$D$5:$F$380,3,FALSE)</f>
        <v>Sandy</v>
      </c>
      <c r="G129" s="217">
        <v>45970.0</v>
      </c>
      <c r="H129" s="217">
        <v>45970.0</v>
      </c>
      <c r="I129" s="163" t="s">
        <v>634</v>
      </c>
      <c r="J129" s="163" t="s">
        <v>638</v>
      </c>
      <c r="K129" s="163"/>
      <c r="L129" s="159"/>
      <c r="M129" s="175"/>
      <c r="N129" s="175"/>
      <c r="O129" s="175"/>
      <c r="P129" s="175"/>
      <c r="Q129" s="175"/>
      <c r="R129" s="175"/>
      <c r="S129" s="175"/>
      <c r="T129" s="175"/>
      <c r="U129" s="175"/>
      <c r="V129" s="175"/>
      <c r="W129" s="175"/>
      <c r="X129" s="175"/>
      <c r="Y129" s="175"/>
      <c r="Z129" s="175"/>
    </row>
    <row r="130" ht="15.75" customHeight="1">
      <c r="A130" s="202">
        <v>126.0</v>
      </c>
      <c r="B130" s="211" t="s">
        <v>637</v>
      </c>
      <c r="C130" s="163">
        <v>12.0</v>
      </c>
      <c r="D130" s="203" t="s">
        <v>477</v>
      </c>
      <c r="E130" s="163" t="str">
        <f>VLOOKUP(D130,'TS Gantry - AP47'!$C$8:$D$638,2,0)</f>
        <v>DA+0</v>
      </c>
      <c r="F130" s="163" t="str">
        <f>VLOOKUP($D130,Foundation!$D$5:$F$380,3,FALSE)</f>
        <v>Sandy</v>
      </c>
      <c r="G130" s="217">
        <v>45970.0</v>
      </c>
      <c r="H130" s="217">
        <v>45970.0</v>
      </c>
      <c r="I130" s="163" t="s">
        <v>634</v>
      </c>
      <c r="J130" s="163" t="s">
        <v>638</v>
      </c>
      <c r="K130" s="163"/>
      <c r="L130" s="159"/>
      <c r="M130" s="175"/>
      <c r="N130" s="175"/>
      <c r="O130" s="175"/>
      <c r="P130" s="175"/>
      <c r="Q130" s="175"/>
      <c r="R130" s="175"/>
      <c r="S130" s="175"/>
      <c r="T130" s="175"/>
      <c r="U130" s="175"/>
      <c r="V130" s="175"/>
      <c r="W130" s="175"/>
      <c r="X130" s="175"/>
      <c r="Y130" s="175"/>
      <c r="Z130" s="175"/>
    </row>
    <row r="131" ht="15.75" customHeight="1">
      <c r="A131" s="202">
        <v>127.0</v>
      </c>
      <c r="B131" s="211" t="s">
        <v>637</v>
      </c>
      <c r="C131" s="163">
        <v>13.0</v>
      </c>
      <c r="D131" s="203" t="s">
        <v>478</v>
      </c>
      <c r="E131" s="163" t="str">
        <f>VLOOKUP(D131,'TS Gantry - AP47'!$C$8:$D$638,2,0)</f>
        <v>DA+3</v>
      </c>
      <c r="F131" s="163" t="str">
        <f>VLOOKUP($D131,Foundation!$D$5:$F$380,3,FALSE)</f>
        <v>Sandy</v>
      </c>
      <c r="G131" s="217">
        <v>45971.0</v>
      </c>
      <c r="H131" s="217">
        <v>45971.0</v>
      </c>
      <c r="I131" s="163" t="s">
        <v>634</v>
      </c>
      <c r="J131" s="163" t="s">
        <v>638</v>
      </c>
      <c r="K131" s="163"/>
      <c r="L131" s="159"/>
      <c r="M131" s="175"/>
      <c r="N131" s="175"/>
      <c r="O131" s="175"/>
      <c r="P131" s="175"/>
      <c r="Q131" s="175"/>
      <c r="R131" s="175"/>
      <c r="S131" s="175"/>
      <c r="T131" s="175"/>
      <c r="U131" s="175"/>
      <c r="V131" s="175"/>
      <c r="W131" s="175"/>
      <c r="X131" s="175"/>
      <c r="Y131" s="175"/>
      <c r="Z131" s="175"/>
    </row>
    <row r="132" ht="15.75" customHeight="1">
      <c r="A132" s="202">
        <v>128.0</v>
      </c>
      <c r="B132" s="211" t="s">
        <v>637</v>
      </c>
      <c r="C132" s="163">
        <v>14.0</v>
      </c>
      <c r="D132" s="203" t="s">
        <v>480</v>
      </c>
      <c r="E132" s="163" t="str">
        <f>VLOOKUP(D132,'TS Gantry - AP47'!$C$8:$D$638,2,0)</f>
        <v>DB2+0</v>
      </c>
      <c r="F132" s="163" t="str">
        <f>VLOOKUP($D132,Foundation!$D$5:$F$380,3,FALSE)</f>
        <v>Sandy</v>
      </c>
      <c r="G132" s="217">
        <v>45971.0</v>
      </c>
      <c r="H132" s="217">
        <v>45971.0</v>
      </c>
      <c r="I132" s="163" t="s">
        <v>634</v>
      </c>
      <c r="J132" s="163" t="s">
        <v>638</v>
      </c>
      <c r="K132" s="163"/>
      <c r="L132" s="159"/>
      <c r="M132" s="175"/>
      <c r="N132" s="175"/>
      <c r="O132" s="175"/>
      <c r="P132" s="175"/>
      <c r="Q132" s="175"/>
      <c r="R132" s="175"/>
      <c r="S132" s="175"/>
      <c r="T132" s="175"/>
      <c r="U132" s="175"/>
      <c r="V132" s="175"/>
      <c r="W132" s="175"/>
      <c r="X132" s="175"/>
      <c r="Y132" s="175"/>
      <c r="Z132" s="175"/>
    </row>
    <row r="133" ht="15.75" customHeight="1">
      <c r="A133" s="202">
        <v>129.0</v>
      </c>
      <c r="B133" s="211" t="s">
        <v>637</v>
      </c>
      <c r="C133" s="163">
        <v>15.0</v>
      </c>
      <c r="D133" s="203" t="s">
        <v>482</v>
      </c>
      <c r="E133" s="163" t="str">
        <f>VLOOKUP(D133,'TS Gantry - AP47'!$C$8:$D$638,2,0)</f>
        <v>DA+6</v>
      </c>
      <c r="F133" s="163" t="str">
        <f>VLOOKUP($D133,Foundation!$D$5:$F$380,3,FALSE)</f>
        <v>Sandy</v>
      </c>
      <c r="G133" s="217">
        <v>45971.0</v>
      </c>
      <c r="H133" s="217">
        <v>45971.0</v>
      </c>
      <c r="I133" s="163" t="s">
        <v>634</v>
      </c>
      <c r="J133" s="163" t="s">
        <v>638</v>
      </c>
      <c r="K133" s="163"/>
      <c r="L133" s="159"/>
      <c r="M133" s="175"/>
      <c r="N133" s="175"/>
      <c r="O133" s="175"/>
      <c r="P133" s="175"/>
      <c r="Q133" s="175"/>
      <c r="R133" s="175"/>
      <c r="S133" s="175"/>
      <c r="T133" s="175"/>
      <c r="U133" s="175"/>
      <c r="V133" s="175"/>
      <c r="W133" s="175"/>
      <c r="X133" s="175"/>
      <c r="Y133" s="175"/>
      <c r="Z133" s="175"/>
    </row>
    <row r="134" ht="15.75" customHeight="1">
      <c r="A134" s="202">
        <v>130.0</v>
      </c>
      <c r="B134" s="211" t="s">
        <v>637</v>
      </c>
      <c r="C134" s="163">
        <v>16.0</v>
      </c>
      <c r="D134" s="203" t="s">
        <v>500</v>
      </c>
      <c r="E134" s="163" t="str">
        <f>VLOOKUP(D134,'TS Gantry - AP47'!$C$8:$D$638,2,0)</f>
        <v>DA+6</v>
      </c>
      <c r="F134" s="163" t="str">
        <f>VLOOKUP($D134,Foundation!$D$5:$F$380,3,FALSE)</f>
        <v>Sandy</v>
      </c>
      <c r="G134" s="217">
        <v>45971.0</v>
      </c>
      <c r="H134" s="217">
        <v>45971.0</v>
      </c>
      <c r="I134" s="163" t="s">
        <v>634</v>
      </c>
      <c r="J134" s="163" t="s">
        <v>638</v>
      </c>
      <c r="K134" s="163"/>
      <c r="L134" s="159"/>
      <c r="M134" s="175"/>
      <c r="N134" s="175"/>
      <c r="O134" s="175"/>
      <c r="P134" s="175"/>
      <c r="Q134" s="175"/>
      <c r="R134" s="175"/>
      <c r="S134" s="175"/>
      <c r="T134" s="175"/>
      <c r="U134" s="175"/>
      <c r="V134" s="175"/>
      <c r="W134" s="175"/>
      <c r="X134" s="175"/>
      <c r="Y134" s="175"/>
      <c r="Z134" s="175"/>
    </row>
    <row r="135" ht="15.75" customHeight="1">
      <c r="A135" s="202">
        <v>131.0</v>
      </c>
      <c r="B135" s="211" t="s">
        <v>637</v>
      </c>
      <c r="C135" s="163">
        <v>17.0</v>
      </c>
      <c r="D135" s="203" t="s">
        <v>502</v>
      </c>
      <c r="E135" s="163" t="str">
        <f>VLOOKUP(D135,'TS Gantry - AP47'!$C$8:$D$638,2,0)</f>
        <v>DC2+0</v>
      </c>
      <c r="F135" s="163" t="str">
        <f>VLOOKUP($D135,Foundation!$D$5:$F$380,3,FALSE)</f>
        <v>Sandy</v>
      </c>
      <c r="G135" s="217">
        <v>45971.0</v>
      </c>
      <c r="H135" s="217">
        <v>45971.0</v>
      </c>
      <c r="I135" s="163" t="s">
        <v>634</v>
      </c>
      <c r="J135" s="163" t="s">
        <v>638</v>
      </c>
      <c r="K135" s="163"/>
      <c r="L135" s="159"/>
      <c r="M135" s="175"/>
      <c r="N135" s="175"/>
      <c r="O135" s="175"/>
      <c r="P135" s="175"/>
      <c r="Q135" s="175"/>
      <c r="R135" s="175"/>
      <c r="S135" s="175"/>
      <c r="T135" s="175"/>
      <c r="U135" s="175"/>
      <c r="V135" s="175"/>
      <c r="W135" s="175"/>
      <c r="X135" s="175"/>
      <c r="Y135" s="175"/>
      <c r="Z135" s="175"/>
    </row>
    <row r="136" ht="15.75" customHeight="1">
      <c r="A136" s="202">
        <v>132.0</v>
      </c>
      <c r="B136" s="211" t="s">
        <v>637</v>
      </c>
      <c r="C136" s="163">
        <v>18.0</v>
      </c>
      <c r="D136" s="203" t="s">
        <v>506</v>
      </c>
      <c r="E136" s="163" t="str">
        <f>VLOOKUP(D136,'TS Gantry - AP47'!$C$8:$D$638,2,0)</f>
        <v>DB2+0</v>
      </c>
      <c r="F136" s="163" t="str">
        <f>VLOOKUP($D136,Foundation!$D$5:$F$380,3,FALSE)</f>
        <v>Sandy</v>
      </c>
      <c r="G136" s="217">
        <v>45971.0</v>
      </c>
      <c r="H136" s="217">
        <v>45971.0</v>
      </c>
      <c r="I136" s="163" t="s">
        <v>634</v>
      </c>
      <c r="J136" s="163" t="s">
        <v>638</v>
      </c>
      <c r="K136" s="163"/>
      <c r="L136" s="159"/>
      <c r="M136" s="175"/>
      <c r="N136" s="175"/>
      <c r="O136" s="175"/>
      <c r="P136" s="175"/>
      <c r="Q136" s="175"/>
      <c r="R136" s="175"/>
      <c r="S136" s="175"/>
      <c r="T136" s="175"/>
      <c r="U136" s="175"/>
      <c r="V136" s="175"/>
      <c r="W136" s="175"/>
      <c r="X136" s="175"/>
      <c r="Y136" s="175"/>
      <c r="Z136" s="175"/>
    </row>
    <row r="137" ht="15.75" customHeight="1">
      <c r="A137" s="202">
        <v>133.0</v>
      </c>
      <c r="B137" s="211" t="s">
        <v>637</v>
      </c>
      <c r="C137" s="163">
        <v>19.0</v>
      </c>
      <c r="D137" s="203" t="s">
        <v>513</v>
      </c>
      <c r="E137" s="163" t="str">
        <f>VLOOKUP(D137,'TS Gantry - AP47'!$C$8:$D$638,2,0)</f>
        <v>DA+0</v>
      </c>
      <c r="F137" s="163" t="str">
        <f>VLOOKUP($D137,Foundation!$D$5:$F$380,3,FALSE)</f>
        <v>Sandy</v>
      </c>
      <c r="G137" s="183">
        <v>45972.0</v>
      </c>
      <c r="H137" s="183">
        <v>45972.0</v>
      </c>
      <c r="I137" s="163" t="s">
        <v>634</v>
      </c>
      <c r="J137" s="163" t="s">
        <v>638</v>
      </c>
      <c r="K137" s="163"/>
      <c r="L137" s="159"/>
      <c r="M137" s="175"/>
      <c r="N137" s="175"/>
      <c r="O137" s="175"/>
      <c r="P137" s="175"/>
      <c r="Q137" s="175"/>
      <c r="R137" s="175"/>
      <c r="S137" s="175"/>
      <c r="T137" s="175"/>
      <c r="U137" s="175"/>
      <c r="V137" s="175"/>
      <c r="W137" s="175"/>
      <c r="X137" s="175"/>
      <c r="Y137" s="175"/>
      <c r="Z137" s="175"/>
    </row>
    <row r="138" ht="15.75" customHeight="1">
      <c r="A138" s="202">
        <v>134.0</v>
      </c>
      <c r="B138" s="211" t="s">
        <v>637</v>
      </c>
      <c r="C138" s="163">
        <v>20.0</v>
      </c>
      <c r="D138" s="203" t="s">
        <v>514</v>
      </c>
      <c r="E138" s="163" t="str">
        <f>VLOOKUP(D138,'TS Gantry - AP47'!$C$8:$D$638,2,0)</f>
        <v>DA+6</v>
      </c>
      <c r="F138" s="163" t="str">
        <f>VLOOKUP($D138,Foundation!$D$5:$F$380,3,FALSE)</f>
        <v>Sandy</v>
      </c>
      <c r="G138" s="183">
        <v>45972.0</v>
      </c>
      <c r="H138" s="183">
        <v>45972.0</v>
      </c>
      <c r="I138" s="163" t="s">
        <v>634</v>
      </c>
      <c r="J138" s="163" t="s">
        <v>638</v>
      </c>
      <c r="K138" s="163"/>
      <c r="L138" s="159"/>
      <c r="M138" s="175"/>
      <c r="N138" s="175"/>
      <c r="O138" s="175"/>
      <c r="P138" s="175"/>
      <c r="Q138" s="175"/>
      <c r="R138" s="175"/>
      <c r="S138" s="175"/>
      <c r="T138" s="175"/>
      <c r="U138" s="175"/>
      <c r="V138" s="175"/>
      <c r="W138" s="175"/>
      <c r="X138" s="175"/>
      <c r="Y138" s="175"/>
      <c r="Z138" s="175"/>
    </row>
    <row r="139" ht="15.75" customHeight="1">
      <c r="A139" s="202">
        <v>135.0</v>
      </c>
      <c r="B139" s="211" t="s">
        <v>637</v>
      </c>
      <c r="C139" s="163">
        <v>21.0</v>
      </c>
      <c r="D139" s="203" t="s">
        <v>520</v>
      </c>
      <c r="E139" s="163" t="str">
        <f>VLOOKUP(D139,'TS Gantry - AP47'!$C$8:$D$638,2,0)</f>
        <v>DA+6</v>
      </c>
      <c r="F139" s="163" t="str">
        <f>VLOOKUP($D139,Foundation!$D$5:$F$380,3,FALSE)</f>
        <v>Sandy</v>
      </c>
      <c r="G139" s="183">
        <v>45972.0</v>
      </c>
      <c r="H139" s="183">
        <v>45972.0</v>
      </c>
      <c r="I139" s="163" t="s">
        <v>634</v>
      </c>
      <c r="J139" s="163" t="s">
        <v>638</v>
      </c>
      <c r="K139" s="163"/>
      <c r="L139" s="159"/>
      <c r="M139" s="175"/>
      <c r="N139" s="175"/>
      <c r="O139" s="175"/>
      <c r="P139" s="175"/>
      <c r="Q139" s="175"/>
      <c r="R139" s="175"/>
      <c r="S139" s="175"/>
      <c r="T139" s="175"/>
      <c r="U139" s="175"/>
      <c r="V139" s="175"/>
      <c r="W139" s="175"/>
      <c r="X139" s="175"/>
      <c r="Y139" s="175"/>
      <c r="Z139" s="175"/>
    </row>
    <row r="140" ht="15.75" customHeight="1">
      <c r="A140" s="202">
        <v>136.0</v>
      </c>
      <c r="B140" s="211" t="s">
        <v>637</v>
      </c>
      <c r="C140" s="163">
        <v>22.0</v>
      </c>
      <c r="D140" s="203" t="s">
        <v>524</v>
      </c>
      <c r="E140" s="163" t="str">
        <f>VLOOKUP(D140,'TS Gantry - AP47'!$C$8:$D$638,2,0)</f>
        <v>DA+6</v>
      </c>
      <c r="F140" s="163" t="str">
        <f>VLOOKUP($D140,Foundation!$D$5:$F$380,3,FALSE)</f>
        <v>Sandy</v>
      </c>
      <c r="G140" s="183">
        <v>45972.0</v>
      </c>
      <c r="H140" s="183">
        <v>45972.0</v>
      </c>
      <c r="I140" s="163" t="s">
        <v>634</v>
      </c>
      <c r="J140" s="163" t="s">
        <v>638</v>
      </c>
      <c r="K140" s="163"/>
      <c r="L140" s="159"/>
      <c r="M140" s="175"/>
      <c r="N140" s="175"/>
      <c r="O140" s="175"/>
      <c r="P140" s="175"/>
      <c r="Q140" s="175"/>
      <c r="R140" s="175"/>
      <c r="S140" s="175"/>
      <c r="T140" s="175"/>
      <c r="U140" s="175"/>
      <c r="V140" s="175"/>
      <c r="W140" s="175"/>
      <c r="X140" s="175"/>
      <c r="Y140" s="175"/>
      <c r="Z140" s="175"/>
    </row>
    <row r="141" ht="15.75" customHeight="1">
      <c r="A141" s="202">
        <v>137.0</v>
      </c>
      <c r="B141" s="211" t="s">
        <v>637</v>
      </c>
      <c r="C141" s="163">
        <v>23.0</v>
      </c>
      <c r="D141" s="203" t="s">
        <v>525</v>
      </c>
      <c r="E141" s="163" t="str">
        <f>VLOOKUP(D141,'TS Gantry - AP47'!$C$8:$D$638,2,0)</f>
        <v>DA+9</v>
      </c>
      <c r="F141" s="163" t="str">
        <f>VLOOKUP($D141,Foundation!$D$5:$F$380,3,FALSE)</f>
        <v>Sandy</v>
      </c>
      <c r="G141" s="183">
        <v>45972.0</v>
      </c>
      <c r="H141" s="183">
        <v>45972.0</v>
      </c>
      <c r="I141" s="163" t="s">
        <v>634</v>
      </c>
      <c r="J141" s="163" t="s">
        <v>638</v>
      </c>
      <c r="K141" s="163"/>
      <c r="L141" s="159"/>
      <c r="M141" s="175"/>
      <c r="N141" s="175"/>
      <c r="O141" s="175"/>
      <c r="P141" s="175"/>
      <c r="Q141" s="175"/>
      <c r="R141" s="175"/>
      <c r="S141" s="175"/>
      <c r="T141" s="175"/>
      <c r="U141" s="175"/>
      <c r="V141" s="175"/>
      <c r="W141" s="175"/>
      <c r="X141" s="175"/>
      <c r="Y141" s="175"/>
      <c r="Z141" s="175"/>
    </row>
    <row r="142" ht="15.75" customHeight="1">
      <c r="A142" s="202">
        <v>138.0</v>
      </c>
      <c r="B142" s="211" t="s">
        <v>637</v>
      </c>
      <c r="C142" s="163">
        <v>24.0</v>
      </c>
      <c r="D142" s="203" t="s">
        <v>526</v>
      </c>
      <c r="E142" s="163" t="str">
        <f>VLOOKUP(D142,'TS Gantry - AP47'!$C$8:$D$638,2,0)</f>
        <v>DB1+9</v>
      </c>
      <c r="F142" s="163" t="str">
        <f>VLOOKUP($D142,Foundation!$D$5:$F$380,3,FALSE)</f>
        <v>Sandy</v>
      </c>
      <c r="G142" s="183">
        <v>45972.0</v>
      </c>
      <c r="H142" s="183">
        <v>45972.0</v>
      </c>
      <c r="I142" s="163" t="s">
        <v>634</v>
      </c>
      <c r="J142" s="163" t="s">
        <v>638</v>
      </c>
      <c r="K142" s="163"/>
      <c r="L142" s="159"/>
      <c r="M142" s="175"/>
      <c r="N142" s="175"/>
      <c r="O142" s="175"/>
      <c r="P142" s="175"/>
      <c r="Q142" s="175"/>
      <c r="R142" s="175"/>
      <c r="S142" s="175"/>
      <c r="T142" s="175"/>
      <c r="U142" s="175"/>
      <c r="V142" s="175"/>
      <c r="W142" s="175"/>
      <c r="X142" s="175"/>
      <c r="Y142" s="175"/>
      <c r="Z142" s="175"/>
    </row>
    <row r="143" ht="15.75" customHeight="1">
      <c r="A143" s="202">
        <v>139.0</v>
      </c>
      <c r="B143" s="211" t="s">
        <v>637</v>
      </c>
      <c r="C143" s="163">
        <v>25.0</v>
      </c>
      <c r="D143" s="203" t="s">
        <v>527</v>
      </c>
      <c r="E143" s="163" t="str">
        <f>VLOOKUP(D143,'TS Gantry - AP47'!$C$8:$D$638,2,0)</f>
        <v>DA+3</v>
      </c>
      <c r="F143" s="163" t="str">
        <f>VLOOKUP($D143,Foundation!$D$5:$F$380,3,FALSE)</f>
        <v>Sandy</v>
      </c>
      <c r="G143" s="183">
        <v>45974.0</v>
      </c>
      <c r="H143" s="183">
        <v>45974.0</v>
      </c>
      <c r="I143" s="163" t="s">
        <v>634</v>
      </c>
      <c r="J143" s="163" t="s">
        <v>638</v>
      </c>
      <c r="K143" s="163"/>
      <c r="L143" s="159"/>
      <c r="M143" s="175"/>
      <c r="N143" s="175"/>
      <c r="O143" s="175"/>
      <c r="P143" s="175"/>
      <c r="Q143" s="175"/>
      <c r="R143" s="175"/>
      <c r="S143" s="175"/>
      <c r="T143" s="175"/>
      <c r="U143" s="175"/>
      <c r="V143" s="175"/>
      <c r="W143" s="175"/>
      <c r="X143" s="175"/>
      <c r="Y143" s="175"/>
      <c r="Z143" s="175"/>
    </row>
    <row r="144" ht="15.75" customHeight="1">
      <c r="A144" s="202">
        <v>140.0</v>
      </c>
      <c r="B144" s="211" t="s">
        <v>637</v>
      </c>
      <c r="C144" s="163">
        <v>26.0</v>
      </c>
      <c r="D144" s="203" t="s">
        <v>528</v>
      </c>
      <c r="E144" s="163" t="str">
        <f>VLOOKUP(D144,'TS Gantry - AP47'!$C$8:$D$638,2,0)</f>
        <v>DA-1.5</v>
      </c>
      <c r="F144" s="163" t="str">
        <f>VLOOKUP($D144,Foundation!$D$5:$F$380,3,FALSE)</f>
        <v>Sandy</v>
      </c>
      <c r="G144" s="183">
        <v>45974.0</v>
      </c>
      <c r="H144" s="183">
        <v>45974.0</v>
      </c>
      <c r="I144" s="163" t="s">
        <v>634</v>
      </c>
      <c r="J144" s="163" t="s">
        <v>638</v>
      </c>
      <c r="K144" s="163"/>
      <c r="L144" s="159"/>
      <c r="M144" s="175"/>
      <c r="N144" s="175"/>
      <c r="O144" s="175"/>
      <c r="P144" s="175"/>
      <c r="Q144" s="175"/>
      <c r="R144" s="175"/>
      <c r="S144" s="175"/>
      <c r="T144" s="175"/>
      <c r="U144" s="175"/>
      <c r="V144" s="175"/>
      <c r="W144" s="175"/>
      <c r="X144" s="175"/>
      <c r="Y144" s="175"/>
      <c r="Z144" s="175"/>
    </row>
    <row r="145" ht="15.75" customHeight="1">
      <c r="A145" s="202">
        <v>141.0</v>
      </c>
      <c r="B145" s="211" t="s">
        <v>637</v>
      </c>
      <c r="C145" s="163">
        <v>27.0</v>
      </c>
      <c r="D145" s="203" t="s">
        <v>530</v>
      </c>
      <c r="E145" s="163" t="str">
        <f>VLOOKUP(D145,'TS Gantry - AP47'!$C$8:$D$638,2,0)</f>
        <v>DA+6</v>
      </c>
      <c r="F145" s="163" t="str">
        <f>VLOOKUP($D145,Foundation!$D$5:$F$380,3,FALSE)</f>
        <v>Sandy</v>
      </c>
      <c r="G145" s="183">
        <v>45974.0</v>
      </c>
      <c r="H145" s="183">
        <v>45974.0</v>
      </c>
      <c r="I145" s="163" t="s">
        <v>634</v>
      </c>
      <c r="J145" s="163" t="s">
        <v>638</v>
      </c>
      <c r="K145" s="163"/>
      <c r="L145" s="205"/>
      <c r="M145" s="175"/>
      <c r="N145" s="175"/>
      <c r="O145" s="175"/>
      <c r="P145" s="175"/>
      <c r="Q145" s="175"/>
      <c r="R145" s="175"/>
      <c r="S145" s="175"/>
      <c r="T145" s="175"/>
      <c r="U145" s="175"/>
      <c r="V145" s="175"/>
      <c r="W145" s="175"/>
      <c r="X145" s="175"/>
      <c r="Y145" s="175"/>
      <c r="Z145" s="175"/>
    </row>
    <row r="146" ht="15.75" customHeight="1">
      <c r="A146" s="202">
        <v>142.0</v>
      </c>
      <c r="B146" s="211" t="s">
        <v>637</v>
      </c>
      <c r="C146" s="163">
        <v>28.0</v>
      </c>
      <c r="D146" s="203" t="s">
        <v>531</v>
      </c>
      <c r="E146" s="163" t="str">
        <f>VLOOKUP(D146,'TS Gantry - AP47'!$C$8:$D$638,2,0)</f>
        <v>DA+6</v>
      </c>
      <c r="F146" s="163" t="str">
        <f>VLOOKUP($D146,Foundation!$D$5:$F$380,3,FALSE)</f>
        <v>Sandy</v>
      </c>
      <c r="G146" s="183">
        <v>45974.0</v>
      </c>
      <c r="H146" s="183">
        <v>45974.0</v>
      </c>
      <c r="I146" s="163" t="s">
        <v>634</v>
      </c>
      <c r="J146" s="163" t="s">
        <v>638</v>
      </c>
      <c r="K146" s="163"/>
      <c r="L146" s="205"/>
      <c r="M146" s="175"/>
      <c r="N146" s="175"/>
      <c r="O146" s="175"/>
      <c r="P146" s="175"/>
      <c r="Q146" s="175"/>
      <c r="R146" s="175"/>
      <c r="S146" s="175"/>
      <c r="T146" s="175"/>
      <c r="U146" s="175"/>
      <c r="V146" s="175"/>
      <c r="W146" s="175"/>
      <c r="X146" s="175"/>
      <c r="Y146" s="175"/>
      <c r="Z146" s="175"/>
    </row>
    <row r="147" ht="15.75" customHeight="1">
      <c r="A147" s="202">
        <v>143.0</v>
      </c>
      <c r="B147" s="211" t="s">
        <v>637</v>
      </c>
      <c r="C147" s="163">
        <v>29.0</v>
      </c>
      <c r="D147" s="203" t="s">
        <v>532</v>
      </c>
      <c r="E147" s="163" t="str">
        <f>VLOOKUP(D147,'TS Gantry - AP47'!$C$8:$D$638,2,0)</f>
        <v>DA+9</v>
      </c>
      <c r="F147" s="163" t="str">
        <f>VLOOKUP($D147,Foundation!$D$5:$F$380,3,FALSE)</f>
        <v>Sandy</v>
      </c>
      <c r="G147" s="183">
        <v>45975.0</v>
      </c>
      <c r="H147" s="183">
        <v>45975.0</v>
      </c>
      <c r="I147" s="163" t="s">
        <v>634</v>
      </c>
      <c r="J147" s="163" t="s">
        <v>638</v>
      </c>
      <c r="K147" s="163"/>
      <c r="L147" s="205"/>
      <c r="M147" s="175"/>
      <c r="N147" s="175"/>
      <c r="O147" s="175"/>
      <c r="P147" s="175"/>
      <c r="Q147" s="175"/>
      <c r="R147" s="175"/>
      <c r="S147" s="175"/>
      <c r="T147" s="175"/>
      <c r="U147" s="175"/>
      <c r="V147" s="175"/>
      <c r="W147" s="175"/>
      <c r="X147" s="175"/>
      <c r="Y147" s="175"/>
      <c r="Z147" s="175"/>
    </row>
    <row r="148" ht="15.75" customHeight="1">
      <c r="A148" s="202">
        <v>144.0</v>
      </c>
      <c r="B148" s="211" t="s">
        <v>637</v>
      </c>
      <c r="C148" s="163">
        <v>30.0</v>
      </c>
      <c r="D148" s="203" t="s">
        <v>533</v>
      </c>
      <c r="E148" s="163" t="str">
        <f>VLOOKUP(D148,'TS Gantry - AP47'!$C$8:$D$638,2,0)</f>
        <v>DA-3</v>
      </c>
      <c r="F148" s="163" t="str">
        <f>VLOOKUP($D148,Foundation!$D$5:$F$380,3,FALSE)</f>
        <v>Sandy</v>
      </c>
      <c r="G148" s="183">
        <v>45975.0</v>
      </c>
      <c r="H148" s="183">
        <v>45975.0</v>
      </c>
      <c r="I148" s="163" t="s">
        <v>634</v>
      </c>
      <c r="J148" s="163" t="s">
        <v>638</v>
      </c>
      <c r="K148" s="163"/>
      <c r="L148" s="205"/>
      <c r="M148" s="175"/>
      <c r="N148" s="175"/>
      <c r="O148" s="175"/>
      <c r="P148" s="175"/>
      <c r="Q148" s="175"/>
      <c r="R148" s="175"/>
      <c r="S148" s="175"/>
      <c r="T148" s="175"/>
      <c r="U148" s="175"/>
      <c r="V148" s="175"/>
      <c r="W148" s="175"/>
      <c r="X148" s="175"/>
      <c r="Y148" s="175"/>
      <c r="Z148" s="175"/>
    </row>
    <row r="149" ht="15.75" customHeight="1">
      <c r="A149" s="202">
        <v>145.0</v>
      </c>
      <c r="B149" s="211" t="s">
        <v>637</v>
      </c>
      <c r="C149" s="163">
        <v>31.0</v>
      </c>
      <c r="D149" s="203" t="s">
        <v>564</v>
      </c>
      <c r="E149" s="163" t="str">
        <f>VLOOKUP(D149,'TS Gantry - AP47'!$C$8:$D$638,2,0)</f>
        <v>DB1+9</v>
      </c>
      <c r="F149" s="163" t="str">
        <f>VLOOKUP($D149,Foundation!$D$5:$F$380,3,FALSE)</f>
        <v>Sandy</v>
      </c>
      <c r="G149" s="183">
        <v>45976.0</v>
      </c>
      <c r="H149" s="183">
        <v>45976.0</v>
      </c>
      <c r="I149" s="163" t="s">
        <v>634</v>
      </c>
      <c r="J149" s="163" t="s">
        <v>638</v>
      </c>
      <c r="K149" s="163"/>
      <c r="L149" s="205"/>
      <c r="M149" s="175"/>
      <c r="N149" s="175"/>
      <c r="O149" s="175"/>
      <c r="P149" s="175"/>
      <c r="Q149" s="175"/>
      <c r="R149" s="175"/>
      <c r="S149" s="175"/>
      <c r="T149" s="175"/>
      <c r="U149" s="175"/>
      <c r="V149" s="175"/>
      <c r="W149" s="175"/>
      <c r="X149" s="175"/>
      <c r="Y149" s="175"/>
      <c r="Z149" s="175"/>
    </row>
    <row r="150" ht="15.75" customHeight="1">
      <c r="A150" s="202">
        <v>146.0</v>
      </c>
      <c r="B150" s="211" t="s">
        <v>637</v>
      </c>
      <c r="C150" s="163">
        <v>32.0</v>
      </c>
      <c r="D150" s="203" t="s">
        <v>565</v>
      </c>
      <c r="E150" s="163" t="str">
        <f>VLOOKUP(D150,'TS Gantry - AP47'!$C$8:$D$638,2,0)</f>
        <v>DA+9</v>
      </c>
      <c r="F150" s="163" t="str">
        <f>VLOOKUP($D150,Foundation!$D$5:$F$380,3,FALSE)</f>
        <v>Sandy</v>
      </c>
      <c r="G150" s="183">
        <v>45976.0</v>
      </c>
      <c r="H150" s="183">
        <v>45976.0</v>
      </c>
      <c r="I150" s="163" t="s">
        <v>634</v>
      </c>
      <c r="J150" s="163" t="s">
        <v>638</v>
      </c>
      <c r="K150" s="163"/>
      <c r="L150" s="205"/>
      <c r="M150" s="175"/>
      <c r="N150" s="175"/>
      <c r="O150" s="175"/>
      <c r="P150" s="175"/>
      <c r="Q150" s="175"/>
      <c r="R150" s="175"/>
      <c r="S150" s="175"/>
      <c r="T150" s="175"/>
      <c r="U150" s="175"/>
      <c r="V150" s="175"/>
      <c r="W150" s="175"/>
      <c r="X150" s="175"/>
      <c r="Y150" s="175"/>
      <c r="Z150" s="175"/>
    </row>
    <row r="151" ht="15.75" customHeight="1">
      <c r="A151" s="202">
        <v>147.0</v>
      </c>
      <c r="B151" s="211" t="s">
        <v>637</v>
      </c>
      <c r="C151" s="163">
        <v>33.0</v>
      </c>
      <c r="D151" s="203" t="s">
        <v>566</v>
      </c>
      <c r="E151" s="163" t="str">
        <f>VLOOKUP(D151,'TS Gantry - AP47'!$C$8:$D$638,2,0)</f>
        <v>DA+9</v>
      </c>
      <c r="F151" s="163" t="str">
        <f>VLOOKUP($D151,Foundation!$D$5:$F$380,3,FALSE)</f>
        <v>Sandy</v>
      </c>
      <c r="G151" s="183">
        <v>45976.0</v>
      </c>
      <c r="H151" s="183">
        <v>45976.0</v>
      </c>
      <c r="I151" s="163" t="s">
        <v>634</v>
      </c>
      <c r="J151" s="163" t="s">
        <v>638</v>
      </c>
      <c r="K151" s="163"/>
      <c r="L151" s="205"/>
      <c r="M151" s="175"/>
      <c r="N151" s="175"/>
      <c r="O151" s="175"/>
      <c r="P151" s="175"/>
      <c r="Q151" s="175"/>
      <c r="R151" s="175"/>
      <c r="S151" s="175"/>
      <c r="T151" s="175"/>
      <c r="U151" s="175"/>
      <c r="V151" s="175"/>
      <c r="W151" s="175"/>
      <c r="X151" s="175"/>
      <c r="Y151" s="175"/>
      <c r="Z151" s="175"/>
    </row>
    <row r="152" ht="15.75" customHeight="1">
      <c r="A152" s="202">
        <v>148.0</v>
      </c>
      <c r="B152" s="211" t="s">
        <v>637</v>
      </c>
      <c r="C152" s="163">
        <v>34.0</v>
      </c>
      <c r="D152" s="203" t="s">
        <v>577</v>
      </c>
      <c r="E152" s="163" t="str">
        <f>VLOOKUP(D152,'TS Gantry - AP47'!$C$8:$D$638,2,0)</f>
        <v>DA+9</v>
      </c>
      <c r="F152" s="163" t="str">
        <f>VLOOKUP($D152,Foundation!$D$5:$F$380,3,FALSE)</f>
        <v>Sandy</v>
      </c>
      <c r="G152" s="183">
        <v>45976.0</v>
      </c>
      <c r="H152" s="183">
        <v>45976.0</v>
      </c>
      <c r="I152" s="163" t="s">
        <v>634</v>
      </c>
      <c r="J152" s="163" t="s">
        <v>638</v>
      </c>
      <c r="K152" s="163"/>
      <c r="L152" s="205"/>
      <c r="M152" s="175"/>
      <c r="N152" s="175"/>
      <c r="O152" s="175"/>
      <c r="P152" s="175"/>
      <c r="Q152" s="175"/>
      <c r="R152" s="175"/>
      <c r="S152" s="175"/>
      <c r="T152" s="175"/>
      <c r="U152" s="175"/>
      <c r="V152" s="175"/>
      <c r="W152" s="175"/>
      <c r="X152" s="175"/>
      <c r="Y152" s="175"/>
      <c r="Z152" s="175"/>
    </row>
    <row r="153" ht="15.75" customHeight="1">
      <c r="A153" s="202">
        <v>149.0</v>
      </c>
      <c r="B153" s="211" t="s">
        <v>637</v>
      </c>
      <c r="C153" s="163">
        <v>35.0</v>
      </c>
      <c r="D153" s="203" t="s">
        <v>592</v>
      </c>
      <c r="E153" s="163" t="str">
        <f>VLOOKUP(D153,'TS Gantry - AP47'!$C$8:$D$638,2,0)</f>
        <v>DA-3</v>
      </c>
      <c r="F153" s="163" t="str">
        <f>VLOOKUP($D153,Foundation!$D$5:$F$380,3,FALSE)</f>
        <v>Sandy</v>
      </c>
      <c r="G153" s="183">
        <v>45977.0</v>
      </c>
      <c r="H153" s="183">
        <v>45977.0</v>
      </c>
      <c r="I153" s="163" t="s">
        <v>634</v>
      </c>
      <c r="J153" s="163" t="s">
        <v>638</v>
      </c>
      <c r="K153" s="163"/>
      <c r="L153" s="205"/>
      <c r="M153" s="175"/>
      <c r="N153" s="175"/>
      <c r="O153" s="175"/>
      <c r="P153" s="175"/>
      <c r="Q153" s="175"/>
      <c r="R153" s="175"/>
      <c r="S153" s="175"/>
      <c r="T153" s="175"/>
      <c r="U153" s="175"/>
      <c r="V153" s="175"/>
      <c r="W153" s="175"/>
      <c r="X153" s="175"/>
      <c r="Y153" s="175"/>
      <c r="Z153" s="175"/>
    </row>
    <row r="154" ht="15.75" customHeight="1">
      <c r="A154" s="202">
        <v>150.0</v>
      </c>
      <c r="B154" s="211" t="s">
        <v>637</v>
      </c>
      <c r="C154" s="163">
        <v>36.0</v>
      </c>
      <c r="D154" s="203" t="s">
        <v>599</v>
      </c>
      <c r="E154" s="163" t="str">
        <f>VLOOKUP(D154,'TS Gantry - AP47'!$C$8:$D$638,2,0)</f>
        <v>DB2+9</v>
      </c>
      <c r="F154" s="163" t="str">
        <f>VLOOKUP($D154,Foundation!$D$5:$F$380,3,FALSE)</f>
        <v>Sandy</v>
      </c>
      <c r="G154" s="183">
        <v>45977.0</v>
      </c>
      <c r="H154" s="183">
        <v>45977.0</v>
      </c>
      <c r="I154" s="163" t="s">
        <v>634</v>
      </c>
      <c r="J154" s="163" t="s">
        <v>638</v>
      </c>
      <c r="K154" s="163"/>
      <c r="L154" s="205"/>
      <c r="M154" s="175"/>
      <c r="N154" s="175"/>
      <c r="O154" s="175"/>
      <c r="P154" s="175"/>
      <c r="Q154" s="175"/>
      <c r="R154" s="175"/>
      <c r="S154" s="175"/>
      <c r="T154" s="175"/>
      <c r="U154" s="175"/>
      <c r="V154" s="175"/>
      <c r="W154" s="175"/>
      <c r="X154" s="175"/>
      <c r="Y154" s="175"/>
      <c r="Z154" s="175"/>
    </row>
    <row r="155" ht="15.75" customHeight="1">
      <c r="A155" s="202">
        <v>151.0</v>
      </c>
      <c r="B155" s="211" t="s">
        <v>637</v>
      </c>
      <c r="C155" s="163">
        <v>37.0</v>
      </c>
      <c r="D155" s="203" t="s">
        <v>601</v>
      </c>
      <c r="E155" s="163" t="str">
        <f>VLOOKUP(D155,'TS Gantry - AP47'!$C$8:$D$638,2,0)</f>
        <v>DC1+9</v>
      </c>
      <c r="F155" s="163" t="str">
        <f>VLOOKUP($D155,Foundation!$D$5:$F$380,3,FALSE)</f>
        <v>Sandy</v>
      </c>
      <c r="G155" s="183">
        <v>45977.0</v>
      </c>
      <c r="H155" s="183">
        <v>45977.0</v>
      </c>
      <c r="I155" s="163" t="s">
        <v>634</v>
      </c>
      <c r="J155" s="163" t="s">
        <v>638</v>
      </c>
      <c r="K155" s="163"/>
      <c r="L155" s="205"/>
      <c r="M155" s="175"/>
      <c r="N155" s="175"/>
      <c r="O155" s="175"/>
      <c r="P155" s="175"/>
      <c r="Q155" s="175"/>
      <c r="R155" s="175"/>
      <c r="S155" s="175"/>
      <c r="T155" s="175"/>
      <c r="U155" s="175"/>
      <c r="V155" s="175"/>
      <c r="W155" s="175"/>
      <c r="X155" s="175"/>
      <c r="Y155" s="175"/>
      <c r="Z155" s="175"/>
    </row>
    <row r="156" ht="15.75" customHeight="1">
      <c r="A156" s="202">
        <v>152.0</v>
      </c>
      <c r="B156" s="211" t="s">
        <v>637</v>
      </c>
      <c r="C156" s="163">
        <v>38.0</v>
      </c>
      <c r="D156" s="203" t="s">
        <v>379</v>
      </c>
      <c r="E156" s="163" t="str">
        <f>VLOOKUP(D156,'TS Gantry - AP47'!$C$8:$D$638,2,0)</f>
        <v>DC1+3</v>
      </c>
      <c r="F156" s="163" t="str">
        <f>VLOOKUP($D156,Foundation!$D$5:$F$380,3,FALSE)</f>
        <v>Sandy</v>
      </c>
      <c r="G156" s="183">
        <v>45978.0</v>
      </c>
      <c r="H156" s="183">
        <v>45978.0</v>
      </c>
      <c r="I156" s="163" t="s">
        <v>634</v>
      </c>
      <c r="J156" s="163" t="s">
        <v>638</v>
      </c>
      <c r="K156" s="163"/>
      <c r="L156" s="205"/>
      <c r="M156" s="175"/>
      <c r="N156" s="175"/>
      <c r="O156" s="175"/>
      <c r="P156" s="175"/>
      <c r="Q156" s="175"/>
      <c r="R156" s="175"/>
      <c r="S156" s="175"/>
      <c r="T156" s="175"/>
      <c r="U156" s="175"/>
      <c r="V156" s="175"/>
      <c r="W156" s="175"/>
      <c r="X156" s="175"/>
      <c r="Y156" s="175"/>
      <c r="Z156" s="175"/>
    </row>
    <row r="157" ht="15.75" customHeight="1">
      <c r="A157" s="202">
        <v>153.0</v>
      </c>
      <c r="B157" s="211" t="s">
        <v>637</v>
      </c>
      <c r="C157" s="163">
        <v>39.0</v>
      </c>
      <c r="D157" s="203" t="s">
        <v>385</v>
      </c>
      <c r="E157" s="163" t="str">
        <f>VLOOKUP(D157,'TS Gantry - AP47'!$C$8:$D$638,2,0)</f>
        <v>DA+3</v>
      </c>
      <c r="F157" s="163" t="str">
        <f>VLOOKUP($D157,Foundation!$D$5:$F$380,3,FALSE)</f>
        <v>Sandy</v>
      </c>
      <c r="G157" s="183">
        <v>45978.0</v>
      </c>
      <c r="H157" s="183">
        <v>45978.0</v>
      </c>
      <c r="I157" s="163" t="s">
        <v>634</v>
      </c>
      <c r="J157" s="163" t="s">
        <v>638</v>
      </c>
      <c r="K157" s="163"/>
      <c r="L157" s="205"/>
      <c r="M157" s="175"/>
      <c r="N157" s="175"/>
      <c r="O157" s="175"/>
      <c r="P157" s="175"/>
      <c r="Q157" s="175"/>
      <c r="R157" s="175"/>
      <c r="S157" s="175"/>
      <c r="T157" s="175"/>
      <c r="U157" s="175"/>
      <c r="V157" s="175"/>
      <c r="W157" s="175"/>
      <c r="X157" s="175"/>
      <c r="Y157" s="175"/>
      <c r="Z157" s="175"/>
    </row>
    <row r="158" ht="15.75" customHeight="1">
      <c r="A158" s="202">
        <v>154.0</v>
      </c>
      <c r="B158" s="211" t="s">
        <v>637</v>
      </c>
      <c r="C158" s="163">
        <v>40.0</v>
      </c>
      <c r="D158" s="203" t="s">
        <v>392</v>
      </c>
      <c r="E158" s="163" t="str">
        <f>VLOOKUP(D158,'TS Gantry - AP47'!$C$8:$D$638,2,0)</f>
        <v>DA+3</v>
      </c>
      <c r="F158" s="163" t="str">
        <f>VLOOKUP($D158,Foundation!$D$5:$F$380,3,FALSE)</f>
        <v>Sandy</v>
      </c>
      <c r="G158" s="183">
        <v>45978.0</v>
      </c>
      <c r="H158" s="183">
        <v>45978.0</v>
      </c>
      <c r="I158" s="163" t="s">
        <v>634</v>
      </c>
      <c r="J158" s="163" t="s">
        <v>638</v>
      </c>
      <c r="K158" s="163"/>
      <c r="L158" s="205"/>
      <c r="M158" s="175"/>
      <c r="N158" s="175"/>
      <c r="O158" s="175"/>
      <c r="P158" s="175"/>
      <c r="Q158" s="175"/>
      <c r="R158" s="175"/>
      <c r="S158" s="175"/>
      <c r="T158" s="175"/>
      <c r="U158" s="175"/>
      <c r="V158" s="175"/>
      <c r="W158" s="175"/>
      <c r="X158" s="175"/>
      <c r="Y158" s="175"/>
      <c r="Z158" s="175"/>
    </row>
    <row r="159" ht="15.75" customHeight="1">
      <c r="A159" s="202">
        <v>155.0</v>
      </c>
      <c r="B159" s="211" t="s">
        <v>637</v>
      </c>
      <c r="C159" s="163">
        <v>41.0</v>
      </c>
      <c r="D159" s="203" t="s">
        <v>394</v>
      </c>
      <c r="E159" s="163" t="str">
        <f>VLOOKUP(D159,'TS Gantry - AP47'!$C$8:$D$638,2,0)</f>
        <v>DA+6</v>
      </c>
      <c r="F159" s="163" t="str">
        <f>VLOOKUP($D159,Foundation!$D$5:$F$380,3,FALSE)</f>
        <v>Sandy</v>
      </c>
      <c r="G159" s="183">
        <v>45978.0</v>
      </c>
      <c r="H159" s="183">
        <v>45978.0</v>
      </c>
      <c r="I159" s="163" t="s">
        <v>634</v>
      </c>
      <c r="J159" s="163" t="s">
        <v>638</v>
      </c>
      <c r="K159" s="163"/>
      <c r="L159" s="205"/>
      <c r="M159" s="175"/>
      <c r="N159" s="175"/>
      <c r="O159" s="175"/>
      <c r="P159" s="175"/>
      <c r="Q159" s="175"/>
      <c r="R159" s="175"/>
      <c r="S159" s="175"/>
      <c r="T159" s="175"/>
      <c r="U159" s="175"/>
      <c r="V159" s="175"/>
      <c r="W159" s="175"/>
      <c r="X159" s="175"/>
      <c r="Y159" s="175"/>
      <c r="Z159" s="175"/>
    </row>
    <row r="160" ht="15.75" customHeight="1">
      <c r="A160" s="202">
        <v>156.0</v>
      </c>
      <c r="B160" s="211" t="s">
        <v>637</v>
      </c>
      <c r="C160" s="163">
        <v>42.0</v>
      </c>
      <c r="D160" s="203" t="s">
        <v>395</v>
      </c>
      <c r="E160" s="163" t="str">
        <f>VLOOKUP(D160,'TS Gantry - AP47'!$C$8:$D$638,2,0)</f>
        <v>DA+6</v>
      </c>
      <c r="F160" s="163" t="str">
        <f>VLOOKUP($D160,Foundation!$D$5:$F$380,3,FALSE)</f>
        <v>Sandy</v>
      </c>
      <c r="G160" s="183">
        <v>45978.0</v>
      </c>
      <c r="H160" s="183">
        <v>45978.0</v>
      </c>
      <c r="I160" s="163" t="s">
        <v>634</v>
      </c>
      <c r="J160" s="163" t="s">
        <v>638</v>
      </c>
      <c r="K160" s="163"/>
      <c r="L160" s="205"/>
      <c r="M160" s="175"/>
      <c r="N160" s="175"/>
      <c r="O160" s="175"/>
      <c r="P160" s="175"/>
      <c r="Q160" s="175"/>
      <c r="R160" s="175"/>
      <c r="S160" s="175"/>
      <c r="T160" s="175"/>
      <c r="U160" s="175"/>
      <c r="V160" s="175"/>
      <c r="W160" s="175"/>
      <c r="X160" s="175"/>
      <c r="Y160" s="175"/>
      <c r="Z160" s="175"/>
    </row>
    <row r="161" ht="15.75" customHeight="1">
      <c r="A161" s="202">
        <v>157.0</v>
      </c>
      <c r="B161" s="211" t="s">
        <v>637</v>
      </c>
      <c r="C161" s="163">
        <v>43.0</v>
      </c>
      <c r="D161" s="203" t="s">
        <v>411</v>
      </c>
      <c r="E161" s="163" t="str">
        <f>VLOOKUP(D161,'TS Gantry - AP47'!$C$8:$D$638,2,0)</f>
        <v>DA+0</v>
      </c>
      <c r="F161" s="163" t="str">
        <f>VLOOKUP($D161,Foundation!$D$5:$F$380,3,FALSE)</f>
        <v>Sandy</v>
      </c>
      <c r="G161" s="183">
        <v>45985.0</v>
      </c>
      <c r="H161" s="183">
        <v>45985.0</v>
      </c>
      <c r="I161" s="163" t="s">
        <v>634</v>
      </c>
      <c r="J161" s="163" t="s">
        <v>638</v>
      </c>
      <c r="K161" s="163"/>
      <c r="L161" s="205"/>
      <c r="M161" s="175"/>
      <c r="N161" s="175"/>
      <c r="O161" s="175"/>
      <c r="P161" s="175"/>
      <c r="Q161" s="175"/>
      <c r="R161" s="175"/>
      <c r="S161" s="175"/>
      <c r="T161" s="175"/>
      <c r="U161" s="175"/>
      <c r="V161" s="175"/>
      <c r="W161" s="175"/>
      <c r="X161" s="175"/>
      <c r="Y161" s="175"/>
      <c r="Z161" s="175"/>
    </row>
    <row r="162" ht="15.75" customHeight="1">
      <c r="A162" s="202">
        <v>158.0</v>
      </c>
      <c r="B162" s="211" t="s">
        <v>637</v>
      </c>
      <c r="C162" s="163">
        <v>44.0</v>
      </c>
      <c r="D162" s="203" t="s">
        <v>413</v>
      </c>
      <c r="E162" s="163" t="str">
        <f>VLOOKUP(D162,'TS Gantry - AP47'!$C$8:$D$638,2,0)</f>
        <v>DA+0</v>
      </c>
      <c r="F162" s="163" t="str">
        <f>VLOOKUP($D162,Foundation!$D$5:$F$380,3,FALSE)</f>
        <v>Sandy</v>
      </c>
      <c r="G162" s="183">
        <v>45985.0</v>
      </c>
      <c r="H162" s="183">
        <v>45985.0</v>
      </c>
      <c r="I162" s="163" t="s">
        <v>634</v>
      </c>
      <c r="J162" s="163" t="s">
        <v>638</v>
      </c>
      <c r="K162" s="163"/>
      <c r="L162" s="205"/>
      <c r="M162" s="175"/>
      <c r="N162" s="175"/>
      <c r="O162" s="175"/>
      <c r="P162" s="175"/>
      <c r="Q162" s="175"/>
      <c r="R162" s="175"/>
      <c r="S162" s="175"/>
      <c r="T162" s="175"/>
      <c r="U162" s="175"/>
      <c r="V162" s="175"/>
      <c r="W162" s="175"/>
      <c r="X162" s="175"/>
      <c r="Y162" s="175"/>
      <c r="Z162" s="175"/>
    </row>
    <row r="163" ht="15.75" customHeight="1">
      <c r="A163" s="202">
        <v>159.0</v>
      </c>
      <c r="B163" s="211" t="s">
        <v>637</v>
      </c>
      <c r="C163" s="163">
        <v>45.0</v>
      </c>
      <c r="D163" s="203" t="s">
        <v>423</v>
      </c>
      <c r="E163" s="163" t="str">
        <f>VLOOKUP(D163,'TS Gantry - AP47'!$C$8:$D$638,2,0)</f>
        <v>DA+3</v>
      </c>
      <c r="F163" s="163" t="str">
        <f>VLOOKUP($D163,Foundation!$D$5:$F$380,3,FALSE)</f>
        <v>Sandy</v>
      </c>
      <c r="G163" s="183">
        <v>45985.0</v>
      </c>
      <c r="H163" s="183">
        <v>45985.0</v>
      </c>
      <c r="I163" s="163" t="s">
        <v>634</v>
      </c>
      <c r="J163" s="163" t="s">
        <v>638</v>
      </c>
      <c r="K163" s="163"/>
      <c r="L163" s="205"/>
      <c r="M163" s="175"/>
      <c r="N163" s="175"/>
      <c r="O163" s="175"/>
      <c r="P163" s="175"/>
      <c r="Q163" s="175"/>
      <c r="R163" s="175"/>
      <c r="S163" s="175"/>
      <c r="T163" s="175"/>
      <c r="U163" s="175"/>
      <c r="V163" s="175"/>
      <c r="W163" s="175"/>
      <c r="X163" s="175"/>
      <c r="Y163" s="175"/>
      <c r="Z163" s="175"/>
    </row>
    <row r="164" ht="15.75" customHeight="1">
      <c r="A164" s="202">
        <v>160.0</v>
      </c>
      <c r="B164" s="211" t="s">
        <v>637</v>
      </c>
      <c r="C164" s="163">
        <v>46.0</v>
      </c>
      <c r="D164" s="203" t="s">
        <v>397</v>
      </c>
      <c r="E164" s="163" t="str">
        <f>VLOOKUP(D164,'TS Gantry - AP47'!$C$8:$D$638,2,0)</f>
        <v>DC2+0</v>
      </c>
      <c r="F164" s="163" t="str">
        <f>VLOOKUP($D164,Foundation!$D$5:$F$380,3,FALSE)</f>
        <v>Sandy</v>
      </c>
      <c r="G164" s="183">
        <v>45985.0</v>
      </c>
      <c r="H164" s="183">
        <v>45985.0</v>
      </c>
      <c r="I164" s="163" t="s">
        <v>634</v>
      </c>
      <c r="J164" s="163" t="s">
        <v>638</v>
      </c>
      <c r="K164" s="163"/>
      <c r="L164" s="205"/>
      <c r="M164" s="175"/>
      <c r="N164" s="175"/>
      <c r="O164" s="175"/>
      <c r="P164" s="175"/>
      <c r="Q164" s="175"/>
      <c r="R164" s="175"/>
      <c r="S164" s="175"/>
      <c r="T164" s="175"/>
      <c r="U164" s="175"/>
      <c r="V164" s="175"/>
      <c r="W164" s="175"/>
      <c r="X164" s="175"/>
      <c r="Y164" s="175"/>
      <c r="Z164" s="175"/>
    </row>
    <row r="165" ht="15.75" customHeight="1">
      <c r="A165" s="202">
        <v>161.0</v>
      </c>
      <c r="B165" s="211" t="s">
        <v>637</v>
      </c>
      <c r="C165" s="163">
        <v>47.0</v>
      </c>
      <c r="D165" s="203" t="s">
        <v>285</v>
      </c>
      <c r="E165" s="163" t="str">
        <f>VLOOKUP(D165,'TS Gantry - AP47'!$C$8:$D$638,2,0)</f>
        <v>DA+3</v>
      </c>
      <c r="F165" s="163" t="str">
        <f>VLOOKUP($D165,Foundation!$D$5:$F$380,3,FALSE)</f>
        <v>Sandy</v>
      </c>
      <c r="G165" s="183">
        <v>45986.0</v>
      </c>
      <c r="H165" s="183">
        <v>45986.0</v>
      </c>
      <c r="I165" s="163" t="s">
        <v>634</v>
      </c>
      <c r="J165" s="163" t="s">
        <v>638</v>
      </c>
      <c r="K165" s="163"/>
      <c r="L165" s="205"/>
      <c r="M165" s="175"/>
      <c r="N165" s="175"/>
      <c r="O165" s="175"/>
      <c r="P165" s="175"/>
      <c r="Q165" s="175"/>
      <c r="R165" s="175"/>
      <c r="S165" s="175"/>
      <c r="T165" s="175"/>
      <c r="U165" s="175"/>
      <c r="V165" s="175"/>
      <c r="W165" s="175"/>
      <c r="X165" s="175"/>
      <c r="Y165" s="175"/>
      <c r="Z165" s="175"/>
    </row>
    <row r="166" ht="15.75" customHeight="1">
      <c r="A166" s="202">
        <v>162.0</v>
      </c>
      <c r="B166" s="211" t="s">
        <v>637</v>
      </c>
      <c r="C166" s="163">
        <v>48.0</v>
      </c>
      <c r="D166" s="203" t="s">
        <v>288</v>
      </c>
      <c r="E166" s="163" t="str">
        <f>VLOOKUP(D166,'TS Gantry - AP47'!$C$8:$D$638,2,0)</f>
        <v>DA+9</v>
      </c>
      <c r="F166" s="163" t="str">
        <f>VLOOKUP($D166,Foundation!$D$5:$F$380,3,FALSE)</f>
        <v>Sandy</v>
      </c>
      <c r="G166" s="183">
        <v>45986.0</v>
      </c>
      <c r="H166" s="183">
        <v>45986.0</v>
      </c>
      <c r="I166" s="163" t="s">
        <v>634</v>
      </c>
      <c r="J166" s="163" t="s">
        <v>638</v>
      </c>
      <c r="K166" s="163"/>
      <c r="L166" s="159"/>
      <c r="M166" s="175"/>
      <c r="N166" s="175"/>
      <c r="O166" s="175"/>
      <c r="P166" s="175"/>
      <c r="Q166" s="175"/>
      <c r="R166" s="175"/>
      <c r="S166" s="175"/>
      <c r="T166" s="175"/>
      <c r="U166" s="175"/>
      <c r="V166" s="175"/>
      <c r="W166" s="175"/>
      <c r="X166" s="175"/>
      <c r="Y166" s="175"/>
      <c r="Z166" s="175"/>
    </row>
    <row r="167" ht="15.75" customHeight="1">
      <c r="A167" s="202">
        <v>163.0</v>
      </c>
      <c r="B167" s="211" t="s">
        <v>637</v>
      </c>
      <c r="C167" s="163">
        <v>49.0</v>
      </c>
      <c r="D167" s="203" t="s">
        <v>289</v>
      </c>
      <c r="E167" s="163" t="str">
        <f>VLOOKUP(D167,'TS Gantry - AP47'!$C$8:$D$638,2,0)</f>
        <v>DA+3</v>
      </c>
      <c r="F167" s="163" t="str">
        <f>VLOOKUP($D167,Foundation!$D$5:$F$380,3,FALSE)</f>
        <v>Sandy</v>
      </c>
      <c r="G167" s="183">
        <v>45986.0</v>
      </c>
      <c r="H167" s="183">
        <v>45986.0</v>
      </c>
      <c r="I167" s="163" t="s">
        <v>634</v>
      </c>
      <c r="J167" s="163" t="s">
        <v>638</v>
      </c>
      <c r="K167" s="163"/>
      <c r="L167" s="205"/>
      <c r="M167" s="175"/>
      <c r="N167" s="175"/>
      <c r="O167" s="175"/>
      <c r="P167" s="175"/>
      <c r="Q167" s="175"/>
      <c r="R167" s="175"/>
      <c r="S167" s="175"/>
      <c r="T167" s="175"/>
      <c r="U167" s="175"/>
      <c r="V167" s="175"/>
      <c r="W167" s="175"/>
      <c r="X167" s="175"/>
      <c r="Y167" s="175"/>
      <c r="Z167" s="175"/>
    </row>
    <row r="168" ht="15.75" customHeight="1">
      <c r="A168" s="202">
        <v>164.0</v>
      </c>
      <c r="B168" s="211" t="s">
        <v>637</v>
      </c>
      <c r="C168" s="163">
        <v>50.0</v>
      </c>
      <c r="D168" s="203" t="s">
        <v>290</v>
      </c>
      <c r="E168" s="163" t="str">
        <f>VLOOKUP(D168,'TS Gantry - AP47'!$C$8:$D$638,2,0)</f>
        <v>DA-1.5</v>
      </c>
      <c r="F168" s="163" t="str">
        <f>VLOOKUP($D168,Foundation!$D$5:$F$380,3,FALSE)</f>
        <v>Sandy</v>
      </c>
      <c r="G168" s="183">
        <v>45986.0</v>
      </c>
      <c r="H168" s="183">
        <v>45986.0</v>
      </c>
      <c r="I168" s="163" t="s">
        <v>634</v>
      </c>
      <c r="J168" s="163" t="s">
        <v>638</v>
      </c>
      <c r="K168" s="163"/>
      <c r="L168" s="205"/>
      <c r="M168" s="175"/>
      <c r="N168" s="175"/>
      <c r="O168" s="175"/>
      <c r="P168" s="175"/>
      <c r="Q168" s="175"/>
      <c r="R168" s="175"/>
      <c r="S168" s="175"/>
      <c r="T168" s="175"/>
      <c r="U168" s="175"/>
      <c r="V168" s="175"/>
      <c r="W168" s="175"/>
      <c r="X168" s="175"/>
      <c r="Y168" s="175"/>
      <c r="Z168" s="175"/>
    </row>
    <row r="169" ht="15.75" customHeight="1">
      <c r="A169" s="202">
        <v>165.0</v>
      </c>
      <c r="B169" s="211" t="s">
        <v>637</v>
      </c>
      <c r="C169" s="163">
        <v>51.0</v>
      </c>
      <c r="D169" s="203" t="s">
        <v>271</v>
      </c>
      <c r="E169" s="163" t="str">
        <f>VLOOKUP(D169,'TS Gantry - AP47'!$C$8:$D$638,2,0)</f>
        <v>DA+6</v>
      </c>
      <c r="F169" s="163" t="str">
        <f>VLOOKUP($D169,Foundation!$D$5:$F$380,3,FALSE)</f>
        <v>Sandy</v>
      </c>
      <c r="G169" s="183">
        <v>45987.0</v>
      </c>
      <c r="H169" s="183">
        <v>45987.0</v>
      </c>
      <c r="I169" s="163" t="s">
        <v>634</v>
      </c>
      <c r="J169" s="163" t="s">
        <v>638</v>
      </c>
      <c r="K169" s="163"/>
      <c r="L169" s="205"/>
      <c r="M169" s="175"/>
      <c r="N169" s="175"/>
      <c r="O169" s="175"/>
      <c r="P169" s="175"/>
      <c r="Q169" s="175"/>
      <c r="R169" s="175"/>
      <c r="S169" s="175"/>
      <c r="T169" s="175"/>
      <c r="U169" s="175"/>
      <c r="V169" s="175"/>
      <c r="W169" s="175"/>
      <c r="X169" s="175"/>
      <c r="Y169" s="175"/>
      <c r="Z169" s="175"/>
    </row>
    <row r="170" ht="15.75" customHeight="1">
      <c r="A170" s="202">
        <v>166.0</v>
      </c>
      <c r="B170" s="211" t="s">
        <v>637</v>
      </c>
      <c r="C170" s="163">
        <v>52.0</v>
      </c>
      <c r="D170" s="203" t="s">
        <v>275</v>
      </c>
      <c r="E170" s="163" t="str">
        <f>VLOOKUP(D170,'TS Gantry - AP47'!$C$8:$D$638,2,0)</f>
        <v>DA+0</v>
      </c>
      <c r="F170" s="163" t="str">
        <f>VLOOKUP($D170,Foundation!$D$5:$F$380,3,FALSE)</f>
        <v>Sandy</v>
      </c>
      <c r="G170" s="183">
        <v>45987.0</v>
      </c>
      <c r="H170" s="183">
        <v>45987.0</v>
      </c>
      <c r="I170" s="163" t="s">
        <v>634</v>
      </c>
      <c r="J170" s="163" t="s">
        <v>638</v>
      </c>
      <c r="K170" s="163"/>
      <c r="L170" s="205"/>
      <c r="M170" s="175"/>
      <c r="N170" s="175"/>
      <c r="O170" s="175"/>
      <c r="P170" s="175"/>
      <c r="Q170" s="175"/>
      <c r="R170" s="175"/>
      <c r="S170" s="175"/>
      <c r="T170" s="175"/>
      <c r="U170" s="175"/>
      <c r="V170" s="175"/>
      <c r="W170" s="175"/>
      <c r="X170" s="175"/>
      <c r="Y170" s="175"/>
      <c r="Z170" s="175"/>
    </row>
    <row r="171" ht="15.75" customHeight="1">
      <c r="A171" s="202">
        <v>167.0</v>
      </c>
      <c r="B171" s="211" t="s">
        <v>637</v>
      </c>
      <c r="C171" s="163">
        <v>53.0</v>
      </c>
      <c r="D171" s="203" t="s">
        <v>276</v>
      </c>
      <c r="E171" s="163" t="str">
        <f>VLOOKUP(D171,'TS Gantry - AP47'!$C$8:$D$638,2,0)</f>
        <v>DA-1.5</v>
      </c>
      <c r="F171" s="163" t="str">
        <f>VLOOKUP($D171,Foundation!$D$5:$F$380,3,FALSE)</f>
        <v>Sandy</v>
      </c>
      <c r="G171" s="183">
        <v>45987.0</v>
      </c>
      <c r="H171" s="183">
        <v>45987.0</v>
      </c>
      <c r="I171" s="163" t="s">
        <v>634</v>
      </c>
      <c r="J171" s="163" t="s">
        <v>638</v>
      </c>
      <c r="K171" s="163"/>
      <c r="L171" s="205"/>
      <c r="M171" s="175"/>
      <c r="N171" s="175"/>
      <c r="O171" s="175"/>
      <c r="P171" s="175"/>
      <c r="Q171" s="175"/>
      <c r="R171" s="175"/>
      <c r="S171" s="175"/>
      <c r="T171" s="175"/>
      <c r="U171" s="175"/>
      <c r="V171" s="175"/>
      <c r="W171" s="175"/>
      <c r="X171" s="175"/>
      <c r="Y171" s="175"/>
      <c r="Z171" s="175"/>
    </row>
    <row r="172" ht="15.75" customHeight="1">
      <c r="A172" s="202">
        <v>168.0</v>
      </c>
      <c r="B172" s="211" t="s">
        <v>637</v>
      </c>
      <c r="C172" s="163">
        <v>54.0</v>
      </c>
      <c r="D172" s="203" t="s">
        <v>277</v>
      </c>
      <c r="E172" s="163" t="str">
        <f>VLOOKUP(D172,'TS Gantry - AP47'!$C$8:$D$638,2,0)</f>
        <v>DA-1.5</v>
      </c>
      <c r="F172" s="163" t="str">
        <f>VLOOKUP($D172,Foundation!$D$5:$F$380,3,FALSE)</f>
        <v>Sandy</v>
      </c>
      <c r="G172" s="183">
        <v>45987.0</v>
      </c>
      <c r="H172" s="183">
        <v>45987.0</v>
      </c>
      <c r="I172" s="163" t="s">
        <v>634</v>
      </c>
      <c r="J172" s="163" t="s">
        <v>638</v>
      </c>
      <c r="K172" s="163"/>
      <c r="L172" s="205"/>
      <c r="M172" s="175"/>
      <c r="N172" s="175"/>
      <c r="O172" s="175"/>
      <c r="P172" s="175"/>
      <c r="Q172" s="175"/>
      <c r="R172" s="175"/>
      <c r="S172" s="175"/>
      <c r="T172" s="175"/>
      <c r="U172" s="175"/>
      <c r="V172" s="175"/>
      <c r="W172" s="175"/>
      <c r="X172" s="175"/>
      <c r="Y172" s="175"/>
      <c r="Z172" s="175"/>
    </row>
    <row r="173" ht="15.75" customHeight="1">
      <c r="A173" s="202">
        <v>169.0</v>
      </c>
      <c r="B173" s="211" t="s">
        <v>637</v>
      </c>
      <c r="C173" s="163">
        <v>55.0</v>
      </c>
      <c r="D173" s="203" t="s">
        <v>278</v>
      </c>
      <c r="E173" s="163" t="str">
        <f>VLOOKUP(D173,'TS Gantry - AP47'!$C$8:$D$638,2,0)</f>
        <v>DB2+0</v>
      </c>
      <c r="F173" s="163" t="str">
        <f>VLOOKUP($D173,Foundation!$D$5:$F$380,3,FALSE)</f>
        <v>Sandy</v>
      </c>
      <c r="G173" s="183">
        <v>45987.0</v>
      </c>
      <c r="H173" s="183">
        <v>45987.0</v>
      </c>
      <c r="I173" s="163" t="s">
        <v>634</v>
      </c>
      <c r="J173" s="163" t="s">
        <v>638</v>
      </c>
      <c r="K173" s="163"/>
      <c r="L173" s="205"/>
      <c r="M173" s="175"/>
      <c r="N173" s="175"/>
      <c r="O173" s="175"/>
      <c r="P173" s="175"/>
      <c r="Q173" s="175"/>
      <c r="R173" s="175"/>
      <c r="S173" s="175"/>
      <c r="T173" s="175"/>
      <c r="U173" s="175"/>
      <c r="V173" s="175"/>
      <c r="W173" s="175"/>
      <c r="X173" s="175"/>
      <c r="Y173" s="175"/>
      <c r="Z173" s="175"/>
    </row>
    <row r="174" ht="15.75" customHeight="1">
      <c r="A174" s="202">
        <v>170.0</v>
      </c>
      <c r="B174" s="211" t="s">
        <v>637</v>
      </c>
      <c r="C174" s="163">
        <v>56.0</v>
      </c>
      <c r="D174" s="203" t="s">
        <v>254</v>
      </c>
      <c r="E174" s="163" t="str">
        <f>VLOOKUP(D174,'TS Gantry - AP47'!$C$8:$D$638,2,0)</f>
        <v>DA+0</v>
      </c>
      <c r="F174" s="163" t="str">
        <f>VLOOKUP($D174,Foundation!$D$5:$F$380,3,FALSE)</f>
        <v>Sandy</v>
      </c>
      <c r="G174" s="183">
        <v>45988.0</v>
      </c>
      <c r="H174" s="183">
        <v>45988.0</v>
      </c>
      <c r="I174" s="163" t="s">
        <v>634</v>
      </c>
      <c r="J174" s="163" t="s">
        <v>638</v>
      </c>
      <c r="K174" s="163"/>
      <c r="L174" s="205"/>
      <c r="M174" s="175"/>
      <c r="N174" s="175"/>
      <c r="O174" s="175"/>
      <c r="P174" s="175"/>
      <c r="Q174" s="175"/>
      <c r="R174" s="175"/>
      <c r="S174" s="175"/>
      <c r="T174" s="175"/>
      <c r="U174" s="175"/>
      <c r="V174" s="175"/>
      <c r="W174" s="175"/>
      <c r="X174" s="175"/>
      <c r="Y174" s="175"/>
      <c r="Z174" s="175"/>
    </row>
    <row r="175" ht="15.75" customHeight="1">
      <c r="A175" s="202">
        <v>171.0</v>
      </c>
      <c r="B175" s="211" t="s">
        <v>637</v>
      </c>
      <c r="C175" s="163">
        <v>57.0</v>
      </c>
      <c r="D175" s="203" t="s">
        <v>253</v>
      </c>
      <c r="E175" s="163" t="str">
        <f>VLOOKUP(D175,'TS Gantry - AP47'!$C$8:$D$638,2,0)</f>
        <v>DA+9</v>
      </c>
      <c r="F175" s="163" t="str">
        <f>VLOOKUP($D175,Foundation!$D$5:$F$380,3,FALSE)</f>
        <v>Sandy</v>
      </c>
      <c r="G175" s="183">
        <v>45988.0</v>
      </c>
      <c r="H175" s="183">
        <v>45988.0</v>
      </c>
      <c r="I175" s="163" t="s">
        <v>634</v>
      </c>
      <c r="J175" s="163" t="s">
        <v>638</v>
      </c>
      <c r="K175" s="163"/>
      <c r="L175" s="205"/>
      <c r="M175" s="175"/>
      <c r="N175" s="175"/>
      <c r="O175" s="175"/>
      <c r="P175" s="175"/>
      <c r="Q175" s="175"/>
      <c r="R175" s="175"/>
      <c r="S175" s="175"/>
      <c r="T175" s="175"/>
      <c r="U175" s="175"/>
      <c r="V175" s="175"/>
      <c r="W175" s="175"/>
      <c r="X175" s="175"/>
      <c r="Y175" s="175"/>
      <c r="Z175" s="175"/>
    </row>
    <row r="176" ht="15.75" customHeight="1">
      <c r="A176" s="202">
        <v>172.0</v>
      </c>
      <c r="B176" s="211" t="s">
        <v>637</v>
      </c>
      <c r="C176" s="163">
        <v>58.0</v>
      </c>
      <c r="D176" s="203" t="s">
        <v>250</v>
      </c>
      <c r="E176" s="163" t="str">
        <f>VLOOKUP(D176,'TS Gantry - AP47'!$C$8:$D$638,2,0)</f>
        <v>DA+9</v>
      </c>
      <c r="F176" s="163" t="str">
        <f>VLOOKUP($D176,Foundation!$D$5:$F$380,3,FALSE)</f>
        <v>Sandy</v>
      </c>
      <c r="G176" s="183">
        <v>45988.0</v>
      </c>
      <c r="H176" s="183">
        <v>45988.0</v>
      </c>
      <c r="I176" s="163" t="s">
        <v>634</v>
      </c>
      <c r="J176" s="163" t="s">
        <v>638</v>
      </c>
      <c r="K176" s="163"/>
      <c r="L176" s="205"/>
      <c r="M176" s="175"/>
      <c r="N176" s="175"/>
      <c r="O176" s="175"/>
      <c r="P176" s="175"/>
      <c r="Q176" s="175"/>
      <c r="R176" s="175"/>
      <c r="S176" s="175"/>
      <c r="T176" s="175"/>
      <c r="U176" s="175"/>
      <c r="V176" s="175"/>
      <c r="W176" s="175"/>
      <c r="X176" s="175"/>
      <c r="Y176" s="175"/>
      <c r="Z176" s="175"/>
    </row>
    <row r="177" ht="15.75" customHeight="1">
      <c r="A177" s="202">
        <v>173.0</v>
      </c>
      <c r="B177" s="211" t="s">
        <v>637</v>
      </c>
      <c r="C177" s="163">
        <v>59.0</v>
      </c>
      <c r="D177" s="203" t="s">
        <v>248</v>
      </c>
      <c r="E177" s="163" t="str">
        <f>VLOOKUP(D177,'TS Gantry - AP47'!$C$8:$D$638,2,0)</f>
        <v>DA+6</v>
      </c>
      <c r="F177" s="163" t="str">
        <f>VLOOKUP($D177,Foundation!$D$5:$F$380,3,FALSE)</f>
        <v>Sandy</v>
      </c>
      <c r="G177" s="183">
        <v>45988.0</v>
      </c>
      <c r="H177" s="183">
        <v>45988.0</v>
      </c>
      <c r="I177" s="163" t="s">
        <v>634</v>
      </c>
      <c r="J177" s="163" t="s">
        <v>638</v>
      </c>
      <c r="K177" s="163"/>
      <c r="L177" s="205"/>
      <c r="M177" s="175"/>
      <c r="N177" s="175"/>
      <c r="O177" s="175"/>
      <c r="P177" s="175"/>
      <c r="Q177" s="175"/>
      <c r="R177" s="175"/>
      <c r="S177" s="175"/>
      <c r="T177" s="175"/>
      <c r="U177" s="175"/>
      <c r="V177" s="175"/>
      <c r="W177" s="175"/>
      <c r="X177" s="175"/>
      <c r="Y177" s="175"/>
      <c r="Z177" s="175"/>
    </row>
    <row r="178" ht="15.75" customHeight="1">
      <c r="A178" s="202">
        <v>174.0</v>
      </c>
      <c r="B178" s="211" t="s">
        <v>637</v>
      </c>
      <c r="C178" s="163">
        <v>60.0</v>
      </c>
      <c r="D178" s="203" t="s">
        <v>274</v>
      </c>
      <c r="E178" s="163" t="str">
        <f>VLOOKUP(D178,'TS Gantry - AP47'!$C$8:$D$638,2,0)</f>
        <v>DD45+0</v>
      </c>
      <c r="F178" s="163" t="str">
        <f>VLOOKUP($D178,Foundation!$D$5:$F$380,3,FALSE)</f>
        <v>Sandy</v>
      </c>
      <c r="G178" s="183">
        <v>45989.0</v>
      </c>
      <c r="H178" s="183">
        <v>45989.0</v>
      </c>
      <c r="I178" s="163" t="s">
        <v>634</v>
      </c>
      <c r="J178" s="163" t="s">
        <v>638</v>
      </c>
      <c r="K178" s="163"/>
      <c r="L178" s="205"/>
      <c r="M178" s="175"/>
      <c r="N178" s="175"/>
      <c r="O178" s="175"/>
      <c r="P178" s="175"/>
      <c r="Q178" s="175"/>
      <c r="R178" s="175"/>
      <c r="S178" s="175"/>
      <c r="T178" s="175"/>
      <c r="U178" s="175"/>
      <c r="V178" s="175"/>
      <c r="W178" s="175"/>
      <c r="X178" s="175"/>
      <c r="Y178" s="175"/>
      <c r="Z178" s="175"/>
    </row>
    <row r="179" ht="15.75" customHeight="1">
      <c r="A179" s="202">
        <v>175.0</v>
      </c>
      <c r="B179" s="211" t="s">
        <v>637</v>
      </c>
      <c r="C179" s="163">
        <v>61.0</v>
      </c>
      <c r="D179" s="203" t="s">
        <v>272</v>
      </c>
      <c r="E179" s="163" t="str">
        <f>VLOOKUP(D179,'TS Gantry - AP47'!$C$8:$D$638,2,0)</f>
        <v>DA+3</v>
      </c>
      <c r="F179" s="163" t="str">
        <f>VLOOKUP($D179,Foundation!$D$5:$F$380,3,FALSE)</f>
        <v>Sandy</v>
      </c>
      <c r="G179" s="183">
        <v>45989.0</v>
      </c>
      <c r="H179" s="183">
        <v>45989.0</v>
      </c>
      <c r="I179" s="163" t="s">
        <v>634</v>
      </c>
      <c r="J179" s="163" t="s">
        <v>638</v>
      </c>
      <c r="K179" s="163"/>
      <c r="L179" s="205"/>
      <c r="M179" s="175"/>
      <c r="N179" s="175"/>
      <c r="O179" s="175"/>
      <c r="P179" s="175"/>
      <c r="Q179" s="175"/>
      <c r="R179" s="175"/>
      <c r="S179" s="175"/>
      <c r="T179" s="175"/>
      <c r="U179" s="175"/>
      <c r="V179" s="175"/>
      <c r="W179" s="175"/>
      <c r="X179" s="175"/>
      <c r="Y179" s="175"/>
      <c r="Z179" s="175"/>
    </row>
    <row r="180" ht="15.75" customHeight="1">
      <c r="A180" s="202">
        <v>176.0</v>
      </c>
      <c r="B180" s="211" t="s">
        <v>637</v>
      </c>
      <c r="C180" s="163">
        <v>62.0</v>
      </c>
      <c r="D180" s="203" t="s">
        <v>273</v>
      </c>
      <c r="E180" s="163" t="str">
        <f>VLOOKUP(D180,'TS Gantry - AP47'!$C$8:$D$638,2,0)</f>
        <v>DA+3</v>
      </c>
      <c r="F180" s="163" t="str">
        <f>VLOOKUP($D180,Foundation!$D$5:$F$380,3,FALSE)</f>
        <v>Sandy</v>
      </c>
      <c r="G180" s="183">
        <v>45989.0</v>
      </c>
      <c r="H180" s="183">
        <v>45989.0</v>
      </c>
      <c r="I180" s="163" t="s">
        <v>634</v>
      </c>
      <c r="J180" s="163" t="s">
        <v>638</v>
      </c>
      <c r="K180" s="163"/>
      <c r="L180" s="205"/>
      <c r="M180" s="175"/>
      <c r="N180" s="175"/>
      <c r="O180" s="175"/>
      <c r="P180" s="175"/>
      <c r="Q180" s="175"/>
      <c r="R180" s="175"/>
      <c r="S180" s="175"/>
      <c r="T180" s="175"/>
      <c r="U180" s="175"/>
      <c r="V180" s="175"/>
      <c r="W180" s="175"/>
      <c r="X180" s="175"/>
      <c r="Y180" s="175"/>
      <c r="Z180" s="175"/>
    </row>
    <row r="181" ht="15.75" customHeight="1">
      <c r="A181" s="202">
        <v>177.0</v>
      </c>
      <c r="B181" s="211" t="s">
        <v>637</v>
      </c>
      <c r="C181" s="163">
        <v>63.0</v>
      </c>
      <c r="D181" s="203" t="s">
        <v>410</v>
      </c>
      <c r="E181" s="163" t="str">
        <f>VLOOKUP(D181,'TS Gantry - AP47'!$C$8:$D$638,2,0)</f>
        <v>DA+0</v>
      </c>
      <c r="F181" s="163" t="str">
        <f>VLOOKUP($D181,Foundation!$D$5:$F$380,3,FALSE)</f>
        <v>Sandy</v>
      </c>
      <c r="G181" s="183">
        <v>45991.0</v>
      </c>
      <c r="H181" s="183">
        <v>45991.0</v>
      </c>
      <c r="I181" s="163" t="s">
        <v>634</v>
      </c>
      <c r="J181" s="163" t="s">
        <v>638</v>
      </c>
      <c r="K181" s="163"/>
      <c r="L181" s="205"/>
      <c r="M181" s="175"/>
      <c r="N181" s="175"/>
      <c r="O181" s="175"/>
      <c r="P181" s="175"/>
      <c r="Q181" s="175"/>
      <c r="R181" s="175"/>
      <c r="S181" s="175"/>
      <c r="T181" s="175"/>
      <c r="U181" s="175"/>
      <c r="V181" s="175"/>
      <c r="W181" s="175"/>
      <c r="X181" s="175"/>
      <c r="Y181" s="175"/>
      <c r="Z181" s="175"/>
    </row>
    <row r="182" ht="15.75" customHeight="1">
      <c r="A182" s="202">
        <v>178.0</v>
      </c>
      <c r="B182" s="211" t="s">
        <v>637</v>
      </c>
      <c r="C182" s="163">
        <v>64.0</v>
      </c>
      <c r="D182" s="203" t="s">
        <v>403</v>
      </c>
      <c r="E182" s="163" t="str">
        <f>VLOOKUP(D182,'TS Gantry - AP47'!$C$8:$D$638,2,0)</f>
        <v>DA+3</v>
      </c>
      <c r="F182" s="163" t="str">
        <f>VLOOKUP($D182,Foundation!$D$5:$F$380,3,FALSE)</f>
        <v>Sandy</v>
      </c>
      <c r="G182" s="183">
        <v>45991.0</v>
      </c>
      <c r="H182" s="183">
        <v>45991.0</v>
      </c>
      <c r="I182" s="163" t="s">
        <v>634</v>
      </c>
      <c r="J182" s="163" t="s">
        <v>638</v>
      </c>
      <c r="K182" s="163"/>
      <c r="L182" s="205"/>
      <c r="M182" s="175"/>
      <c r="N182" s="175"/>
      <c r="O182" s="175"/>
      <c r="P182" s="175"/>
      <c r="Q182" s="175"/>
      <c r="R182" s="175"/>
      <c r="S182" s="175"/>
      <c r="T182" s="175"/>
      <c r="U182" s="175"/>
      <c r="V182" s="175"/>
      <c r="W182" s="175"/>
      <c r="X182" s="175"/>
      <c r="Y182" s="175"/>
      <c r="Z182" s="175"/>
    </row>
    <row r="183" ht="15.75" customHeight="1">
      <c r="A183" s="202">
        <v>179.0</v>
      </c>
      <c r="B183" s="211" t="s">
        <v>637</v>
      </c>
      <c r="C183" s="163">
        <v>65.0</v>
      </c>
      <c r="D183" s="203" t="s">
        <v>367</v>
      </c>
      <c r="E183" s="163" t="str">
        <f>VLOOKUP(D183,'TS Gantry - AP47'!$C$8:$D$638,2,0)</f>
        <v>DA+3</v>
      </c>
      <c r="F183" s="163" t="str">
        <f>VLOOKUP($D183,Foundation!$D$5:$F$380,3,FALSE)</f>
        <v>Sandy</v>
      </c>
      <c r="G183" s="183">
        <v>45992.0</v>
      </c>
      <c r="H183" s="183">
        <v>45992.0</v>
      </c>
      <c r="I183" s="163" t="s">
        <v>634</v>
      </c>
      <c r="J183" s="163" t="s">
        <v>638</v>
      </c>
      <c r="K183" s="163"/>
      <c r="L183" s="205"/>
      <c r="M183" s="175"/>
      <c r="N183" s="175"/>
      <c r="O183" s="175"/>
      <c r="P183" s="175"/>
      <c r="Q183" s="175"/>
      <c r="R183" s="175"/>
      <c r="S183" s="175"/>
      <c r="T183" s="175"/>
      <c r="U183" s="175"/>
      <c r="V183" s="175"/>
      <c r="W183" s="175"/>
      <c r="X183" s="175"/>
      <c r="Y183" s="175"/>
      <c r="Z183" s="175"/>
    </row>
    <row r="184" ht="15.75" customHeight="1">
      <c r="A184" s="202">
        <v>180.0</v>
      </c>
      <c r="B184" s="211" t="s">
        <v>637</v>
      </c>
      <c r="C184" s="163">
        <v>66.0</v>
      </c>
      <c r="D184" s="203" t="s">
        <v>370</v>
      </c>
      <c r="E184" s="163" t="str">
        <f>VLOOKUP(D184,'TS Gantry - AP47'!$C$8:$D$638,2,0)</f>
        <v>DC2+0</v>
      </c>
      <c r="F184" s="163" t="str">
        <f>VLOOKUP($D184,Foundation!$D$5:$F$380,3,FALSE)</f>
        <v>Sandy</v>
      </c>
      <c r="G184" s="183">
        <v>45992.0</v>
      </c>
      <c r="H184" s="183">
        <v>45992.0</v>
      </c>
      <c r="I184" s="163" t="s">
        <v>634</v>
      </c>
      <c r="J184" s="163" t="s">
        <v>638</v>
      </c>
      <c r="K184" s="163"/>
      <c r="L184" s="205"/>
      <c r="M184" s="175"/>
      <c r="N184" s="175"/>
      <c r="O184" s="175"/>
      <c r="P184" s="175"/>
      <c r="Q184" s="175"/>
      <c r="R184" s="175"/>
      <c r="S184" s="175"/>
      <c r="T184" s="175"/>
      <c r="U184" s="175"/>
      <c r="V184" s="175"/>
      <c r="W184" s="175"/>
      <c r="X184" s="175"/>
      <c r="Y184" s="175"/>
      <c r="Z184" s="175"/>
    </row>
    <row r="185" ht="15.75" customHeight="1">
      <c r="A185" s="202">
        <v>181.0</v>
      </c>
      <c r="B185" s="163" t="s">
        <v>639</v>
      </c>
      <c r="C185" s="163">
        <v>1.0</v>
      </c>
      <c r="D185" s="203" t="s">
        <v>381</v>
      </c>
      <c r="E185" s="163" t="str">
        <f>VLOOKUP(D185,'TS Gantry - AP47'!$C$8:$D$638,2,0)</f>
        <v>DA+6</v>
      </c>
      <c r="F185" s="163" t="str">
        <f>VLOOKUP($D185,Foundation!$D$5:$F$380,3,FALSE)</f>
        <v>Sandy</v>
      </c>
      <c r="G185" s="183">
        <v>46037.0</v>
      </c>
      <c r="H185" s="183">
        <v>46037.0</v>
      </c>
      <c r="I185" s="163" t="s">
        <v>634</v>
      </c>
      <c r="J185" s="163" t="s">
        <v>635</v>
      </c>
      <c r="K185" s="163"/>
      <c r="L185" s="205"/>
      <c r="M185" s="175"/>
      <c r="N185" s="175"/>
      <c r="O185" s="175"/>
      <c r="P185" s="175"/>
      <c r="Q185" s="175"/>
      <c r="R185" s="175"/>
      <c r="S185" s="175"/>
      <c r="T185" s="175"/>
      <c r="U185" s="175"/>
      <c r="V185" s="175"/>
      <c r="W185" s="175"/>
      <c r="X185" s="175"/>
      <c r="Y185" s="175"/>
      <c r="Z185" s="175"/>
    </row>
    <row r="186" ht="15.75" customHeight="1">
      <c r="A186" s="202">
        <v>182.0</v>
      </c>
      <c r="B186" s="163" t="s">
        <v>639</v>
      </c>
      <c r="C186" s="163">
        <v>2.0</v>
      </c>
      <c r="D186" s="203" t="s">
        <v>391</v>
      </c>
      <c r="E186" s="163" t="str">
        <f>VLOOKUP(D186,'TS Gantry - AP47'!$C$8:$D$638,2,0)</f>
        <v>DA+6</v>
      </c>
      <c r="F186" s="163" t="str">
        <f>VLOOKUP($D186,Foundation!$D$5:$F$380,3,FALSE)</f>
        <v>Sandy</v>
      </c>
      <c r="G186" s="183">
        <v>46037.0</v>
      </c>
      <c r="H186" s="183">
        <v>46037.0</v>
      </c>
      <c r="I186" s="163" t="s">
        <v>634</v>
      </c>
      <c r="J186" s="163" t="s">
        <v>635</v>
      </c>
      <c r="K186" s="163"/>
      <c r="L186" s="205"/>
      <c r="M186" s="175"/>
      <c r="N186" s="175"/>
      <c r="O186" s="175"/>
      <c r="P186" s="175"/>
      <c r="Q186" s="175"/>
      <c r="R186" s="175"/>
      <c r="S186" s="175"/>
      <c r="T186" s="175"/>
      <c r="U186" s="175"/>
      <c r="V186" s="175"/>
      <c r="W186" s="175"/>
      <c r="X186" s="175"/>
      <c r="Y186" s="175"/>
      <c r="Z186" s="175"/>
    </row>
    <row r="187" ht="15.75" customHeight="1">
      <c r="A187" s="202">
        <v>183.0</v>
      </c>
      <c r="B187" s="163" t="s">
        <v>639</v>
      </c>
      <c r="C187" s="163">
        <v>3.0</v>
      </c>
      <c r="D187" s="203" t="s">
        <v>348</v>
      </c>
      <c r="E187" s="163" t="str">
        <f>VLOOKUP(D187,'TS Gantry - AP47'!$C$8:$D$638,2,0)</f>
        <v>DA+0</v>
      </c>
      <c r="F187" s="158" t="str">
        <f>VLOOKUP($D187,Foundation!$D$5:$F$380,3,FALSE)</f>
        <v>Sandy</v>
      </c>
      <c r="G187" s="183">
        <v>46037.0</v>
      </c>
      <c r="H187" s="183">
        <v>46037.0</v>
      </c>
      <c r="I187" s="163" t="s">
        <v>634</v>
      </c>
      <c r="J187" s="163" t="s">
        <v>635</v>
      </c>
      <c r="K187" s="163"/>
      <c r="L187" s="205"/>
      <c r="M187" s="175"/>
      <c r="N187" s="175"/>
      <c r="O187" s="175"/>
      <c r="P187" s="175"/>
      <c r="Q187" s="175"/>
      <c r="R187" s="175"/>
      <c r="S187" s="175"/>
      <c r="T187" s="175"/>
      <c r="U187" s="175"/>
      <c r="V187" s="175"/>
      <c r="W187" s="175"/>
      <c r="X187" s="175"/>
      <c r="Y187" s="175"/>
      <c r="Z187" s="175"/>
    </row>
    <row r="188" ht="15.75" customHeight="1">
      <c r="A188" s="202">
        <v>184.0</v>
      </c>
      <c r="B188" s="163" t="s">
        <v>639</v>
      </c>
      <c r="C188" s="163">
        <v>4.0</v>
      </c>
      <c r="D188" s="203" t="s">
        <v>414</v>
      </c>
      <c r="E188" s="163" t="str">
        <f>VLOOKUP(D188,'TS Gantry - AP47'!$C$8:$D$638,2,0)</f>
        <v>DD45+9</v>
      </c>
      <c r="F188" s="163" t="str">
        <f>VLOOKUP($D188,Foundation!$D$5:$F$380,3,FALSE)</f>
        <v>Sandy</v>
      </c>
      <c r="G188" s="183">
        <v>46037.0</v>
      </c>
      <c r="H188" s="183">
        <v>46037.0</v>
      </c>
      <c r="I188" s="163" t="s">
        <v>634</v>
      </c>
      <c r="J188" s="163" t="s">
        <v>635</v>
      </c>
      <c r="K188" s="163"/>
      <c r="L188" s="205"/>
      <c r="M188" s="175"/>
      <c r="N188" s="175"/>
      <c r="O188" s="175"/>
      <c r="P188" s="175"/>
      <c r="Q188" s="175"/>
      <c r="R188" s="175"/>
      <c r="S188" s="175"/>
      <c r="T188" s="175"/>
      <c r="U188" s="175"/>
      <c r="V188" s="175"/>
      <c r="W188" s="175"/>
      <c r="X188" s="175"/>
      <c r="Y188" s="175"/>
      <c r="Z188" s="175"/>
    </row>
    <row r="189" ht="15.75" customHeight="1">
      <c r="A189" s="202">
        <v>185.0</v>
      </c>
      <c r="B189" s="163" t="s">
        <v>639</v>
      </c>
      <c r="C189" s="163">
        <v>5.0</v>
      </c>
      <c r="D189" s="203" t="s">
        <v>416</v>
      </c>
      <c r="E189" s="163" t="str">
        <f>VLOOKUP(D189,'TS Gantry - AP47'!$C$8:$D$638,2,0)</f>
        <v>DC2+3</v>
      </c>
      <c r="F189" s="163" t="str">
        <f>VLOOKUP($D189,Foundation!$D$5:$F$380,3,FALSE)</f>
        <v>Sandy</v>
      </c>
      <c r="G189" s="183">
        <v>46037.0</v>
      </c>
      <c r="H189" s="183">
        <v>46037.0</v>
      </c>
      <c r="I189" s="163" t="s">
        <v>634</v>
      </c>
      <c r="J189" s="163" t="s">
        <v>635</v>
      </c>
      <c r="K189" s="163"/>
      <c r="L189" s="205"/>
      <c r="M189" s="175"/>
      <c r="N189" s="175"/>
      <c r="O189" s="175"/>
      <c r="P189" s="175"/>
      <c r="Q189" s="175"/>
      <c r="R189" s="175"/>
      <c r="S189" s="175"/>
      <c r="T189" s="175"/>
      <c r="U189" s="175"/>
      <c r="V189" s="175"/>
      <c r="W189" s="175"/>
      <c r="X189" s="175"/>
      <c r="Y189" s="175"/>
      <c r="Z189" s="175"/>
    </row>
    <row r="190" ht="15.75" customHeight="1">
      <c r="A190" s="202">
        <v>186.0</v>
      </c>
      <c r="B190" s="163" t="s">
        <v>639</v>
      </c>
      <c r="C190" s="163">
        <v>6.0</v>
      </c>
      <c r="D190" s="203" t="s">
        <v>418</v>
      </c>
      <c r="E190" s="163" t="str">
        <f>VLOOKUP(D190,'TS Gantry - AP47'!$C$8:$D$638,2,0)</f>
        <v>DD60+6</v>
      </c>
      <c r="F190" s="163" t="str">
        <f>VLOOKUP($D190,Foundation!$D$5:$F$380,3,FALSE)</f>
        <v>Sandy</v>
      </c>
      <c r="G190" s="183">
        <v>46037.0</v>
      </c>
      <c r="H190" s="183">
        <v>46037.0</v>
      </c>
      <c r="I190" s="163" t="s">
        <v>634</v>
      </c>
      <c r="J190" s="163" t="s">
        <v>635</v>
      </c>
      <c r="K190" s="163"/>
      <c r="L190" s="205"/>
      <c r="M190" s="175"/>
      <c r="N190" s="175"/>
      <c r="O190" s="175"/>
      <c r="P190" s="175"/>
      <c r="Q190" s="175"/>
      <c r="R190" s="175"/>
      <c r="S190" s="175"/>
      <c r="T190" s="175"/>
      <c r="U190" s="175"/>
      <c r="V190" s="175"/>
      <c r="W190" s="175"/>
      <c r="X190" s="175"/>
      <c r="Y190" s="175"/>
      <c r="Z190" s="175"/>
    </row>
    <row r="191" ht="15.75" customHeight="1">
      <c r="A191" s="202">
        <v>187.0</v>
      </c>
      <c r="B191" s="163" t="s">
        <v>639</v>
      </c>
      <c r="C191" s="163">
        <v>7.0</v>
      </c>
      <c r="D191" s="203" t="s">
        <v>420</v>
      </c>
      <c r="E191" s="163" t="str">
        <f>VLOOKUP(D191,'TS Gantry - AP47'!$C$8:$D$638,2,0)</f>
        <v>DD60+9</v>
      </c>
      <c r="F191" s="163" t="str">
        <f>VLOOKUP($D191,Foundation!$D$5:$F$380,3,FALSE)</f>
        <v>Sandy</v>
      </c>
      <c r="G191" s="183">
        <v>46037.0</v>
      </c>
      <c r="H191" s="183">
        <v>46037.0</v>
      </c>
      <c r="I191" s="163" t="s">
        <v>634</v>
      </c>
      <c r="J191" s="163" t="s">
        <v>635</v>
      </c>
      <c r="K191" s="163"/>
      <c r="L191" s="205"/>
      <c r="M191" s="175"/>
      <c r="N191" s="175"/>
      <c r="O191" s="175"/>
      <c r="P191" s="175"/>
      <c r="Q191" s="175"/>
      <c r="R191" s="175"/>
      <c r="S191" s="175"/>
      <c r="T191" s="175"/>
      <c r="U191" s="175"/>
      <c r="V191" s="175"/>
      <c r="W191" s="175"/>
      <c r="X191" s="175"/>
      <c r="Y191" s="175"/>
      <c r="Z191" s="175"/>
    </row>
    <row r="192" ht="15.75" customHeight="1">
      <c r="A192" s="202">
        <v>188.0</v>
      </c>
      <c r="B192" s="163" t="s">
        <v>639</v>
      </c>
      <c r="C192" s="163">
        <v>8.0</v>
      </c>
      <c r="D192" s="203" t="s">
        <v>422</v>
      </c>
      <c r="E192" s="163" t="str">
        <f>VLOOKUP(D192,'TS Gantry - AP47'!$C$8:$D$638,2,0)</f>
        <v>DA-1.5</v>
      </c>
      <c r="F192" s="163" t="str">
        <f>VLOOKUP($D192,Foundation!$D$5:$F$380,3,FALSE)</f>
        <v>Sandy</v>
      </c>
      <c r="G192" s="183">
        <v>46037.0</v>
      </c>
      <c r="H192" s="183">
        <v>46037.0</v>
      </c>
      <c r="I192" s="163" t="s">
        <v>634</v>
      </c>
      <c r="J192" s="163" t="s">
        <v>635</v>
      </c>
      <c r="K192" s="163"/>
      <c r="L192" s="205"/>
      <c r="M192" s="175"/>
      <c r="N192" s="175"/>
      <c r="O192" s="175"/>
      <c r="P192" s="175"/>
      <c r="Q192" s="175"/>
      <c r="R192" s="175"/>
      <c r="S192" s="175"/>
      <c r="T192" s="175"/>
      <c r="U192" s="175"/>
      <c r="V192" s="175"/>
      <c r="W192" s="175"/>
      <c r="X192" s="175"/>
      <c r="Y192" s="175"/>
      <c r="Z192" s="175"/>
    </row>
    <row r="193" ht="15.75" customHeight="1">
      <c r="A193" s="202">
        <v>189.0</v>
      </c>
      <c r="B193" s="163" t="s">
        <v>639</v>
      </c>
      <c r="C193" s="163">
        <v>9.0</v>
      </c>
      <c r="D193" s="203" t="s">
        <v>280</v>
      </c>
      <c r="E193" s="163" t="str">
        <f>VLOOKUP(D193,'TS Gantry - AP47'!$C$8:$D$638,2,0)</f>
        <v>DA-3</v>
      </c>
      <c r="F193" s="163" t="str">
        <f>VLOOKUP($D193,Foundation!$D$5:$F$380,3,FALSE)</f>
        <v>Sandy</v>
      </c>
      <c r="G193" s="183">
        <v>46038.0</v>
      </c>
      <c r="H193" s="183">
        <v>46038.0</v>
      </c>
      <c r="I193" s="163" t="s">
        <v>634</v>
      </c>
      <c r="J193" s="163" t="s">
        <v>635</v>
      </c>
      <c r="K193" s="163"/>
      <c r="L193" s="205"/>
      <c r="M193" s="175"/>
      <c r="N193" s="175"/>
      <c r="O193" s="175"/>
      <c r="P193" s="175"/>
      <c r="Q193" s="175"/>
      <c r="R193" s="175"/>
      <c r="S193" s="175"/>
      <c r="T193" s="175"/>
      <c r="U193" s="175"/>
      <c r="V193" s="175"/>
      <c r="W193" s="175"/>
      <c r="X193" s="175"/>
      <c r="Y193" s="175"/>
      <c r="Z193" s="175"/>
    </row>
    <row r="194" ht="15.75" customHeight="1">
      <c r="A194" s="202">
        <v>190.0</v>
      </c>
      <c r="B194" s="163" t="s">
        <v>639</v>
      </c>
      <c r="C194" s="163">
        <v>10.0</v>
      </c>
      <c r="D194" s="203" t="s">
        <v>281</v>
      </c>
      <c r="E194" s="163" t="str">
        <f>VLOOKUP(D194,'TS Gantry - AP47'!$C$8:$D$638,2,0)</f>
        <v>DA+6</v>
      </c>
      <c r="F194" s="163" t="str">
        <f>VLOOKUP($D194,Foundation!$D$5:$F$380,3,FALSE)</f>
        <v>Sandy</v>
      </c>
      <c r="G194" s="183">
        <v>46038.0</v>
      </c>
      <c r="H194" s="183">
        <v>46038.0</v>
      </c>
      <c r="I194" s="163" t="s">
        <v>634</v>
      </c>
      <c r="J194" s="163" t="s">
        <v>635</v>
      </c>
      <c r="K194" s="163"/>
      <c r="L194" s="205"/>
      <c r="M194" s="175"/>
      <c r="N194" s="175"/>
      <c r="O194" s="175"/>
      <c r="P194" s="175"/>
      <c r="Q194" s="175"/>
      <c r="R194" s="175"/>
      <c r="S194" s="175"/>
      <c r="T194" s="175"/>
      <c r="U194" s="175"/>
      <c r="V194" s="175"/>
      <c r="W194" s="175"/>
      <c r="X194" s="175"/>
      <c r="Y194" s="175"/>
      <c r="Z194" s="175"/>
    </row>
    <row r="195" ht="15.75" customHeight="1">
      <c r="A195" s="202">
        <v>191.0</v>
      </c>
      <c r="B195" s="163" t="s">
        <v>639</v>
      </c>
      <c r="C195" s="163">
        <v>11.0</v>
      </c>
      <c r="D195" s="203" t="s">
        <v>283</v>
      </c>
      <c r="E195" s="163" t="str">
        <f>VLOOKUP(D195,'TS Gantry - AP47'!$C$8:$D$638,2,0)</f>
        <v>DA+9</v>
      </c>
      <c r="F195" s="163" t="str">
        <f>VLOOKUP($D195,Foundation!$D$5:$F$380,3,FALSE)</f>
        <v>Sandy</v>
      </c>
      <c r="G195" s="183">
        <v>46038.0</v>
      </c>
      <c r="H195" s="183">
        <v>46038.0</v>
      </c>
      <c r="I195" s="163" t="s">
        <v>634</v>
      </c>
      <c r="J195" s="163" t="s">
        <v>635</v>
      </c>
      <c r="K195" s="163"/>
      <c r="L195" s="205"/>
      <c r="M195" s="175"/>
      <c r="N195" s="175"/>
      <c r="O195" s="175"/>
      <c r="P195" s="175"/>
      <c r="Q195" s="175"/>
      <c r="R195" s="175"/>
      <c r="S195" s="175"/>
      <c r="T195" s="175"/>
      <c r="U195" s="175"/>
      <c r="V195" s="175"/>
      <c r="W195" s="175"/>
      <c r="X195" s="175"/>
      <c r="Y195" s="175"/>
      <c r="Z195" s="175"/>
    </row>
    <row r="196" ht="15.75" customHeight="1">
      <c r="A196" s="202">
        <v>192.0</v>
      </c>
      <c r="B196" s="163" t="s">
        <v>639</v>
      </c>
      <c r="C196" s="163">
        <v>12.0</v>
      </c>
      <c r="D196" s="203" t="s">
        <v>284</v>
      </c>
      <c r="E196" s="163" t="str">
        <f>VLOOKUP(D196,'TS Gantry - AP47'!$C$8:$D$638,2,0)</f>
        <v>DA+9</v>
      </c>
      <c r="F196" s="163" t="str">
        <f>VLOOKUP($D196,Foundation!$D$5:$F$380,3,FALSE)</f>
        <v>Sandy</v>
      </c>
      <c r="G196" s="183">
        <v>46038.0</v>
      </c>
      <c r="H196" s="183">
        <v>46038.0</v>
      </c>
      <c r="I196" s="163" t="s">
        <v>634</v>
      </c>
      <c r="J196" s="163" t="s">
        <v>635</v>
      </c>
      <c r="K196" s="163"/>
      <c r="L196" s="205"/>
      <c r="M196" s="175"/>
      <c r="N196" s="175"/>
      <c r="O196" s="175"/>
      <c r="P196" s="175"/>
      <c r="Q196" s="175"/>
      <c r="R196" s="175"/>
      <c r="S196" s="175"/>
      <c r="T196" s="175"/>
      <c r="U196" s="175"/>
      <c r="V196" s="175"/>
      <c r="W196" s="175"/>
      <c r="X196" s="175"/>
      <c r="Y196" s="175"/>
      <c r="Z196" s="175"/>
    </row>
    <row r="197" ht="15.75" customHeight="1">
      <c r="A197" s="202">
        <v>193.0</v>
      </c>
      <c r="B197" s="163" t="s">
        <v>639</v>
      </c>
      <c r="C197" s="163">
        <v>13.0</v>
      </c>
      <c r="D197" s="203" t="s">
        <v>286</v>
      </c>
      <c r="E197" s="163" t="str">
        <f>VLOOKUP(D197,'TS Gantry - AP47'!$C$8:$D$638,2,0)</f>
        <v>DB1+0</v>
      </c>
      <c r="F197" s="163" t="str">
        <f>VLOOKUP($D197,Foundation!$D$5:$F$380,3,FALSE)</f>
        <v>Sandy</v>
      </c>
      <c r="G197" s="183">
        <v>46038.0</v>
      </c>
      <c r="H197" s="183">
        <v>46038.0</v>
      </c>
      <c r="I197" s="163" t="s">
        <v>634</v>
      </c>
      <c r="J197" s="163" t="s">
        <v>635</v>
      </c>
      <c r="K197" s="163"/>
      <c r="L197" s="205"/>
      <c r="M197" s="175"/>
      <c r="N197" s="175"/>
      <c r="O197" s="175"/>
      <c r="P197" s="175"/>
      <c r="Q197" s="175"/>
      <c r="R197" s="175"/>
      <c r="S197" s="175"/>
      <c r="T197" s="175"/>
      <c r="U197" s="175"/>
      <c r="V197" s="175"/>
      <c r="W197" s="175"/>
      <c r="X197" s="175"/>
      <c r="Y197" s="175"/>
      <c r="Z197" s="175"/>
    </row>
    <row r="198" ht="15.75" customHeight="1">
      <c r="A198" s="202">
        <v>194.0</v>
      </c>
      <c r="B198" s="163" t="s">
        <v>639</v>
      </c>
      <c r="C198" s="163">
        <v>14.0</v>
      </c>
      <c r="D198" s="203" t="s">
        <v>252</v>
      </c>
      <c r="E198" s="163" t="str">
        <f>VLOOKUP(D198,'TS Gantry - AP47'!$C$8:$D$638,2,0)</f>
        <v>DA+9</v>
      </c>
      <c r="F198" s="163" t="str">
        <f>VLOOKUP($D198,Foundation!$D$5:$F$380,3,FALSE)</f>
        <v>Sandy</v>
      </c>
      <c r="G198" s="183">
        <v>46039.0</v>
      </c>
      <c r="H198" s="183">
        <v>46039.0</v>
      </c>
      <c r="I198" s="163" t="s">
        <v>634</v>
      </c>
      <c r="J198" s="163" t="s">
        <v>635</v>
      </c>
      <c r="K198" s="163"/>
      <c r="L198" s="205"/>
      <c r="M198" s="175"/>
      <c r="N198" s="175"/>
      <c r="O198" s="175"/>
      <c r="P198" s="175"/>
      <c r="Q198" s="175"/>
      <c r="R198" s="175"/>
      <c r="S198" s="175"/>
      <c r="T198" s="175"/>
      <c r="U198" s="175"/>
      <c r="V198" s="175"/>
      <c r="W198" s="175"/>
      <c r="X198" s="175"/>
      <c r="Y198" s="175"/>
      <c r="Z198" s="175"/>
    </row>
    <row r="199" ht="15.75" customHeight="1">
      <c r="A199" s="202">
        <v>195.0</v>
      </c>
      <c r="B199" s="163" t="s">
        <v>639</v>
      </c>
      <c r="C199" s="163">
        <v>15.0</v>
      </c>
      <c r="D199" s="203" t="s">
        <v>255</v>
      </c>
      <c r="E199" s="163" t="str">
        <f>VLOOKUP(D199,'TS Gantry - AP47'!$C$8:$D$638,2,0)</f>
        <v>DA+9</v>
      </c>
      <c r="F199" s="163" t="str">
        <f>VLOOKUP($D199,Foundation!$D$5:$F$380,3,FALSE)</f>
        <v>Sandy</v>
      </c>
      <c r="G199" s="183">
        <v>46039.0</v>
      </c>
      <c r="H199" s="183">
        <v>46039.0</v>
      </c>
      <c r="I199" s="163" t="s">
        <v>634</v>
      </c>
      <c r="J199" s="163" t="s">
        <v>635</v>
      </c>
      <c r="K199" s="163"/>
      <c r="L199" s="205"/>
      <c r="M199" s="175"/>
      <c r="N199" s="175"/>
      <c r="O199" s="175"/>
      <c r="P199" s="175"/>
      <c r="Q199" s="175"/>
      <c r="R199" s="175"/>
      <c r="S199" s="175"/>
      <c r="T199" s="175"/>
      <c r="U199" s="175"/>
      <c r="V199" s="175"/>
      <c r="W199" s="175"/>
      <c r="X199" s="175"/>
      <c r="Y199" s="175"/>
      <c r="Z199" s="175"/>
    </row>
    <row r="200" ht="15.75" customHeight="1">
      <c r="A200" s="202">
        <v>196.0</v>
      </c>
      <c r="B200" s="163" t="s">
        <v>639</v>
      </c>
      <c r="C200" s="163">
        <v>16.0</v>
      </c>
      <c r="D200" s="203" t="s">
        <v>256</v>
      </c>
      <c r="E200" s="163" t="str">
        <f>VLOOKUP(D200,'TS Gantry - AP47'!$C$8:$D$638,2,0)</f>
        <v>DB2+3</v>
      </c>
      <c r="F200" s="163" t="str">
        <f>VLOOKUP($D200,Foundation!$D$5:$F$380,3,FALSE)</f>
        <v>Sandy</v>
      </c>
      <c r="G200" s="183">
        <v>46039.0</v>
      </c>
      <c r="H200" s="183">
        <v>46039.0</v>
      </c>
      <c r="I200" s="163" t="s">
        <v>634</v>
      </c>
      <c r="J200" s="163" t="s">
        <v>635</v>
      </c>
      <c r="K200" s="163"/>
      <c r="L200" s="205"/>
      <c r="M200" s="175"/>
      <c r="N200" s="175"/>
      <c r="O200" s="175"/>
      <c r="P200" s="175"/>
      <c r="Q200" s="175"/>
      <c r="R200" s="175"/>
      <c r="S200" s="175"/>
      <c r="T200" s="175"/>
      <c r="U200" s="175"/>
      <c r="V200" s="175"/>
      <c r="W200" s="175"/>
      <c r="X200" s="175"/>
      <c r="Y200" s="175"/>
      <c r="Z200" s="175"/>
    </row>
    <row r="201" ht="15.75" customHeight="1">
      <c r="A201" s="202">
        <v>197.0</v>
      </c>
      <c r="B201" s="163" t="s">
        <v>639</v>
      </c>
      <c r="C201" s="163">
        <v>17.0</v>
      </c>
      <c r="D201" s="203" t="s">
        <v>258</v>
      </c>
      <c r="E201" s="163" t="str">
        <f>VLOOKUP(D201,'TS Gantry - AP47'!$C$8:$D$638,2,0)</f>
        <v>DA+9</v>
      </c>
      <c r="F201" s="163" t="str">
        <f>VLOOKUP($D201,Foundation!$D$5:$F$380,3,FALSE)</f>
        <v>Sandy</v>
      </c>
      <c r="G201" s="183">
        <v>46039.0</v>
      </c>
      <c r="H201" s="183">
        <v>46039.0</v>
      </c>
      <c r="I201" s="163" t="s">
        <v>634</v>
      </c>
      <c r="J201" s="163" t="s">
        <v>635</v>
      </c>
      <c r="K201" s="163"/>
      <c r="L201" s="205"/>
      <c r="M201" s="175"/>
      <c r="N201" s="175"/>
      <c r="O201" s="175"/>
      <c r="P201" s="175"/>
      <c r="Q201" s="175"/>
      <c r="R201" s="175"/>
      <c r="S201" s="175"/>
      <c r="T201" s="175"/>
      <c r="U201" s="175"/>
      <c r="V201" s="175"/>
      <c r="W201" s="175"/>
      <c r="X201" s="175"/>
      <c r="Y201" s="175"/>
      <c r="Z201" s="175"/>
    </row>
    <row r="202" ht="15.75" customHeight="1">
      <c r="A202" s="202">
        <v>198.0</v>
      </c>
      <c r="B202" s="163" t="s">
        <v>639</v>
      </c>
      <c r="C202" s="163">
        <v>18.0</v>
      </c>
      <c r="D202" s="203" t="s">
        <v>259</v>
      </c>
      <c r="E202" s="163" t="str">
        <f>VLOOKUP(D202,'TS Gantry - AP47'!$C$8:$D$638,2,0)</f>
        <v>DA-1.5</v>
      </c>
      <c r="F202" s="163" t="str">
        <f>VLOOKUP($D202,Foundation!$D$5:$F$380,3,FALSE)</f>
        <v>Sandy</v>
      </c>
      <c r="G202" s="183">
        <v>46039.0</v>
      </c>
      <c r="H202" s="183">
        <v>46039.0</v>
      </c>
      <c r="I202" s="163" t="s">
        <v>634</v>
      </c>
      <c r="J202" s="163" t="s">
        <v>635</v>
      </c>
      <c r="K202" s="163"/>
      <c r="L202" s="205"/>
      <c r="M202" s="175"/>
      <c r="N202" s="175"/>
      <c r="O202" s="175"/>
      <c r="P202" s="175"/>
      <c r="Q202" s="175"/>
      <c r="R202" s="175"/>
      <c r="S202" s="175"/>
      <c r="T202" s="175"/>
      <c r="U202" s="175"/>
      <c r="V202" s="175"/>
      <c r="W202" s="175"/>
      <c r="X202" s="175"/>
      <c r="Y202" s="175"/>
      <c r="Z202" s="175"/>
    </row>
    <row r="203" ht="15.75" customHeight="1">
      <c r="A203" s="202">
        <v>199.0</v>
      </c>
      <c r="B203" s="163" t="s">
        <v>639</v>
      </c>
      <c r="C203" s="163">
        <v>19.0</v>
      </c>
      <c r="D203" s="203" t="s">
        <v>260</v>
      </c>
      <c r="E203" s="163" t="str">
        <f>VLOOKUP(D203,'TS Gantry - AP47'!$C$8:$D$638,2,0)</f>
        <v>DA+3</v>
      </c>
      <c r="F203" s="163" t="str">
        <f>VLOOKUP($D203,Foundation!$D$5:$F$380,3,FALSE)</f>
        <v>Sandy</v>
      </c>
      <c r="G203" s="183">
        <v>46039.0</v>
      </c>
      <c r="H203" s="183">
        <v>46039.0</v>
      </c>
      <c r="I203" s="163" t="s">
        <v>634</v>
      </c>
      <c r="J203" s="163" t="s">
        <v>635</v>
      </c>
      <c r="K203" s="163"/>
      <c r="L203" s="205"/>
      <c r="M203" s="175"/>
      <c r="N203" s="175"/>
      <c r="O203" s="175"/>
      <c r="P203" s="175"/>
      <c r="Q203" s="175"/>
      <c r="R203" s="175"/>
      <c r="S203" s="175"/>
      <c r="T203" s="175"/>
      <c r="U203" s="175"/>
      <c r="V203" s="175"/>
      <c r="W203" s="175"/>
      <c r="X203" s="175"/>
      <c r="Y203" s="175"/>
      <c r="Z203" s="175"/>
    </row>
    <row r="204" ht="15.75" customHeight="1">
      <c r="A204" s="202">
        <v>200.0</v>
      </c>
      <c r="B204" s="163" t="s">
        <v>639</v>
      </c>
      <c r="C204" s="163">
        <v>20.0</v>
      </c>
      <c r="D204" s="203" t="s">
        <v>262</v>
      </c>
      <c r="E204" s="163" t="str">
        <f>VLOOKUP(D204,'TS Gantry - AP47'!$C$8:$D$638,2,0)</f>
        <v>DA+9</v>
      </c>
      <c r="F204" s="163" t="str">
        <f>VLOOKUP($D204,Foundation!$D$5:$F$380,3,FALSE)</f>
        <v>Sandy</v>
      </c>
      <c r="G204" s="183">
        <v>46039.0</v>
      </c>
      <c r="H204" s="183">
        <v>46039.0</v>
      </c>
      <c r="I204" s="163" t="s">
        <v>634</v>
      </c>
      <c r="J204" s="163" t="s">
        <v>635</v>
      </c>
      <c r="K204" s="163"/>
      <c r="L204" s="205"/>
      <c r="M204" s="175"/>
      <c r="N204" s="175"/>
      <c r="O204" s="175"/>
      <c r="P204" s="175"/>
      <c r="Q204" s="175"/>
      <c r="R204" s="175"/>
      <c r="S204" s="175"/>
      <c r="T204" s="175"/>
      <c r="U204" s="175"/>
      <c r="V204" s="175"/>
      <c r="W204" s="175"/>
      <c r="X204" s="175"/>
      <c r="Y204" s="175"/>
      <c r="Z204" s="175"/>
    </row>
    <row r="205" ht="15.75" customHeight="1">
      <c r="A205" s="202">
        <v>201.0</v>
      </c>
      <c r="B205" s="163" t="s">
        <v>639</v>
      </c>
      <c r="C205" s="163">
        <v>21.0</v>
      </c>
      <c r="D205" s="203" t="s">
        <v>263</v>
      </c>
      <c r="E205" s="163" t="str">
        <f>VLOOKUP(D205,'TS Gantry - AP47'!$C$8:$D$638,2,0)</f>
        <v>DA+9</v>
      </c>
      <c r="F205" s="163" t="str">
        <f>VLOOKUP($D205,Foundation!$D$5:$F$380,3,FALSE)</f>
        <v>Sandy</v>
      </c>
      <c r="G205" s="183">
        <v>46039.0</v>
      </c>
      <c r="H205" s="183">
        <v>46039.0</v>
      </c>
      <c r="I205" s="163" t="s">
        <v>634</v>
      </c>
      <c r="J205" s="163" t="s">
        <v>635</v>
      </c>
      <c r="K205" s="163"/>
      <c r="L205" s="205"/>
      <c r="M205" s="175"/>
      <c r="N205" s="175"/>
      <c r="O205" s="175"/>
      <c r="P205" s="175"/>
      <c r="Q205" s="175"/>
      <c r="R205" s="175"/>
      <c r="S205" s="175"/>
      <c r="T205" s="175"/>
      <c r="U205" s="175"/>
      <c r="V205" s="175"/>
      <c r="W205" s="175"/>
      <c r="X205" s="175"/>
      <c r="Y205" s="175"/>
      <c r="Z205" s="175"/>
    </row>
    <row r="206" ht="15.75" customHeight="1">
      <c r="A206" s="202">
        <v>202.0</v>
      </c>
      <c r="B206" s="163" t="s">
        <v>639</v>
      </c>
      <c r="C206" s="163">
        <v>22.0</v>
      </c>
      <c r="D206" s="203" t="s">
        <v>264</v>
      </c>
      <c r="E206" s="163" t="str">
        <f>VLOOKUP(D206,'TS Gantry - AP47'!$C$8:$D$638,2,0)</f>
        <v>DC2+9</v>
      </c>
      <c r="F206" s="163" t="str">
        <f>VLOOKUP($D206,Foundation!$D$5:$F$380,3,FALSE)</f>
        <v>Sandy</v>
      </c>
      <c r="G206" s="183">
        <v>46040.0</v>
      </c>
      <c r="H206" s="183">
        <v>46040.0</v>
      </c>
      <c r="I206" s="163" t="s">
        <v>634</v>
      </c>
      <c r="J206" s="163" t="s">
        <v>635</v>
      </c>
      <c r="K206" s="163"/>
      <c r="L206" s="205"/>
      <c r="M206" s="175"/>
      <c r="N206" s="175"/>
      <c r="O206" s="175"/>
      <c r="P206" s="175"/>
      <c r="Q206" s="175"/>
      <c r="R206" s="175"/>
      <c r="S206" s="175"/>
      <c r="T206" s="175"/>
      <c r="U206" s="175"/>
      <c r="V206" s="175"/>
      <c r="W206" s="175"/>
      <c r="X206" s="175"/>
      <c r="Y206" s="175"/>
      <c r="Z206" s="175"/>
    </row>
    <row r="207" ht="15.75" customHeight="1">
      <c r="A207" s="202">
        <v>203.0</v>
      </c>
      <c r="B207" s="163" t="s">
        <v>639</v>
      </c>
      <c r="C207" s="163">
        <v>23.0</v>
      </c>
      <c r="D207" s="203" t="s">
        <v>266</v>
      </c>
      <c r="E207" s="163" t="str">
        <f>VLOOKUP(D207,'TS Gantry - AP47'!$C$8:$D$638,2,0)</f>
        <v>DB1+9</v>
      </c>
      <c r="F207" s="163" t="str">
        <f>VLOOKUP($D207,Foundation!$D$5:$F$380,3,FALSE)</f>
        <v>Sandy</v>
      </c>
      <c r="G207" s="183">
        <v>46040.0</v>
      </c>
      <c r="H207" s="183">
        <v>46040.0</v>
      </c>
      <c r="I207" s="163" t="s">
        <v>634</v>
      </c>
      <c r="J207" s="163" t="s">
        <v>635</v>
      </c>
      <c r="K207" s="163"/>
      <c r="L207" s="205"/>
      <c r="M207" s="175"/>
      <c r="N207" s="175"/>
      <c r="O207" s="175"/>
      <c r="P207" s="175"/>
      <c r="Q207" s="175"/>
      <c r="R207" s="175"/>
      <c r="S207" s="175"/>
      <c r="T207" s="175"/>
      <c r="U207" s="175"/>
      <c r="V207" s="175"/>
      <c r="W207" s="175"/>
      <c r="X207" s="175"/>
      <c r="Y207" s="175"/>
      <c r="Z207" s="175"/>
    </row>
    <row r="208" ht="15.75" customHeight="1">
      <c r="A208" s="202">
        <v>204.0</v>
      </c>
      <c r="B208" s="163" t="s">
        <v>639</v>
      </c>
      <c r="C208" s="163">
        <v>24.0</v>
      </c>
      <c r="D208" s="203" t="s">
        <v>268</v>
      </c>
      <c r="E208" s="163" t="str">
        <f>VLOOKUP(D208,'TS Gantry - AP47'!$C$8:$D$638,2,0)</f>
        <v>DA+9</v>
      </c>
      <c r="F208" s="163" t="str">
        <f>VLOOKUP($D208,Foundation!$D$5:$F$380,3,FALSE)</f>
        <v>Sandy</v>
      </c>
      <c r="G208" s="183">
        <v>46040.0</v>
      </c>
      <c r="H208" s="183">
        <v>46040.0</v>
      </c>
      <c r="I208" s="163" t="s">
        <v>634</v>
      </c>
      <c r="J208" s="163" t="s">
        <v>635</v>
      </c>
      <c r="K208" s="163"/>
      <c r="L208" s="205"/>
      <c r="M208" s="175"/>
      <c r="N208" s="175"/>
      <c r="O208" s="175"/>
      <c r="P208" s="175"/>
      <c r="Q208" s="175"/>
      <c r="R208" s="175"/>
      <c r="S208" s="175"/>
      <c r="T208" s="175"/>
      <c r="U208" s="175"/>
      <c r="V208" s="175"/>
      <c r="W208" s="175"/>
      <c r="X208" s="175"/>
      <c r="Y208" s="175"/>
      <c r="Z208" s="175"/>
    </row>
    <row r="209" ht="15.75" customHeight="1">
      <c r="A209" s="202">
        <v>205.0</v>
      </c>
      <c r="B209" s="163" t="s">
        <v>639</v>
      </c>
      <c r="C209" s="163">
        <v>25.0</v>
      </c>
      <c r="D209" s="203" t="s">
        <v>269</v>
      </c>
      <c r="E209" s="163" t="str">
        <f>VLOOKUP(D209,'TS Gantry - AP47'!$C$8:$D$638,2,0)</f>
        <v>DA+9</v>
      </c>
      <c r="F209" s="163" t="str">
        <f>VLOOKUP($D209,Foundation!$D$5:$F$380,3,FALSE)</f>
        <v>Sandy</v>
      </c>
      <c r="G209" s="183">
        <v>46040.0</v>
      </c>
      <c r="H209" s="183">
        <v>46040.0</v>
      </c>
      <c r="I209" s="163" t="s">
        <v>634</v>
      </c>
      <c r="J209" s="163" t="s">
        <v>635</v>
      </c>
      <c r="K209" s="163"/>
      <c r="L209" s="205"/>
      <c r="M209" s="175"/>
      <c r="N209" s="175"/>
      <c r="O209" s="175"/>
      <c r="P209" s="175"/>
      <c r="Q209" s="175"/>
      <c r="R209" s="175"/>
      <c r="S209" s="175"/>
      <c r="T209" s="175"/>
      <c r="U209" s="175"/>
      <c r="V209" s="175"/>
      <c r="W209" s="175"/>
      <c r="X209" s="175"/>
      <c r="Y209" s="175"/>
      <c r="Z209" s="175"/>
    </row>
    <row r="210" ht="15.75" customHeight="1">
      <c r="A210" s="202">
        <v>206.0</v>
      </c>
      <c r="B210" s="163" t="s">
        <v>639</v>
      </c>
      <c r="C210" s="163">
        <v>26.0</v>
      </c>
      <c r="D210" s="203" t="s">
        <v>270</v>
      </c>
      <c r="E210" s="163" t="str">
        <f>VLOOKUP(D210,'TS Gantry - AP47'!$C$8:$D$638,2,0)</f>
        <v>DA-1.5</v>
      </c>
      <c r="F210" s="163" t="str">
        <f>VLOOKUP($D210,Foundation!$D$5:$F$380,3,FALSE)</f>
        <v>Sandy</v>
      </c>
      <c r="G210" s="183">
        <v>46040.0</v>
      </c>
      <c r="H210" s="183">
        <v>46040.0</v>
      </c>
      <c r="I210" s="163" t="s">
        <v>634</v>
      </c>
      <c r="J210" s="163" t="s">
        <v>635</v>
      </c>
      <c r="K210" s="163"/>
      <c r="L210" s="205"/>
      <c r="M210" s="175"/>
      <c r="N210" s="175"/>
      <c r="O210" s="175"/>
      <c r="P210" s="175"/>
      <c r="Q210" s="175"/>
      <c r="R210" s="175"/>
      <c r="S210" s="175"/>
      <c r="T210" s="175"/>
      <c r="U210" s="175"/>
      <c r="V210" s="175"/>
      <c r="W210" s="175"/>
      <c r="X210" s="175"/>
      <c r="Y210" s="175"/>
      <c r="Z210" s="175"/>
    </row>
    <row r="211" ht="13.5" customHeight="1">
      <c r="A211" s="202">
        <v>207.0</v>
      </c>
      <c r="B211" s="163" t="s">
        <v>639</v>
      </c>
      <c r="C211" s="163">
        <v>27.0</v>
      </c>
      <c r="D211" s="203" t="s">
        <v>295</v>
      </c>
      <c r="E211" s="163" t="str">
        <f>VLOOKUP(D211,'TS Gantry - AP47'!$C$8:$D$638,2,0)</f>
        <v>DB1+0</v>
      </c>
      <c r="F211" s="163" t="str">
        <f>VLOOKUP($D211,Foundation!$D$5:$F$380,3,FALSE)</f>
        <v>Sandy</v>
      </c>
      <c r="G211" s="183">
        <v>46040.0</v>
      </c>
      <c r="H211" s="183">
        <v>46040.0</v>
      </c>
      <c r="I211" s="163" t="s">
        <v>634</v>
      </c>
      <c r="J211" s="163" t="s">
        <v>635</v>
      </c>
      <c r="K211" s="163"/>
      <c r="L211" s="205"/>
      <c r="M211" s="175"/>
      <c r="N211" s="175"/>
      <c r="O211" s="175"/>
      <c r="P211" s="175"/>
      <c r="Q211" s="175"/>
      <c r="R211" s="175"/>
      <c r="S211" s="175"/>
      <c r="T211" s="175"/>
      <c r="U211" s="175"/>
      <c r="V211" s="175"/>
      <c r="W211" s="175"/>
      <c r="X211" s="175"/>
      <c r="Y211" s="175"/>
      <c r="Z211" s="175"/>
    </row>
    <row r="212" ht="15.75" customHeight="1">
      <c r="A212" s="202">
        <v>208.0</v>
      </c>
      <c r="B212" s="163" t="s">
        <v>639</v>
      </c>
      <c r="C212" s="163">
        <v>28.0</v>
      </c>
      <c r="D212" s="203" t="s">
        <v>296</v>
      </c>
      <c r="E212" s="163" t="str">
        <f>VLOOKUP(D212,'TS Gantry - AP47'!$C$8:$D$638,2,0)</f>
        <v>DA+6</v>
      </c>
      <c r="F212" s="163" t="str">
        <f>VLOOKUP($D212,Foundation!$D$5:$F$380,3,FALSE)</f>
        <v>Sandy</v>
      </c>
      <c r="G212" s="183">
        <v>46040.0</v>
      </c>
      <c r="H212" s="183">
        <v>46040.0</v>
      </c>
      <c r="I212" s="163" t="s">
        <v>634</v>
      </c>
      <c r="J212" s="163" t="s">
        <v>635</v>
      </c>
      <c r="K212" s="163"/>
      <c r="L212" s="205"/>
      <c r="M212" s="175"/>
      <c r="N212" s="175"/>
      <c r="O212" s="175"/>
      <c r="P212" s="175"/>
      <c r="Q212" s="175"/>
      <c r="R212" s="175"/>
      <c r="S212" s="175"/>
      <c r="T212" s="175"/>
      <c r="U212" s="175"/>
      <c r="V212" s="175"/>
      <c r="W212" s="175"/>
      <c r="X212" s="175"/>
      <c r="Y212" s="175"/>
      <c r="Z212" s="175"/>
    </row>
    <row r="213" ht="15.75" customHeight="1">
      <c r="A213" s="202">
        <v>209.0</v>
      </c>
      <c r="B213" s="163" t="s">
        <v>639</v>
      </c>
      <c r="C213" s="163">
        <v>29.0</v>
      </c>
      <c r="D213" s="203" t="s">
        <v>297</v>
      </c>
      <c r="E213" s="163" t="str">
        <f>VLOOKUP(D213,'TS Gantry - AP47'!$C$8:$D$638,2,0)</f>
        <v>DA+0</v>
      </c>
      <c r="F213" s="163" t="str">
        <f>VLOOKUP($D213,Foundation!$D$5:$F$380,3,FALSE)</f>
        <v>Sandy</v>
      </c>
      <c r="G213" s="183">
        <v>46040.0</v>
      </c>
      <c r="H213" s="183">
        <v>46040.0</v>
      </c>
      <c r="I213" s="163" t="s">
        <v>634</v>
      </c>
      <c r="J213" s="163" t="s">
        <v>635</v>
      </c>
      <c r="K213" s="163"/>
      <c r="L213" s="205"/>
      <c r="M213" s="175"/>
      <c r="N213" s="175"/>
      <c r="O213" s="175"/>
      <c r="P213" s="175"/>
      <c r="Q213" s="175"/>
      <c r="R213" s="175"/>
      <c r="S213" s="175"/>
      <c r="T213" s="175"/>
      <c r="U213" s="175"/>
      <c r="V213" s="175"/>
      <c r="W213" s="175"/>
      <c r="X213" s="175"/>
      <c r="Y213" s="175"/>
      <c r="Z213" s="175"/>
    </row>
    <row r="214" ht="15.75" customHeight="1">
      <c r="A214" s="202">
        <v>210.0</v>
      </c>
      <c r="B214" s="163" t="s">
        <v>639</v>
      </c>
      <c r="C214" s="163">
        <v>30.0</v>
      </c>
      <c r="D214" s="203" t="s">
        <v>301</v>
      </c>
      <c r="E214" s="163" t="str">
        <f>VLOOKUP(D214,'TS Gantry - AP47'!$C$8:$D$638,2,0)</f>
        <v>DA+6</v>
      </c>
      <c r="F214" s="163" t="str">
        <f>VLOOKUP($D214,Foundation!$D$5:$F$380,3,FALSE)</f>
        <v>Sandy</v>
      </c>
      <c r="G214" s="183">
        <v>46041.0</v>
      </c>
      <c r="H214" s="183">
        <v>46041.0</v>
      </c>
      <c r="I214" s="163" t="s">
        <v>634</v>
      </c>
      <c r="J214" s="163" t="s">
        <v>635</v>
      </c>
      <c r="K214" s="163"/>
      <c r="L214" s="159"/>
      <c r="M214" s="175"/>
      <c r="N214" s="175"/>
      <c r="O214" s="175"/>
      <c r="P214" s="175"/>
      <c r="Q214" s="175"/>
      <c r="R214" s="175"/>
      <c r="S214" s="175"/>
      <c r="T214" s="175"/>
      <c r="U214" s="175"/>
      <c r="V214" s="175"/>
      <c r="W214" s="175"/>
      <c r="X214" s="175"/>
      <c r="Y214" s="175"/>
      <c r="Z214" s="175"/>
    </row>
    <row r="215" ht="15.75" customHeight="1">
      <c r="A215" s="202">
        <v>211.0</v>
      </c>
      <c r="B215" s="163" t="s">
        <v>639</v>
      </c>
      <c r="C215" s="163">
        <v>31.0</v>
      </c>
      <c r="D215" s="203" t="s">
        <v>302</v>
      </c>
      <c r="E215" s="163" t="str">
        <f>VLOOKUP(D215,'TS Gantry - AP47'!$C$8:$D$638,2,0)</f>
        <v>DB1+3</v>
      </c>
      <c r="F215" s="163" t="str">
        <f>VLOOKUP($D215,Foundation!$D$5:$F$380,3,FALSE)</f>
        <v>Sandy</v>
      </c>
      <c r="G215" s="183">
        <v>46041.0</v>
      </c>
      <c r="H215" s="183">
        <v>46041.0</v>
      </c>
      <c r="I215" s="163" t="s">
        <v>634</v>
      </c>
      <c r="J215" s="163" t="s">
        <v>635</v>
      </c>
      <c r="K215" s="163"/>
      <c r="L215" s="159"/>
      <c r="M215" s="175"/>
      <c r="N215" s="175"/>
      <c r="O215" s="175"/>
      <c r="P215" s="175"/>
      <c r="Q215" s="175"/>
      <c r="R215" s="175"/>
      <c r="S215" s="175"/>
      <c r="T215" s="175"/>
      <c r="U215" s="175"/>
      <c r="V215" s="175"/>
      <c r="W215" s="175"/>
      <c r="X215" s="175"/>
      <c r="Y215" s="175"/>
      <c r="Z215" s="175"/>
    </row>
    <row r="216" ht="15.75" customHeight="1">
      <c r="A216" s="202">
        <v>212.0</v>
      </c>
      <c r="B216" s="163" t="s">
        <v>639</v>
      </c>
      <c r="C216" s="163">
        <v>32.0</v>
      </c>
      <c r="D216" s="203" t="s">
        <v>333</v>
      </c>
      <c r="E216" s="163" t="str">
        <f>VLOOKUP(D216,'TS Gantry - AP47'!$C$8:$D$638,2,0)</f>
        <v>DC1+0</v>
      </c>
      <c r="F216" s="163" t="str">
        <f>VLOOKUP($D216,Foundation!$D$5:$F$380,3,FALSE)</f>
        <v>Sandy</v>
      </c>
      <c r="G216" s="183">
        <v>46041.0</v>
      </c>
      <c r="H216" s="183">
        <v>46041.0</v>
      </c>
      <c r="I216" s="163" t="s">
        <v>634</v>
      </c>
      <c r="J216" s="163" t="s">
        <v>635</v>
      </c>
      <c r="K216" s="163"/>
      <c r="L216" s="159"/>
      <c r="M216" s="175"/>
      <c r="N216" s="175"/>
      <c r="O216" s="175"/>
      <c r="P216" s="175"/>
      <c r="Q216" s="175"/>
      <c r="R216" s="175"/>
      <c r="S216" s="175"/>
      <c r="T216" s="175"/>
      <c r="U216" s="175"/>
      <c r="V216" s="175"/>
      <c r="W216" s="175"/>
      <c r="X216" s="175"/>
      <c r="Y216" s="175"/>
      <c r="Z216" s="175"/>
    </row>
    <row r="217" ht="15.75" customHeight="1">
      <c r="A217" s="202">
        <v>213.0</v>
      </c>
      <c r="B217" s="163" t="s">
        <v>639</v>
      </c>
      <c r="C217" s="163">
        <v>33.0</v>
      </c>
      <c r="D217" s="203" t="s">
        <v>354</v>
      </c>
      <c r="E217" s="163" t="str">
        <f>VLOOKUP(D217,'TS Gantry - AP47'!$C$8:$D$638,2,0)</f>
        <v>DA-1.5</v>
      </c>
      <c r="F217" s="163" t="str">
        <f>VLOOKUP($D217,Foundation!$D$5:$F$380,3,FALSE)</f>
        <v>Sandy</v>
      </c>
      <c r="G217" s="183">
        <v>46041.0</v>
      </c>
      <c r="H217" s="183">
        <v>46041.0</v>
      </c>
      <c r="I217" s="163" t="s">
        <v>634</v>
      </c>
      <c r="J217" s="163" t="s">
        <v>635</v>
      </c>
      <c r="K217" s="163"/>
      <c r="L217" s="159"/>
      <c r="M217" s="175"/>
      <c r="N217" s="175"/>
      <c r="O217" s="175"/>
      <c r="P217" s="175"/>
      <c r="Q217" s="175"/>
      <c r="R217" s="175"/>
      <c r="S217" s="175"/>
      <c r="T217" s="175"/>
      <c r="U217" s="175"/>
      <c r="V217" s="175"/>
      <c r="W217" s="175"/>
      <c r="X217" s="175"/>
      <c r="Y217" s="175"/>
      <c r="Z217" s="175"/>
    </row>
    <row r="218" ht="15.75" customHeight="1">
      <c r="A218" s="202">
        <v>214.0</v>
      </c>
      <c r="B218" s="163" t="s">
        <v>639</v>
      </c>
      <c r="C218" s="163">
        <v>34.0</v>
      </c>
      <c r="D218" s="203" t="s">
        <v>424</v>
      </c>
      <c r="E218" s="163" t="str">
        <f>VLOOKUP(D218,'TS Gantry - AP47'!$C$8:$D$638,2,0)</f>
        <v>DA+0</v>
      </c>
      <c r="F218" s="163" t="str">
        <f>VLOOKUP($D218,Foundation!$D$5:$F$380,3,FALSE)</f>
        <v>Sandy</v>
      </c>
      <c r="G218" s="183">
        <v>46042.0</v>
      </c>
      <c r="H218" s="183">
        <v>46042.0</v>
      </c>
      <c r="I218" s="163" t="s">
        <v>634</v>
      </c>
      <c r="J218" s="163" t="s">
        <v>635</v>
      </c>
      <c r="K218" s="163"/>
      <c r="L218" s="159"/>
      <c r="M218" s="175"/>
      <c r="N218" s="175"/>
      <c r="O218" s="175"/>
      <c r="P218" s="175"/>
      <c r="Q218" s="175"/>
      <c r="R218" s="175"/>
      <c r="S218" s="175"/>
      <c r="T218" s="175"/>
      <c r="U218" s="175"/>
      <c r="V218" s="175"/>
      <c r="W218" s="175"/>
      <c r="X218" s="175"/>
      <c r="Y218" s="175"/>
      <c r="Z218" s="175"/>
    </row>
    <row r="219" ht="15.75" customHeight="1">
      <c r="A219" s="202">
        <v>215.0</v>
      </c>
      <c r="B219" s="163" t="s">
        <v>639</v>
      </c>
      <c r="C219" s="163">
        <v>35.0</v>
      </c>
      <c r="D219" s="203" t="s">
        <v>432</v>
      </c>
      <c r="E219" s="163" t="str">
        <f>VLOOKUP(D219,'TS Gantry - AP47'!$C$8:$D$638,2,0)</f>
        <v>DB1+9</v>
      </c>
      <c r="F219" s="163" t="str">
        <f>VLOOKUP($D219,Foundation!$D$5:$F$380,3,FALSE)</f>
        <v>Sandy</v>
      </c>
      <c r="G219" s="183">
        <v>46042.0</v>
      </c>
      <c r="H219" s="183">
        <v>46042.0</v>
      </c>
      <c r="I219" s="163" t="s">
        <v>634</v>
      </c>
      <c r="J219" s="163" t="s">
        <v>635</v>
      </c>
      <c r="K219" s="163"/>
      <c r="L219" s="159"/>
      <c r="M219" s="175"/>
      <c r="N219" s="175"/>
      <c r="O219" s="175"/>
      <c r="P219" s="175"/>
      <c r="Q219" s="175"/>
      <c r="R219" s="175"/>
      <c r="S219" s="175"/>
      <c r="T219" s="175"/>
      <c r="U219" s="175"/>
      <c r="V219" s="175"/>
      <c r="W219" s="175"/>
      <c r="X219" s="175"/>
      <c r="Y219" s="175"/>
      <c r="Z219" s="175"/>
    </row>
    <row r="220" ht="15.75" customHeight="1">
      <c r="A220" s="202">
        <v>216.0</v>
      </c>
      <c r="B220" s="163" t="s">
        <v>639</v>
      </c>
      <c r="C220" s="163">
        <v>36.0</v>
      </c>
      <c r="D220" s="203" t="s">
        <v>437</v>
      </c>
      <c r="E220" s="163" t="str">
        <f>VLOOKUP(D220,'TS Gantry - AP47'!$C$8:$D$638,2,0)</f>
        <v>DB2+0</v>
      </c>
      <c r="F220" s="163" t="str">
        <f>VLOOKUP($D220,Foundation!$D$5:$F$380,3,FALSE)</f>
        <v>Sandy</v>
      </c>
      <c r="G220" s="183">
        <v>46042.0</v>
      </c>
      <c r="H220" s="183">
        <v>46042.0</v>
      </c>
      <c r="I220" s="163" t="s">
        <v>634</v>
      </c>
      <c r="J220" s="163" t="s">
        <v>635</v>
      </c>
      <c r="K220" s="163"/>
      <c r="L220" s="159"/>
      <c r="M220" s="175"/>
      <c r="N220" s="175"/>
      <c r="O220" s="175"/>
      <c r="P220" s="175"/>
      <c r="Q220" s="175"/>
      <c r="R220" s="175"/>
      <c r="S220" s="175"/>
      <c r="T220" s="175"/>
      <c r="U220" s="175"/>
      <c r="V220" s="175"/>
      <c r="W220" s="175"/>
      <c r="X220" s="175"/>
      <c r="Y220" s="175"/>
      <c r="Z220" s="175"/>
    </row>
    <row r="221" ht="15.75" customHeight="1">
      <c r="A221" s="202">
        <v>217.0</v>
      </c>
      <c r="B221" s="163" t="s">
        <v>639</v>
      </c>
      <c r="C221" s="163">
        <v>37.0</v>
      </c>
      <c r="D221" s="203" t="s">
        <v>439</v>
      </c>
      <c r="E221" s="163" t="str">
        <f>VLOOKUP(D221,'TS Gantry - AP47'!$C$8:$D$638,2,0)</f>
        <v>DA+3</v>
      </c>
      <c r="F221" s="163" t="str">
        <f>VLOOKUP($D221,Foundation!$D$5:$F$380,3,FALSE)</f>
        <v>Sandy</v>
      </c>
      <c r="G221" s="183">
        <v>46042.0</v>
      </c>
      <c r="H221" s="183">
        <v>46042.0</v>
      </c>
      <c r="I221" s="163" t="s">
        <v>634</v>
      </c>
      <c r="J221" s="163" t="s">
        <v>635</v>
      </c>
      <c r="K221" s="163"/>
      <c r="L221" s="159"/>
      <c r="M221" s="175"/>
      <c r="N221" s="175"/>
      <c r="O221" s="175"/>
      <c r="P221" s="175"/>
      <c r="Q221" s="175"/>
      <c r="R221" s="175"/>
      <c r="S221" s="175"/>
      <c r="T221" s="175"/>
      <c r="U221" s="175"/>
      <c r="V221" s="175"/>
      <c r="W221" s="175"/>
      <c r="X221" s="175"/>
      <c r="Y221" s="175"/>
      <c r="Z221" s="175"/>
    </row>
    <row r="222" ht="15.75" customHeight="1">
      <c r="A222" s="202">
        <v>218.0</v>
      </c>
      <c r="B222" s="163" t="s">
        <v>639</v>
      </c>
      <c r="C222" s="163">
        <v>38.0</v>
      </c>
      <c r="D222" s="203" t="s">
        <v>440</v>
      </c>
      <c r="E222" s="163" t="str">
        <f>VLOOKUP(D222,'TS Gantry - AP47'!$C$8:$D$638,2,0)</f>
        <v>DA+0</v>
      </c>
      <c r="F222" s="163" t="str">
        <f>VLOOKUP($D222,Foundation!$D$5:$F$380,3,FALSE)</f>
        <v>Sandy</v>
      </c>
      <c r="G222" s="183">
        <v>46042.0</v>
      </c>
      <c r="H222" s="183">
        <v>46042.0</v>
      </c>
      <c r="I222" s="163" t="s">
        <v>634</v>
      </c>
      <c r="J222" s="163" t="s">
        <v>635</v>
      </c>
      <c r="K222" s="163"/>
      <c r="L222" s="159"/>
      <c r="M222" s="175"/>
      <c r="N222" s="175"/>
      <c r="O222" s="175"/>
      <c r="P222" s="175"/>
      <c r="Q222" s="175"/>
      <c r="R222" s="175"/>
      <c r="S222" s="175"/>
      <c r="T222" s="175"/>
      <c r="U222" s="175"/>
      <c r="V222" s="175"/>
      <c r="W222" s="175"/>
      <c r="X222" s="175"/>
      <c r="Y222" s="175"/>
      <c r="Z222" s="175"/>
    </row>
    <row r="223" ht="15.75" customHeight="1">
      <c r="A223" s="202">
        <v>219.0</v>
      </c>
      <c r="B223" s="163" t="s">
        <v>639</v>
      </c>
      <c r="C223" s="163">
        <v>39.0</v>
      </c>
      <c r="D223" s="203" t="s">
        <v>448</v>
      </c>
      <c r="E223" s="163" t="str">
        <f>VLOOKUP(D223,'TS Gantry - AP47'!$C$8:$D$638,2,0)</f>
        <v>DB2+0</v>
      </c>
      <c r="F223" s="163" t="str">
        <f>VLOOKUP($D223,Foundation!$D$5:$F$380,3,FALSE)</f>
        <v>Sandy</v>
      </c>
      <c r="G223" s="183">
        <v>46042.0</v>
      </c>
      <c r="H223" s="183">
        <v>46042.0</v>
      </c>
      <c r="I223" s="163" t="s">
        <v>634</v>
      </c>
      <c r="J223" s="163" t="s">
        <v>635</v>
      </c>
      <c r="K223" s="163"/>
      <c r="L223" s="159"/>
      <c r="M223" s="175"/>
      <c r="N223" s="175"/>
      <c r="O223" s="175"/>
      <c r="P223" s="175"/>
      <c r="Q223" s="175"/>
      <c r="R223" s="175"/>
      <c r="S223" s="175"/>
      <c r="T223" s="175"/>
      <c r="U223" s="175"/>
      <c r="V223" s="175"/>
      <c r="W223" s="175"/>
      <c r="X223" s="175"/>
      <c r="Y223" s="175"/>
      <c r="Z223" s="175"/>
    </row>
    <row r="224" ht="15.75" customHeight="1">
      <c r="A224" s="202">
        <v>220.0</v>
      </c>
      <c r="B224" s="163" t="s">
        <v>639</v>
      </c>
      <c r="C224" s="163">
        <v>40.0</v>
      </c>
      <c r="D224" s="203" t="s">
        <v>453</v>
      </c>
      <c r="E224" s="163" t="str">
        <f>VLOOKUP(D224,'TS Gantry - AP47'!$C$8:$D$638,2,0)</f>
        <v>DA+0</v>
      </c>
      <c r="F224" s="163" t="str">
        <f>VLOOKUP($D224,Foundation!$D$5:$F$380,3,FALSE)</f>
        <v>Sandy</v>
      </c>
      <c r="G224" s="183">
        <v>46042.0</v>
      </c>
      <c r="H224" s="183">
        <v>46042.0</v>
      </c>
      <c r="I224" s="163" t="s">
        <v>634</v>
      </c>
      <c r="J224" s="163" t="s">
        <v>635</v>
      </c>
      <c r="K224" s="163"/>
      <c r="L224" s="159"/>
      <c r="M224" s="175"/>
      <c r="N224" s="175"/>
      <c r="O224" s="175"/>
      <c r="P224" s="175"/>
      <c r="Q224" s="175"/>
      <c r="R224" s="175"/>
      <c r="S224" s="175"/>
      <c r="T224" s="175"/>
      <c r="U224" s="175"/>
      <c r="V224" s="175"/>
      <c r="W224" s="175"/>
      <c r="X224" s="175"/>
      <c r="Y224" s="175"/>
      <c r="Z224" s="175"/>
    </row>
    <row r="225" ht="15.75" customHeight="1">
      <c r="A225" s="202">
        <v>221.0</v>
      </c>
      <c r="B225" s="163" t="s">
        <v>639</v>
      </c>
      <c r="C225" s="163">
        <v>41.0</v>
      </c>
      <c r="D225" s="203" t="s">
        <v>473</v>
      </c>
      <c r="E225" s="163" t="str">
        <f>VLOOKUP(D225,'TS Gantry - AP47'!$C$8:$D$638,2,0)</f>
        <v>DA+0</v>
      </c>
      <c r="F225" s="163" t="str">
        <f>VLOOKUP($D225,Foundation!$D$5:$F$380,3,FALSE)</f>
        <v>Sandy</v>
      </c>
      <c r="G225" s="183">
        <v>46043.0</v>
      </c>
      <c r="H225" s="183">
        <v>46043.0</v>
      </c>
      <c r="I225" s="163" t="s">
        <v>634</v>
      </c>
      <c r="J225" s="163" t="s">
        <v>635</v>
      </c>
      <c r="K225" s="163"/>
      <c r="L225" s="159"/>
      <c r="M225" s="175"/>
      <c r="N225" s="175"/>
      <c r="O225" s="175"/>
      <c r="P225" s="175"/>
      <c r="Q225" s="175"/>
      <c r="R225" s="175"/>
      <c r="S225" s="175"/>
      <c r="T225" s="175"/>
      <c r="U225" s="175"/>
      <c r="V225" s="175"/>
      <c r="W225" s="175"/>
      <c r="X225" s="175"/>
      <c r="Y225" s="175"/>
      <c r="Z225" s="175"/>
    </row>
    <row r="226" ht="15.75" customHeight="1">
      <c r="A226" s="202">
        <v>222.0</v>
      </c>
      <c r="B226" s="163" t="s">
        <v>639</v>
      </c>
      <c r="C226" s="163">
        <v>42.0</v>
      </c>
      <c r="D226" s="203" t="s">
        <v>479</v>
      </c>
      <c r="E226" s="163" t="str">
        <f>VLOOKUP(D226,'TS Gantry - AP47'!$C$8:$D$638,2,0)</f>
        <v>DA+3</v>
      </c>
      <c r="F226" s="163" t="str">
        <f>VLOOKUP($D226,Foundation!$D$5:$F$380,3,FALSE)</f>
        <v>Sandy</v>
      </c>
      <c r="G226" s="183">
        <v>46043.0</v>
      </c>
      <c r="H226" s="183">
        <v>46043.0</v>
      </c>
      <c r="I226" s="163" t="s">
        <v>634</v>
      </c>
      <c r="J226" s="163" t="s">
        <v>635</v>
      </c>
      <c r="K226" s="163"/>
      <c r="L226" s="159"/>
      <c r="M226" s="175"/>
      <c r="N226" s="175"/>
      <c r="O226" s="175"/>
      <c r="P226" s="175"/>
      <c r="Q226" s="175"/>
      <c r="R226" s="175"/>
      <c r="S226" s="175"/>
      <c r="T226" s="175"/>
      <c r="U226" s="175"/>
      <c r="V226" s="175"/>
      <c r="W226" s="175"/>
      <c r="X226" s="175"/>
      <c r="Y226" s="175"/>
      <c r="Z226" s="175"/>
    </row>
    <row r="227" ht="15.75" customHeight="1">
      <c r="A227" s="202">
        <v>223.0</v>
      </c>
      <c r="B227" s="163" t="s">
        <v>639</v>
      </c>
      <c r="C227" s="163">
        <v>43.0</v>
      </c>
      <c r="D227" s="203" t="s">
        <v>481</v>
      </c>
      <c r="E227" s="163" t="str">
        <f>VLOOKUP(D227,'TS Gantry - AP47'!$C$8:$D$638,2,0)</f>
        <v>DA+3</v>
      </c>
      <c r="F227" s="163" t="str">
        <f>VLOOKUP($D227,Foundation!$D$5:$F$380,3,FALSE)</f>
        <v>Sandy</v>
      </c>
      <c r="G227" s="183">
        <v>46043.0</v>
      </c>
      <c r="H227" s="183">
        <v>46043.0</v>
      </c>
      <c r="I227" s="163" t="s">
        <v>634</v>
      </c>
      <c r="J227" s="163" t="s">
        <v>635</v>
      </c>
      <c r="K227" s="163"/>
      <c r="L227" s="159"/>
      <c r="M227" s="175"/>
      <c r="N227" s="175"/>
      <c r="O227" s="175"/>
      <c r="P227" s="175"/>
      <c r="Q227" s="175"/>
      <c r="R227" s="175"/>
      <c r="S227" s="175"/>
      <c r="T227" s="175"/>
      <c r="U227" s="175"/>
      <c r="V227" s="175"/>
      <c r="W227" s="175"/>
      <c r="X227" s="175"/>
      <c r="Y227" s="175"/>
      <c r="Z227" s="175"/>
    </row>
    <row r="228" ht="15.75" customHeight="1">
      <c r="A228" s="202">
        <v>224.0</v>
      </c>
      <c r="B228" s="163" t="s">
        <v>639</v>
      </c>
      <c r="C228" s="163">
        <v>44.0</v>
      </c>
      <c r="D228" s="203" t="s">
        <v>483</v>
      </c>
      <c r="E228" s="163" t="str">
        <f>VLOOKUP(D228,'TS Gantry - AP47'!$C$8:$D$638,2,0)</f>
        <v>DA+0</v>
      </c>
      <c r="F228" s="163" t="str">
        <f>VLOOKUP($D228,Foundation!$D$5:$F$380,3,FALSE)</f>
        <v>Sandy</v>
      </c>
      <c r="G228" s="183">
        <v>46043.0</v>
      </c>
      <c r="H228" s="183">
        <v>46043.0</v>
      </c>
      <c r="I228" s="163" t="s">
        <v>634</v>
      </c>
      <c r="J228" s="163" t="s">
        <v>635</v>
      </c>
      <c r="K228" s="163"/>
      <c r="L228" s="159"/>
      <c r="M228" s="175"/>
      <c r="N228" s="175"/>
      <c r="O228" s="175"/>
      <c r="P228" s="175"/>
      <c r="Q228" s="175"/>
      <c r="R228" s="175"/>
      <c r="S228" s="175"/>
      <c r="T228" s="175"/>
      <c r="U228" s="175"/>
      <c r="V228" s="175"/>
      <c r="W228" s="175"/>
      <c r="X228" s="175"/>
      <c r="Y228" s="175"/>
      <c r="Z228" s="175"/>
    </row>
    <row r="229" ht="15.75" customHeight="1">
      <c r="A229" s="202">
        <v>225.0</v>
      </c>
      <c r="B229" s="163" t="s">
        <v>639</v>
      </c>
      <c r="C229" s="163">
        <v>45.0</v>
      </c>
      <c r="D229" s="203" t="s">
        <v>535</v>
      </c>
      <c r="E229" s="163" t="str">
        <f>VLOOKUP(D229,'TS Gantry - AP47'!$C$8:$D$638,2,0)</f>
        <v>DA+3</v>
      </c>
      <c r="F229" s="163" t="str">
        <f>VLOOKUP($D229,Foundation!$D$5:$F$380,3,FALSE)</f>
        <v>Sandy</v>
      </c>
      <c r="G229" s="183">
        <v>46043.0</v>
      </c>
      <c r="H229" s="183">
        <v>46043.0</v>
      </c>
      <c r="I229" s="163" t="s">
        <v>634</v>
      </c>
      <c r="J229" s="163" t="s">
        <v>635</v>
      </c>
      <c r="K229" s="163"/>
      <c r="L229" s="159"/>
      <c r="M229" s="175"/>
      <c r="N229" s="175"/>
      <c r="O229" s="175"/>
      <c r="P229" s="175"/>
      <c r="Q229" s="175"/>
      <c r="R229" s="175"/>
      <c r="S229" s="175"/>
      <c r="T229" s="175"/>
      <c r="U229" s="175"/>
      <c r="V229" s="175"/>
      <c r="W229" s="175"/>
      <c r="X229" s="175"/>
      <c r="Y229" s="175"/>
      <c r="Z229" s="175"/>
    </row>
    <row r="230" ht="15.75" customHeight="1">
      <c r="A230" s="202">
        <v>226.0</v>
      </c>
      <c r="B230" s="163" t="s">
        <v>639</v>
      </c>
      <c r="C230" s="163">
        <v>46.0</v>
      </c>
      <c r="D230" s="203" t="s">
        <v>536</v>
      </c>
      <c r="E230" s="163" t="str">
        <f>VLOOKUP(D230,'TS Gantry - AP47'!$C$8:$D$638,2,0)</f>
        <v>DB2+3</v>
      </c>
      <c r="F230" s="163" t="str">
        <f>VLOOKUP($D230,Foundation!$D$5:$F$380,3,FALSE)</f>
        <v>Sandy</v>
      </c>
      <c r="G230" s="183">
        <v>46043.0</v>
      </c>
      <c r="H230" s="183">
        <v>46043.0</v>
      </c>
      <c r="I230" s="163" t="s">
        <v>634</v>
      </c>
      <c r="J230" s="163" t="s">
        <v>635</v>
      </c>
      <c r="K230" s="163"/>
      <c r="L230" s="159"/>
      <c r="M230" s="175"/>
      <c r="N230" s="175"/>
      <c r="O230" s="175"/>
      <c r="P230" s="175"/>
      <c r="Q230" s="175"/>
      <c r="R230" s="175"/>
      <c r="S230" s="175"/>
      <c r="T230" s="175"/>
      <c r="U230" s="175"/>
      <c r="V230" s="175"/>
      <c r="W230" s="175"/>
      <c r="X230" s="175"/>
      <c r="Y230" s="175"/>
      <c r="Z230" s="175"/>
    </row>
    <row r="231" ht="15.75" customHeight="1">
      <c r="A231" s="202">
        <v>227.0</v>
      </c>
      <c r="B231" s="163" t="s">
        <v>639</v>
      </c>
      <c r="C231" s="163">
        <v>47.0</v>
      </c>
      <c r="D231" s="203" t="s">
        <v>537</v>
      </c>
      <c r="E231" s="163" t="str">
        <f>VLOOKUP(D231,'TS Gantry - AP47'!$C$8:$D$638,2,0)</f>
        <v>DA+9</v>
      </c>
      <c r="F231" s="163" t="str">
        <f>VLOOKUP($D231,Foundation!$D$5:$F$380,3,FALSE)</f>
        <v>Sandy</v>
      </c>
      <c r="G231" s="183">
        <v>46043.0</v>
      </c>
      <c r="H231" s="183">
        <v>46043.0</v>
      </c>
      <c r="I231" s="163" t="s">
        <v>634</v>
      </c>
      <c r="J231" s="163" t="s">
        <v>635</v>
      </c>
      <c r="K231" s="163"/>
      <c r="L231" s="159"/>
      <c r="M231" s="175"/>
      <c r="N231" s="175"/>
      <c r="O231" s="175"/>
      <c r="P231" s="175"/>
      <c r="Q231" s="175"/>
      <c r="R231" s="175"/>
      <c r="S231" s="175"/>
      <c r="T231" s="175"/>
      <c r="U231" s="175"/>
      <c r="V231" s="175"/>
      <c r="W231" s="175"/>
      <c r="X231" s="175"/>
      <c r="Y231" s="175"/>
      <c r="Z231" s="175"/>
    </row>
    <row r="232" ht="15.75" customHeight="1">
      <c r="A232" s="202">
        <v>228.0</v>
      </c>
      <c r="B232" s="163" t="s">
        <v>639</v>
      </c>
      <c r="C232" s="163">
        <v>48.0</v>
      </c>
      <c r="D232" s="203" t="s">
        <v>539</v>
      </c>
      <c r="E232" s="163" t="str">
        <f>VLOOKUP(D232,'TS Gantry - AP47'!$C$8:$D$638,2,0)</f>
        <v>DA+9</v>
      </c>
      <c r="F232" s="163" t="str">
        <f>VLOOKUP($D232,Foundation!$D$5:$F$380,3,FALSE)</f>
        <v>Sandy</v>
      </c>
      <c r="G232" s="183">
        <v>46044.0</v>
      </c>
      <c r="H232" s="183">
        <v>46044.0</v>
      </c>
      <c r="I232" s="163" t="s">
        <v>634</v>
      </c>
      <c r="J232" s="163" t="s">
        <v>635</v>
      </c>
      <c r="K232" s="163"/>
      <c r="L232" s="159"/>
      <c r="M232" s="175"/>
      <c r="N232" s="175"/>
      <c r="O232" s="175"/>
      <c r="P232" s="175"/>
      <c r="Q232" s="175"/>
      <c r="R232" s="175"/>
      <c r="S232" s="175"/>
      <c r="T232" s="175"/>
      <c r="U232" s="175"/>
      <c r="V232" s="175"/>
      <c r="W232" s="175"/>
      <c r="X232" s="175"/>
      <c r="Y232" s="175"/>
      <c r="Z232" s="175"/>
    </row>
    <row r="233" ht="15.75" customHeight="1">
      <c r="A233" s="202">
        <v>229.0</v>
      </c>
      <c r="B233" s="163" t="s">
        <v>639</v>
      </c>
      <c r="C233" s="163">
        <v>49.0</v>
      </c>
      <c r="D233" s="203" t="s">
        <v>541</v>
      </c>
      <c r="E233" s="163" t="str">
        <f>VLOOKUP(D233,'TS Gantry - AP47'!$C$8:$D$638,2,0)</f>
        <v>DA+0</v>
      </c>
      <c r="F233" s="163" t="str">
        <f>VLOOKUP($D233,Foundation!$D$5:$F$380,3,FALSE)</f>
        <v>Sandy</v>
      </c>
      <c r="G233" s="183">
        <v>46044.0</v>
      </c>
      <c r="H233" s="183">
        <v>46044.0</v>
      </c>
      <c r="I233" s="163" t="s">
        <v>634</v>
      </c>
      <c r="J233" s="163" t="s">
        <v>635</v>
      </c>
      <c r="K233" s="163"/>
      <c r="L233" s="159"/>
      <c r="M233" s="175"/>
      <c r="N233" s="175"/>
      <c r="O233" s="175"/>
      <c r="P233" s="175"/>
      <c r="Q233" s="175"/>
      <c r="R233" s="175"/>
      <c r="S233" s="175"/>
      <c r="T233" s="175"/>
      <c r="U233" s="175"/>
      <c r="V233" s="175"/>
      <c r="W233" s="175"/>
      <c r="X233" s="175"/>
      <c r="Y233" s="175"/>
      <c r="Z233" s="175"/>
    </row>
    <row r="234" ht="15.75" customHeight="1">
      <c r="A234" s="202">
        <v>230.0</v>
      </c>
      <c r="B234" s="163" t="s">
        <v>639</v>
      </c>
      <c r="C234" s="163">
        <v>50.0</v>
      </c>
      <c r="D234" s="203" t="s">
        <v>542</v>
      </c>
      <c r="E234" s="163" t="str">
        <f>VLOOKUP(D234,'TS Gantry - AP47'!$C$8:$D$638,2,0)</f>
        <v>DA+3</v>
      </c>
      <c r="F234" s="163" t="str">
        <f>VLOOKUP($D234,Foundation!$D$5:$F$380,3,FALSE)</f>
        <v>Sandy</v>
      </c>
      <c r="G234" s="183">
        <v>46044.0</v>
      </c>
      <c r="H234" s="183">
        <v>46044.0</v>
      </c>
      <c r="I234" s="163" t="s">
        <v>634</v>
      </c>
      <c r="J234" s="163" t="s">
        <v>635</v>
      </c>
      <c r="K234" s="163"/>
      <c r="L234" s="159"/>
      <c r="M234" s="175"/>
      <c r="N234" s="175"/>
      <c r="O234" s="175"/>
      <c r="P234" s="175"/>
      <c r="Q234" s="175"/>
      <c r="R234" s="175"/>
      <c r="S234" s="175"/>
      <c r="T234" s="175"/>
      <c r="U234" s="175"/>
      <c r="V234" s="175"/>
      <c r="W234" s="175"/>
      <c r="X234" s="175"/>
      <c r="Y234" s="175"/>
      <c r="Z234" s="175"/>
    </row>
    <row r="235" ht="15.75" customHeight="1">
      <c r="A235" s="202">
        <v>231.0</v>
      </c>
      <c r="B235" s="163" t="s">
        <v>639</v>
      </c>
      <c r="C235" s="163">
        <v>51.0</v>
      </c>
      <c r="D235" s="203" t="s">
        <v>543</v>
      </c>
      <c r="E235" s="163" t="str">
        <f>VLOOKUP(D235,'TS Gantry - AP47'!$C$8:$D$638,2,0)</f>
        <v>DA+6</v>
      </c>
      <c r="F235" s="163" t="str">
        <f>VLOOKUP($D235,Foundation!$D$5:$F$380,3,FALSE)</f>
        <v>Sandy</v>
      </c>
      <c r="G235" s="183">
        <v>46044.0</v>
      </c>
      <c r="H235" s="183">
        <v>46044.0</v>
      </c>
      <c r="I235" s="163" t="s">
        <v>634</v>
      </c>
      <c r="J235" s="163" t="s">
        <v>635</v>
      </c>
      <c r="K235" s="163"/>
      <c r="L235" s="159"/>
      <c r="M235" s="175"/>
      <c r="N235" s="175"/>
      <c r="O235" s="175"/>
      <c r="P235" s="175"/>
      <c r="Q235" s="175"/>
      <c r="R235" s="175"/>
      <c r="S235" s="175"/>
      <c r="T235" s="175"/>
      <c r="U235" s="175"/>
      <c r="V235" s="175"/>
      <c r="W235" s="175"/>
      <c r="X235" s="175"/>
      <c r="Y235" s="175"/>
      <c r="Z235" s="175"/>
    </row>
    <row r="236" ht="15.75" customHeight="1">
      <c r="A236" s="202">
        <v>232.0</v>
      </c>
      <c r="B236" s="163" t="s">
        <v>639</v>
      </c>
      <c r="C236" s="163">
        <v>52.0</v>
      </c>
      <c r="D236" s="203" t="s">
        <v>549</v>
      </c>
      <c r="E236" s="163" t="str">
        <f>VLOOKUP(D236,'TS Gantry - AP47'!$C$8:$D$638,2,0)</f>
        <v>DA+3</v>
      </c>
      <c r="F236" s="163" t="str">
        <f>VLOOKUP($D236,Foundation!$D$5:$F$380,3,FALSE)</f>
        <v>Sandy</v>
      </c>
      <c r="G236" s="183">
        <v>46044.0</v>
      </c>
      <c r="H236" s="183">
        <v>46044.0</v>
      </c>
      <c r="I236" s="163" t="s">
        <v>634</v>
      </c>
      <c r="J236" s="163" t="s">
        <v>635</v>
      </c>
      <c r="K236" s="163"/>
      <c r="L236" s="159"/>
      <c r="M236" s="175"/>
      <c r="N236" s="175"/>
      <c r="O236" s="175"/>
      <c r="P236" s="175"/>
      <c r="Q236" s="175"/>
      <c r="R236" s="175"/>
      <c r="S236" s="175"/>
      <c r="T236" s="175"/>
      <c r="U236" s="175"/>
      <c r="V236" s="175"/>
      <c r="W236" s="175"/>
      <c r="X236" s="175"/>
      <c r="Y236" s="175"/>
      <c r="Z236" s="175"/>
    </row>
    <row r="237" ht="15.75" customHeight="1">
      <c r="A237" s="202">
        <v>233.0</v>
      </c>
      <c r="B237" s="163" t="s">
        <v>639</v>
      </c>
      <c r="C237" s="163">
        <v>53.0</v>
      </c>
      <c r="D237" s="203" t="s">
        <v>550</v>
      </c>
      <c r="E237" s="163" t="str">
        <f>VLOOKUP(D237,'TS Gantry - AP47'!$C$8:$D$638,2,0)</f>
        <v>DA+9</v>
      </c>
      <c r="F237" s="163" t="str">
        <f>VLOOKUP($D237,Foundation!$D$5:$F$380,3,FALSE)</f>
        <v>Sandy</v>
      </c>
      <c r="G237" s="183">
        <v>46044.0</v>
      </c>
      <c r="H237" s="183">
        <v>46044.0</v>
      </c>
      <c r="I237" s="163" t="s">
        <v>634</v>
      </c>
      <c r="J237" s="163" t="s">
        <v>635</v>
      </c>
      <c r="K237" s="163"/>
      <c r="L237" s="159"/>
      <c r="M237" s="175"/>
      <c r="N237" s="175"/>
      <c r="O237" s="175"/>
      <c r="P237" s="175"/>
      <c r="Q237" s="175"/>
      <c r="R237" s="175"/>
      <c r="S237" s="175"/>
      <c r="T237" s="175"/>
      <c r="U237" s="175"/>
      <c r="V237" s="175"/>
      <c r="W237" s="175"/>
      <c r="X237" s="175"/>
      <c r="Y237" s="175"/>
      <c r="Z237" s="175"/>
    </row>
    <row r="238" ht="15.75" customHeight="1">
      <c r="A238" s="202">
        <v>234.0</v>
      </c>
      <c r="B238" s="163" t="s">
        <v>639</v>
      </c>
      <c r="C238" s="163">
        <v>54.0</v>
      </c>
      <c r="D238" s="203" t="s">
        <v>552</v>
      </c>
      <c r="E238" s="163" t="str">
        <f>VLOOKUP(D238,'TS Gantry - AP47'!$C$8:$D$638,2,0)</f>
        <v>DC2+0</v>
      </c>
      <c r="F238" s="163" t="str">
        <f>VLOOKUP($D238,Foundation!$D$5:$F$380,3,FALSE)</f>
        <v>Sandy</v>
      </c>
      <c r="G238" s="183">
        <v>46044.0</v>
      </c>
      <c r="H238" s="183">
        <v>46044.0</v>
      </c>
      <c r="I238" s="163" t="s">
        <v>634</v>
      </c>
      <c r="J238" s="163" t="s">
        <v>635</v>
      </c>
      <c r="K238" s="163"/>
      <c r="L238" s="159"/>
      <c r="M238" s="175"/>
      <c r="N238" s="175"/>
      <c r="O238" s="175"/>
      <c r="P238" s="175"/>
      <c r="Q238" s="175"/>
      <c r="R238" s="175"/>
      <c r="S238" s="175"/>
      <c r="T238" s="175"/>
      <c r="U238" s="175"/>
      <c r="V238" s="175"/>
      <c r="W238" s="175"/>
      <c r="X238" s="175"/>
      <c r="Y238" s="175"/>
      <c r="Z238" s="175"/>
    </row>
    <row r="239" ht="15.75" customHeight="1">
      <c r="A239" s="202">
        <v>235.0</v>
      </c>
      <c r="B239" s="163" t="s">
        <v>639</v>
      </c>
      <c r="C239" s="163">
        <v>55.0</v>
      </c>
      <c r="D239" s="203" t="s">
        <v>551</v>
      </c>
      <c r="E239" s="163" t="str">
        <f>VLOOKUP(D239,'TS Gantry - AP47'!$C$8:$D$638,2,0)</f>
        <v>DA+9</v>
      </c>
      <c r="F239" s="163" t="str">
        <f>VLOOKUP($D239,Foundation!$D$5:$F$380,3,FALSE)</f>
        <v>Sandy</v>
      </c>
      <c r="G239" s="183">
        <v>46045.0</v>
      </c>
      <c r="H239" s="183">
        <v>46045.0</v>
      </c>
      <c r="I239" s="163" t="s">
        <v>634</v>
      </c>
      <c r="J239" s="163" t="s">
        <v>635</v>
      </c>
      <c r="K239" s="163"/>
      <c r="L239" s="159"/>
      <c r="M239" s="175"/>
      <c r="N239" s="175"/>
      <c r="O239" s="175"/>
      <c r="P239" s="175"/>
      <c r="Q239" s="175"/>
      <c r="R239" s="175"/>
      <c r="S239" s="175"/>
      <c r="T239" s="175"/>
      <c r="U239" s="175"/>
      <c r="V239" s="175"/>
      <c r="W239" s="175"/>
      <c r="X239" s="175"/>
      <c r="Y239" s="175"/>
      <c r="Z239" s="175"/>
    </row>
    <row r="240" ht="15.75" customHeight="1">
      <c r="A240" s="202">
        <v>236.0</v>
      </c>
      <c r="B240" s="163" t="s">
        <v>639</v>
      </c>
      <c r="C240" s="163">
        <v>56.0</v>
      </c>
      <c r="D240" s="203" t="s">
        <v>553</v>
      </c>
      <c r="E240" s="163" t="str">
        <f>VLOOKUP(D240,'TS Gantry - AP47'!$C$8:$D$638,2,0)</f>
        <v>DD45+9</v>
      </c>
      <c r="F240" s="163" t="str">
        <f>VLOOKUP($D240,Foundation!$D$5:$F$380,3,FALSE)</f>
        <v>Sandy</v>
      </c>
      <c r="G240" s="183">
        <v>46045.0</v>
      </c>
      <c r="H240" s="183">
        <v>46045.0</v>
      </c>
      <c r="I240" s="163" t="s">
        <v>634</v>
      </c>
      <c r="J240" s="163" t="s">
        <v>635</v>
      </c>
      <c r="K240" s="163"/>
      <c r="L240" s="159"/>
      <c r="M240" s="175"/>
      <c r="N240" s="175"/>
      <c r="O240" s="175"/>
      <c r="P240" s="175"/>
      <c r="Q240" s="175"/>
      <c r="R240" s="175"/>
      <c r="S240" s="175"/>
      <c r="T240" s="175"/>
      <c r="U240" s="175"/>
      <c r="V240" s="175"/>
      <c r="W240" s="175"/>
      <c r="X240" s="175"/>
      <c r="Y240" s="175"/>
      <c r="Z240" s="175"/>
    </row>
    <row r="241" ht="15.75" customHeight="1">
      <c r="A241" s="202">
        <v>237.0</v>
      </c>
      <c r="B241" s="163" t="s">
        <v>639</v>
      </c>
      <c r="C241" s="163">
        <v>57.0</v>
      </c>
      <c r="D241" s="203" t="s">
        <v>555</v>
      </c>
      <c r="E241" s="163" t="str">
        <f>VLOOKUP(D241,'TS Gantry - AP47'!$C$8:$D$638,2,0)</f>
        <v>DA+6</v>
      </c>
      <c r="F241" s="163" t="str">
        <f>VLOOKUP($D241,Foundation!$D$5:$F$380,3,FALSE)</f>
        <v>Sandy</v>
      </c>
      <c r="G241" s="183">
        <v>46045.0</v>
      </c>
      <c r="H241" s="183">
        <v>46045.0</v>
      </c>
      <c r="I241" s="163" t="s">
        <v>634</v>
      </c>
      <c r="J241" s="163" t="s">
        <v>635</v>
      </c>
      <c r="K241" s="163"/>
      <c r="L241" s="159"/>
      <c r="M241" s="175"/>
      <c r="N241" s="175"/>
      <c r="O241" s="175"/>
      <c r="P241" s="175"/>
      <c r="Q241" s="175"/>
      <c r="R241" s="175"/>
      <c r="S241" s="175"/>
      <c r="T241" s="175"/>
      <c r="U241" s="175"/>
      <c r="V241" s="175"/>
      <c r="W241" s="175"/>
      <c r="X241" s="175"/>
      <c r="Y241" s="175"/>
      <c r="Z241" s="175"/>
    </row>
    <row r="242" ht="15.75" customHeight="1">
      <c r="A242" s="202">
        <v>238.0</v>
      </c>
      <c r="B242" s="163" t="s">
        <v>639</v>
      </c>
      <c r="C242" s="163">
        <v>58.0</v>
      </c>
      <c r="D242" s="203" t="s">
        <v>556</v>
      </c>
      <c r="E242" s="163" t="str">
        <f>VLOOKUP(D242,'TS Gantry - AP47'!$C$8:$D$638,2,0)</f>
        <v>DA+0</v>
      </c>
      <c r="F242" s="163" t="str">
        <f>VLOOKUP($D242,Foundation!$D$5:$F$380,3,FALSE)</f>
        <v>Sandy</v>
      </c>
      <c r="G242" s="183">
        <v>46045.0</v>
      </c>
      <c r="H242" s="183">
        <v>46045.0</v>
      </c>
      <c r="I242" s="163" t="s">
        <v>634</v>
      </c>
      <c r="J242" s="163" t="s">
        <v>635</v>
      </c>
      <c r="K242" s="163"/>
      <c r="L242" s="159"/>
      <c r="M242" s="175"/>
      <c r="N242" s="175"/>
      <c r="O242" s="175"/>
      <c r="P242" s="175"/>
      <c r="Q242" s="175"/>
      <c r="R242" s="175"/>
      <c r="S242" s="175"/>
      <c r="T242" s="175"/>
      <c r="U242" s="175"/>
      <c r="V242" s="175"/>
      <c r="W242" s="175"/>
      <c r="X242" s="175"/>
      <c r="Y242" s="175"/>
      <c r="Z242" s="175"/>
    </row>
    <row r="243" ht="15.75" customHeight="1">
      <c r="A243" s="202">
        <v>239.0</v>
      </c>
      <c r="B243" s="163" t="s">
        <v>639</v>
      </c>
      <c r="C243" s="163">
        <v>59.0</v>
      </c>
      <c r="D243" s="203" t="s">
        <v>559</v>
      </c>
      <c r="E243" s="163" t="str">
        <f>VLOOKUP(D243,'TS Gantry - AP47'!$C$8:$D$638,2,0)</f>
        <v>DA-3</v>
      </c>
      <c r="F243" s="163" t="str">
        <f>VLOOKUP($D243,Foundation!$D$5:$F$380,3,FALSE)</f>
        <v>Sandy</v>
      </c>
      <c r="G243" s="183">
        <v>46045.0</v>
      </c>
      <c r="H243" s="183">
        <v>46045.0</v>
      </c>
      <c r="I243" s="163" t="s">
        <v>634</v>
      </c>
      <c r="J243" s="163" t="s">
        <v>635</v>
      </c>
      <c r="K243" s="163"/>
      <c r="L243" s="159"/>
      <c r="M243" s="175"/>
      <c r="N243" s="175"/>
      <c r="O243" s="175"/>
      <c r="P243" s="175"/>
      <c r="Q243" s="175"/>
      <c r="R243" s="175"/>
      <c r="S243" s="175"/>
      <c r="T243" s="175"/>
      <c r="U243" s="175"/>
      <c r="V243" s="175"/>
      <c r="W243" s="175"/>
      <c r="X243" s="175"/>
      <c r="Y243" s="175"/>
      <c r="Z243" s="175"/>
    </row>
    <row r="244" ht="15.75" customHeight="1">
      <c r="A244" s="202">
        <v>240.0</v>
      </c>
      <c r="B244" s="163" t="s">
        <v>639</v>
      </c>
      <c r="C244" s="163">
        <v>60.0</v>
      </c>
      <c r="D244" s="203" t="s">
        <v>560</v>
      </c>
      <c r="E244" s="163" t="str">
        <f>VLOOKUP(D244,'TS Gantry - AP47'!$C$8:$D$638,2,0)</f>
        <v>DA+6</v>
      </c>
      <c r="F244" s="163" t="str">
        <f>VLOOKUP($D244,Foundation!$D$5:$F$380,3,FALSE)</f>
        <v>Sandy</v>
      </c>
      <c r="G244" s="183">
        <v>46046.0</v>
      </c>
      <c r="H244" s="183">
        <v>46046.0</v>
      </c>
      <c r="I244" s="163" t="s">
        <v>634</v>
      </c>
      <c r="J244" s="163" t="s">
        <v>635</v>
      </c>
      <c r="K244" s="163"/>
      <c r="L244" s="159"/>
      <c r="M244" s="175"/>
      <c r="N244" s="175"/>
      <c r="O244" s="175"/>
      <c r="P244" s="175"/>
      <c r="Q244" s="175"/>
      <c r="R244" s="175"/>
      <c r="S244" s="175"/>
      <c r="T244" s="175"/>
      <c r="U244" s="175"/>
      <c r="V244" s="175"/>
      <c r="W244" s="175"/>
      <c r="X244" s="175"/>
      <c r="Y244" s="175"/>
      <c r="Z244" s="175"/>
    </row>
    <row r="245" ht="15.75" customHeight="1">
      <c r="A245" s="202">
        <v>241.0</v>
      </c>
      <c r="B245" s="163" t="s">
        <v>639</v>
      </c>
      <c r="C245" s="163">
        <v>61.0</v>
      </c>
      <c r="D245" s="203" t="s">
        <v>561</v>
      </c>
      <c r="E245" s="163" t="str">
        <f>VLOOKUP(D245,'TS Gantry - AP47'!$C$8:$D$638,2,0)</f>
        <v>DA+9</v>
      </c>
      <c r="F245" s="163" t="str">
        <f>VLOOKUP($D245,Foundation!$D$5:$F$380,3,FALSE)</f>
        <v>Sandy</v>
      </c>
      <c r="G245" s="183">
        <v>46046.0</v>
      </c>
      <c r="H245" s="183">
        <v>46046.0</v>
      </c>
      <c r="I245" s="163" t="s">
        <v>634</v>
      </c>
      <c r="J245" s="163" t="s">
        <v>635</v>
      </c>
      <c r="K245" s="163"/>
      <c r="L245" s="159"/>
      <c r="M245" s="175"/>
      <c r="N245" s="175"/>
      <c r="O245" s="175"/>
      <c r="P245" s="175"/>
      <c r="Q245" s="175"/>
      <c r="R245" s="175"/>
      <c r="S245" s="175"/>
      <c r="T245" s="175"/>
      <c r="U245" s="175"/>
      <c r="V245" s="175"/>
      <c r="W245" s="175"/>
      <c r="X245" s="175"/>
      <c r="Y245" s="175"/>
      <c r="Z245" s="175"/>
    </row>
    <row r="246" ht="15.75" customHeight="1">
      <c r="A246" s="202">
        <v>242.0</v>
      </c>
      <c r="B246" s="163" t="s">
        <v>639</v>
      </c>
      <c r="C246" s="163">
        <v>62.0</v>
      </c>
      <c r="D246" s="203" t="s">
        <v>562</v>
      </c>
      <c r="E246" s="163" t="str">
        <f>VLOOKUP(D246,'TS Gantry - AP47'!$C$8:$D$638,2,0)</f>
        <v>DA+9</v>
      </c>
      <c r="F246" s="163" t="str">
        <f>VLOOKUP($D246,Foundation!$D$5:$F$380,3,FALSE)</f>
        <v>Sandy</v>
      </c>
      <c r="G246" s="183">
        <v>46046.0</v>
      </c>
      <c r="H246" s="183">
        <v>46046.0</v>
      </c>
      <c r="I246" s="163" t="s">
        <v>634</v>
      </c>
      <c r="J246" s="163" t="s">
        <v>635</v>
      </c>
      <c r="K246" s="163"/>
      <c r="L246" s="159"/>
      <c r="M246" s="175"/>
      <c r="N246" s="175"/>
      <c r="O246" s="175"/>
      <c r="P246" s="175"/>
      <c r="Q246" s="175"/>
      <c r="R246" s="175"/>
      <c r="S246" s="175"/>
      <c r="T246" s="175"/>
      <c r="U246" s="175"/>
      <c r="V246" s="175"/>
      <c r="W246" s="175"/>
      <c r="X246" s="175"/>
      <c r="Y246" s="175"/>
      <c r="Z246" s="175"/>
    </row>
    <row r="247" ht="15.75" customHeight="1">
      <c r="A247" s="202">
        <v>243.0</v>
      </c>
      <c r="B247" s="163" t="s">
        <v>639</v>
      </c>
      <c r="C247" s="163">
        <v>63.0</v>
      </c>
      <c r="D247" s="203" t="s">
        <v>563</v>
      </c>
      <c r="E247" s="163" t="str">
        <f>VLOOKUP(D247,'TS Gantry - AP47'!$C$8:$D$638,2,0)</f>
        <v>DA+9</v>
      </c>
      <c r="F247" s="163" t="str">
        <f>VLOOKUP($D247,Foundation!$D$5:$F$380,3,FALSE)</f>
        <v>Sandy</v>
      </c>
      <c r="G247" s="183">
        <v>46046.0</v>
      </c>
      <c r="H247" s="183">
        <v>46046.0</v>
      </c>
      <c r="I247" s="163" t="s">
        <v>634</v>
      </c>
      <c r="J247" s="163" t="s">
        <v>635</v>
      </c>
      <c r="K247" s="163"/>
      <c r="L247" s="159"/>
      <c r="M247" s="175"/>
      <c r="N247" s="175"/>
      <c r="O247" s="175"/>
      <c r="P247" s="175"/>
      <c r="Q247" s="175"/>
      <c r="R247" s="175"/>
      <c r="S247" s="175"/>
      <c r="T247" s="175"/>
      <c r="U247" s="175"/>
      <c r="V247" s="175"/>
      <c r="W247" s="175"/>
      <c r="X247" s="175"/>
      <c r="Y247" s="175"/>
      <c r="Z247" s="175"/>
    </row>
    <row r="248" ht="15.75" customHeight="1">
      <c r="A248" s="202">
        <v>244.0</v>
      </c>
      <c r="B248" s="163" t="s">
        <v>639</v>
      </c>
      <c r="C248" s="163">
        <v>64.0</v>
      </c>
      <c r="D248" s="203" t="s">
        <v>568</v>
      </c>
      <c r="E248" s="163" t="str">
        <f>VLOOKUP(D248,'TS Gantry - AP47'!$C$8:$D$638,2,0)</f>
        <v>DA+3</v>
      </c>
      <c r="F248" s="163" t="str">
        <f>VLOOKUP($D248,Foundation!$D$5:$F$380,3,FALSE)</f>
        <v>Sandy</v>
      </c>
      <c r="G248" s="183">
        <v>46046.0</v>
      </c>
      <c r="H248" s="183">
        <v>46046.0</v>
      </c>
      <c r="I248" s="163" t="s">
        <v>634</v>
      </c>
      <c r="J248" s="163" t="s">
        <v>635</v>
      </c>
      <c r="K248" s="163"/>
      <c r="L248" s="159"/>
      <c r="M248" s="175"/>
      <c r="N248" s="175"/>
      <c r="O248" s="175"/>
      <c r="P248" s="175"/>
      <c r="Q248" s="175"/>
      <c r="R248" s="175"/>
      <c r="S248" s="175"/>
      <c r="T248" s="175"/>
      <c r="U248" s="175"/>
      <c r="V248" s="175"/>
      <c r="W248" s="175"/>
      <c r="X248" s="175"/>
      <c r="Y248" s="175"/>
      <c r="Z248" s="175"/>
    </row>
    <row r="249" ht="15.75" customHeight="1">
      <c r="A249" s="202">
        <v>245.0</v>
      </c>
      <c r="B249" s="163" t="s">
        <v>639</v>
      </c>
      <c r="C249" s="163">
        <v>65.0</v>
      </c>
      <c r="D249" s="203" t="s">
        <v>570</v>
      </c>
      <c r="E249" s="163" t="str">
        <f>VLOOKUP(D249,'TS Gantry - AP47'!$C$8:$D$638,2,0)</f>
        <v>DA+9</v>
      </c>
      <c r="F249" s="163" t="str">
        <f>VLOOKUP($D249,Foundation!$D$5:$F$380,3,FALSE)</f>
        <v>Sandy</v>
      </c>
      <c r="G249" s="183">
        <v>46046.0</v>
      </c>
      <c r="H249" s="183">
        <v>46046.0</v>
      </c>
      <c r="I249" s="163" t="s">
        <v>634</v>
      </c>
      <c r="J249" s="163" t="s">
        <v>635</v>
      </c>
      <c r="K249" s="163"/>
      <c r="L249" s="159"/>
      <c r="M249" s="175"/>
      <c r="N249" s="175"/>
      <c r="O249" s="175"/>
      <c r="P249" s="175"/>
      <c r="Q249" s="175"/>
      <c r="R249" s="175"/>
      <c r="S249" s="175"/>
      <c r="T249" s="175"/>
      <c r="U249" s="175"/>
      <c r="V249" s="175"/>
      <c r="W249" s="175"/>
      <c r="X249" s="175"/>
      <c r="Y249" s="175"/>
      <c r="Z249" s="175"/>
    </row>
    <row r="250" ht="15.75" customHeight="1">
      <c r="A250" s="202">
        <v>246.0</v>
      </c>
      <c r="B250" s="163" t="s">
        <v>639</v>
      </c>
      <c r="C250" s="163">
        <v>66.0</v>
      </c>
      <c r="D250" s="203" t="s">
        <v>581</v>
      </c>
      <c r="E250" s="163" t="str">
        <f>VLOOKUP(D250,'TS Gantry - AP47'!$C$8:$D$638,2,0)</f>
        <v>DA+9</v>
      </c>
      <c r="F250" s="163" t="str">
        <f>VLOOKUP($D250,Foundation!$D$5:$F$380,3,FALSE)</f>
        <v>Sandy</v>
      </c>
      <c r="G250" s="183">
        <v>46049.0</v>
      </c>
      <c r="H250" s="183">
        <v>46049.0</v>
      </c>
      <c r="I250" s="163" t="s">
        <v>634</v>
      </c>
      <c r="J250" s="163" t="s">
        <v>635</v>
      </c>
      <c r="K250" s="163"/>
      <c r="L250" s="159"/>
      <c r="M250" s="175"/>
      <c r="N250" s="175"/>
      <c r="O250" s="175"/>
      <c r="P250" s="175"/>
      <c r="Q250" s="175"/>
      <c r="R250" s="175"/>
      <c r="S250" s="175"/>
      <c r="T250" s="175"/>
      <c r="U250" s="175"/>
      <c r="V250" s="175"/>
      <c r="W250" s="175"/>
      <c r="X250" s="175"/>
      <c r="Y250" s="175"/>
      <c r="Z250" s="175"/>
    </row>
    <row r="251" ht="15.75" customHeight="1">
      <c r="A251" s="202">
        <v>247.0</v>
      </c>
      <c r="B251" s="163" t="s">
        <v>639</v>
      </c>
      <c r="C251" s="163">
        <v>67.0</v>
      </c>
      <c r="D251" s="203" t="s">
        <v>582</v>
      </c>
      <c r="E251" s="163" t="str">
        <f>VLOOKUP(D251,'TS Gantry - AP47'!$C$8:$D$638,2,0)</f>
        <v>DA+3</v>
      </c>
      <c r="F251" s="163" t="str">
        <f>VLOOKUP($D251,Foundation!$D$5:$F$380,3,FALSE)</f>
        <v>Sandy</v>
      </c>
      <c r="G251" s="183">
        <v>46049.0</v>
      </c>
      <c r="H251" s="183">
        <v>46049.0</v>
      </c>
      <c r="I251" s="163" t="s">
        <v>634</v>
      </c>
      <c r="J251" s="163" t="s">
        <v>635</v>
      </c>
      <c r="K251" s="163"/>
      <c r="L251" s="159"/>
      <c r="M251" s="175"/>
      <c r="N251" s="175"/>
      <c r="O251" s="175"/>
      <c r="P251" s="175"/>
      <c r="Q251" s="175"/>
      <c r="R251" s="175"/>
      <c r="S251" s="175"/>
      <c r="T251" s="175"/>
      <c r="U251" s="175"/>
      <c r="V251" s="175"/>
      <c r="W251" s="175"/>
      <c r="X251" s="175"/>
      <c r="Y251" s="175"/>
      <c r="Z251" s="175"/>
    </row>
    <row r="252" ht="15.75" customHeight="1">
      <c r="A252" s="202">
        <v>248.0</v>
      </c>
      <c r="B252" s="163" t="s">
        <v>639</v>
      </c>
      <c r="C252" s="163">
        <v>68.0</v>
      </c>
      <c r="D252" s="203" t="s">
        <v>583</v>
      </c>
      <c r="E252" s="163" t="str">
        <f>VLOOKUP(D252,'TS Gantry - AP47'!$C$8:$D$638,2,0)</f>
        <v>DA+3</v>
      </c>
      <c r="F252" s="163" t="str">
        <f>VLOOKUP($D252,Foundation!$D$5:$F$380,3,FALSE)</f>
        <v>Sandy</v>
      </c>
      <c r="G252" s="183">
        <v>46049.0</v>
      </c>
      <c r="H252" s="183">
        <v>46049.0</v>
      </c>
      <c r="I252" s="163" t="s">
        <v>634</v>
      </c>
      <c r="J252" s="163" t="s">
        <v>635</v>
      </c>
      <c r="K252" s="163"/>
      <c r="L252" s="159"/>
      <c r="M252" s="175"/>
      <c r="N252" s="175"/>
      <c r="O252" s="175"/>
      <c r="P252" s="175"/>
      <c r="Q252" s="175"/>
      <c r="R252" s="175"/>
      <c r="S252" s="175"/>
      <c r="T252" s="175"/>
      <c r="U252" s="175"/>
      <c r="V252" s="175"/>
      <c r="W252" s="175"/>
      <c r="X252" s="175"/>
      <c r="Y252" s="175"/>
      <c r="Z252" s="175"/>
    </row>
    <row r="253" ht="15.75" customHeight="1">
      <c r="A253" s="202">
        <v>249.0</v>
      </c>
      <c r="B253" s="163" t="s">
        <v>639</v>
      </c>
      <c r="C253" s="163">
        <v>69.0</v>
      </c>
      <c r="D253" s="203" t="s">
        <v>571</v>
      </c>
      <c r="E253" s="163" t="str">
        <f>VLOOKUP(D253,'TS Gantry - AP47'!$C$8:$D$638,2,0)</f>
        <v>DA-3</v>
      </c>
      <c r="F253" s="163" t="str">
        <f>VLOOKUP($D253,Foundation!$D$5:$F$380,3,FALSE)</f>
        <v>Sandy</v>
      </c>
      <c r="G253" s="183">
        <v>46050.0</v>
      </c>
      <c r="H253" s="183">
        <v>46050.0</v>
      </c>
      <c r="I253" s="163" t="s">
        <v>634</v>
      </c>
      <c r="J253" s="163" t="s">
        <v>640</v>
      </c>
      <c r="K253" s="163"/>
      <c r="L253" s="159"/>
      <c r="M253" s="175"/>
      <c r="N253" s="175"/>
      <c r="O253" s="175"/>
      <c r="P253" s="175"/>
      <c r="Q253" s="175"/>
      <c r="R253" s="175"/>
      <c r="S253" s="175"/>
      <c r="T253" s="175"/>
      <c r="U253" s="175"/>
      <c r="V253" s="175"/>
      <c r="W253" s="175"/>
      <c r="X253" s="175"/>
      <c r="Y253" s="175"/>
      <c r="Z253" s="175"/>
    </row>
    <row r="254" ht="15.75" customHeight="1">
      <c r="A254" s="202">
        <v>250.0</v>
      </c>
      <c r="B254" s="163" t="s">
        <v>639</v>
      </c>
      <c r="C254" s="163">
        <v>70.0</v>
      </c>
      <c r="D254" s="203" t="s">
        <v>572</v>
      </c>
      <c r="E254" s="163" t="str">
        <f>VLOOKUP(D254,'TS Gantry - AP47'!$C$8:$D$638,2,0)</f>
        <v>DA+3</v>
      </c>
      <c r="F254" s="163" t="str">
        <f>VLOOKUP($D254,Foundation!$D$5:$F$380,3,FALSE)</f>
        <v>Sandy</v>
      </c>
      <c r="G254" s="183">
        <v>46050.0</v>
      </c>
      <c r="H254" s="183">
        <v>46050.0</v>
      </c>
      <c r="I254" s="163" t="s">
        <v>634</v>
      </c>
      <c r="J254" s="163" t="s">
        <v>640</v>
      </c>
      <c r="K254" s="163"/>
      <c r="L254" s="159"/>
      <c r="M254" s="175"/>
      <c r="N254" s="175"/>
      <c r="O254" s="175"/>
      <c r="P254" s="175"/>
      <c r="Q254" s="175"/>
      <c r="R254" s="175"/>
      <c r="S254" s="175"/>
      <c r="T254" s="175"/>
      <c r="U254" s="175"/>
      <c r="V254" s="175"/>
      <c r="W254" s="175"/>
      <c r="X254" s="175"/>
      <c r="Y254" s="175"/>
      <c r="Z254" s="175"/>
    </row>
    <row r="255" ht="15.75" customHeight="1">
      <c r="A255" s="202">
        <v>251.0</v>
      </c>
      <c r="B255" s="163" t="s">
        <v>639</v>
      </c>
      <c r="C255" s="163">
        <v>71.0</v>
      </c>
      <c r="D255" s="203" t="s">
        <v>573</v>
      </c>
      <c r="E255" s="163" t="str">
        <f>VLOOKUP(D255,'TS Gantry - AP47'!$C$8:$D$638,2,0)</f>
        <v>DA+9</v>
      </c>
      <c r="F255" s="163" t="str">
        <f>VLOOKUP($D255,Foundation!$D$5:$F$380,3,FALSE)</f>
        <v>Sandy</v>
      </c>
      <c r="G255" s="183">
        <v>46050.0</v>
      </c>
      <c r="H255" s="183">
        <v>46050.0</v>
      </c>
      <c r="I255" s="163" t="s">
        <v>634</v>
      </c>
      <c r="J255" s="163" t="s">
        <v>640</v>
      </c>
      <c r="K255" s="163"/>
      <c r="L255" s="159"/>
      <c r="M255" s="175"/>
      <c r="N255" s="175"/>
      <c r="O255" s="175"/>
      <c r="P255" s="175"/>
      <c r="Q255" s="175"/>
      <c r="R255" s="175"/>
      <c r="S255" s="175"/>
      <c r="T255" s="175"/>
      <c r="U255" s="175"/>
      <c r="V255" s="175"/>
      <c r="W255" s="175"/>
      <c r="X255" s="175"/>
      <c r="Y255" s="175"/>
      <c r="Z255" s="175"/>
    </row>
    <row r="256" ht="15.75" customHeight="1">
      <c r="A256" s="202">
        <v>252.0</v>
      </c>
      <c r="B256" s="163" t="s">
        <v>639</v>
      </c>
      <c r="C256" s="163">
        <v>72.0</v>
      </c>
      <c r="D256" s="203" t="s">
        <v>574</v>
      </c>
      <c r="E256" s="163" t="str">
        <f>VLOOKUP(D256,'TS Gantry - AP47'!$C$8:$D$638,2,0)</f>
        <v>DB1+6</v>
      </c>
      <c r="F256" s="163" t="str">
        <f>VLOOKUP($D256,Foundation!$D$5:$F$380,3,FALSE)</f>
        <v>Sandy</v>
      </c>
      <c r="G256" s="183">
        <v>46050.0</v>
      </c>
      <c r="H256" s="183">
        <v>46050.0</v>
      </c>
      <c r="I256" s="163" t="s">
        <v>634</v>
      </c>
      <c r="J256" s="163" t="s">
        <v>640</v>
      </c>
      <c r="K256" s="163"/>
      <c r="L256" s="159"/>
      <c r="M256" s="175"/>
      <c r="N256" s="175"/>
      <c r="O256" s="175"/>
      <c r="P256" s="175"/>
      <c r="Q256" s="175"/>
      <c r="R256" s="175"/>
      <c r="S256" s="175"/>
      <c r="T256" s="175"/>
      <c r="U256" s="175"/>
      <c r="V256" s="175"/>
      <c r="W256" s="175"/>
      <c r="X256" s="175"/>
      <c r="Y256" s="175"/>
      <c r="Z256" s="175"/>
    </row>
    <row r="257" ht="15.75" customHeight="1">
      <c r="A257" s="202">
        <v>253.0</v>
      </c>
      <c r="B257" s="163" t="s">
        <v>639</v>
      </c>
      <c r="C257" s="163">
        <v>73.0</v>
      </c>
      <c r="D257" s="203" t="s">
        <v>576</v>
      </c>
      <c r="E257" s="163" t="str">
        <f>VLOOKUP(D257,'TS Gantry - AP47'!$C$8:$D$638,2,0)</f>
        <v>DA+6</v>
      </c>
      <c r="F257" s="163" t="str">
        <f>VLOOKUP($D257,Foundation!$D$5:$F$380,3,FALSE)</f>
        <v>Sandy</v>
      </c>
      <c r="G257" s="183">
        <v>46050.0</v>
      </c>
      <c r="H257" s="183">
        <v>46050.0</v>
      </c>
      <c r="I257" s="163" t="s">
        <v>634</v>
      </c>
      <c r="J257" s="163" t="s">
        <v>640</v>
      </c>
      <c r="K257" s="163"/>
      <c r="L257" s="159"/>
      <c r="M257" s="175"/>
      <c r="N257" s="175"/>
      <c r="O257" s="175"/>
      <c r="P257" s="175"/>
      <c r="Q257" s="175"/>
      <c r="R257" s="175"/>
      <c r="S257" s="175"/>
      <c r="T257" s="175"/>
      <c r="U257" s="175"/>
      <c r="V257" s="175"/>
      <c r="W257" s="175"/>
      <c r="X257" s="175"/>
      <c r="Y257" s="175"/>
      <c r="Z257" s="175"/>
    </row>
    <row r="258" ht="15.75" customHeight="1">
      <c r="A258" s="202">
        <v>254.0</v>
      </c>
      <c r="B258" s="163" t="s">
        <v>639</v>
      </c>
      <c r="C258" s="163">
        <v>74.0</v>
      </c>
      <c r="D258" s="203" t="s">
        <v>603</v>
      </c>
      <c r="E258" s="163" t="str">
        <f>VLOOKUP(D258,'TS Gantry - AP47'!$C$8:$D$638,2,0)</f>
        <v>DA+3</v>
      </c>
      <c r="F258" s="163" t="str">
        <f>VLOOKUP($D258,Foundation!$D$5:$F$380,3,FALSE)</f>
        <v>Sandy</v>
      </c>
      <c r="G258" s="183">
        <v>46051.0</v>
      </c>
      <c r="H258" s="183">
        <v>46051.0</v>
      </c>
      <c r="I258" s="163" t="s">
        <v>634</v>
      </c>
      <c r="J258" s="163" t="s">
        <v>640</v>
      </c>
      <c r="K258" s="163"/>
      <c r="L258" s="159"/>
      <c r="M258" s="175"/>
      <c r="N258" s="175"/>
      <c r="O258" s="175"/>
      <c r="P258" s="175"/>
      <c r="Q258" s="175"/>
      <c r="R258" s="175"/>
      <c r="S258" s="175"/>
      <c r="T258" s="175"/>
      <c r="U258" s="175"/>
      <c r="V258" s="175"/>
      <c r="W258" s="175"/>
      <c r="X258" s="175"/>
      <c r="Y258" s="175"/>
      <c r="Z258" s="175"/>
    </row>
    <row r="259" ht="15.75" customHeight="1">
      <c r="A259" s="202">
        <v>255.0</v>
      </c>
      <c r="B259" s="163" t="s">
        <v>639</v>
      </c>
      <c r="C259" s="163">
        <v>75.0</v>
      </c>
      <c r="D259" s="203" t="s">
        <v>604</v>
      </c>
      <c r="E259" s="163" t="str">
        <f>VLOOKUP(D259,'TS Gantry - AP47'!$C$8:$D$638,2,0)</f>
        <v>DA+9</v>
      </c>
      <c r="F259" s="163" t="str">
        <f>VLOOKUP($D259,Foundation!$D$5:$F$380,3,FALSE)</f>
        <v>Sandy</v>
      </c>
      <c r="G259" s="183">
        <v>46051.0</v>
      </c>
      <c r="H259" s="183">
        <v>46051.0</v>
      </c>
      <c r="I259" s="163" t="s">
        <v>634</v>
      </c>
      <c r="J259" s="163" t="s">
        <v>640</v>
      </c>
      <c r="K259" s="163"/>
      <c r="L259" s="159"/>
      <c r="M259" s="175"/>
      <c r="N259" s="175"/>
      <c r="O259" s="175"/>
      <c r="P259" s="175"/>
      <c r="Q259" s="175"/>
      <c r="R259" s="175"/>
      <c r="S259" s="175"/>
      <c r="T259" s="175"/>
      <c r="U259" s="175"/>
      <c r="V259" s="175"/>
      <c r="W259" s="175"/>
      <c r="X259" s="175"/>
      <c r="Y259" s="175"/>
      <c r="Z259" s="175"/>
    </row>
    <row r="260" ht="15.75" customHeight="1">
      <c r="A260" s="202">
        <v>256.0</v>
      </c>
      <c r="B260" s="163" t="s">
        <v>639</v>
      </c>
      <c r="C260" s="163">
        <v>76.0</v>
      </c>
      <c r="D260" s="203" t="s">
        <v>597</v>
      </c>
      <c r="E260" s="163" t="str">
        <f>VLOOKUP(D260,'TS Gantry - AP47'!$C$8:$D$638,2,0)</f>
        <v>DA+0</v>
      </c>
      <c r="F260" s="163" t="str">
        <f>VLOOKUP($D260,Foundation!$D$5:$F$380,3,FALSE)</f>
        <v>Sandy</v>
      </c>
      <c r="G260" s="183">
        <v>46051.0</v>
      </c>
      <c r="H260" s="183">
        <v>46051.0</v>
      </c>
      <c r="I260" s="163" t="s">
        <v>634</v>
      </c>
      <c r="J260" s="163" t="s">
        <v>640</v>
      </c>
      <c r="K260" s="163"/>
      <c r="L260" s="159"/>
      <c r="M260" s="175"/>
      <c r="N260" s="175"/>
      <c r="O260" s="175"/>
      <c r="P260" s="175"/>
      <c r="Q260" s="175"/>
      <c r="R260" s="175"/>
      <c r="S260" s="175"/>
      <c r="T260" s="175"/>
      <c r="U260" s="175"/>
      <c r="V260" s="175"/>
      <c r="W260" s="175"/>
      <c r="X260" s="175"/>
      <c r="Y260" s="175"/>
      <c r="Z260" s="175"/>
    </row>
    <row r="261" ht="15.75" customHeight="1">
      <c r="A261" s="202">
        <v>257.0</v>
      </c>
      <c r="B261" s="163" t="s">
        <v>639</v>
      </c>
      <c r="C261" s="163">
        <v>77.0</v>
      </c>
      <c r="D261" s="203" t="s">
        <v>598</v>
      </c>
      <c r="E261" s="163" t="str">
        <f>VLOOKUP(D261,'TS Gantry - AP47'!$C$8:$D$638,2,0)</f>
        <v>DA-3</v>
      </c>
      <c r="F261" s="163" t="str">
        <f>VLOOKUP($D261,Foundation!$D$5:$F$380,3,FALSE)</f>
        <v>Sandy</v>
      </c>
      <c r="G261" s="183">
        <v>46051.0</v>
      </c>
      <c r="H261" s="183">
        <v>46051.0</v>
      </c>
      <c r="I261" s="163" t="s">
        <v>634</v>
      </c>
      <c r="J261" s="163" t="s">
        <v>640</v>
      </c>
      <c r="K261" s="163"/>
      <c r="L261" s="159"/>
      <c r="M261" s="175"/>
      <c r="N261" s="175"/>
      <c r="O261" s="175"/>
      <c r="P261" s="175"/>
      <c r="Q261" s="175"/>
      <c r="R261" s="175"/>
      <c r="S261" s="175"/>
      <c r="T261" s="175"/>
      <c r="U261" s="175"/>
      <c r="V261" s="175"/>
      <c r="W261" s="175"/>
      <c r="X261" s="175"/>
      <c r="Y261" s="175"/>
      <c r="Z261" s="175"/>
    </row>
    <row r="262" ht="15.75" customHeight="1">
      <c r="A262" s="202">
        <v>258.0</v>
      </c>
      <c r="B262" s="163" t="s">
        <v>639</v>
      </c>
      <c r="C262" s="163">
        <v>78.0</v>
      </c>
      <c r="D262" s="203" t="s">
        <v>588</v>
      </c>
      <c r="E262" s="163" t="str">
        <f>VLOOKUP(D262,'TS Gantry - AP47'!$C$8:$D$638,2,0)</f>
        <v>DA+3</v>
      </c>
      <c r="F262" s="163" t="str">
        <f>VLOOKUP($D262,Foundation!$D$5:$F$380,3,FALSE)</f>
        <v>Sandy</v>
      </c>
      <c r="G262" s="183">
        <v>46052.0</v>
      </c>
      <c r="H262" s="183">
        <v>46052.0</v>
      </c>
      <c r="I262" s="163" t="s">
        <v>634</v>
      </c>
      <c r="J262" s="163" t="s">
        <v>640</v>
      </c>
      <c r="K262" s="163"/>
      <c r="L262" s="159"/>
      <c r="M262" s="175"/>
      <c r="N262" s="175"/>
      <c r="O262" s="175"/>
      <c r="P262" s="175"/>
      <c r="Q262" s="175"/>
      <c r="R262" s="175"/>
      <c r="S262" s="175"/>
      <c r="T262" s="175"/>
      <c r="U262" s="175"/>
      <c r="V262" s="175"/>
      <c r="W262" s="175"/>
      <c r="X262" s="175"/>
      <c r="Y262" s="175"/>
      <c r="Z262" s="175"/>
    </row>
    <row r="263" ht="15.75" customHeight="1">
      <c r="A263" s="202">
        <v>259.0</v>
      </c>
      <c r="B263" s="163" t="s">
        <v>639</v>
      </c>
      <c r="C263" s="163">
        <v>79.0</v>
      </c>
      <c r="D263" s="203" t="s">
        <v>589</v>
      </c>
      <c r="E263" s="163" t="str">
        <f>VLOOKUP(D263,'TS Gantry - AP47'!$C$8:$D$638,2,0)</f>
        <v>DA+3</v>
      </c>
      <c r="F263" s="163" t="str">
        <f>VLOOKUP($D263,Foundation!$D$5:$F$380,3,FALSE)</f>
        <v>Sandy</v>
      </c>
      <c r="G263" s="183">
        <v>46052.0</v>
      </c>
      <c r="H263" s="183">
        <v>46052.0</v>
      </c>
      <c r="I263" s="163" t="s">
        <v>634</v>
      </c>
      <c r="J263" s="163" t="s">
        <v>640</v>
      </c>
      <c r="K263" s="163"/>
      <c r="L263" s="159"/>
      <c r="M263" s="175"/>
      <c r="N263" s="175"/>
      <c r="O263" s="175"/>
      <c r="P263" s="175"/>
      <c r="Q263" s="175"/>
      <c r="R263" s="175"/>
      <c r="S263" s="175"/>
      <c r="T263" s="175"/>
      <c r="U263" s="175"/>
      <c r="V263" s="175"/>
      <c r="W263" s="175"/>
      <c r="X263" s="175"/>
      <c r="Y263" s="175"/>
      <c r="Z263" s="175"/>
    </row>
    <row r="264" ht="15.75" customHeight="1">
      <c r="A264" s="202">
        <v>260.0</v>
      </c>
      <c r="B264" s="163" t="s">
        <v>639</v>
      </c>
      <c r="C264" s="163">
        <v>80.0</v>
      </c>
      <c r="D264" s="203" t="s">
        <v>591</v>
      </c>
      <c r="E264" s="163" t="str">
        <f>VLOOKUP(D264,'TS Gantry - AP47'!$C$8:$D$638,2,0)</f>
        <v>DA+6</v>
      </c>
      <c r="F264" s="163" t="str">
        <f>VLOOKUP($D264,Foundation!$D$5:$F$380,3,FALSE)</f>
        <v>Sandy</v>
      </c>
      <c r="G264" s="183">
        <v>46052.0</v>
      </c>
      <c r="H264" s="183">
        <v>46052.0</v>
      </c>
      <c r="I264" s="163" t="s">
        <v>634</v>
      </c>
      <c r="J264" s="163" t="s">
        <v>640</v>
      </c>
      <c r="K264" s="163"/>
      <c r="L264" s="159"/>
      <c r="M264" s="175"/>
      <c r="N264" s="175"/>
      <c r="O264" s="175"/>
      <c r="P264" s="175"/>
      <c r="Q264" s="175"/>
      <c r="R264" s="175"/>
      <c r="S264" s="175"/>
      <c r="T264" s="175"/>
      <c r="U264" s="175"/>
      <c r="V264" s="175"/>
      <c r="W264" s="175"/>
      <c r="X264" s="175"/>
      <c r="Y264" s="175"/>
      <c r="Z264" s="175"/>
    </row>
    <row r="265" ht="15.75" customHeight="1">
      <c r="A265" s="202">
        <v>261.0</v>
      </c>
      <c r="B265" s="163" t="s">
        <v>639</v>
      </c>
      <c r="C265" s="163">
        <v>81.0</v>
      </c>
      <c r="D265" s="203" t="s">
        <v>593</v>
      </c>
      <c r="E265" s="163" t="str">
        <f>VLOOKUP(D265,'TS Gantry - AP47'!$C$8:$D$638,2,0)</f>
        <v>DA+9</v>
      </c>
      <c r="F265" s="163" t="str">
        <f>VLOOKUP($D265,Foundation!$D$5:$F$380,3,FALSE)</f>
        <v>Sandy</v>
      </c>
      <c r="G265" s="183">
        <v>46052.0</v>
      </c>
      <c r="H265" s="183">
        <v>46052.0</v>
      </c>
      <c r="I265" s="163" t="s">
        <v>634</v>
      </c>
      <c r="J265" s="163" t="s">
        <v>640</v>
      </c>
      <c r="K265" s="163"/>
      <c r="L265" s="159"/>
      <c r="M265" s="175"/>
      <c r="N265" s="175"/>
      <c r="O265" s="175"/>
      <c r="P265" s="175"/>
      <c r="Q265" s="175"/>
      <c r="R265" s="175"/>
      <c r="S265" s="175"/>
      <c r="T265" s="175"/>
      <c r="U265" s="175"/>
      <c r="V265" s="175"/>
      <c r="W265" s="175"/>
      <c r="X265" s="175"/>
      <c r="Y265" s="175"/>
      <c r="Z265" s="175"/>
    </row>
    <row r="266" ht="15.75" customHeight="1">
      <c r="A266" s="202">
        <v>262.0</v>
      </c>
      <c r="B266" s="163" t="s">
        <v>639</v>
      </c>
      <c r="C266" s="163">
        <v>82.0</v>
      </c>
      <c r="D266" s="203" t="s">
        <v>596</v>
      </c>
      <c r="E266" s="163" t="str">
        <f>VLOOKUP(D266,'TS Gantry - AP47'!$C$8:$D$638,2,0)</f>
        <v>DB2+0</v>
      </c>
      <c r="F266" s="163" t="str">
        <f>VLOOKUP($D266,Foundation!$D$5:$F$380,3,FALSE)</f>
        <v>Sandy</v>
      </c>
      <c r="G266" s="183">
        <v>46052.0</v>
      </c>
      <c r="H266" s="183">
        <v>46052.0</v>
      </c>
      <c r="I266" s="163" t="s">
        <v>634</v>
      </c>
      <c r="J266" s="163" t="s">
        <v>640</v>
      </c>
      <c r="K266" s="163"/>
      <c r="L266" s="159"/>
      <c r="M266" s="175"/>
      <c r="N266" s="175"/>
      <c r="O266" s="175"/>
      <c r="P266" s="175"/>
      <c r="Q266" s="175"/>
      <c r="R266" s="175"/>
      <c r="S266" s="175"/>
      <c r="T266" s="175"/>
      <c r="U266" s="175"/>
      <c r="V266" s="175"/>
      <c r="W266" s="175"/>
      <c r="X266" s="175"/>
      <c r="Y266" s="175"/>
      <c r="Z266" s="175"/>
    </row>
    <row r="267" ht="15.75" customHeight="1">
      <c r="A267" s="202">
        <v>263.0</v>
      </c>
      <c r="B267" s="163" t="s">
        <v>639</v>
      </c>
      <c r="C267" s="163">
        <v>83.0</v>
      </c>
      <c r="D267" s="203" t="s">
        <v>585</v>
      </c>
      <c r="E267" s="163" t="str">
        <f>VLOOKUP(D267,'TS Gantry - AP47'!$C$8:$D$638,2,0)</f>
        <v>DB1+0</v>
      </c>
      <c r="F267" s="163" t="str">
        <f>VLOOKUP($D267,Foundation!$D$5:$F$380,3,FALSE)</f>
        <v>Sandy</v>
      </c>
      <c r="G267" s="183">
        <v>46053.0</v>
      </c>
      <c r="H267" s="183">
        <v>46053.0</v>
      </c>
      <c r="I267" s="163" t="s">
        <v>634</v>
      </c>
      <c r="J267" s="163" t="s">
        <v>640</v>
      </c>
      <c r="K267" s="163"/>
      <c r="L267" s="159"/>
      <c r="M267" s="175"/>
      <c r="N267" s="175"/>
      <c r="O267" s="175"/>
      <c r="P267" s="175"/>
      <c r="Q267" s="175"/>
      <c r="R267" s="175"/>
      <c r="S267" s="175"/>
      <c r="T267" s="175"/>
      <c r="U267" s="175"/>
      <c r="V267" s="175"/>
      <c r="W267" s="175"/>
      <c r="X267" s="175"/>
      <c r="Y267" s="175"/>
      <c r="Z267" s="175"/>
    </row>
    <row r="268" ht="15.75" customHeight="1">
      <c r="A268" s="202">
        <v>264.0</v>
      </c>
      <c r="B268" s="163" t="s">
        <v>639</v>
      </c>
      <c r="C268" s="163">
        <v>84.0</v>
      </c>
      <c r="D268" s="203" t="s">
        <v>586</v>
      </c>
      <c r="E268" s="163" t="str">
        <f>VLOOKUP(D268,'TS Gantry - AP47'!$C$8:$D$638,2,0)</f>
        <v>DA+0</v>
      </c>
      <c r="F268" s="163" t="str">
        <f>VLOOKUP($D268,Foundation!$D$5:$F$380,3,FALSE)</f>
        <v>Sandy</v>
      </c>
      <c r="G268" s="183">
        <v>46053.0</v>
      </c>
      <c r="H268" s="183">
        <v>46053.0</v>
      </c>
      <c r="I268" s="163" t="s">
        <v>634</v>
      </c>
      <c r="J268" s="163" t="s">
        <v>640</v>
      </c>
      <c r="K268" s="163"/>
      <c r="L268" s="159"/>
      <c r="M268" s="175"/>
      <c r="N268" s="175"/>
      <c r="O268" s="175"/>
      <c r="P268" s="175"/>
      <c r="Q268" s="175"/>
      <c r="R268" s="175"/>
      <c r="S268" s="175"/>
      <c r="T268" s="175"/>
      <c r="U268" s="175"/>
      <c r="V268" s="175"/>
      <c r="W268" s="175"/>
      <c r="X268" s="175"/>
      <c r="Y268" s="175"/>
      <c r="Z268" s="175"/>
    </row>
    <row r="269" ht="15.75" customHeight="1">
      <c r="A269" s="202">
        <v>265.0</v>
      </c>
      <c r="B269" s="163" t="s">
        <v>639</v>
      </c>
      <c r="C269" s="163">
        <v>85.0</v>
      </c>
      <c r="D269" s="203" t="s">
        <v>587</v>
      </c>
      <c r="E269" s="163" t="str">
        <f>VLOOKUP(D269,'TS Gantry - AP47'!$C$8:$D$638,2,0)</f>
        <v>DA+3</v>
      </c>
      <c r="F269" s="163" t="str">
        <f>VLOOKUP($D269,Foundation!$D$5:$F$380,3,FALSE)</f>
        <v>Sandy</v>
      </c>
      <c r="G269" s="183">
        <v>46053.0</v>
      </c>
      <c r="H269" s="183">
        <v>46053.0</v>
      </c>
      <c r="I269" s="163" t="s">
        <v>634</v>
      </c>
      <c r="J269" s="163" t="s">
        <v>640</v>
      </c>
      <c r="K269" s="163"/>
      <c r="L269" s="159"/>
      <c r="M269" s="175"/>
      <c r="N269" s="175"/>
      <c r="O269" s="175"/>
      <c r="P269" s="175"/>
      <c r="Q269" s="175"/>
      <c r="R269" s="175"/>
      <c r="S269" s="175"/>
      <c r="T269" s="175"/>
      <c r="U269" s="175"/>
      <c r="V269" s="175"/>
      <c r="W269" s="175"/>
      <c r="X269" s="175"/>
      <c r="Y269" s="175"/>
      <c r="Z269" s="175"/>
    </row>
    <row r="270" ht="15.75" customHeight="1">
      <c r="A270" s="202">
        <v>266.0</v>
      </c>
      <c r="B270" s="163" t="s">
        <v>639</v>
      </c>
      <c r="C270" s="163">
        <v>86.0</v>
      </c>
      <c r="D270" s="203" t="s">
        <v>590</v>
      </c>
      <c r="E270" s="163" t="str">
        <f>VLOOKUP(D270,'TS Gantry - AP47'!$C$8:$D$638,2,0)</f>
        <v>DA+6</v>
      </c>
      <c r="F270" s="163" t="str">
        <f>VLOOKUP($D270,Foundation!$D$5:$F$380,3,FALSE)</f>
        <v>Sandy</v>
      </c>
      <c r="G270" s="183">
        <v>46053.0</v>
      </c>
      <c r="H270" s="183">
        <v>46053.0</v>
      </c>
      <c r="I270" s="163" t="s">
        <v>634</v>
      </c>
      <c r="J270" s="163" t="s">
        <v>640</v>
      </c>
      <c r="K270" s="163"/>
      <c r="L270" s="159"/>
      <c r="M270" s="175"/>
      <c r="N270" s="175"/>
      <c r="O270" s="175"/>
      <c r="P270" s="175"/>
      <c r="Q270" s="175"/>
      <c r="R270" s="175"/>
      <c r="S270" s="175"/>
      <c r="T270" s="175"/>
      <c r="U270" s="175"/>
      <c r="V270" s="175"/>
      <c r="W270" s="175"/>
      <c r="X270" s="175"/>
      <c r="Y270" s="175"/>
      <c r="Z270" s="175"/>
    </row>
    <row r="271" ht="15.75" customHeight="1">
      <c r="A271" s="202">
        <v>267.0</v>
      </c>
      <c r="B271" s="163" t="s">
        <v>639</v>
      </c>
      <c r="C271" s="163">
        <v>87.0</v>
      </c>
      <c r="D271" s="203" t="s">
        <v>584</v>
      </c>
      <c r="E271" s="163" t="str">
        <f>VLOOKUP(D271,'TS Gantry - AP47'!$C$8:$D$638,2,0)</f>
        <v>DA+6</v>
      </c>
      <c r="F271" s="163" t="str">
        <f>VLOOKUP($D271,Foundation!$D$5:$F$380,3,FALSE)</f>
        <v>Sandy</v>
      </c>
      <c r="G271" s="183">
        <v>46053.0</v>
      </c>
      <c r="H271" s="183">
        <v>46053.0</v>
      </c>
      <c r="I271" s="163" t="s">
        <v>634</v>
      </c>
      <c r="J271" s="163" t="s">
        <v>640</v>
      </c>
      <c r="K271" s="163"/>
      <c r="L271" s="159"/>
      <c r="M271" s="175"/>
      <c r="N271" s="175"/>
      <c r="O271" s="175"/>
      <c r="P271" s="175"/>
      <c r="Q271" s="175"/>
      <c r="R271" s="175"/>
      <c r="S271" s="175"/>
      <c r="T271" s="175"/>
      <c r="U271" s="175"/>
      <c r="V271" s="175"/>
      <c r="W271" s="175"/>
      <c r="X271" s="175"/>
      <c r="Y271" s="175"/>
      <c r="Z271" s="175"/>
    </row>
    <row r="272" ht="15.75" customHeight="1">
      <c r="A272" s="202">
        <v>268.0</v>
      </c>
      <c r="B272" s="163" t="s">
        <v>639</v>
      </c>
      <c r="C272" s="163">
        <v>88.0</v>
      </c>
      <c r="D272" s="203" t="s">
        <v>614</v>
      </c>
      <c r="E272" s="163" t="str">
        <f>VLOOKUP(D272,'TS Gantry - AP47'!$C$8:$D$638,2,0)</f>
        <v>DB1+0</v>
      </c>
      <c r="F272" s="163" t="str">
        <f>VLOOKUP($D272,Foundation!$D$5:$F$380,3,FALSE)</f>
        <v>Sandy</v>
      </c>
      <c r="G272" s="183">
        <v>46054.0</v>
      </c>
      <c r="H272" s="183">
        <v>46054.0</v>
      </c>
      <c r="I272" s="163" t="s">
        <v>634</v>
      </c>
      <c r="J272" s="163" t="s">
        <v>640</v>
      </c>
      <c r="K272" s="163"/>
      <c r="L272" s="159"/>
      <c r="M272" s="175"/>
      <c r="N272" s="175"/>
      <c r="O272" s="175"/>
      <c r="P272" s="175"/>
      <c r="Q272" s="175"/>
      <c r="R272" s="175"/>
      <c r="S272" s="175"/>
      <c r="T272" s="175"/>
      <c r="U272" s="175"/>
      <c r="V272" s="175"/>
      <c r="W272" s="175"/>
      <c r="X272" s="175"/>
      <c r="Y272" s="175"/>
      <c r="Z272" s="175"/>
    </row>
    <row r="273" ht="15.75" customHeight="1">
      <c r="A273" s="202">
        <v>269.0</v>
      </c>
      <c r="B273" s="163" t="s">
        <v>639</v>
      </c>
      <c r="C273" s="163">
        <v>89.0</v>
      </c>
      <c r="D273" s="203" t="s">
        <v>615</v>
      </c>
      <c r="E273" s="163" t="str">
        <f>VLOOKUP(D273,'TS Gantry - AP47'!$C$8:$D$638,2,0)</f>
        <v>DC1+0</v>
      </c>
      <c r="F273" s="163" t="str">
        <f>VLOOKUP($D273,Foundation!$D$5:$F$380,3,FALSE)</f>
        <v>Sandy</v>
      </c>
      <c r="G273" s="183">
        <v>46054.0</v>
      </c>
      <c r="H273" s="183">
        <v>46054.0</v>
      </c>
      <c r="I273" s="163" t="s">
        <v>634</v>
      </c>
      <c r="J273" s="163" t="s">
        <v>640</v>
      </c>
      <c r="K273" s="163"/>
      <c r="L273" s="159"/>
      <c r="M273" s="175"/>
      <c r="N273" s="175"/>
      <c r="O273" s="175"/>
      <c r="P273" s="175"/>
      <c r="Q273" s="175"/>
      <c r="R273" s="175"/>
      <c r="S273" s="175"/>
      <c r="T273" s="175"/>
      <c r="U273" s="175"/>
      <c r="V273" s="175"/>
      <c r="W273" s="175"/>
      <c r="X273" s="175"/>
      <c r="Y273" s="175"/>
      <c r="Z273" s="175"/>
    </row>
    <row r="274" ht="15.75" customHeight="1">
      <c r="A274" s="202">
        <v>270.0</v>
      </c>
      <c r="B274" s="163" t="s">
        <v>641</v>
      </c>
      <c r="C274" s="163">
        <v>90.0</v>
      </c>
      <c r="D274" s="203" t="s">
        <v>567</v>
      </c>
      <c r="E274" s="163" t="str">
        <f>VLOOKUP(D274,'TS Gantry - AP47'!$C$8:$D$638,2,0)</f>
        <v>DA+3</v>
      </c>
      <c r="F274" s="163" t="str">
        <f>VLOOKUP($D274,Foundation!$D$5:$F$380,3,FALSE)</f>
        <v>Sandy</v>
      </c>
      <c r="G274" s="163" t="s">
        <v>642</v>
      </c>
      <c r="H274" s="163" t="s">
        <v>642</v>
      </c>
      <c r="I274" s="163" t="s">
        <v>634</v>
      </c>
      <c r="J274" s="163" t="s">
        <v>635</v>
      </c>
      <c r="K274" s="163"/>
      <c r="L274" s="159"/>
      <c r="M274" s="175"/>
      <c r="N274" s="175"/>
      <c r="O274" s="175"/>
      <c r="P274" s="175"/>
      <c r="Q274" s="175"/>
      <c r="R274" s="175"/>
      <c r="S274" s="175"/>
      <c r="T274" s="175"/>
      <c r="U274" s="175"/>
      <c r="V274" s="175"/>
      <c r="W274" s="175"/>
      <c r="X274" s="175"/>
      <c r="Y274" s="175"/>
      <c r="Z274" s="175"/>
    </row>
    <row r="275" ht="15.75" customHeight="1">
      <c r="A275" s="202">
        <v>271.0</v>
      </c>
      <c r="B275" s="163" t="s">
        <v>641</v>
      </c>
      <c r="C275" s="163">
        <v>91.0</v>
      </c>
      <c r="D275" s="203" t="s">
        <v>388</v>
      </c>
      <c r="E275" s="163" t="str">
        <f>VLOOKUP(D275,'TS Gantry - AP47'!$C$8:$D$638,2,0)</f>
        <v>DD60+0</v>
      </c>
      <c r="F275" s="163" t="str">
        <f>VLOOKUP($D275,Foundation!$D$5:$F$380,3,FALSE)</f>
        <v>Sandy</v>
      </c>
      <c r="G275" s="163" t="s">
        <v>642</v>
      </c>
      <c r="H275" s="163" t="s">
        <v>642</v>
      </c>
      <c r="I275" s="163" t="s">
        <v>634</v>
      </c>
      <c r="J275" s="163" t="s">
        <v>635</v>
      </c>
      <c r="K275" s="163"/>
      <c r="L275" s="159"/>
      <c r="M275" s="175"/>
      <c r="N275" s="175"/>
      <c r="O275" s="175"/>
      <c r="P275" s="175"/>
      <c r="Q275" s="175"/>
      <c r="R275" s="175"/>
      <c r="S275" s="175"/>
      <c r="T275" s="175"/>
      <c r="U275" s="175"/>
      <c r="V275" s="175"/>
      <c r="W275" s="175"/>
      <c r="X275" s="175"/>
      <c r="Y275" s="175"/>
      <c r="Z275" s="175"/>
    </row>
    <row r="276" ht="15.75" customHeight="1">
      <c r="A276" s="202">
        <v>272.0</v>
      </c>
      <c r="B276" s="163" t="s">
        <v>641</v>
      </c>
      <c r="C276" s="163">
        <v>92.0</v>
      </c>
      <c r="D276" s="203" t="s">
        <v>390</v>
      </c>
      <c r="E276" s="163" t="str">
        <f>VLOOKUP(D276,'TS Gantry - AP47'!$C$8:$D$638,2,0)</f>
        <v>DD60+0</v>
      </c>
      <c r="F276" s="163" t="str">
        <f>VLOOKUP($D276,Foundation!$D$5:$F$380,3,FALSE)</f>
        <v>Sandy</v>
      </c>
      <c r="G276" s="163" t="s">
        <v>642</v>
      </c>
      <c r="H276" s="163" t="s">
        <v>642</v>
      </c>
      <c r="I276" s="163" t="s">
        <v>634</v>
      </c>
      <c r="J276" s="163" t="s">
        <v>635</v>
      </c>
      <c r="K276" s="163"/>
      <c r="L276" s="159"/>
      <c r="M276" s="175"/>
      <c r="N276" s="175"/>
      <c r="O276" s="175"/>
      <c r="P276" s="175"/>
      <c r="Q276" s="175"/>
      <c r="R276" s="175"/>
      <c r="S276" s="175"/>
      <c r="T276" s="175"/>
      <c r="U276" s="175"/>
      <c r="V276" s="175"/>
      <c r="W276" s="175"/>
      <c r="X276" s="175"/>
      <c r="Y276" s="175"/>
      <c r="Z276" s="175"/>
    </row>
    <row r="277" ht="15.75" customHeight="1">
      <c r="A277" s="202">
        <v>273.0</v>
      </c>
      <c r="B277" s="163" t="s">
        <v>641</v>
      </c>
      <c r="C277" s="163">
        <v>93.0</v>
      </c>
      <c r="D277" s="203" t="s">
        <v>384</v>
      </c>
      <c r="E277" s="163" t="str">
        <f>VLOOKUP(D277,'TS Gantry - AP47'!$C$8:$D$638,2,0)</f>
        <v>DB2+0</v>
      </c>
      <c r="F277" s="163" t="str">
        <f>VLOOKUP($D277,Foundation!$D$5:$F$380,3,FALSE)</f>
        <v>Sandy</v>
      </c>
      <c r="G277" s="163" t="s">
        <v>642</v>
      </c>
      <c r="H277" s="163" t="s">
        <v>642</v>
      </c>
      <c r="I277" s="163" t="s">
        <v>634</v>
      </c>
      <c r="J277" s="163" t="s">
        <v>635</v>
      </c>
      <c r="K277" s="163"/>
      <c r="L277" s="159"/>
      <c r="M277" s="175"/>
      <c r="N277" s="175"/>
      <c r="O277" s="175"/>
      <c r="P277" s="175"/>
      <c r="Q277" s="175"/>
      <c r="R277" s="175"/>
      <c r="S277" s="175"/>
      <c r="T277" s="175"/>
      <c r="U277" s="175"/>
      <c r="V277" s="175"/>
      <c r="W277" s="175"/>
      <c r="X277" s="175"/>
      <c r="Y277" s="175"/>
      <c r="Z277" s="175"/>
    </row>
    <row r="278" ht="15.75" customHeight="1">
      <c r="A278" s="202">
        <v>274.0</v>
      </c>
      <c r="B278" s="163" t="s">
        <v>641</v>
      </c>
      <c r="C278" s="163">
        <v>94.0</v>
      </c>
      <c r="D278" s="203" t="s">
        <v>387</v>
      </c>
      <c r="E278" s="163" t="str">
        <f>VLOOKUP(D278,'TS Gantry - AP47'!$C$8:$D$638,2,0)</f>
        <v>DA+0</v>
      </c>
      <c r="F278" s="163" t="str">
        <f>VLOOKUP($D278,Foundation!$D$5:$F$380,3,FALSE)</f>
        <v>Sandy</v>
      </c>
      <c r="G278" s="163" t="s">
        <v>642</v>
      </c>
      <c r="H278" s="163" t="s">
        <v>642</v>
      </c>
      <c r="I278" s="163" t="s">
        <v>634</v>
      </c>
      <c r="J278" s="163" t="s">
        <v>635</v>
      </c>
      <c r="K278" s="163"/>
      <c r="L278" s="159"/>
      <c r="M278" s="175"/>
      <c r="N278" s="175"/>
      <c r="O278" s="175"/>
      <c r="P278" s="175"/>
      <c r="Q278" s="175"/>
      <c r="R278" s="175"/>
      <c r="S278" s="175"/>
      <c r="T278" s="175"/>
      <c r="U278" s="175"/>
      <c r="V278" s="175"/>
      <c r="W278" s="175"/>
      <c r="X278" s="175"/>
      <c r="Y278" s="175"/>
      <c r="Z278" s="175"/>
    </row>
    <row r="279" ht="15.75" customHeight="1">
      <c r="A279" s="202">
        <v>275.0</v>
      </c>
      <c r="B279" s="163" t="s">
        <v>641</v>
      </c>
      <c r="C279" s="163">
        <v>95.0</v>
      </c>
      <c r="D279" s="203" t="s">
        <v>364</v>
      </c>
      <c r="E279" s="163" t="str">
        <f>VLOOKUP(D279,'TS Gantry - AP47'!$C$8:$D$638,2,0)</f>
        <v>DA+3</v>
      </c>
      <c r="F279" s="163" t="str">
        <f>VLOOKUP($D279,Foundation!$D$5:$F$380,3,FALSE)</f>
        <v>Sandy</v>
      </c>
      <c r="G279" s="163" t="s">
        <v>642</v>
      </c>
      <c r="H279" s="163" t="s">
        <v>642</v>
      </c>
      <c r="I279" s="163" t="s">
        <v>634</v>
      </c>
      <c r="J279" s="163" t="s">
        <v>635</v>
      </c>
      <c r="K279" s="163"/>
      <c r="L279" s="159"/>
      <c r="M279" s="175"/>
      <c r="N279" s="175"/>
      <c r="O279" s="175"/>
      <c r="P279" s="175"/>
      <c r="Q279" s="175"/>
      <c r="R279" s="175"/>
      <c r="S279" s="175"/>
      <c r="T279" s="175"/>
      <c r="U279" s="175"/>
      <c r="V279" s="175"/>
      <c r="W279" s="175"/>
      <c r="X279" s="175"/>
      <c r="Y279" s="175"/>
      <c r="Z279" s="175"/>
    </row>
    <row r="280" ht="15.75" customHeight="1">
      <c r="A280" s="202">
        <v>276.0</v>
      </c>
      <c r="B280" s="163" t="s">
        <v>641</v>
      </c>
      <c r="C280" s="163">
        <v>96.0</v>
      </c>
      <c r="D280" s="203" t="s">
        <v>350</v>
      </c>
      <c r="E280" s="163" t="str">
        <f>VLOOKUP(D280,'TS Gantry - AP47'!$C$8:$D$638,2,0)</f>
        <v>DD60+25</v>
      </c>
      <c r="F280" s="163" t="str">
        <f>VLOOKUP($D280,Foundation!$D$5:$F$380,3,FALSE)</f>
        <v>Sandy</v>
      </c>
      <c r="G280" s="163" t="s">
        <v>642</v>
      </c>
      <c r="H280" s="163" t="s">
        <v>642</v>
      </c>
      <c r="I280" s="163" t="s">
        <v>634</v>
      </c>
      <c r="J280" s="163" t="s">
        <v>635</v>
      </c>
      <c r="K280" s="163"/>
      <c r="L280" s="159"/>
      <c r="M280" s="175"/>
      <c r="N280" s="175"/>
      <c r="O280" s="175"/>
      <c r="P280" s="175"/>
      <c r="Q280" s="175"/>
      <c r="R280" s="175"/>
      <c r="S280" s="175"/>
      <c r="T280" s="175"/>
      <c r="U280" s="175"/>
      <c r="V280" s="175"/>
      <c r="W280" s="175"/>
      <c r="X280" s="175"/>
      <c r="Y280" s="175"/>
      <c r="Z280" s="175"/>
    </row>
    <row r="281" ht="15.75" customHeight="1">
      <c r="A281" s="202">
        <v>277.0</v>
      </c>
      <c r="B281" s="163" t="s">
        <v>641</v>
      </c>
      <c r="C281" s="163">
        <v>97.0</v>
      </c>
      <c r="D281" s="203" t="s">
        <v>349</v>
      </c>
      <c r="E281" s="163" t="str">
        <f>VLOOKUP(D281,'TS Gantry - AP47'!$C$8:$D$638,2,0)</f>
        <v>DA+3</v>
      </c>
      <c r="F281" s="163" t="str">
        <f>VLOOKUP($D281,Foundation!$D$5:$F$380,3,FALSE)</f>
        <v>Sandy</v>
      </c>
      <c r="G281" s="163" t="s">
        <v>642</v>
      </c>
      <c r="H281" s="163" t="s">
        <v>642</v>
      </c>
      <c r="I281" s="163" t="s">
        <v>634</v>
      </c>
      <c r="J281" s="163" t="s">
        <v>635</v>
      </c>
      <c r="K281" s="163"/>
      <c r="L281" s="159"/>
      <c r="M281" s="175"/>
      <c r="N281" s="175"/>
      <c r="O281" s="175"/>
      <c r="P281" s="175"/>
      <c r="Q281" s="175"/>
      <c r="R281" s="175"/>
      <c r="S281" s="175"/>
      <c r="T281" s="175"/>
      <c r="U281" s="175"/>
      <c r="V281" s="175"/>
      <c r="W281" s="175"/>
      <c r="X281" s="175"/>
      <c r="Y281" s="175"/>
      <c r="Z281" s="175"/>
    </row>
    <row r="282" ht="15.75" customHeight="1">
      <c r="A282" s="202">
        <v>278.0</v>
      </c>
      <c r="B282" s="163" t="s">
        <v>641</v>
      </c>
      <c r="C282" s="163">
        <v>98.0</v>
      </c>
      <c r="D282" s="203" t="s">
        <v>321</v>
      </c>
      <c r="E282" s="163" t="str">
        <f>VLOOKUP(D282,'TS Gantry - AP47'!$C$8:$D$638,2,0)</f>
        <v>DB1+3</v>
      </c>
      <c r="F282" s="163" t="str">
        <f>VLOOKUP($D282,Foundation!$D$5:$F$380,3,FALSE)</f>
        <v>Sandy</v>
      </c>
      <c r="G282" s="163" t="s">
        <v>642</v>
      </c>
      <c r="H282" s="163" t="s">
        <v>642</v>
      </c>
      <c r="I282" s="163" t="s">
        <v>634</v>
      </c>
      <c r="J282" s="163" t="s">
        <v>635</v>
      </c>
      <c r="K282" s="163"/>
      <c r="L282" s="159"/>
      <c r="M282" s="175"/>
      <c r="N282" s="175"/>
      <c r="O282" s="175"/>
      <c r="P282" s="175"/>
      <c r="Q282" s="175"/>
      <c r="R282" s="175"/>
      <c r="S282" s="175"/>
      <c r="T282" s="175"/>
      <c r="U282" s="175"/>
      <c r="V282" s="175"/>
      <c r="W282" s="175"/>
      <c r="X282" s="175"/>
      <c r="Y282" s="175"/>
      <c r="Z282" s="175"/>
    </row>
    <row r="283" ht="15.75" customHeight="1">
      <c r="A283" s="202">
        <v>279.0</v>
      </c>
      <c r="B283" s="163"/>
      <c r="C283" s="163">
        <v>99.0</v>
      </c>
      <c r="D283" s="218"/>
      <c r="E283" s="163"/>
      <c r="F283" s="163"/>
      <c r="G283" s="163"/>
      <c r="H283" s="163"/>
      <c r="I283" s="163"/>
      <c r="J283" s="163"/>
      <c r="K283" s="163"/>
      <c r="L283" s="159"/>
      <c r="M283" s="175"/>
      <c r="N283" s="175"/>
      <c r="O283" s="175"/>
      <c r="P283" s="175"/>
      <c r="Q283" s="175"/>
      <c r="R283" s="175"/>
      <c r="S283" s="175"/>
      <c r="T283" s="175"/>
      <c r="U283" s="175"/>
      <c r="V283" s="175"/>
      <c r="W283" s="175"/>
      <c r="X283" s="175"/>
      <c r="Y283" s="175"/>
      <c r="Z283" s="175"/>
    </row>
    <row r="284" ht="15.75" customHeight="1">
      <c r="A284" s="202">
        <v>280.0</v>
      </c>
      <c r="B284" s="163"/>
      <c r="C284" s="163">
        <v>100.0</v>
      </c>
      <c r="D284" s="218"/>
      <c r="E284" s="163"/>
      <c r="F284" s="163"/>
      <c r="G284" s="163"/>
      <c r="H284" s="163"/>
      <c r="I284" s="163"/>
      <c r="J284" s="163"/>
      <c r="K284" s="163"/>
      <c r="L284" s="159"/>
      <c r="M284" s="175"/>
      <c r="N284" s="175"/>
      <c r="O284" s="175"/>
      <c r="P284" s="175"/>
      <c r="Q284" s="175"/>
      <c r="R284" s="175"/>
      <c r="S284" s="175"/>
      <c r="T284" s="175"/>
      <c r="U284" s="175"/>
      <c r="V284" s="175"/>
      <c r="W284" s="175"/>
      <c r="X284" s="175"/>
      <c r="Y284" s="175"/>
      <c r="Z284" s="175"/>
    </row>
    <row r="285" ht="15.75" customHeight="1">
      <c r="A285" s="202">
        <v>281.0</v>
      </c>
      <c r="B285" s="163"/>
      <c r="C285" s="163">
        <v>101.0</v>
      </c>
      <c r="D285" s="218"/>
      <c r="E285" s="163"/>
      <c r="F285" s="163"/>
      <c r="G285" s="163"/>
      <c r="H285" s="163"/>
      <c r="I285" s="163"/>
      <c r="J285" s="163"/>
      <c r="K285" s="163"/>
      <c r="L285" s="159"/>
      <c r="M285" s="175"/>
      <c r="N285" s="175"/>
      <c r="O285" s="175"/>
      <c r="P285" s="175"/>
      <c r="Q285" s="175"/>
      <c r="R285" s="175"/>
      <c r="S285" s="175"/>
      <c r="T285" s="175"/>
      <c r="U285" s="175"/>
      <c r="V285" s="175"/>
      <c r="W285" s="175"/>
      <c r="X285" s="175"/>
      <c r="Y285" s="175"/>
      <c r="Z285" s="175"/>
    </row>
    <row r="286" ht="15.75" customHeight="1">
      <c r="A286" s="202">
        <v>282.0</v>
      </c>
      <c r="B286" s="163"/>
      <c r="C286" s="163">
        <v>102.0</v>
      </c>
      <c r="D286" s="218"/>
      <c r="E286" s="163"/>
      <c r="F286" s="163"/>
      <c r="G286" s="163"/>
      <c r="H286" s="163"/>
      <c r="I286" s="163"/>
      <c r="J286" s="163"/>
      <c r="K286" s="163"/>
      <c r="L286" s="159"/>
      <c r="M286" s="175"/>
      <c r="N286" s="175"/>
      <c r="O286" s="175"/>
      <c r="P286" s="175"/>
      <c r="Q286" s="175"/>
      <c r="R286" s="175"/>
      <c r="S286" s="175"/>
      <c r="T286" s="175"/>
      <c r="U286" s="175"/>
      <c r="V286" s="175"/>
      <c r="W286" s="175"/>
      <c r="X286" s="175"/>
      <c r="Y286" s="175"/>
      <c r="Z286" s="175"/>
    </row>
    <row r="287" ht="15.75" customHeight="1">
      <c r="A287" s="202">
        <v>283.0</v>
      </c>
      <c r="B287" s="163"/>
      <c r="C287" s="163">
        <v>103.0</v>
      </c>
      <c r="D287" s="218"/>
      <c r="E287" s="163"/>
      <c r="F287" s="163"/>
      <c r="G287" s="163"/>
      <c r="H287" s="163"/>
      <c r="I287" s="163"/>
      <c r="J287" s="163"/>
      <c r="K287" s="163"/>
      <c r="L287" s="159"/>
      <c r="M287" s="175"/>
      <c r="N287" s="175"/>
      <c r="O287" s="175"/>
      <c r="P287" s="175"/>
      <c r="Q287" s="175"/>
      <c r="R287" s="175"/>
      <c r="S287" s="175"/>
      <c r="T287" s="175"/>
      <c r="U287" s="175"/>
      <c r="V287" s="175"/>
      <c r="W287" s="175"/>
      <c r="X287" s="175"/>
      <c r="Y287" s="175"/>
      <c r="Z287" s="175"/>
    </row>
    <row r="288" ht="15.75" customHeight="1">
      <c r="A288" s="202">
        <v>284.0</v>
      </c>
      <c r="B288" s="163"/>
      <c r="C288" s="163">
        <v>104.0</v>
      </c>
      <c r="D288" s="218"/>
      <c r="E288" s="163"/>
      <c r="F288" s="163"/>
      <c r="G288" s="163"/>
      <c r="H288" s="163"/>
      <c r="I288" s="163"/>
      <c r="J288" s="163"/>
      <c r="K288" s="163"/>
      <c r="L288" s="159"/>
      <c r="M288" s="175"/>
      <c r="N288" s="175"/>
      <c r="O288" s="175"/>
      <c r="P288" s="175"/>
      <c r="Q288" s="175"/>
      <c r="R288" s="175"/>
      <c r="S288" s="175"/>
      <c r="T288" s="175"/>
      <c r="U288" s="175"/>
      <c r="V288" s="175"/>
      <c r="W288" s="175"/>
      <c r="X288" s="175"/>
      <c r="Y288" s="175"/>
      <c r="Z288" s="175"/>
    </row>
    <row r="289" ht="15.75" customHeight="1">
      <c r="A289" s="202">
        <v>285.0</v>
      </c>
      <c r="B289" s="163"/>
      <c r="C289" s="163">
        <v>105.0</v>
      </c>
      <c r="D289" s="218"/>
      <c r="E289" s="163"/>
      <c r="F289" s="163"/>
      <c r="G289" s="163"/>
      <c r="H289" s="163"/>
      <c r="I289" s="163"/>
      <c r="J289" s="163"/>
      <c r="K289" s="163"/>
      <c r="L289" s="159"/>
      <c r="M289" s="175"/>
      <c r="N289" s="175"/>
      <c r="O289" s="175"/>
      <c r="P289" s="175"/>
      <c r="Q289" s="175"/>
      <c r="R289" s="175"/>
      <c r="S289" s="175"/>
      <c r="T289" s="175"/>
      <c r="U289" s="175"/>
      <c r="V289" s="175"/>
      <c r="W289" s="175"/>
      <c r="X289" s="175"/>
      <c r="Y289" s="175"/>
      <c r="Z289" s="175"/>
    </row>
    <row r="290" ht="15.75" customHeight="1">
      <c r="A290" s="202">
        <v>286.0</v>
      </c>
      <c r="B290" s="163"/>
      <c r="C290" s="163">
        <v>106.0</v>
      </c>
      <c r="D290" s="218"/>
      <c r="E290" s="163"/>
      <c r="F290" s="163"/>
      <c r="G290" s="163"/>
      <c r="H290" s="163"/>
      <c r="I290" s="163"/>
      <c r="J290" s="163"/>
      <c r="K290" s="163"/>
      <c r="L290" s="159"/>
      <c r="M290" s="175"/>
      <c r="N290" s="175"/>
      <c r="O290" s="175"/>
      <c r="P290" s="175"/>
      <c r="Q290" s="175"/>
      <c r="R290" s="175"/>
      <c r="S290" s="175"/>
      <c r="T290" s="175"/>
      <c r="U290" s="175"/>
      <c r="V290" s="175"/>
      <c r="W290" s="175"/>
      <c r="X290" s="175"/>
      <c r="Y290" s="175"/>
      <c r="Z290" s="175"/>
    </row>
    <row r="291" ht="15.75" customHeight="1">
      <c r="A291" s="202">
        <v>287.0</v>
      </c>
      <c r="B291" s="163"/>
      <c r="C291" s="163">
        <v>107.0</v>
      </c>
      <c r="D291" s="218"/>
      <c r="E291" s="163"/>
      <c r="F291" s="163"/>
      <c r="G291" s="163"/>
      <c r="H291" s="163"/>
      <c r="I291" s="163"/>
      <c r="J291" s="163"/>
      <c r="K291" s="163"/>
      <c r="L291" s="159"/>
      <c r="M291" s="175"/>
      <c r="N291" s="175"/>
      <c r="O291" s="175"/>
      <c r="P291" s="175"/>
      <c r="Q291" s="175"/>
      <c r="R291" s="175"/>
      <c r="S291" s="175"/>
      <c r="T291" s="175"/>
      <c r="U291" s="175"/>
      <c r="V291" s="175"/>
      <c r="W291" s="175"/>
      <c r="X291" s="175"/>
      <c r="Y291" s="175"/>
      <c r="Z291" s="175"/>
    </row>
    <row r="292" ht="15.75" customHeight="1">
      <c r="A292" s="202">
        <v>288.0</v>
      </c>
      <c r="B292" s="163"/>
      <c r="C292" s="163">
        <v>108.0</v>
      </c>
      <c r="D292" s="218"/>
      <c r="E292" s="163"/>
      <c r="F292" s="163"/>
      <c r="G292" s="163"/>
      <c r="H292" s="163"/>
      <c r="I292" s="163"/>
      <c r="J292" s="163"/>
      <c r="K292" s="163"/>
      <c r="L292" s="159"/>
      <c r="M292" s="175"/>
      <c r="N292" s="175"/>
      <c r="O292" s="175"/>
      <c r="P292" s="175"/>
      <c r="Q292" s="175"/>
      <c r="R292" s="175"/>
      <c r="S292" s="175"/>
      <c r="T292" s="175"/>
      <c r="U292" s="175"/>
      <c r="V292" s="175"/>
      <c r="W292" s="175"/>
      <c r="X292" s="175"/>
      <c r="Y292" s="175"/>
      <c r="Z292" s="175"/>
    </row>
    <row r="293" ht="15.75" customHeight="1">
      <c r="A293" s="202">
        <v>289.0</v>
      </c>
      <c r="B293" s="163"/>
      <c r="C293" s="163">
        <v>109.0</v>
      </c>
      <c r="D293" s="218"/>
      <c r="E293" s="163"/>
      <c r="F293" s="163"/>
      <c r="G293" s="163"/>
      <c r="H293" s="163"/>
      <c r="I293" s="163"/>
      <c r="J293" s="163"/>
      <c r="K293" s="163"/>
      <c r="L293" s="159"/>
      <c r="M293" s="175"/>
      <c r="N293" s="175"/>
      <c r="O293" s="175"/>
      <c r="P293" s="175"/>
      <c r="Q293" s="175"/>
      <c r="R293" s="175"/>
      <c r="S293" s="175"/>
      <c r="T293" s="175"/>
      <c r="U293" s="175"/>
      <c r="V293" s="175"/>
      <c r="W293" s="175"/>
      <c r="X293" s="175"/>
      <c r="Y293" s="175"/>
      <c r="Z293" s="175"/>
    </row>
    <row r="294" ht="15.75" customHeight="1">
      <c r="A294" s="202">
        <v>290.0</v>
      </c>
      <c r="B294" s="163"/>
      <c r="C294" s="163">
        <v>110.0</v>
      </c>
      <c r="D294" s="218"/>
      <c r="E294" s="163"/>
      <c r="F294" s="163"/>
      <c r="G294" s="163"/>
      <c r="H294" s="163"/>
      <c r="I294" s="163"/>
      <c r="J294" s="163"/>
      <c r="K294" s="163"/>
      <c r="L294" s="159"/>
      <c r="M294" s="175"/>
      <c r="N294" s="175"/>
      <c r="O294" s="175"/>
      <c r="P294" s="175"/>
      <c r="Q294" s="175"/>
      <c r="R294" s="175"/>
      <c r="S294" s="175"/>
      <c r="T294" s="175"/>
      <c r="U294" s="175"/>
      <c r="V294" s="175"/>
      <c r="W294" s="175"/>
      <c r="X294" s="175"/>
      <c r="Y294" s="175"/>
      <c r="Z294" s="175"/>
    </row>
    <row r="295" ht="15.75" customHeight="1">
      <c r="A295" s="202">
        <v>291.0</v>
      </c>
      <c r="B295" s="163"/>
      <c r="C295" s="163">
        <v>111.0</v>
      </c>
      <c r="D295" s="218"/>
      <c r="E295" s="163"/>
      <c r="F295" s="163"/>
      <c r="G295" s="163"/>
      <c r="H295" s="163"/>
      <c r="I295" s="163"/>
      <c r="J295" s="163"/>
      <c r="K295" s="163"/>
      <c r="L295" s="159"/>
      <c r="M295" s="175"/>
      <c r="N295" s="175"/>
      <c r="O295" s="175"/>
      <c r="P295" s="175"/>
      <c r="Q295" s="175"/>
      <c r="R295" s="175"/>
      <c r="S295" s="175"/>
      <c r="T295" s="175"/>
      <c r="U295" s="175"/>
      <c r="V295" s="175"/>
      <c r="W295" s="175"/>
      <c r="X295" s="175"/>
      <c r="Y295" s="175"/>
      <c r="Z295" s="175"/>
    </row>
    <row r="296" ht="15.75" customHeight="1">
      <c r="A296" s="202">
        <v>292.0</v>
      </c>
      <c r="B296" s="163"/>
      <c r="C296" s="163">
        <v>112.0</v>
      </c>
      <c r="D296" s="218"/>
      <c r="E296" s="163"/>
      <c r="F296" s="163"/>
      <c r="G296" s="163"/>
      <c r="H296" s="163"/>
      <c r="I296" s="163"/>
      <c r="J296" s="163"/>
      <c r="K296" s="163"/>
      <c r="L296" s="159"/>
      <c r="M296" s="175"/>
      <c r="N296" s="175"/>
      <c r="O296" s="175"/>
      <c r="P296" s="175"/>
      <c r="Q296" s="175"/>
      <c r="R296" s="175"/>
      <c r="S296" s="175"/>
      <c r="T296" s="175"/>
      <c r="U296" s="175"/>
      <c r="V296" s="175"/>
      <c r="W296" s="175"/>
      <c r="X296" s="175"/>
      <c r="Y296" s="175"/>
      <c r="Z296" s="175"/>
    </row>
    <row r="297" ht="15.75" customHeight="1">
      <c r="A297" s="202">
        <v>293.0</v>
      </c>
      <c r="B297" s="163"/>
      <c r="C297" s="163">
        <v>113.0</v>
      </c>
      <c r="D297" s="218"/>
      <c r="E297" s="163"/>
      <c r="F297" s="163"/>
      <c r="G297" s="163"/>
      <c r="H297" s="163"/>
      <c r="I297" s="163"/>
      <c r="J297" s="163"/>
      <c r="K297" s="163"/>
      <c r="L297" s="159"/>
      <c r="M297" s="175"/>
      <c r="N297" s="175"/>
      <c r="O297" s="175"/>
      <c r="P297" s="175"/>
      <c r="Q297" s="175"/>
      <c r="R297" s="175"/>
      <c r="S297" s="175"/>
      <c r="T297" s="175"/>
      <c r="U297" s="175"/>
      <c r="V297" s="175"/>
      <c r="W297" s="175"/>
      <c r="X297" s="175"/>
      <c r="Y297" s="175"/>
      <c r="Z297" s="175"/>
    </row>
    <row r="298" ht="15.75" customHeight="1">
      <c r="A298" s="202">
        <v>294.0</v>
      </c>
      <c r="B298" s="163"/>
      <c r="C298" s="163">
        <v>114.0</v>
      </c>
      <c r="D298" s="218"/>
      <c r="E298" s="163"/>
      <c r="F298" s="163"/>
      <c r="G298" s="163"/>
      <c r="H298" s="163"/>
      <c r="I298" s="163"/>
      <c r="J298" s="163"/>
      <c r="K298" s="163"/>
      <c r="L298" s="159"/>
      <c r="M298" s="175"/>
      <c r="N298" s="175"/>
      <c r="O298" s="175"/>
      <c r="P298" s="175"/>
      <c r="Q298" s="175"/>
      <c r="R298" s="175"/>
      <c r="S298" s="175"/>
      <c r="T298" s="175"/>
      <c r="U298" s="175"/>
      <c r="V298" s="175"/>
      <c r="W298" s="175"/>
      <c r="X298" s="175"/>
      <c r="Y298" s="175"/>
      <c r="Z298" s="175"/>
    </row>
    <row r="299" ht="15.75" customHeight="1">
      <c r="A299" s="202">
        <v>295.0</v>
      </c>
      <c r="B299" s="163"/>
      <c r="C299" s="163">
        <v>115.0</v>
      </c>
      <c r="D299" s="218"/>
      <c r="E299" s="163"/>
      <c r="F299" s="163"/>
      <c r="G299" s="163"/>
      <c r="H299" s="163"/>
      <c r="I299" s="163"/>
      <c r="J299" s="163"/>
      <c r="K299" s="163"/>
      <c r="L299" s="159"/>
      <c r="M299" s="175"/>
      <c r="N299" s="175"/>
      <c r="O299" s="175"/>
      <c r="P299" s="175"/>
      <c r="Q299" s="175"/>
      <c r="R299" s="175"/>
      <c r="S299" s="175"/>
      <c r="T299" s="175"/>
      <c r="U299" s="175"/>
      <c r="V299" s="175"/>
      <c r="W299" s="175"/>
      <c r="X299" s="175"/>
      <c r="Y299" s="175"/>
      <c r="Z299" s="175"/>
    </row>
    <row r="300" ht="15.75" customHeight="1">
      <c r="A300" s="202">
        <v>296.0</v>
      </c>
      <c r="B300" s="163"/>
      <c r="C300" s="163">
        <v>116.0</v>
      </c>
      <c r="D300" s="218"/>
      <c r="E300" s="163"/>
      <c r="F300" s="163"/>
      <c r="G300" s="163"/>
      <c r="H300" s="163"/>
      <c r="I300" s="163"/>
      <c r="J300" s="163"/>
      <c r="K300" s="163"/>
      <c r="L300" s="159"/>
      <c r="M300" s="175"/>
      <c r="N300" s="175"/>
      <c r="O300" s="175"/>
      <c r="P300" s="175"/>
      <c r="Q300" s="175"/>
      <c r="R300" s="175"/>
      <c r="S300" s="175"/>
      <c r="T300" s="175"/>
      <c r="U300" s="175"/>
      <c r="V300" s="175"/>
      <c r="W300" s="175"/>
      <c r="X300" s="175"/>
      <c r="Y300" s="175"/>
      <c r="Z300" s="175"/>
    </row>
    <row r="301" ht="15.75" customHeight="1">
      <c r="A301" s="202">
        <v>297.0</v>
      </c>
      <c r="B301" s="163"/>
      <c r="C301" s="163">
        <v>117.0</v>
      </c>
      <c r="D301" s="218"/>
      <c r="E301" s="163"/>
      <c r="F301" s="163"/>
      <c r="G301" s="163"/>
      <c r="H301" s="163"/>
      <c r="I301" s="163"/>
      <c r="J301" s="163"/>
      <c r="K301" s="163"/>
      <c r="L301" s="159"/>
      <c r="M301" s="175"/>
      <c r="N301" s="175"/>
      <c r="O301" s="175"/>
      <c r="P301" s="175"/>
      <c r="Q301" s="175"/>
      <c r="R301" s="175"/>
      <c r="S301" s="175"/>
      <c r="T301" s="175"/>
      <c r="U301" s="175"/>
      <c r="V301" s="175"/>
      <c r="W301" s="175"/>
      <c r="X301" s="175"/>
      <c r="Y301" s="175"/>
      <c r="Z301" s="175"/>
    </row>
    <row r="302" ht="15.75" customHeight="1">
      <c r="A302" s="202">
        <v>298.0</v>
      </c>
      <c r="B302" s="163"/>
      <c r="C302" s="163">
        <v>118.0</v>
      </c>
      <c r="D302" s="218"/>
      <c r="E302" s="163"/>
      <c r="F302" s="163"/>
      <c r="G302" s="163"/>
      <c r="H302" s="163"/>
      <c r="I302" s="163"/>
      <c r="J302" s="163"/>
      <c r="K302" s="163"/>
      <c r="L302" s="159"/>
      <c r="M302" s="175"/>
      <c r="N302" s="175"/>
      <c r="O302" s="175"/>
      <c r="P302" s="175"/>
      <c r="Q302" s="175"/>
      <c r="R302" s="175"/>
      <c r="S302" s="175"/>
      <c r="T302" s="175"/>
      <c r="U302" s="175"/>
      <c r="V302" s="175"/>
      <c r="W302" s="175"/>
      <c r="X302" s="175"/>
      <c r="Y302" s="175"/>
      <c r="Z302" s="175"/>
    </row>
    <row r="303" ht="15.75" customHeight="1">
      <c r="A303" s="202">
        <v>299.0</v>
      </c>
      <c r="B303" s="163"/>
      <c r="C303" s="163">
        <v>119.0</v>
      </c>
      <c r="D303" s="218"/>
      <c r="E303" s="163"/>
      <c r="F303" s="163"/>
      <c r="G303" s="163"/>
      <c r="H303" s="163"/>
      <c r="I303" s="163"/>
      <c r="J303" s="163"/>
      <c r="K303" s="163"/>
      <c r="L303" s="159"/>
      <c r="M303" s="175"/>
      <c r="N303" s="175"/>
      <c r="O303" s="175"/>
      <c r="P303" s="175"/>
      <c r="Q303" s="175"/>
      <c r="R303" s="175"/>
      <c r="S303" s="175"/>
      <c r="T303" s="175"/>
      <c r="U303" s="175"/>
      <c r="V303" s="175"/>
      <c r="W303" s="175"/>
      <c r="X303" s="175"/>
      <c r="Y303" s="175"/>
      <c r="Z303" s="175"/>
    </row>
    <row r="304" ht="15.75" customHeight="1">
      <c r="A304" s="202">
        <v>300.0</v>
      </c>
      <c r="B304" s="163"/>
      <c r="C304" s="163">
        <v>120.0</v>
      </c>
      <c r="D304" s="218"/>
      <c r="E304" s="163"/>
      <c r="F304" s="163"/>
      <c r="G304" s="163"/>
      <c r="H304" s="163"/>
      <c r="I304" s="163"/>
      <c r="J304" s="163"/>
      <c r="K304" s="163"/>
      <c r="L304" s="159"/>
      <c r="M304" s="175"/>
      <c r="N304" s="175"/>
      <c r="O304" s="175"/>
      <c r="P304" s="175"/>
      <c r="Q304" s="175"/>
      <c r="R304" s="175"/>
      <c r="S304" s="175"/>
      <c r="T304" s="175"/>
      <c r="U304" s="175"/>
      <c r="V304" s="175"/>
      <c r="W304" s="175"/>
      <c r="X304" s="175"/>
      <c r="Y304" s="175"/>
      <c r="Z304" s="175"/>
    </row>
    <row r="305" ht="15.75" customHeight="1">
      <c r="A305" s="202">
        <v>301.0</v>
      </c>
      <c r="B305" s="163"/>
      <c r="C305" s="163">
        <v>121.0</v>
      </c>
      <c r="D305" s="218"/>
      <c r="E305" s="163"/>
      <c r="F305" s="163"/>
      <c r="G305" s="163"/>
      <c r="H305" s="163"/>
      <c r="I305" s="163"/>
      <c r="J305" s="163"/>
      <c r="K305" s="163"/>
      <c r="L305" s="159"/>
      <c r="M305" s="175"/>
      <c r="N305" s="175"/>
      <c r="O305" s="175"/>
      <c r="P305" s="175"/>
      <c r="Q305" s="175"/>
      <c r="R305" s="175"/>
      <c r="S305" s="175"/>
      <c r="T305" s="175"/>
      <c r="U305" s="175"/>
      <c r="V305" s="175"/>
      <c r="W305" s="175"/>
      <c r="X305" s="175"/>
      <c r="Y305" s="175"/>
      <c r="Z305" s="175"/>
    </row>
    <row r="306" ht="15.75" customHeight="1">
      <c r="A306" s="202">
        <v>302.0</v>
      </c>
      <c r="B306" s="163"/>
      <c r="C306" s="163">
        <v>122.0</v>
      </c>
      <c r="D306" s="218"/>
      <c r="E306" s="163"/>
      <c r="F306" s="163"/>
      <c r="G306" s="163"/>
      <c r="H306" s="163"/>
      <c r="I306" s="163"/>
      <c r="J306" s="163"/>
      <c r="K306" s="163"/>
      <c r="L306" s="159"/>
      <c r="M306" s="175"/>
      <c r="N306" s="175"/>
      <c r="O306" s="175"/>
      <c r="P306" s="175"/>
      <c r="Q306" s="175"/>
      <c r="R306" s="175"/>
      <c r="S306" s="175"/>
      <c r="T306" s="175"/>
      <c r="U306" s="175"/>
      <c r="V306" s="175"/>
      <c r="W306" s="175"/>
      <c r="X306" s="175"/>
      <c r="Y306" s="175"/>
      <c r="Z306" s="175"/>
    </row>
    <row r="307" ht="15.75" customHeight="1">
      <c r="A307" s="202">
        <v>303.0</v>
      </c>
      <c r="B307" s="163"/>
      <c r="C307" s="163">
        <v>123.0</v>
      </c>
      <c r="D307" s="218"/>
      <c r="E307" s="163"/>
      <c r="F307" s="163"/>
      <c r="G307" s="163"/>
      <c r="H307" s="163"/>
      <c r="I307" s="163"/>
      <c r="J307" s="163"/>
      <c r="K307" s="163"/>
      <c r="L307" s="159"/>
      <c r="M307" s="175"/>
      <c r="N307" s="175"/>
      <c r="O307" s="175"/>
      <c r="P307" s="175"/>
      <c r="Q307" s="175"/>
      <c r="R307" s="175"/>
      <c r="S307" s="175"/>
      <c r="T307" s="175"/>
      <c r="U307" s="175"/>
      <c r="V307" s="175"/>
      <c r="W307" s="175"/>
      <c r="X307" s="175"/>
      <c r="Y307" s="175"/>
      <c r="Z307" s="175"/>
    </row>
    <row r="308" ht="15.75" customHeight="1">
      <c r="A308" s="202">
        <v>304.0</v>
      </c>
      <c r="B308" s="163"/>
      <c r="C308" s="163">
        <v>124.0</v>
      </c>
      <c r="D308" s="218"/>
      <c r="E308" s="163"/>
      <c r="F308" s="163"/>
      <c r="G308" s="163"/>
      <c r="H308" s="163"/>
      <c r="I308" s="163"/>
      <c r="J308" s="163"/>
      <c r="K308" s="163"/>
      <c r="L308" s="159"/>
      <c r="M308" s="175"/>
      <c r="N308" s="175"/>
      <c r="O308" s="175"/>
      <c r="P308" s="175"/>
      <c r="Q308" s="175"/>
      <c r="R308" s="175"/>
      <c r="S308" s="175"/>
      <c r="T308" s="175"/>
      <c r="U308" s="175"/>
      <c r="V308" s="175"/>
      <c r="W308" s="175"/>
      <c r="X308" s="175"/>
      <c r="Y308" s="175"/>
      <c r="Z308" s="175"/>
    </row>
    <row r="309" ht="15.75" customHeight="1">
      <c r="A309" s="202">
        <v>305.0</v>
      </c>
      <c r="B309" s="163"/>
      <c r="C309" s="163">
        <v>125.0</v>
      </c>
      <c r="D309" s="218"/>
      <c r="E309" s="163"/>
      <c r="F309" s="163"/>
      <c r="G309" s="163"/>
      <c r="H309" s="163"/>
      <c r="I309" s="163"/>
      <c r="J309" s="163"/>
      <c r="K309" s="163"/>
      <c r="L309" s="159"/>
      <c r="M309" s="175"/>
      <c r="N309" s="175"/>
      <c r="O309" s="175"/>
      <c r="P309" s="175"/>
      <c r="Q309" s="175"/>
      <c r="R309" s="175"/>
      <c r="S309" s="175"/>
      <c r="T309" s="175"/>
      <c r="U309" s="175"/>
      <c r="V309" s="175"/>
      <c r="W309" s="175"/>
      <c r="X309" s="175"/>
      <c r="Y309" s="175"/>
      <c r="Z309" s="175"/>
    </row>
    <row r="310" ht="15.75" customHeight="1">
      <c r="A310" s="202">
        <v>306.0</v>
      </c>
      <c r="B310" s="163"/>
      <c r="C310" s="163">
        <v>126.0</v>
      </c>
      <c r="D310" s="218"/>
      <c r="E310" s="163"/>
      <c r="F310" s="163"/>
      <c r="G310" s="163"/>
      <c r="H310" s="163"/>
      <c r="I310" s="163"/>
      <c r="J310" s="163"/>
      <c r="K310" s="163"/>
      <c r="L310" s="159"/>
      <c r="M310" s="175"/>
      <c r="N310" s="175"/>
      <c r="O310" s="175"/>
      <c r="P310" s="175"/>
      <c r="Q310" s="175"/>
      <c r="R310" s="175"/>
      <c r="S310" s="175"/>
      <c r="T310" s="175"/>
      <c r="U310" s="175"/>
      <c r="V310" s="175"/>
      <c r="W310" s="175"/>
      <c r="X310" s="175"/>
      <c r="Y310" s="175"/>
      <c r="Z310" s="175"/>
    </row>
    <row r="311" ht="15.75" customHeight="1">
      <c r="A311" s="202">
        <v>307.0</v>
      </c>
      <c r="B311" s="163"/>
      <c r="C311" s="163">
        <v>127.0</v>
      </c>
      <c r="D311" s="218"/>
      <c r="E311" s="163"/>
      <c r="F311" s="163"/>
      <c r="G311" s="163"/>
      <c r="H311" s="163"/>
      <c r="I311" s="163"/>
      <c r="J311" s="163"/>
      <c r="K311" s="163"/>
      <c r="L311" s="159"/>
      <c r="M311" s="175"/>
      <c r="N311" s="175"/>
      <c r="O311" s="175"/>
      <c r="P311" s="175"/>
      <c r="Q311" s="175"/>
      <c r="R311" s="175"/>
      <c r="S311" s="175"/>
      <c r="T311" s="175"/>
      <c r="U311" s="175"/>
      <c r="V311" s="175"/>
      <c r="W311" s="175"/>
      <c r="X311" s="175"/>
      <c r="Y311" s="175"/>
      <c r="Z311" s="175"/>
    </row>
    <row r="312" ht="15.75" customHeight="1">
      <c r="A312" s="202">
        <v>308.0</v>
      </c>
      <c r="B312" s="163"/>
      <c r="C312" s="163">
        <v>128.0</v>
      </c>
      <c r="D312" s="218"/>
      <c r="E312" s="163"/>
      <c r="F312" s="163"/>
      <c r="G312" s="163"/>
      <c r="H312" s="163"/>
      <c r="I312" s="163"/>
      <c r="J312" s="163"/>
      <c r="K312" s="163"/>
      <c r="L312" s="159"/>
      <c r="M312" s="175"/>
      <c r="N312" s="175"/>
      <c r="O312" s="175"/>
      <c r="P312" s="175"/>
      <c r="Q312" s="175"/>
      <c r="R312" s="175"/>
      <c r="S312" s="175"/>
      <c r="T312" s="175"/>
      <c r="U312" s="175"/>
      <c r="V312" s="175"/>
      <c r="W312" s="175"/>
      <c r="X312" s="175"/>
      <c r="Y312" s="175"/>
      <c r="Z312" s="175"/>
    </row>
    <row r="313" ht="15.75" customHeight="1">
      <c r="A313" s="202">
        <v>309.0</v>
      </c>
      <c r="B313" s="163"/>
      <c r="C313" s="163">
        <v>129.0</v>
      </c>
      <c r="D313" s="218"/>
      <c r="E313" s="163"/>
      <c r="F313" s="163"/>
      <c r="G313" s="163"/>
      <c r="H313" s="163"/>
      <c r="I313" s="163"/>
      <c r="J313" s="163"/>
      <c r="K313" s="163"/>
      <c r="L313" s="159"/>
      <c r="M313" s="175"/>
      <c r="N313" s="175"/>
      <c r="O313" s="175"/>
      <c r="P313" s="175"/>
      <c r="Q313" s="175"/>
      <c r="R313" s="175"/>
      <c r="S313" s="175"/>
      <c r="T313" s="175"/>
      <c r="U313" s="175"/>
      <c r="V313" s="175"/>
      <c r="W313" s="175"/>
      <c r="X313" s="175"/>
      <c r="Y313" s="175"/>
      <c r="Z313" s="175"/>
    </row>
    <row r="314" ht="15.75" customHeight="1">
      <c r="A314" s="202">
        <v>310.0</v>
      </c>
      <c r="B314" s="163"/>
      <c r="C314" s="163">
        <v>130.0</v>
      </c>
      <c r="D314" s="218"/>
      <c r="E314" s="163"/>
      <c r="F314" s="163"/>
      <c r="G314" s="163"/>
      <c r="H314" s="163"/>
      <c r="I314" s="163"/>
      <c r="J314" s="163"/>
      <c r="K314" s="163"/>
      <c r="L314" s="159"/>
      <c r="M314" s="175"/>
      <c r="N314" s="175"/>
      <c r="O314" s="175"/>
      <c r="P314" s="175"/>
      <c r="Q314" s="175"/>
      <c r="R314" s="175"/>
      <c r="S314" s="175"/>
      <c r="T314" s="175"/>
      <c r="U314" s="175"/>
      <c r="V314" s="175"/>
      <c r="W314" s="175"/>
      <c r="X314" s="175"/>
      <c r="Y314" s="175"/>
      <c r="Z314" s="175"/>
    </row>
    <row r="315" ht="15.75" customHeight="1">
      <c r="A315" s="202">
        <v>311.0</v>
      </c>
      <c r="B315" s="163"/>
      <c r="C315" s="163">
        <v>131.0</v>
      </c>
      <c r="D315" s="218"/>
      <c r="E315" s="163"/>
      <c r="F315" s="163"/>
      <c r="G315" s="163"/>
      <c r="H315" s="163"/>
      <c r="I315" s="163"/>
      <c r="J315" s="163"/>
      <c r="K315" s="163"/>
      <c r="L315" s="159"/>
      <c r="M315" s="175"/>
      <c r="N315" s="175"/>
      <c r="O315" s="175"/>
      <c r="P315" s="175"/>
      <c r="Q315" s="175"/>
      <c r="R315" s="175"/>
      <c r="S315" s="175"/>
      <c r="T315" s="175"/>
      <c r="U315" s="175"/>
      <c r="V315" s="175"/>
      <c r="W315" s="175"/>
      <c r="X315" s="175"/>
      <c r="Y315" s="175"/>
      <c r="Z315" s="175"/>
    </row>
    <row r="316" ht="15.75" customHeight="1">
      <c r="A316" s="202">
        <v>312.0</v>
      </c>
      <c r="B316" s="163"/>
      <c r="C316" s="163">
        <v>132.0</v>
      </c>
      <c r="D316" s="218"/>
      <c r="E316" s="163"/>
      <c r="F316" s="163"/>
      <c r="G316" s="163"/>
      <c r="H316" s="163"/>
      <c r="I316" s="163"/>
      <c r="J316" s="163"/>
      <c r="K316" s="163"/>
      <c r="L316" s="159"/>
      <c r="M316" s="175"/>
      <c r="N316" s="175"/>
      <c r="O316" s="175"/>
      <c r="P316" s="175"/>
      <c r="Q316" s="175"/>
      <c r="R316" s="175"/>
      <c r="S316" s="175"/>
      <c r="T316" s="175"/>
      <c r="U316" s="175"/>
      <c r="V316" s="175"/>
      <c r="W316" s="175"/>
      <c r="X316" s="175"/>
      <c r="Y316" s="175"/>
      <c r="Z316" s="175"/>
    </row>
    <row r="317" ht="15.75" customHeight="1">
      <c r="A317" s="202">
        <v>313.0</v>
      </c>
      <c r="B317" s="163"/>
      <c r="C317" s="163">
        <v>133.0</v>
      </c>
      <c r="D317" s="218"/>
      <c r="E317" s="163"/>
      <c r="F317" s="163"/>
      <c r="G317" s="163"/>
      <c r="H317" s="163"/>
      <c r="I317" s="163"/>
      <c r="J317" s="163"/>
      <c r="K317" s="163"/>
      <c r="L317" s="159"/>
      <c r="M317" s="175"/>
      <c r="N317" s="175"/>
      <c r="O317" s="175"/>
      <c r="P317" s="175"/>
      <c r="Q317" s="175"/>
      <c r="R317" s="175"/>
      <c r="S317" s="175"/>
      <c r="T317" s="175"/>
      <c r="U317" s="175"/>
      <c r="V317" s="175"/>
      <c r="W317" s="175"/>
      <c r="X317" s="175"/>
      <c r="Y317" s="175"/>
      <c r="Z317" s="175"/>
    </row>
    <row r="318" ht="15.75" customHeight="1">
      <c r="A318" s="202">
        <v>314.0</v>
      </c>
      <c r="B318" s="163"/>
      <c r="C318" s="163">
        <v>134.0</v>
      </c>
      <c r="D318" s="218"/>
      <c r="E318" s="163"/>
      <c r="F318" s="163"/>
      <c r="G318" s="163"/>
      <c r="H318" s="163"/>
      <c r="I318" s="163"/>
      <c r="J318" s="163"/>
      <c r="K318" s="163"/>
      <c r="L318" s="159"/>
      <c r="M318" s="175"/>
      <c r="N318" s="175"/>
      <c r="O318" s="175"/>
      <c r="P318" s="175"/>
      <c r="Q318" s="175"/>
      <c r="R318" s="175"/>
      <c r="S318" s="175"/>
      <c r="T318" s="175"/>
      <c r="U318" s="175"/>
      <c r="V318" s="175"/>
      <c r="W318" s="175"/>
      <c r="X318" s="175"/>
      <c r="Y318" s="175"/>
      <c r="Z318" s="175"/>
    </row>
    <row r="319" ht="15.75" customHeight="1">
      <c r="A319" s="206">
        <v>315.0</v>
      </c>
      <c r="B319" s="170"/>
      <c r="C319" s="163">
        <v>135.0</v>
      </c>
      <c r="D319" s="218"/>
      <c r="E319" s="170"/>
      <c r="F319" s="170"/>
      <c r="G319" s="170"/>
      <c r="H319" s="170"/>
      <c r="I319" s="170"/>
      <c r="J319" s="170"/>
      <c r="K319" s="170"/>
      <c r="L319" s="171"/>
      <c r="M319" s="175"/>
      <c r="N319" s="175"/>
      <c r="O319" s="175"/>
      <c r="P319" s="175"/>
      <c r="Q319" s="175"/>
      <c r="R319" s="175"/>
      <c r="S319" s="175"/>
      <c r="T319" s="175"/>
      <c r="U319" s="175"/>
      <c r="V319" s="175"/>
      <c r="W319" s="175"/>
      <c r="X319" s="175"/>
      <c r="Y319" s="175"/>
      <c r="Z319" s="175"/>
    </row>
    <row r="320" ht="15.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ht="15.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ht="15.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ht="15.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ht="15.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ht="15.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ht="15.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ht="15.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ht="15.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ht="15.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ht="15.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ht="15.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ht="15.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ht="15.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ht="15.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ht="15.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ht="15.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ht="15.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ht="15.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ht="15.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ht="15.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ht="15.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ht="15.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ht="15.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ht="15.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ht="15.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ht="15.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ht="15.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ht="15.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ht="15.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ht="15.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ht="15.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ht="15.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ht="15.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ht="15.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ht="15.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ht="15.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ht="15.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ht="15.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ht="15.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ht="15.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ht="15.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ht="15.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ht="15.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ht="15.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ht="15.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ht="15.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ht="15.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ht="15.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ht="15.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ht="15.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ht="15.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ht="15.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ht="15.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ht="15.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ht="15.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ht="15.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ht="15.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ht="15.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ht="15.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ht="15.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ht="15.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ht="15.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ht="15.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ht="15.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ht="15.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ht="15.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ht="15.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ht="15.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ht="15.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ht="15.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ht="15.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ht="15.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ht="15.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ht="15.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ht="15.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ht="15.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ht="15.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ht="15.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ht="15.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ht="15.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ht="15.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ht="15.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ht="15.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ht="15.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ht="15.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ht="15.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ht="15.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ht="15.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ht="15.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ht="15.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ht="15.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ht="15.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ht="15.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ht="15.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ht="15.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ht="15.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ht="15.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ht="15.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ht="15.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ht="15.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ht="15.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ht="15.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ht="15.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ht="15.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ht="15.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ht="15.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ht="15.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ht="15.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ht="15.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ht="15.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ht="15.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ht="15.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ht="15.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ht="15.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ht="15.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ht="15.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ht="15.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ht="15.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ht="15.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ht="15.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ht="15.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ht="15.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ht="15.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ht="15.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ht="15.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ht="15.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ht="15.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ht="15.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ht="15.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ht="15.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ht="15.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ht="15.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ht="15.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ht="15.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ht="15.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ht="15.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ht="15.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ht="15.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ht="15.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ht="15.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ht="15.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ht="15.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ht="15.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ht="15.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ht="15.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ht="15.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ht="15.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ht="15.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ht="15.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ht="15.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ht="15.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ht="15.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ht="15.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ht="15.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ht="15.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ht="15.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ht="15.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ht="15.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ht="15.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ht="15.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ht="15.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ht="15.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ht="15.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ht="15.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ht="15.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ht="15.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ht="15.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ht="15.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ht="15.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ht="15.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ht="15.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ht="15.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ht="15.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ht="15.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ht="15.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ht="15.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ht="15.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ht="15.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ht="15.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ht="15.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ht="15.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ht="15.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ht="15.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ht="15.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ht="15.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ht="15.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ht="15.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ht="15.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ht="15.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ht="15.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ht="15.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ht="15.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ht="15.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ht="15.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ht="15.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ht="15.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ht="15.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ht="15.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ht="15.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L$319"/>
  <mergeCells count="3">
    <mergeCell ref="A1:L1"/>
    <mergeCell ref="A2:L2"/>
    <mergeCell ref="A3:K3"/>
  </mergeCells>
  <printOptions horizontalCentered="1"/>
  <pageMargins bottom="0.551181102362205" footer="0.0" header="0.0" left="0.31496062992126" right="0.31496062992126" top="0.551181102362205"/>
  <pageSetup paperSize="9" scale="64"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57"/>
    <col customWidth="1" min="2" max="2" width="12.0"/>
    <col customWidth="1" min="3" max="4" width="9.71"/>
    <col customWidth="1" min="5" max="5" width="10.14"/>
    <col customWidth="1" min="6" max="6" width="17.29"/>
    <col customWidth="1" min="7" max="7" width="12.86"/>
    <col customWidth="1" min="8" max="8" width="15.86"/>
    <col customWidth="1" min="9" max="9" width="36.71"/>
    <col customWidth="1" min="10" max="10" width="27.71"/>
    <col customWidth="1" min="11" max="11" width="10.71"/>
    <col customWidth="1" min="12" max="12" width="22.57"/>
    <col customWidth="1" min="13" max="13" width="15.57"/>
    <col customWidth="1" min="14" max="14" width="12.43"/>
    <col customWidth="1" min="15" max="15" width="16.43"/>
    <col customWidth="1" min="16" max="16" width="32.0"/>
    <col customWidth="1" min="17" max="17" width="15.0"/>
    <col customWidth="1" min="18" max="18" width="14.0"/>
    <col customWidth="1" min="19" max="19" width="24.57"/>
    <col customWidth="1" min="20" max="20" width="18.14"/>
    <col customWidth="1" min="21" max="26" width="9.14"/>
  </cols>
  <sheetData>
    <row r="1">
      <c r="A1" s="187" t="str">
        <f>'Summary E'!A1</f>
        <v>KEC International Limited</v>
      </c>
      <c r="B1" s="79"/>
      <c r="C1" s="79"/>
      <c r="D1" s="79"/>
      <c r="E1" s="79"/>
      <c r="F1" s="79"/>
      <c r="G1" s="79"/>
      <c r="H1" s="79"/>
      <c r="I1" s="79"/>
      <c r="J1" s="79"/>
      <c r="K1" s="79"/>
      <c r="L1" s="79"/>
      <c r="M1" s="79"/>
      <c r="N1" s="79"/>
      <c r="O1" s="79"/>
      <c r="P1" s="79"/>
      <c r="Q1" s="79"/>
      <c r="R1" s="79"/>
      <c r="S1" s="79"/>
      <c r="T1" s="85"/>
      <c r="U1" s="175"/>
      <c r="V1" s="175"/>
      <c r="W1" s="175"/>
      <c r="X1" s="175"/>
      <c r="Y1" s="175"/>
      <c r="Z1" s="175"/>
    </row>
    <row r="2">
      <c r="A2" s="187" t="str">
        <f>'DPR Sheet '!D3</f>
        <v>765 kV D/C Bikaner IV PS to Siwani II (Part-01) TL</v>
      </c>
      <c r="B2" s="79"/>
      <c r="C2" s="79"/>
      <c r="D2" s="79"/>
      <c r="E2" s="79"/>
      <c r="F2" s="79"/>
      <c r="G2" s="79"/>
      <c r="H2" s="79"/>
      <c r="I2" s="79"/>
      <c r="J2" s="79"/>
      <c r="K2" s="79"/>
      <c r="L2" s="79"/>
      <c r="M2" s="79"/>
      <c r="N2" s="79"/>
      <c r="O2" s="79"/>
      <c r="P2" s="79"/>
      <c r="Q2" s="79"/>
      <c r="R2" s="79"/>
      <c r="S2" s="79"/>
      <c r="T2" s="85"/>
      <c r="U2" s="175"/>
      <c r="V2" s="175"/>
      <c r="W2" s="175"/>
      <c r="X2" s="175"/>
      <c r="Y2" s="175"/>
      <c r="Z2" s="175"/>
    </row>
    <row r="3">
      <c r="A3" s="82" t="s">
        <v>643</v>
      </c>
      <c r="B3" s="79"/>
      <c r="C3" s="79"/>
      <c r="D3" s="79"/>
      <c r="E3" s="79"/>
      <c r="F3" s="79"/>
      <c r="G3" s="79"/>
      <c r="H3" s="79"/>
      <c r="I3" s="79"/>
      <c r="J3" s="83"/>
      <c r="K3" s="219"/>
      <c r="L3" s="219"/>
      <c r="M3" s="219"/>
      <c r="N3" s="219"/>
      <c r="O3" s="219"/>
      <c r="P3" s="219"/>
      <c r="Q3" s="219"/>
      <c r="R3" s="219"/>
      <c r="S3" s="220"/>
      <c r="T3" s="221">
        <f>'Summary E'!M1</f>
        <v>46190</v>
      </c>
      <c r="U3" s="175"/>
      <c r="V3" s="175"/>
      <c r="W3" s="175"/>
      <c r="X3" s="175"/>
      <c r="Y3" s="175"/>
      <c r="Z3" s="175"/>
    </row>
    <row r="4">
      <c r="A4" s="189" t="s">
        <v>3</v>
      </c>
      <c r="B4" s="190" t="s">
        <v>623</v>
      </c>
      <c r="C4" s="191" t="s">
        <v>624</v>
      </c>
      <c r="D4" s="192" t="s">
        <v>625</v>
      </c>
      <c r="E4" s="191" t="s">
        <v>626</v>
      </c>
      <c r="F4" s="191" t="s">
        <v>627</v>
      </c>
      <c r="G4" s="193" t="s">
        <v>628</v>
      </c>
      <c r="H4" s="193" t="s">
        <v>240</v>
      </c>
      <c r="I4" s="191" t="s">
        <v>630</v>
      </c>
      <c r="J4" s="191" t="s">
        <v>631</v>
      </c>
      <c r="K4" s="191" t="s">
        <v>644</v>
      </c>
      <c r="L4" s="191" t="s">
        <v>645</v>
      </c>
      <c r="M4" s="191" t="s">
        <v>646</v>
      </c>
      <c r="N4" s="191" t="s">
        <v>647</v>
      </c>
      <c r="O4" s="191" t="s">
        <v>648</v>
      </c>
      <c r="P4" s="191" t="s">
        <v>649</v>
      </c>
      <c r="Q4" s="191" t="s">
        <v>222</v>
      </c>
      <c r="R4" s="191" t="s">
        <v>223</v>
      </c>
      <c r="S4" s="191" t="s">
        <v>632</v>
      </c>
      <c r="T4" s="195" t="s">
        <v>12</v>
      </c>
      <c r="U4" s="175"/>
      <c r="V4" s="175"/>
      <c r="W4" s="175"/>
      <c r="X4" s="175"/>
      <c r="Y4" s="175"/>
      <c r="Z4" s="175"/>
    </row>
    <row r="5">
      <c r="A5" s="196">
        <v>1.0</v>
      </c>
      <c r="B5" s="197" t="s">
        <v>650</v>
      </c>
      <c r="C5" s="197">
        <v>1.0</v>
      </c>
      <c r="D5" s="197" t="s">
        <v>335</v>
      </c>
      <c r="E5" s="197" t="str">
        <f>VLOOKUP(D5,'TS Gantry - AP47'!$C$8:$D$638,2,0)</f>
        <v>DA-1.5</v>
      </c>
      <c r="F5" s="197" t="s">
        <v>651</v>
      </c>
      <c r="G5" s="222">
        <v>45700.0</v>
      </c>
      <c r="H5" s="222">
        <v>45711.0</v>
      </c>
      <c r="I5" s="223" t="s">
        <v>652</v>
      </c>
      <c r="J5" s="200" t="s">
        <v>653</v>
      </c>
      <c r="K5" s="200" t="s">
        <v>654</v>
      </c>
      <c r="L5" s="200" t="str">
        <f>VLOOKUP(D5,'TS Gantry - AP47'!$C$8:$X$638,22,FALSE)</f>
        <v>DOODIMUKLERA</v>
      </c>
      <c r="M5" s="200" t="str">
        <f>VLOOKUP(D5,'TS Gantry - AP47'!$C$8:$Y$638,23,FALSE)</f>
        <v>LUNKARANSAR</v>
      </c>
      <c r="N5" s="200" t="str">
        <f>VLOOKUP(D5,'TS Gantry - AP47'!$C$8:$Z$638,24,FALSE)</f>
        <v>BIKANER</v>
      </c>
      <c r="O5" s="200"/>
      <c r="P5" s="200"/>
      <c r="Q5" s="200"/>
      <c r="R5" s="200"/>
      <c r="S5" s="224"/>
      <c r="T5" s="225"/>
      <c r="U5" s="175"/>
      <c r="V5" s="175"/>
      <c r="W5" s="175"/>
      <c r="X5" s="175"/>
      <c r="Y5" s="175"/>
      <c r="Z5" s="175"/>
    </row>
    <row r="6">
      <c r="A6" s="202">
        <v>2.0</v>
      </c>
      <c r="B6" s="163" t="s">
        <v>650</v>
      </c>
      <c r="C6" s="163">
        <v>2.0</v>
      </c>
      <c r="D6" s="163" t="s">
        <v>337</v>
      </c>
      <c r="E6" s="163" t="str">
        <f>VLOOKUP(D6,'TS Gantry - AP47'!$C$8:$D$638,2,0)</f>
        <v>DA+6</v>
      </c>
      <c r="F6" s="163" t="s">
        <v>651</v>
      </c>
      <c r="G6" s="158">
        <v>45705.0</v>
      </c>
      <c r="H6" s="158">
        <v>45714.0</v>
      </c>
      <c r="I6" s="185" t="s">
        <v>652</v>
      </c>
      <c r="J6" s="185" t="s">
        <v>653</v>
      </c>
      <c r="K6" s="185" t="s">
        <v>654</v>
      </c>
      <c r="L6" s="185" t="str">
        <f>VLOOKUP(D6,'TS Gantry - AP47'!$C$8:$X$638,22,FALSE)</f>
        <v>JAISAN</v>
      </c>
      <c r="M6" s="185" t="str">
        <f>VLOOKUP(D6,'TS Gantry - AP47'!$C$8:$Y$638,23,FALSE)</f>
        <v>LUNKARANSAR</v>
      </c>
      <c r="N6" s="185" t="str">
        <f>VLOOKUP(D6,'TS Gantry - AP47'!$C$8:$Z$638,24,FALSE)</f>
        <v>BIKANER</v>
      </c>
      <c r="O6" s="185"/>
      <c r="P6" s="185"/>
      <c r="Q6" s="185"/>
      <c r="R6" s="185"/>
      <c r="S6" s="204"/>
      <c r="T6" s="159"/>
      <c r="U6" s="175"/>
      <c r="V6" s="175"/>
      <c r="W6" s="175"/>
      <c r="X6" s="175"/>
      <c r="Y6" s="175"/>
      <c r="Z6" s="175"/>
    </row>
    <row r="7">
      <c r="A7" s="206">
        <v>3.0</v>
      </c>
      <c r="B7" s="170" t="s">
        <v>650</v>
      </c>
      <c r="C7" s="170">
        <v>3.0</v>
      </c>
      <c r="D7" s="170" t="s">
        <v>340</v>
      </c>
      <c r="E7" s="170" t="str">
        <f>VLOOKUP(D7,'TS Gantry - AP47'!$C$8:$D$638,2,0)</f>
        <v>DA+0</v>
      </c>
      <c r="F7" s="170" t="s">
        <v>651</v>
      </c>
      <c r="G7" s="226">
        <v>45708.0</v>
      </c>
      <c r="H7" s="226">
        <v>45716.0</v>
      </c>
      <c r="I7" s="209" t="s">
        <v>655</v>
      </c>
      <c r="J7" s="209" t="s">
        <v>656</v>
      </c>
      <c r="K7" s="209" t="s">
        <v>654</v>
      </c>
      <c r="L7" s="209" t="str">
        <f>VLOOKUP(D7,'TS Gantry - AP47'!$C$8:$X$638,22,FALSE)</f>
        <v>SADHERAN</v>
      </c>
      <c r="M7" s="209" t="str">
        <f>VLOOKUP(D7,'TS Gantry - AP47'!$C$8:$Y$638,23,FALSE)</f>
        <v>LUNKARANSAR</v>
      </c>
      <c r="N7" s="209" t="str">
        <f>VLOOKUP(D7,'TS Gantry - AP47'!$C$8:$Z$638,24,FALSE)</f>
        <v>BIKANER</v>
      </c>
      <c r="O7" s="209"/>
      <c r="P7" s="209"/>
      <c r="Q7" s="209"/>
      <c r="R7" s="209"/>
      <c r="S7" s="227"/>
      <c r="T7" s="171"/>
      <c r="U7" s="175"/>
      <c r="V7" s="175"/>
      <c r="W7" s="175"/>
      <c r="X7" s="175"/>
      <c r="Y7" s="175"/>
      <c r="Z7" s="175"/>
    </row>
    <row r="8">
      <c r="A8" s="196">
        <v>4.0</v>
      </c>
      <c r="B8" s="197" t="s">
        <v>657</v>
      </c>
      <c r="C8" s="197">
        <v>1.0</v>
      </c>
      <c r="D8" s="197" t="s">
        <v>339</v>
      </c>
      <c r="E8" s="197" t="str">
        <f>VLOOKUP(D8,'TS Gantry - AP47'!$C$8:$D$638,2,0)</f>
        <v>DA+0</v>
      </c>
      <c r="F8" s="197" t="s">
        <v>651</v>
      </c>
      <c r="G8" s="222">
        <v>45715.0</v>
      </c>
      <c r="H8" s="222">
        <v>45721.0</v>
      </c>
      <c r="I8" s="200" t="s">
        <v>655</v>
      </c>
      <c r="J8" s="200" t="s">
        <v>656</v>
      </c>
      <c r="K8" s="200" t="s">
        <v>654</v>
      </c>
      <c r="L8" s="200" t="str">
        <f>VLOOKUP(D8,'TS Gantry - AP47'!$C$8:$X$638,22,FALSE)</f>
        <v>SADHERAN</v>
      </c>
      <c r="M8" s="200" t="str">
        <f>VLOOKUP(D8,'TS Gantry - AP47'!$C$8:$Y$638,23,FALSE)</f>
        <v>LUNKARANSAR</v>
      </c>
      <c r="N8" s="200" t="str">
        <f>VLOOKUP(D8,'TS Gantry - AP47'!$C$8:$Z$638,24,FALSE)</f>
        <v>BIKANER</v>
      </c>
      <c r="O8" s="200"/>
      <c r="P8" s="200"/>
      <c r="Q8" s="200"/>
      <c r="R8" s="200"/>
      <c r="S8" s="224"/>
      <c r="T8" s="225"/>
      <c r="U8" s="175"/>
      <c r="V8" s="175"/>
      <c r="W8" s="175"/>
      <c r="X8" s="175"/>
      <c r="Y8" s="175"/>
      <c r="Z8" s="175"/>
    </row>
    <row r="9">
      <c r="A9" s="202">
        <v>5.0</v>
      </c>
      <c r="B9" s="163" t="s">
        <v>657</v>
      </c>
      <c r="C9" s="163">
        <v>2.0</v>
      </c>
      <c r="D9" s="163" t="s">
        <v>336</v>
      </c>
      <c r="E9" s="163" t="str">
        <f>VLOOKUP(D9,'TS Gantry - AP47'!$C$8:$D$638,2,0)</f>
        <v>DA+3</v>
      </c>
      <c r="F9" s="163" t="s">
        <v>651</v>
      </c>
      <c r="G9" s="158">
        <v>45717.0</v>
      </c>
      <c r="H9" s="158">
        <v>45721.0</v>
      </c>
      <c r="I9" s="228" t="s">
        <v>652</v>
      </c>
      <c r="J9" s="185" t="s">
        <v>653</v>
      </c>
      <c r="K9" s="185" t="s">
        <v>654</v>
      </c>
      <c r="L9" s="185" t="str">
        <f>VLOOKUP(D9,'TS Gantry - AP47'!$C$8:$X$638,22,FALSE)</f>
        <v>JAISAN</v>
      </c>
      <c r="M9" s="185" t="str">
        <f>VLOOKUP(D9,'TS Gantry - AP47'!$C$8:$Y$638,23,FALSE)</f>
        <v>LUNKARANSAR</v>
      </c>
      <c r="N9" s="185" t="str">
        <f>VLOOKUP(D9,'TS Gantry - AP47'!$C$8:$Z$638,24,FALSE)</f>
        <v>BIKANER</v>
      </c>
      <c r="O9" s="185"/>
      <c r="P9" s="185"/>
      <c r="Q9" s="185"/>
      <c r="R9" s="185"/>
      <c r="S9" s="204"/>
      <c r="T9" s="159"/>
      <c r="U9" s="175"/>
      <c r="V9" s="175"/>
      <c r="W9" s="175"/>
      <c r="X9" s="175"/>
      <c r="Y9" s="175"/>
      <c r="Z9" s="175"/>
    </row>
    <row r="10">
      <c r="A10" s="202">
        <v>6.0</v>
      </c>
      <c r="B10" s="163" t="s">
        <v>657</v>
      </c>
      <c r="C10" s="163">
        <v>3.0</v>
      </c>
      <c r="D10" s="218" t="s">
        <v>373</v>
      </c>
      <c r="E10" s="163" t="str">
        <f>VLOOKUP(D10,'TS Gantry - AP47'!$C$8:$D$638,2,0)</f>
        <v>DA+3</v>
      </c>
      <c r="F10" s="163" t="s">
        <v>651</v>
      </c>
      <c r="G10" s="158">
        <v>45717.0</v>
      </c>
      <c r="H10" s="158">
        <v>45723.0</v>
      </c>
      <c r="I10" s="228" t="s">
        <v>658</v>
      </c>
      <c r="J10" s="185" t="s">
        <v>659</v>
      </c>
      <c r="K10" s="185" t="s">
        <v>654</v>
      </c>
      <c r="L10" s="185" t="str">
        <f>VLOOKUP(D10,'TS Gantry - AP47'!$C$8:$X$638,22,FALSE)</f>
        <v>HANSHERA</v>
      </c>
      <c r="M10" s="185" t="str">
        <f>VLOOKUP(D10,'TS Gantry - AP47'!$C$8:$Y$638,23,FALSE)</f>
        <v>LUNKARANSAR</v>
      </c>
      <c r="N10" s="185" t="str">
        <f>VLOOKUP(D10,'TS Gantry - AP47'!$C$8:$Z$638,24,FALSE)</f>
        <v>BIKANER</v>
      </c>
      <c r="O10" s="185"/>
      <c r="P10" s="185"/>
      <c r="Q10" s="185"/>
      <c r="R10" s="185"/>
      <c r="S10" s="204"/>
      <c r="T10" s="159"/>
      <c r="U10" s="175"/>
      <c r="V10" s="175"/>
      <c r="W10" s="175"/>
      <c r="X10" s="175"/>
      <c r="Y10" s="175"/>
      <c r="Z10" s="175"/>
    </row>
    <row r="11">
      <c r="A11" s="202">
        <v>7.0</v>
      </c>
      <c r="B11" s="163" t="s">
        <v>657</v>
      </c>
      <c r="C11" s="163">
        <v>4.0</v>
      </c>
      <c r="D11" s="203" t="s">
        <v>338</v>
      </c>
      <c r="E11" s="163" t="str">
        <f>VLOOKUP(D11,'TS Gantry - AP47'!$C$8:$D$638,2,0)</f>
        <v>DA+3</v>
      </c>
      <c r="F11" s="163" t="s">
        <v>651</v>
      </c>
      <c r="G11" s="158">
        <v>45721.0</v>
      </c>
      <c r="H11" s="158">
        <v>45726.0</v>
      </c>
      <c r="I11" s="185" t="s">
        <v>652</v>
      </c>
      <c r="J11" s="185" t="s">
        <v>656</v>
      </c>
      <c r="K11" s="185" t="s">
        <v>654</v>
      </c>
      <c r="L11" s="185" t="str">
        <f>VLOOKUP(D11,'TS Gantry - AP47'!$C$8:$X$638,22,FALSE)</f>
        <v>SADHERAN</v>
      </c>
      <c r="M11" s="185" t="str">
        <f>VLOOKUP(D11,'TS Gantry - AP47'!$C$8:$Y$638,23,FALSE)</f>
        <v>LUNKARANSAR</v>
      </c>
      <c r="N11" s="185" t="str">
        <f>VLOOKUP(D11,'TS Gantry - AP47'!$C$8:$Z$638,24,FALSE)</f>
        <v>BIKANER</v>
      </c>
      <c r="O11" s="185"/>
      <c r="P11" s="185"/>
      <c r="Q11" s="185"/>
      <c r="R11" s="185"/>
      <c r="S11" s="163"/>
      <c r="T11" s="159"/>
      <c r="U11" s="175"/>
      <c r="V11" s="175"/>
      <c r="W11" s="175"/>
      <c r="X11" s="175"/>
      <c r="Y11" s="175"/>
      <c r="Z11" s="175"/>
    </row>
    <row r="12">
      <c r="A12" s="202">
        <v>8.0</v>
      </c>
      <c r="B12" s="163" t="s">
        <v>657</v>
      </c>
      <c r="C12" s="163">
        <v>5.0</v>
      </c>
      <c r="D12" s="203" t="s">
        <v>374</v>
      </c>
      <c r="E12" s="163" t="str">
        <f>VLOOKUP(D12,'TS Gantry - AP47'!$C$8:$D$638,2,0)</f>
        <v>DA-1.5</v>
      </c>
      <c r="F12" s="163" t="s">
        <v>651</v>
      </c>
      <c r="G12" s="158">
        <v>45721.0</v>
      </c>
      <c r="H12" s="158">
        <v>45726.0</v>
      </c>
      <c r="I12" s="185" t="s">
        <v>658</v>
      </c>
      <c r="J12" s="185" t="s">
        <v>659</v>
      </c>
      <c r="K12" s="185" t="s">
        <v>654</v>
      </c>
      <c r="L12" s="185" t="str">
        <f>VLOOKUP(D12,'TS Gantry - AP47'!$C$8:$X$638,22,FALSE)</f>
        <v>HANSHERA</v>
      </c>
      <c r="M12" s="185" t="str">
        <f>VLOOKUP(D12,'TS Gantry - AP47'!$C$8:$Y$638,23,FALSE)</f>
        <v>LUNKARANSAR</v>
      </c>
      <c r="N12" s="185" t="str">
        <f>VLOOKUP(D12,'TS Gantry - AP47'!$C$8:$Z$638,24,FALSE)</f>
        <v>BIKANER</v>
      </c>
      <c r="O12" s="185"/>
      <c r="P12" s="185"/>
      <c r="Q12" s="185"/>
      <c r="R12" s="185"/>
      <c r="S12" s="163"/>
      <c r="T12" s="159"/>
      <c r="U12" s="175"/>
      <c r="V12" s="175"/>
      <c r="W12" s="175"/>
      <c r="X12" s="175"/>
      <c r="Y12" s="175"/>
      <c r="Z12" s="175"/>
    </row>
    <row r="13">
      <c r="A13" s="202">
        <v>9.0</v>
      </c>
      <c r="B13" s="163" t="s">
        <v>657</v>
      </c>
      <c r="C13" s="163">
        <v>6.0</v>
      </c>
      <c r="D13" s="163" t="s">
        <v>342</v>
      </c>
      <c r="E13" s="163" t="str">
        <f>VLOOKUP(D13,'TS Gantry - AP47'!$C$8:$D$638,2,0)</f>
        <v>DA+0</v>
      </c>
      <c r="F13" s="163" t="s">
        <v>651</v>
      </c>
      <c r="G13" s="158">
        <v>45721.0</v>
      </c>
      <c r="H13" s="158">
        <v>45726.0</v>
      </c>
      <c r="I13" s="185" t="s">
        <v>655</v>
      </c>
      <c r="J13" s="185" t="s">
        <v>656</v>
      </c>
      <c r="K13" s="185" t="s">
        <v>654</v>
      </c>
      <c r="L13" s="185" t="str">
        <f>VLOOKUP(D13,'TS Gantry - AP47'!$C$8:$X$638,22,FALSE)</f>
        <v>DHEERERAN</v>
      </c>
      <c r="M13" s="185" t="str">
        <f>VLOOKUP(D13,'TS Gantry - AP47'!$C$8:$Y$638,23,FALSE)</f>
        <v>LUNKARANSAR</v>
      </c>
      <c r="N13" s="185" t="str">
        <f>VLOOKUP(D13,'TS Gantry - AP47'!$C$8:$Z$638,24,FALSE)</f>
        <v>BIKANER</v>
      </c>
      <c r="O13" s="185"/>
      <c r="P13" s="185"/>
      <c r="Q13" s="185"/>
      <c r="R13" s="185"/>
      <c r="S13" s="163"/>
      <c r="T13" s="205"/>
      <c r="U13" s="175"/>
      <c r="V13" s="175"/>
      <c r="W13" s="175"/>
      <c r="X13" s="175"/>
      <c r="Y13" s="175"/>
      <c r="Z13" s="175"/>
    </row>
    <row r="14">
      <c r="A14" s="202">
        <v>10.0</v>
      </c>
      <c r="B14" s="163" t="s">
        <v>657</v>
      </c>
      <c r="C14" s="163">
        <v>7.0</v>
      </c>
      <c r="D14" s="163" t="s">
        <v>375</v>
      </c>
      <c r="E14" s="163" t="str">
        <f>VLOOKUP(D14,'TS Gantry - AP47'!$C$8:$D$638,2,0)</f>
        <v>DA+9</v>
      </c>
      <c r="F14" s="163" t="s">
        <v>651</v>
      </c>
      <c r="G14" s="158">
        <v>45721.0</v>
      </c>
      <c r="H14" s="158">
        <v>45726.0</v>
      </c>
      <c r="I14" s="228" t="s">
        <v>658</v>
      </c>
      <c r="J14" s="185" t="s">
        <v>660</v>
      </c>
      <c r="K14" s="185" t="s">
        <v>654</v>
      </c>
      <c r="L14" s="185" t="str">
        <f>VLOOKUP(D14,'TS Gantry - AP47'!$C$8:$X$638,22,FALSE)</f>
        <v>HANSHERA</v>
      </c>
      <c r="M14" s="185" t="str">
        <f>VLOOKUP(D14,'TS Gantry - AP47'!$C$8:$Y$638,23,FALSE)</f>
        <v>LUNKARANSAR</v>
      </c>
      <c r="N14" s="185" t="str">
        <f>VLOOKUP(D14,'TS Gantry - AP47'!$C$8:$Z$638,24,FALSE)</f>
        <v>BIKANER</v>
      </c>
      <c r="O14" s="185"/>
      <c r="P14" s="185"/>
      <c r="Q14" s="185"/>
      <c r="R14" s="185"/>
      <c r="S14" s="163"/>
      <c r="T14" s="205"/>
      <c r="U14" s="175"/>
      <c r="V14" s="175"/>
      <c r="W14" s="175"/>
      <c r="X14" s="175"/>
      <c r="Y14" s="175"/>
      <c r="Z14" s="175"/>
    </row>
    <row r="15">
      <c r="A15" s="202">
        <v>11.0</v>
      </c>
      <c r="B15" s="163" t="s">
        <v>657</v>
      </c>
      <c r="C15" s="163">
        <v>8.0</v>
      </c>
      <c r="D15" s="163" t="s">
        <v>317</v>
      </c>
      <c r="E15" s="163" t="str">
        <f>VLOOKUP(D15,'TS Gantry - AP47'!$C$8:$D$638,2,0)</f>
        <v>DA+0</v>
      </c>
      <c r="F15" s="163" t="s">
        <v>651</v>
      </c>
      <c r="G15" s="158">
        <v>45724.0</v>
      </c>
      <c r="H15" s="158">
        <v>45731.0</v>
      </c>
      <c r="I15" s="185" t="s">
        <v>661</v>
      </c>
      <c r="J15" s="185" t="s">
        <v>656</v>
      </c>
      <c r="K15" s="185" t="s">
        <v>654</v>
      </c>
      <c r="L15" s="185" t="str">
        <f>VLOOKUP(D15,'TS Gantry - AP47'!$C$8:$X$638,22,FALSE)</f>
        <v>SODHWALI</v>
      </c>
      <c r="M15" s="185" t="str">
        <f>VLOOKUP(D15,'TS Gantry - AP47'!$C$8:$Y$638,23,FALSE)</f>
        <v>LUNKARANSAR</v>
      </c>
      <c r="N15" s="185" t="str">
        <f>VLOOKUP(D15,'TS Gantry - AP47'!$C$8:$Z$638,24,FALSE)</f>
        <v>BIKANER</v>
      </c>
      <c r="O15" s="185"/>
      <c r="P15" s="185"/>
      <c r="Q15" s="185"/>
      <c r="R15" s="185"/>
      <c r="S15" s="163"/>
      <c r="T15" s="205"/>
      <c r="U15" s="175"/>
      <c r="V15" s="175"/>
      <c r="W15" s="175"/>
      <c r="X15" s="175"/>
      <c r="Y15" s="175"/>
      <c r="Z15" s="175"/>
    </row>
    <row r="16">
      <c r="A16" s="202">
        <v>12.0</v>
      </c>
      <c r="B16" s="163" t="s">
        <v>657</v>
      </c>
      <c r="C16" s="163">
        <v>9.0</v>
      </c>
      <c r="D16" s="163" t="s">
        <v>327</v>
      </c>
      <c r="E16" s="163" t="str">
        <f>VLOOKUP(D16,'TS Gantry - AP47'!$C$8:$D$638,2,0)</f>
        <v>DA+0</v>
      </c>
      <c r="F16" s="163" t="s">
        <v>651</v>
      </c>
      <c r="G16" s="158">
        <v>45726.0</v>
      </c>
      <c r="H16" s="158">
        <v>45733.0</v>
      </c>
      <c r="I16" s="185" t="s">
        <v>652</v>
      </c>
      <c r="J16" s="185" t="s">
        <v>662</v>
      </c>
      <c r="K16" s="185" t="s">
        <v>654</v>
      </c>
      <c r="L16" s="185" t="str">
        <f>VLOOKUP(D16,'TS Gantry - AP47'!$C$8:$X$638,22,FALSE)</f>
        <v>DUDIWALI</v>
      </c>
      <c r="M16" s="185" t="str">
        <f>VLOOKUP(D16,'TS Gantry - AP47'!$C$8:$Y$638,23,FALSE)</f>
        <v>LUNKARANSAR</v>
      </c>
      <c r="N16" s="185" t="str">
        <f>VLOOKUP(D16,'TS Gantry - AP47'!$C$8:$Z$638,24,FALSE)</f>
        <v>BIKANER</v>
      </c>
      <c r="O16" s="185"/>
      <c r="P16" s="185"/>
      <c r="Q16" s="185"/>
      <c r="R16" s="185"/>
      <c r="S16" s="163"/>
      <c r="T16" s="205"/>
      <c r="U16" s="175"/>
      <c r="V16" s="175"/>
      <c r="W16" s="175"/>
      <c r="X16" s="175"/>
      <c r="Y16" s="175"/>
      <c r="Z16" s="175"/>
    </row>
    <row r="17">
      <c r="A17" s="202">
        <v>13.0</v>
      </c>
      <c r="B17" s="163" t="s">
        <v>657</v>
      </c>
      <c r="C17" s="163">
        <v>10.0</v>
      </c>
      <c r="D17" s="163" t="s">
        <v>376</v>
      </c>
      <c r="E17" s="163" t="str">
        <f>VLOOKUP(D17,'TS Gantry - AP47'!$C$8:$D$638,2,0)</f>
        <v>DA+9</v>
      </c>
      <c r="F17" s="163" t="s">
        <v>651</v>
      </c>
      <c r="G17" s="158">
        <v>45725.0</v>
      </c>
      <c r="H17" s="158">
        <v>45729.0</v>
      </c>
      <c r="I17" s="228" t="s">
        <v>658</v>
      </c>
      <c r="J17" s="185" t="s">
        <v>659</v>
      </c>
      <c r="K17" s="185" t="s">
        <v>654</v>
      </c>
      <c r="L17" s="185" t="str">
        <f>VLOOKUP(D17,'TS Gantry - AP47'!$C$8:$X$638,22,FALSE)</f>
        <v>HANSHERA</v>
      </c>
      <c r="M17" s="185" t="str">
        <f>VLOOKUP(D17,'TS Gantry - AP47'!$C$8:$Y$638,23,FALSE)</f>
        <v>LUNKARANSAR</v>
      </c>
      <c r="N17" s="185" t="str">
        <f>VLOOKUP(D17,'TS Gantry - AP47'!$C$8:$Z$638,24,FALSE)</f>
        <v>BIKANER</v>
      </c>
      <c r="O17" s="185"/>
      <c r="P17" s="185"/>
      <c r="Q17" s="185"/>
      <c r="R17" s="185"/>
      <c r="S17" s="163"/>
      <c r="T17" s="216"/>
      <c r="U17" s="175"/>
      <c r="V17" s="175"/>
      <c r="W17" s="175"/>
      <c r="X17" s="175"/>
      <c r="Y17" s="175"/>
      <c r="Z17" s="175"/>
    </row>
    <row r="18">
      <c r="A18" s="202">
        <v>14.0</v>
      </c>
      <c r="B18" s="163" t="s">
        <v>657</v>
      </c>
      <c r="C18" s="163">
        <v>11.0</v>
      </c>
      <c r="D18" s="163" t="s">
        <v>396</v>
      </c>
      <c r="E18" s="163" t="str">
        <f>VLOOKUP(D18,'TS Gantry - AP47'!$C$8:$D$638,2,0)</f>
        <v>DA+0</v>
      </c>
      <c r="F18" s="163" t="s">
        <v>651</v>
      </c>
      <c r="G18" s="158">
        <v>45727.0</v>
      </c>
      <c r="H18" s="158">
        <v>45733.0</v>
      </c>
      <c r="I18" s="185" t="s">
        <v>658</v>
      </c>
      <c r="J18" s="185" t="s">
        <v>660</v>
      </c>
      <c r="K18" s="185" t="s">
        <v>654</v>
      </c>
      <c r="L18" s="185" t="str">
        <f>VLOOKUP(D18,'TS Gantry - AP47'!$C$8:$X$638,22,FALSE)</f>
        <v>SURANA</v>
      </c>
      <c r="M18" s="185" t="str">
        <f>VLOOKUP(D18,'TS Gantry - AP47'!$C$8:$Y$638,23,FALSE)</f>
        <v>LUNKARANSAR</v>
      </c>
      <c r="N18" s="185" t="str">
        <f>VLOOKUP(D18,'TS Gantry - AP47'!$C$8:$Z$638,24,FALSE)</f>
        <v>BIKANER</v>
      </c>
      <c r="O18" s="185"/>
      <c r="P18" s="185"/>
      <c r="Q18" s="185"/>
      <c r="R18" s="185"/>
      <c r="S18" s="163"/>
      <c r="T18" s="216"/>
      <c r="U18" s="175"/>
      <c r="V18" s="175"/>
      <c r="W18" s="175"/>
      <c r="X18" s="175"/>
      <c r="Y18" s="175"/>
      <c r="Z18" s="175"/>
    </row>
    <row r="19">
      <c r="A19" s="202">
        <v>15.0</v>
      </c>
      <c r="B19" s="163" t="s">
        <v>657</v>
      </c>
      <c r="C19" s="163">
        <v>12.0</v>
      </c>
      <c r="D19" s="163" t="s">
        <v>341</v>
      </c>
      <c r="E19" s="163" t="str">
        <f>VLOOKUP(D19,'TS Gantry - AP47'!$C$8:$D$638,2,0)</f>
        <v>DA+3</v>
      </c>
      <c r="F19" s="163" t="s">
        <v>651</v>
      </c>
      <c r="G19" s="158">
        <v>45733.0</v>
      </c>
      <c r="H19" s="158">
        <v>45740.0</v>
      </c>
      <c r="I19" s="185" t="s">
        <v>655</v>
      </c>
      <c r="J19" s="185" t="s">
        <v>663</v>
      </c>
      <c r="K19" s="185" t="s">
        <v>654</v>
      </c>
      <c r="L19" s="185" t="str">
        <f>VLOOKUP(D19,'TS Gantry - AP47'!$C$8:$X$638,22,FALSE)</f>
        <v>DHEERERAN</v>
      </c>
      <c r="M19" s="185" t="str">
        <f>VLOOKUP(D19,'TS Gantry - AP47'!$C$8:$Y$638,23,FALSE)</f>
        <v>LUNKARANSAR</v>
      </c>
      <c r="N19" s="185" t="str">
        <f>VLOOKUP(D19,'TS Gantry - AP47'!$C$8:$Z$638,24,FALSE)</f>
        <v>BIKANER</v>
      </c>
      <c r="O19" s="185"/>
      <c r="P19" s="185"/>
      <c r="Q19" s="185"/>
      <c r="R19" s="185"/>
      <c r="S19" s="163"/>
      <c r="T19" s="216"/>
      <c r="U19" s="175"/>
      <c r="V19" s="175"/>
      <c r="W19" s="175"/>
      <c r="X19" s="175"/>
      <c r="Y19" s="175"/>
      <c r="Z19" s="175"/>
    </row>
    <row r="20">
      <c r="A20" s="202">
        <v>16.0</v>
      </c>
      <c r="B20" s="163" t="s">
        <v>657</v>
      </c>
      <c r="C20" s="163">
        <v>13.0</v>
      </c>
      <c r="D20" s="163" t="s">
        <v>318</v>
      </c>
      <c r="E20" s="163" t="str">
        <f>VLOOKUP(D20,'TS Gantry - AP47'!$C$8:$D$638,2,0)</f>
        <v>DA+6</v>
      </c>
      <c r="F20" s="163" t="s">
        <v>651</v>
      </c>
      <c r="G20" s="158">
        <v>45730.0</v>
      </c>
      <c r="H20" s="158">
        <v>45736.0</v>
      </c>
      <c r="I20" s="185" t="s">
        <v>661</v>
      </c>
      <c r="J20" s="185" t="s">
        <v>656</v>
      </c>
      <c r="K20" s="185" t="s">
        <v>654</v>
      </c>
      <c r="L20" s="185" t="str">
        <f>VLOOKUP(D20,'TS Gantry - AP47'!$C$8:$X$638,22,FALSE)</f>
        <v>SODHWALI</v>
      </c>
      <c r="M20" s="185" t="str">
        <f>VLOOKUP(D20,'TS Gantry - AP47'!$C$8:$Y$638,23,FALSE)</f>
        <v>LUNKARANSAR</v>
      </c>
      <c r="N20" s="185" t="str">
        <f>VLOOKUP(D20,'TS Gantry - AP47'!$C$8:$Z$638,24,FALSE)</f>
        <v>BIKANER</v>
      </c>
      <c r="O20" s="185"/>
      <c r="P20" s="185"/>
      <c r="Q20" s="185"/>
      <c r="R20" s="185"/>
      <c r="S20" s="163"/>
      <c r="T20" s="216"/>
      <c r="U20" s="175"/>
      <c r="V20" s="175"/>
      <c r="W20" s="175"/>
      <c r="X20" s="175"/>
      <c r="Y20" s="175"/>
      <c r="Z20" s="175"/>
    </row>
    <row r="21" ht="15.75" customHeight="1">
      <c r="A21" s="202">
        <v>17.0</v>
      </c>
      <c r="B21" s="163" t="s">
        <v>657</v>
      </c>
      <c r="C21" s="163">
        <v>14.0</v>
      </c>
      <c r="D21" s="203" t="s">
        <v>395</v>
      </c>
      <c r="E21" s="163" t="str">
        <f>VLOOKUP(D21,'TS Gantry - AP47'!$C$8:$D$638,2,0)</f>
        <v>DA+6</v>
      </c>
      <c r="F21" s="163" t="s">
        <v>651</v>
      </c>
      <c r="G21" s="158">
        <v>45730.0</v>
      </c>
      <c r="H21" s="158">
        <v>45734.0</v>
      </c>
      <c r="I21" s="185" t="s">
        <v>658</v>
      </c>
      <c r="J21" s="185" t="s">
        <v>659</v>
      </c>
      <c r="K21" s="185" t="s">
        <v>654</v>
      </c>
      <c r="L21" s="185" t="str">
        <f>VLOOKUP(D21,'TS Gantry - AP47'!$C$8:$X$638,22,FALSE)</f>
        <v>SURANA</v>
      </c>
      <c r="M21" s="185" t="str">
        <f>VLOOKUP(D21,'TS Gantry - AP47'!$C$8:$Y$638,23,FALSE)</f>
        <v>LUNKARANSAR</v>
      </c>
      <c r="N21" s="185" t="str">
        <f>VLOOKUP(D21,'TS Gantry - AP47'!$C$8:$Z$638,24,FALSE)</f>
        <v>BIKANER</v>
      </c>
      <c r="O21" s="185"/>
      <c r="P21" s="185"/>
      <c r="Q21" s="185"/>
      <c r="R21" s="185"/>
      <c r="S21" s="163"/>
      <c r="T21" s="216"/>
      <c r="U21" s="175"/>
      <c r="V21" s="175"/>
      <c r="W21" s="175"/>
      <c r="X21" s="175"/>
      <c r="Y21" s="175"/>
      <c r="Z21" s="175"/>
    </row>
    <row r="22" ht="15.75" customHeight="1">
      <c r="A22" s="202">
        <v>18.0</v>
      </c>
      <c r="B22" s="163" t="s">
        <v>657</v>
      </c>
      <c r="C22" s="163">
        <v>15.0</v>
      </c>
      <c r="D22" s="163" t="s">
        <v>394</v>
      </c>
      <c r="E22" s="163" t="str">
        <f>VLOOKUP(D22,'TS Gantry - AP47'!$C$8:$D$638,2,0)</f>
        <v>DA+6</v>
      </c>
      <c r="F22" s="163" t="s">
        <v>651</v>
      </c>
      <c r="G22" s="158">
        <v>45732.0</v>
      </c>
      <c r="H22" s="158">
        <v>45737.0</v>
      </c>
      <c r="I22" s="185" t="s">
        <v>658</v>
      </c>
      <c r="J22" s="185" t="s">
        <v>660</v>
      </c>
      <c r="K22" s="185" t="s">
        <v>654</v>
      </c>
      <c r="L22" s="185" t="str">
        <f>VLOOKUP(D22,'TS Gantry - AP47'!$C$8:$X$638,22,FALSE)</f>
        <v>SURANA</v>
      </c>
      <c r="M22" s="185" t="str">
        <f>VLOOKUP(D22,'TS Gantry - AP47'!$C$8:$Y$638,23,FALSE)</f>
        <v>LUNKARANSAR</v>
      </c>
      <c r="N22" s="185" t="str">
        <f>VLOOKUP(D22,'TS Gantry - AP47'!$C$8:$Z$638,24,FALSE)</f>
        <v>BIKANER</v>
      </c>
      <c r="O22" s="185"/>
      <c r="P22" s="185"/>
      <c r="Q22" s="185"/>
      <c r="R22" s="185"/>
      <c r="S22" s="163"/>
      <c r="T22" s="216"/>
      <c r="U22" s="175"/>
      <c r="V22" s="175"/>
      <c r="W22" s="175"/>
      <c r="X22" s="175"/>
      <c r="Y22" s="175"/>
      <c r="Z22" s="175"/>
    </row>
    <row r="23" ht="15.75" customHeight="1">
      <c r="A23" s="202">
        <v>19.0</v>
      </c>
      <c r="B23" s="163" t="s">
        <v>657</v>
      </c>
      <c r="C23" s="163">
        <v>16.0</v>
      </c>
      <c r="D23" s="163" t="s">
        <v>326</v>
      </c>
      <c r="E23" s="163" t="str">
        <f>VLOOKUP(D23,'TS Gantry - AP47'!$C$8:$D$638,2,0)</f>
        <v>DA-1.5</v>
      </c>
      <c r="F23" s="163" t="s">
        <v>651</v>
      </c>
      <c r="G23" s="158">
        <v>45732.0</v>
      </c>
      <c r="H23" s="158">
        <v>45737.0</v>
      </c>
      <c r="I23" s="185" t="s">
        <v>652</v>
      </c>
      <c r="J23" s="185" t="s">
        <v>662</v>
      </c>
      <c r="K23" s="185" t="s">
        <v>654</v>
      </c>
      <c r="L23" s="185" t="str">
        <f>VLOOKUP(D23,'TS Gantry - AP47'!$C$8:$X$638,22,FALSE)</f>
        <v>DUDIWALI</v>
      </c>
      <c r="M23" s="185" t="str">
        <f>VLOOKUP(D23,'TS Gantry - AP47'!$C$8:$Y$638,23,FALSE)</f>
        <v>LUNKARANSAR</v>
      </c>
      <c r="N23" s="185" t="str">
        <f>VLOOKUP(D23,'TS Gantry - AP47'!$C$8:$Z$638,24,FALSE)</f>
        <v>BIKANER</v>
      </c>
      <c r="O23" s="185"/>
      <c r="P23" s="185"/>
      <c r="Q23" s="185"/>
      <c r="R23" s="185"/>
      <c r="S23" s="163"/>
      <c r="T23" s="216"/>
      <c r="U23" s="175"/>
      <c r="V23" s="175"/>
      <c r="W23" s="175"/>
      <c r="X23" s="175"/>
      <c r="Y23" s="175"/>
      <c r="Z23" s="175"/>
    </row>
    <row r="24" ht="15.75" customHeight="1">
      <c r="A24" s="202">
        <v>20.0</v>
      </c>
      <c r="B24" s="163" t="s">
        <v>657</v>
      </c>
      <c r="C24" s="163">
        <v>17.0</v>
      </c>
      <c r="D24" s="229" t="s">
        <v>398</v>
      </c>
      <c r="E24" s="163" t="str">
        <f>VLOOKUP(D24,'TS Gantry - AP47'!$C$8:$D$638,2,0)</f>
        <v>DA+3</v>
      </c>
      <c r="F24" s="163" t="s">
        <v>651</v>
      </c>
      <c r="G24" s="158">
        <v>45734.0</v>
      </c>
      <c r="H24" s="158">
        <v>45739.0</v>
      </c>
      <c r="I24" s="185" t="s">
        <v>658</v>
      </c>
      <c r="J24" s="185" t="s">
        <v>656</v>
      </c>
      <c r="K24" s="185" t="s">
        <v>654</v>
      </c>
      <c r="L24" s="185" t="str">
        <f>VLOOKUP(D24,'TS Gantry - AP47'!$C$8:$X$638,22,FALSE)</f>
        <v>SURANA</v>
      </c>
      <c r="M24" s="185" t="str">
        <f>VLOOKUP(D24,'TS Gantry - AP47'!$C$8:$Y$638,23,FALSE)</f>
        <v>LUNKARANSAR</v>
      </c>
      <c r="N24" s="185" t="str">
        <f>VLOOKUP(D24,'TS Gantry - AP47'!$C$8:$Z$638,24,FALSE)</f>
        <v>BIKANER</v>
      </c>
      <c r="O24" s="185"/>
      <c r="P24" s="185"/>
      <c r="Q24" s="185"/>
      <c r="R24" s="185"/>
      <c r="S24" s="163"/>
      <c r="T24" s="216"/>
      <c r="U24" s="175"/>
      <c r="V24" s="175"/>
      <c r="W24" s="175"/>
      <c r="X24" s="175"/>
      <c r="Y24" s="175"/>
      <c r="Z24" s="175"/>
    </row>
    <row r="25" ht="15.75" customHeight="1">
      <c r="A25" s="202">
        <v>21.0</v>
      </c>
      <c r="B25" s="163" t="s">
        <v>657</v>
      </c>
      <c r="C25" s="163">
        <v>18.0</v>
      </c>
      <c r="D25" s="163" t="s">
        <v>399</v>
      </c>
      <c r="E25" s="163" t="str">
        <f>VLOOKUP(D25,'TS Gantry - AP47'!$C$8:$D$638,2,0)</f>
        <v>DA+6</v>
      </c>
      <c r="F25" s="163" t="s">
        <v>651</v>
      </c>
      <c r="G25" s="158">
        <v>45736.0</v>
      </c>
      <c r="H25" s="158">
        <v>45740.0</v>
      </c>
      <c r="I25" s="228" t="s">
        <v>658</v>
      </c>
      <c r="J25" s="185" t="s">
        <v>659</v>
      </c>
      <c r="K25" s="185" t="s">
        <v>654</v>
      </c>
      <c r="L25" s="185" t="str">
        <f>VLOOKUP(D25,'TS Gantry - AP47'!$C$8:$X$638,22,FALSE)</f>
        <v>SURANA</v>
      </c>
      <c r="M25" s="185" t="str">
        <f>VLOOKUP(D25,'TS Gantry - AP47'!$C$8:$Y$638,23,FALSE)</f>
        <v>LUNKARANSAR</v>
      </c>
      <c r="N25" s="185" t="str">
        <f>VLOOKUP(D25,'TS Gantry - AP47'!$C$8:$Z$638,24,FALSE)</f>
        <v>BIKANER</v>
      </c>
      <c r="O25" s="185"/>
      <c r="P25" s="185"/>
      <c r="Q25" s="185"/>
      <c r="R25" s="185"/>
      <c r="S25" s="163"/>
      <c r="T25" s="216"/>
      <c r="U25" s="175"/>
      <c r="V25" s="175"/>
      <c r="W25" s="175"/>
      <c r="X25" s="175"/>
      <c r="Y25" s="175"/>
      <c r="Z25" s="175"/>
    </row>
    <row r="26" ht="15.75" customHeight="1">
      <c r="A26" s="202">
        <v>22.0</v>
      </c>
      <c r="B26" s="163" t="s">
        <v>657</v>
      </c>
      <c r="C26" s="163">
        <v>19.0</v>
      </c>
      <c r="D26" s="163" t="s">
        <v>400</v>
      </c>
      <c r="E26" s="163" t="str">
        <f>VLOOKUP(D26,'TS Gantry - AP47'!$C$8:$D$638,2,0)</f>
        <v>DA-1.5</v>
      </c>
      <c r="F26" s="163" t="s">
        <v>651</v>
      </c>
      <c r="G26" s="158">
        <v>45737.0</v>
      </c>
      <c r="H26" s="158">
        <v>45741.0</v>
      </c>
      <c r="I26" s="185" t="s">
        <v>658</v>
      </c>
      <c r="J26" s="185" t="s">
        <v>660</v>
      </c>
      <c r="K26" s="185" t="s">
        <v>654</v>
      </c>
      <c r="L26" s="185" t="str">
        <f>VLOOKUP(D26,'TS Gantry - AP47'!$C$8:$X$638,22,FALSE)</f>
        <v>KAKARICHCHHA</v>
      </c>
      <c r="M26" s="185" t="str">
        <f>VLOOKUP(D26,'TS Gantry - AP47'!$C$8:$Y$638,23,FALSE)</f>
        <v>LUNKARANSAR</v>
      </c>
      <c r="N26" s="185" t="str">
        <f>VLOOKUP(D26,'TS Gantry - AP47'!$C$8:$Z$638,24,FALSE)</f>
        <v>BIKANER</v>
      </c>
      <c r="O26" s="185"/>
      <c r="P26" s="185"/>
      <c r="Q26" s="185"/>
      <c r="R26" s="185"/>
      <c r="S26" s="163"/>
      <c r="T26" s="216"/>
      <c r="U26" s="175"/>
      <c r="V26" s="175"/>
      <c r="W26" s="175"/>
      <c r="X26" s="175"/>
      <c r="Y26" s="175"/>
      <c r="Z26" s="175"/>
    </row>
    <row r="27" ht="15.75" customHeight="1">
      <c r="A27" s="202">
        <v>23.0</v>
      </c>
      <c r="B27" s="163" t="s">
        <v>657</v>
      </c>
      <c r="C27" s="163">
        <v>20.0</v>
      </c>
      <c r="D27" s="163" t="s">
        <v>328</v>
      </c>
      <c r="E27" s="163" t="str">
        <f>VLOOKUP(D27,'TS Gantry - AP47'!$C$8:$D$638,2,0)</f>
        <v>DA-1.5</v>
      </c>
      <c r="F27" s="163" t="s">
        <v>651</v>
      </c>
      <c r="G27" s="158">
        <v>45736.0</v>
      </c>
      <c r="H27" s="158">
        <v>45742.0</v>
      </c>
      <c r="I27" s="185" t="s">
        <v>652</v>
      </c>
      <c r="J27" s="185" t="s">
        <v>662</v>
      </c>
      <c r="K27" s="185" t="s">
        <v>654</v>
      </c>
      <c r="L27" s="185" t="str">
        <f>VLOOKUP(D27,'TS Gantry - AP47'!$C$8:$X$638,22,FALSE)</f>
        <v>DUDIWALI</v>
      </c>
      <c r="M27" s="185" t="str">
        <f>VLOOKUP(D27,'TS Gantry - AP47'!$C$8:$Y$638,23,FALSE)</f>
        <v>LUNKARANSAR</v>
      </c>
      <c r="N27" s="185" t="str">
        <f>VLOOKUP(D27,'TS Gantry - AP47'!$C$8:$Z$638,24,FALSE)</f>
        <v>BIKANER</v>
      </c>
      <c r="O27" s="185"/>
      <c r="P27" s="185"/>
      <c r="Q27" s="185"/>
      <c r="R27" s="185"/>
      <c r="S27" s="163"/>
      <c r="T27" s="216"/>
      <c r="U27" s="175"/>
      <c r="V27" s="175"/>
      <c r="W27" s="175"/>
      <c r="X27" s="175"/>
      <c r="Y27" s="175"/>
      <c r="Z27" s="175"/>
    </row>
    <row r="28" ht="15.75" customHeight="1">
      <c r="A28" s="202">
        <v>24.0</v>
      </c>
      <c r="B28" s="163" t="s">
        <v>657</v>
      </c>
      <c r="C28" s="163">
        <v>21.0</v>
      </c>
      <c r="D28" s="163" t="s">
        <v>320</v>
      </c>
      <c r="E28" s="163" t="str">
        <f>VLOOKUP(D28,'TS Gantry - AP47'!$C$8:$D$638,2,0)</f>
        <v>DA+6</v>
      </c>
      <c r="F28" s="163" t="s">
        <v>651</v>
      </c>
      <c r="G28" s="158">
        <v>45737.0</v>
      </c>
      <c r="H28" s="158">
        <v>45742.0</v>
      </c>
      <c r="I28" s="185" t="s">
        <v>661</v>
      </c>
      <c r="J28" s="185" t="s">
        <v>656</v>
      </c>
      <c r="K28" s="185" t="s">
        <v>654</v>
      </c>
      <c r="L28" s="185" t="str">
        <f>VLOOKUP(D28,'TS Gantry - AP47'!$C$8:$X$638,22,FALSE)</f>
        <v>SODHWALI</v>
      </c>
      <c r="M28" s="185" t="str">
        <f>VLOOKUP(D28,'TS Gantry - AP47'!$C$8:$Y$638,23,FALSE)</f>
        <v>LUNKARANSAR</v>
      </c>
      <c r="N28" s="185" t="str">
        <f>VLOOKUP(D28,'TS Gantry - AP47'!$C$8:$Z$638,24,FALSE)</f>
        <v>BIKANER</v>
      </c>
      <c r="O28" s="185"/>
      <c r="P28" s="185"/>
      <c r="Q28" s="185"/>
      <c r="R28" s="185"/>
      <c r="S28" s="163"/>
      <c r="T28" s="216"/>
      <c r="U28" s="175"/>
      <c r="V28" s="175"/>
      <c r="W28" s="175"/>
      <c r="X28" s="175"/>
      <c r="Y28" s="175"/>
      <c r="Z28" s="175"/>
    </row>
    <row r="29" ht="15.75" customHeight="1">
      <c r="A29" s="202">
        <v>25.0</v>
      </c>
      <c r="B29" s="163" t="s">
        <v>657</v>
      </c>
      <c r="C29" s="163">
        <v>22.0</v>
      </c>
      <c r="D29" s="163" t="s">
        <v>403</v>
      </c>
      <c r="E29" s="163" t="str">
        <f>VLOOKUP(D29,'TS Gantry - AP47'!$C$8:$D$638,2,0)</f>
        <v>DA+3</v>
      </c>
      <c r="F29" s="163" t="s">
        <v>651</v>
      </c>
      <c r="G29" s="158">
        <v>45739.0</v>
      </c>
      <c r="H29" s="158">
        <v>45743.0</v>
      </c>
      <c r="I29" s="185" t="s">
        <v>658</v>
      </c>
      <c r="J29" s="185" t="s">
        <v>659</v>
      </c>
      <c r="K29" s="185" t="s">
        <v>654</v>
      </c>
      <c r="L29" s="185" t="str">
        <f>VLOOKUP(D29,'TS Gantry - AP47'!$C$8:$X$638,22,FALSE)</f>
        <v>KAKARICHCHHA</v>
      </c>
      <c r="M29" s="185" t="str">
        <f>VLOOKUP(D29,'TS Gantry - AP47'!$C$8:$Y$638,23,FALSE)</f>
        <v>LUNKARANSAR</v>
      </c>
      <c r="N29" s="185" t="str">
        <f>VLOOKUP(D29,'TS Gantry - AP47'!$C$8:$Z$638,24,FALSE)</f>
        <v>BIKANER</v>
      </c>
      <c r="O29" s="185"/>
      <c r="P29" s="185"/>
      <c r="Q29" s="185"/>
      <c r="R29" s="185"/>
      <c r="S29" s="163"/>
      <c r="T29" s="216"/>
      <c r="U29" s="175"/>
      <c r="V29" s="175"/>
      <c r="W29" s="175"/>
      <c r="X29" s="175"/>
      <c r="Y29" s="175"/>
      <c r="Z29" s="175"/>
    </row>
    <row r="30" ht="15.75" customHeight="1">
      <c r="A30" s="202">
        <v>26.0</v>
      </c>
      <c r="B30" s="163" t="s">
        <v>657</v>
      </c>
      <c r="C30" s="163">
        <v>23.0</v>
      </c>
      <c r="D30" s="163" t="s">
        <v>347</v>
      </c>
      <c r="E30" s="163" t="str">
        <f>VLOOKUP(D30,'TS Gantry - AP47'!$C$8:$D$638,2,0)</f>
        <v>DA+6</v>
      </c>
      <c r="F30" s="163" t="s">
        <v>651</v>
      </c>
      <c r="G30" s="158">
        <v>45740.0</v>
      </c>
      <c r="H30" s="158">
        <v>45746.0</v>
      </c>
      <c r="I30" s="185" t="s">
        <v>655</v>
      </c>
      <c r="J30" s="185" t="s">
        <v>663</v>
      </c>
      <c r="K30" s="185" t="s">
        <v>654</v>
      </c>
      <c r="L30" s="185" t="str">
        <f>VLOOKUP(D30,'TS Gantry - AP47'!$C$8:$X$638,22,FALSE)</f>
        <v>DHEERERAN</v>
      </c>
      <c r="M30" s="185" t="str">
        <f>VLOOKUP(D30,'TS Gantry - AP47'!$C$8:$Y$638,23,FALSE)</f>
        <v>LUNKARANSAR</v>
      </c>
      <c r="N30" s="185" t="str">
        <f>VLOOKUP(D30,'TS Gantry - AP47'!$C$8:$Z$638,24,FALSE)</f>
        <v>BIKANER</v>
      </c>
      <c r="O30" s="185"/>
      <c r="P30" s="185"/>
      <c r="Q30" s="185"/>
      <c r="R30" s="185"/>
      <c r="S30" s="163"/>
      <c r="T30" s="216"/>
      <c r="U30" s="175"/>
      <c r="V30" s="175"/>
      <c r="W30" s="175"/>
      <c r="X30" s="175"/>
      <c r="Y30" s="175"/>
      <c r="Z30" s="175"/>
    </row>
    <row r="31" ht="15.75" customHeight="1">
      <c r="A31" s="202">
        <v>27.0</v>
      </c>
      <c r="B31" s="163" t="s">
        <v>657</v>
      </c>
      <c r="C31" s="163">
        <v>24.0</v>
      </c>
      <c r="D31" s="163" t="s">
        <v>401</v>
      </c>
      <c r="E31" s="163" t="str">
        <f>VLOOKUP(D31,'TS Gantry - AP47'!$C$8:$D$638,2,0)</f>
        <v>DA+9</v>
      </c>
      <c r="F31" s="163" t="s">
        <v>651</v>
      </c>
      <c r="G31" s="136">
        <v>45739.0</v>
      </c>
      <c r="H31" s="158">
        <v>45744.0</v>
      </c>
      <c r="I31" s="185" t="s">
        <v>658</v>
      </c>
      <c r="J31" s="185" t="s">
        <v>656</v>
      </c>
      <c r="K31" s="185" t="s">
        <v>654</v>
      </c>
      <c r="L31" s="185" t="str">
        <f>VLOOKUP(D31,'TS Gantry - AP47'!$C$8:$X$638,22,FALSE)</f>
        <v>KAKARICHCHHA</v>
      </c>
      <c r="M31" s="185" t="str">
        <f>VLOOKUP(D31,'TS Gantry - AP47'!$C$8:$Y$638,23,FALSE)</f>
        <v>LUNKARANSAR</v>
      </c>
      <c r="N31" s="185" t="str">
        <f>VLOOKUP(D31,'TS Gantry - AP47'!$C$8:$Z$638,24,FALSE)</f>
        <v>BIKANER</v>
      </c>
      <c r="O31" s="185"/>
      <c r="P31" s="185"/>
      <c r="Q31" s="185"/>
      <c r="R31" s="185"/>
      <c r="S31" s="163"/>
      <c r="T31" s="216"/>
      <c r="U31" s="175"/>
      <c r="V31" s="175"/>
      <c r="W31" s="175"/>
      <c r="X31" s="175"/>
      <c r="Y31" s="175"/>
      <c r="Z31" s="175"/>
    </row>
    <row r="32" ht="15.75" customHeight="1">
      <c r="A32" s="202">
        <v>28.0</v>
      </c>
      <c r="B32" s="163" t="s">
        <v>657</v>
      </c>
      <c r="C32" s="163">
        <v>25.0</v>
      </c>
      <c r="D32" s="203" t="s">
        <v>404</v>
      </c>
      <c r="E32" s="163" t="str">
        <f>VLOOKUP(D32,'TS Gantry - AP47'!$C$8:$D$638,2,0)</f>
        <v>DA+6</v>
      </c>
      <c r="F32" s="163" t="s">
        <v>651</v>
      </c>
      <c r="G32" s="136">
        <v>45742.0</v>
      </c>
      <c r="H32" s="158">
        <v>45746.0</v>
      </c>
      <c r="I32" s="185" t="s">
        <v>658</v>
      </c>
      <c r="J32" s="185" t="s">
        <v>659</v>
      </c>
      <c r="K32" s="185" t="s">
        <v>654</v>
      </c>
      <c r="L32" s="185" t="str">
        <f>VLOOKUP(D32,'TS Gantry - AP47'!$C$8:$X$638,22,FALSE)</f>
        <v>KAKARICHCHHA</v>
      </c>
      <c r="M32" s="185" t="str">
        <f>VLOOKUP(D32,'TS Gantry - AP47'!$C$8:$Y$638,23,FALSE)</f>
        <v>LUNKARANSAR</v>
      </c>
      <c r="N32" s="185" t="str">
        <f>VLOOKUP(D32,'TS Gantry - AP47'!$C$8:$Z$638,24,FALSE)</f>
        <v>BIKANER</v>
      </c>
      <c r="O32" s="185"/>
      <c r="P32" s="185"/>
      <c r="Q32" s="185"/>
      <c r="R32" s="185"/>
      <c r="S32" s="163"/>
      <c r="T32" s="216"/>
      <c r="U32" s="175"/>
      <c r="V32" s="175"/>
      <c r="W32" s="175"/>
      <c r="X32" s="175"/>
      <c r="Y32" s="175"/>
      <c r="Z32" s="175"/>
    </row>
    <row r="33" ht="15.75" customHeight="1">
      <c r="A33" s="206">
        <v>29.0</v>
      </c>
      <c r="B33" s="170" t="s">
        <v>657</v>
      </c>
      <c r="C33" s="170">
        <v>26.0</v>
      </c>
      <c r="D33" s="170" t="s">
        <v>407</v>
      </c>
      <c r="E33" s="170" t="str">
        <f>VLOOKUP(D33,'TS Gantry - AP47'!$C$8:$D$638,2,0)</f>
        <v>DA+6</v>
      </c>
      <c r="F33" s="170" t="s">
        <v>651</v>
      </c>
      <c r="G33" s="230">
        <v>45743.0</v>
      </c>
      <c r="H33" s="231">
        <v>45747.0</v>
      </c>
      <c r="I33" s="209" t="s">
        <v>658</v>
      </c>
      <c r="J33" s="209" t="s">
        <v>656</v>
      </c>
      <c r="K33" s="209" t="s">
        <v>654</v>
      </c>
      <c r="L33" s="209" t="str">
        <f>VLOOKUP(D33,'TS Gantry - AP47'!$C$8:$X$638,22,FALSE)</f>
        <v>KALKAL MUKLERA</v>
      </c>
      <c r="M33" s="209" t="str">
        <f>VLOOKUP(D33,'TS Gantry - AP47'!$C$8:$Y$638,23,FALSE)</f>
        <v>LUNKARANSAR</v>
      </c>
      <c r="N33" s="209" t="str">
        <f>VLOOKUP(D33,'TS Gantry - AP47'!$C$8:$Z$638,24,FALSE)</f>
        <v>BIKANER</v>
      </c>
      <c r="O33" s="209"/>
      <c r="P33" s="209"/>
      <c r="Q33" s="209"/>
      <c r="R33" s="209"/>
      <c r="S33" s="170"/>
      <c r="T33" s="232"/>
      <c r="U33" s="175"/>
      <c r="V33" s="175"/>
      <c r="W33" s="175"/>
      <c r="X33" s="175"/>
      <c r="Y33" s="175"/>
      <c r="Z33" s="175"/>
    </row>
    <row r="34" ht="15.75" customHeight="1">
      <c r="A34" s="196">
        <v>30.0</v>
      </c>
      <c r="B34" s="197" t="s">
        <v>664</v>
      </c>
      <c r="C34" s="197">
        <v>1.0</v>
      </c>
      <c r="D34" s="198" t="s">
        <v>329</v>
      </c>
      <c r="E34" s="197" t="str">
        <f>VLOOKUP(D34,'TS Gantry - AP47'!$C$8:$D$638,2,0)</f>
        <v>DA+3</v>
      </c>
      <c r="F34" s="197" t="s">
        <v>651</v>
      </c>
      <c r="G34" s="233">
        <v>45742.0</v>
      </c>
      <c r="H34" s="234">
        <v>45748.0</v>
      </c>
      <c r="I34" s="200" t="s">
        <v>652</v>
      </c>
      <c r="J34" s="200" t="s">
        <v>662</v>
      </c>
      <c r="K34" s="200" t="s">
        <v>654</v>
      </c>
      <c r="L34" s="200" t="str">
        <f>VLOOKUP(D34,'TS Gantry - AP47'!$C$8:$X$638,22,FALSE)</f>
        <v>DUDIWALI</v>
      </c>
      <c r="M34" s="200" t="str">
        <f>VLOOKUP(D34,'TS Gantry - AP47'!$C$8:$Y$638,23,FALSE)</f>
        <v>LUNKARANSAR</v>
      </c>
      <c r="N34" s="200" t="str">
        <f>VLOOKUP(D34,'TS Gantry - AP47'!$C$8:$Z$638,24,FALSE)</f>
        <v>BIKANER</v>
      </c>
      <c r="O34" s="200"/>
      <c r="P34" s="200"/>
      <c r="Q34" s="200"/>
      <c r="R34" s="200"/>
      <c r="S34" s="197"/>
      <c r="T34" s="235"/>
      <c r="U34" s="175"/>
      <c r="V34" s="175"/>
      <c r="W34" s="175"/>
      <c r="X34" s="175"/>
      <c r="Y34" s="175"/>
      <c r="Z34" s="175"/>
    </row>
    <row r="35" ht="15.75" customHeight="1">
      <c r="A35" s="202">
        <v>31.0</v>
      </c>
      <c r="B35" s="163" t="s">
        <v>664</v>
      </c>
      <c r="C35" s="163">
        <v>2.0</v>
      </c>
      <c r="D35" s="203" t="s">
        <v>319</v>
      </c>
      <c r="E35" s="163" t="str">
        <f>VLOOKUP(D35,'TS Gantry - AP47'!$C$8:$D$638,2,0)</f>
        <v>DA+3</v>
      </c>
      <c r="F35" s="163" t="s">
        <v>651</v>
      </c>
      <c r="G35" s="136">
        <v>45741.0</v>
      </c>
      <c r="H35" s="236">
        <v>45749.0</v>
      </c>
      <c r="I35" s="185" t="s">
        <v>661</v>
      </c>
      <c r="J35" s="185" t="s">
        <v>660</v>
      </c>
      <c r="K35" s="185" t="s">
        <v>654</v>
      </c>
      <c r="L35" s="185" t="str">
        <f>VLOOKUP(D35,'TS Gantry - AP47'!$C$8:$X$638,22,FALSE)</f>
        <v>SODHWALI</v>
      </c>
      <c r="M35" s="185" t="str">
        <f>VLOOKUP(D35,'TS Gantry - AP47'!$C$8:$Y$638,23,FALSE)</f>
        <v>LUNKARANSAR</v>
      </c>
      <c r="N35" s="185" t="str">
        <f>VLOOKUP(D35,'TS Gantry - AP47'!$C$8:$Z$638,24,FALSE)</f>
        <v>BIKANER</v>
      </c>
      <c r="O35" s="185"/>
      <c r="P35" s="185"/>
      <c r="Q35" s="185"/>
      <c r="R35" s="185"/>
      <c r="S35" s="163"/>
      <c r="T35" s="216"/>
      <c r="U35" s="175"/>
      <c r="V35" s="175"/>
      <c r="W35" s="175"/>
      <c r="X35" s="175"/>
      <c r="Y35" s="175"/>
      <c r="Z35" s="175"/>
    </row>
    <row r="36" ht="15.75" customHeight="1">
      <c r="A36" s="202">
        <v>32.0</v>
      </c>
      <c r="B36" s="163" t="s">
        <v>664</v>
      </c>
      <c r="C36" s="163">
        <v>3.0</v>
      </c>
      <c r="D36" s="237" t="s">
        <v>348</v>
      </c>
      <c r="E36" s="163" t="str">
        <f>VLOOKUP(D36,'TS Gantry - AP47'!$C$8:$D$638,2,0)</f>
        <v>DA+0</v>
      </c>
      <c r="F36" s="136" t="s">
        <v>651</v>
      </c>
      <c r="G36" s="136">
        <v>45745.0</v>
      </c>
      <c r="H36" s="236">
        <v>45750.0</v>
      </c>
      <c r="I36" s="185" t="s">
        <v>658</v>
      </c>
      <c r="J36" s="185" t="s">
        <v>659</v>
      </c>
      <c r="K36" s="185" t="s">
        <v>654</v>
      </c>
      <c r="L36" s="185" t="str">
        <f>VLOOKUP(D36,'TS Gantry - AP47'!$C$8:$X$638,22,FALSE)</f>
        <v>DHEERERAN</v>
      </c>
      <c r="M36" s="185" t="str">
        <f>VLOOKUP(D36,'TS Gantry - AP47'!$C$8:$Y$638,23,FALSE)</f>
        <v>LUNKARANSAR</v>
      </c>
      <c r="N36" s="185" t="str">
        <f>VLOOKUP(D36,'TS Gantry - AP47'!$C$8:$Z$638,24,FALSE)</f>
        <v>BIKANER</v>
      </c>
      <c r="O36" s="185"/>
      <c r="P36" s="185"/>
      <c r="Q36" s="185"/>
      <c r="R36" s="185"/>
      <c r="S36" s="163"/>
      <c r="T36" s="216"/>
      <c r="U36" s="175"/>
      <c r="V36" s="175"/>
      <c r="W36" s="175"/>
      <c r="X36" s="175"/>
      <c r="Y36" s="175"/>
      <c r="Z36" s="175"/>
    </row>
    <row r="37" ht="15.75" customHeight="1">
      <c r="A37" s="202">
        <v>33.0</v>
      </c>
      <c r="B37" s="163" t="s">
        <v>664</v>
      </c>
      <c r="C37" s="163">
        <v>4.0</v>
      </c>
      <c r="D37" s="203" t="s">
        <v>411</v>
      </c>
      <c r="E37" s="163" t="str">
        <f>VLOOKUP(D37,'TS Gantry - AP47'!$C$8:$D$638,2,0)</f>
        <v>DA+0</v>
      </c>
      <c r="F37" s="163" t="s">
        <v>651</v>
      </c>
      <c r="G37" s="158">
        <v>45747.0</v>
      </c>
      <c r="H37" s="236">
        <v>45751.0</v>
      </c>
      <c r="I37" s="185" t="s">
        <v>658</v>
      </c>
      <c r="J37" s="185" t="s">
        <v>656</v>
      </c>
      <c r="K37" s="185" t="s">
        <v>654</v>
      </c>
      <c r="L37" s="185" t="str">
        <f>VLOOKUP(D37,'TS Gantry - AP47'!$C$8:$X$638,22,FALSE)</f>
        <v>KALKAL MUKLERA</v>
      </c>
      <c r="M37" s="185" t="str">
        <f>VLOOKUP(D37,'TS Gantry - AP47'!$C$8:$Y$638,23,FALSE)</f>
        <v>LUNKARANSAR</v>
      </c>
      <c r="N37" s="185" t="str">
        <f>VLOOKUP(D37,'TS Gantry - AP47'!$C$8:$Z$638,24,FALSE)</f>
        <v>BIKANER</v>
      </c>
      <c r="O37" s="185"/>
      <c r="P37" s="185"/>
      <c r="Q37" s="185"/>
      <c r="R37" s="185"/>
      <c r="S37" s="163"/>
      <c r="T37" s="216"/>
      <c r="U37" s="175"/>
      <c r="V37" s="175"/>
      <c r="W37" s="175"/>
      <c r="X37" s="175"/>
      <c r="Y37" s="175"/>
      <c r="Z37" s="175"/>
    </row>
    <row r="38" ht="15.75" customHeight="1">
      <c r="A38" s="202">
        <v>34.0</v>
      </c>
      <c r="B38" s="163" t="s">
        <v>664</v>
      </c>
      <c r="C38" s="163">
        <v>5.0</v>
      </c>
      <c r="D38" s="203" t="s">
        <v>330</v>
      </c>
      <c r="E38" s="163" t="str">
        <f>VLOOKUP(D38,'TS Gantry - AP47'!$C$8:$D$638,2,0)</f>
        <v>DA+3</v>
      </c>
      <c r="F38" s="163" t="s">
        <v>651</v>
      </c>
      <c r="G38" s="136">
        <v>45748.0</v>
      </c>
      <c r="H38" s="236">
        <v>45753.0</v>
      </c>
      <c r="I38" s="185" t="s">
        <v>652</v>
      </c>
      <c r="J38" s="185" t="s">
        <v>662</v>
      </c>
      <c r="K38" s="185" t="s">
        <v>654</v>
      </c>
      <c r="L38" s="185" t="str">
        <f>VLOOKUP(D38,'TS Gantry - AP47'!$C$8:$X$638,22,FALSE)</f>
        <v>DUDIWALI</v>
      </c>
      <c r="M38" s="185" t="str">
        <f>VLOOKUP(D38,'TS Gantry - AP47'!$C$8:$Y$638,23,FALSE)</f>
        <v>LUNKARANSAR</v>
      </c>
      <c r="N38" s="185" t="str">
        <f>VLOOKUP(D38,'TS Gantry - AP47'!$C$8:$Z$638,24,FALSE)</f>
        <v>BIKANER</v>
      </c>
      <c r="O38" s="185"/>
      <c r="P38" s="185"/>
      <c r="Q38" s="185"/>
      <c r="R38" s="185"/>
      <c r="S38" s="163"/>
      <c r="T38" s="216"/>
      <c r="U38" s="175"/>
      <c r="V38" s="175"/>
      <c r="W38" s="175"/>
      <c r="X38" s="175"/>
      <c r="Y38" s="175"/>
      <c r="Z38" s="175"/>
    </row>
    <row r="39" ht="15.75" customHeight="1">
      <c r="A39" s="202">
        <v>35.0</v>
      </c>
      <c r="B39" s="163" t="s">
        <v>664</v>
      </c>
      <c r="C39" s="163">
        <v>6.0</v>
      </c>
      <c r="D39" s="203" t="s">
        <v>486</v>
      </c>
      <c r="E39" s="163" t="str">
        <f>VLOOKUP(D39,'TS Gantry - AP47'!$C$8:$D$638,2,0)</f>
        <v>DA+0</v>
      </c>
      <c r="F39" s="163" t="s">
        <v>651</v>
      </c>
      <c r="G39" s="136">
        <v>45750.0</v>
      </c>
      <c r="H39" s="236">
        <v>45754.0</v>
      </c>
      <c r="I39" s="185" t="s">
        <v>658</v>
      </c>
      <c r="J39" s="185" t="s">
        <v>660</v>
      </c>
      <c r="K39" s="185" t="s">
        <v>654</v>
      </c>
      <c r="L39" s="185" t="str">
        <f>VLOOKUP(D39,'TS Gantry - AP47'!$C$8:$X$638,22,FALSE)</f>
        <v>CHHATASAR</v>
      </c>
      <c r="M39" s="185" t="str">
        <f>VLOOKUP(D39,'TS Gantry - AP47'!$C$8:$Y$638,23,FALSE)</f>
        <v>LUNKARANSAR</v>
      </c>
      <c r="N39" s="185" t="str">
        <f>VLOOKUP(D39,'TS Gantry - AP47'!$C$8:$Z$638,24,FALSE)</f>
        <v>BIKANER</v>
      </c>
      <c r="O39" s="185"/>
      <c r="P39" s="185"/>
      <c r="Q39" s="185"/>
      <c r="R39" s="185"/>
      <c r="S39" s="163"/>
      <c r="T39" s="216"/>
      <c r="U39" s="175"/>
      <c r="V39" s="175"/>
      <c r="W39" s="175"/>
      <c r="X39" s="175"/>
      <c r="Y39" s="175"/>
      <c r="Z39" s="175"/>
    </row>
    <row r="40" ht="15.75" customHeight="1">
      <c r="A40" s="202">
        <v>36.0</v>
      </c>
      <c r="B40" s="163" t="s">
        <v>664</v>
      </c>
      <c r="C40" s="163">
        <v>7.0</v>
      </c>
      <c r="D40" s="203" t="s">
        <v>408</v>
      </c>
      <c r="E40" s="163" t="str">
        <f>VLOOKUP(D40,'TS Gantry - AP47'!$C$8:$D$638,2,0)</f>
        <v>DA+6</v>
      </c>
      <c r="F40" s="163" t="s">
        <v>651</v>
      </c>
      <c r="G40" s="136">
        <v>45751.0</v>
      </c>
      <c r="H40" s="236">
        <v>45757.0</v>
      </c>
      <c r="I40" s="185" t="s">
        <v>658</v>
      </c>
      <c r="J40" s="185" t="s">
        <v>656</v>
      </c>
      <c r="K40" s="185" t="s">
        <v>654</v>
      </c>
      <c r="L40" s="185" t="str">
        <f>VLOOKUP(D40,'TS Gantry - AP47'!$C$8:$X$638,22,FALSE)</f>
        <v>KALKAL MUKLERA</v>
      </c>
      <c r="M40" s="185" t="str">
        <f>VLOOKUP(D40,'TS Gantry - AP47'!$C$8:$Y$638,23,FALSE)</f>
        <v>LUNKARANSAR</v>
      </c>
      <c r="N40" s="185" t="str">
        <f>VLOOKUP(D40,'TS Gantry - AP47'!$C$8:$Z$638,24,FALSE)</f>
        <v>BIKANER</v>
      </c>
      <c r="O40" s="185"/>
      <c r="P40" s="185"/>
      <c r="Q40" s="185"/>
      <c r="R40" s="185"/>
      <c r="S40" s="163"/>
      <c r="T40" s="216"/>
      <c r="U40" s="175"/>
      <c r="V40" s="175"/>
      <c r="W40" s="175"/>
      <c r="X40" s="175"/>
      <c r="Y40" s="175"/>
      <c r="Z40" s="175"/>
    </row>
    <row r="41" ht="15.75" customHeight="1">
      <c r="A41" s="202">
        <v>37.0</v>
      </c>
      <c r="B41" s="163" t="s">
        <v>664</v>
      </c>
      <c r="C41" s="163">
        <v>8.0</v>
      </c>
      <c r="D41" s="203" t="s">
        <v>332</v>
      </c>
      <c r="E41" s="163" t="str">
        <f>VLOOKUP(D41,'TS Gantry - AP47'!$C$8:$D$638,2,0)</f>
        <v>DA+3</v>
      </c>
      <c r="F41" s="163" t="s">
        <v>651</v>
      </c>
      <c r="G41" s="136">
        <v>45752.0</v>
      </c>
      <c r="H41" s="236">
        <v>45758.0</v>
      </c>
      <c r="I41" s="185" t="s">
        <v>652</v>
      </c>
      <c r="J41" s="185" t="s">
        <v>662</v>
      </c>
      <c r="K41" s="185" t="s">
        <v>654</v>
      </c>
      <c r="L41" s="185" t="str">
        <f>VLOOKUP(D41,'TS Gantry - AP47'!$C$8:$X$638,22,FALSE)</f>
        <v>DOODIMU KLERA</v>
      </c>
      <c r="M41" s="185" t="str">
        <f>VLOOKUP(D41,'TS Gantry - AP47'!$C$8:$Y$638,23,FALSE)</f>
        <v>LUNKARANSAR</v>
      </c>
      <c r="N41" s="185" t="str">
        <f>VLOOKUP(D41,'TS Gantry - AP47'!$C$8:$Z$638,24,FALSE)</f>
        <v>BIKANER</v>
      </c>
      <c r="O41" s="185"/>
      <c r="P41" s="185"/>
      <c r="Q41" s="185"/>
      <c r="R41" s="185"/>
      <c r="S41" s="163"/>
      <c r="T41" s="216"/>
      <c r="U41" s="175"/>
      <c r="V41" s="175"/>
      <c r="W41" s="175"/>
      <c r="X41" s="175"/>
      <c r="Y41" s="175"/>
      <c r="Z41" s="175"/>
    </row>
    <row r="42" ht="15.75" customHeight="1">
      <c r="A42" s="202">
        <v>38.0</v>
      </c>
      <c r="B42" s="163" t="s">
        <v>664</v>
      </c>
      <c r="C42" s="163">
        <v>9.0</v>
      </c>
      <c r="D42" s="203" t="s">
        <v>485</v>
      </c>
      <c r="E42" s="163" t="str">
        <f>VLOOKUP(D42,'TS Gantry - AP47'!$C$8:$D$638,2,0)</f>
        <v>DA+3</v>
      </c>
      <c r="F42" s="163" t="s">
        <v>651</v>
      </c>
      <c r="G42" s="136">
        <v>45754.0</v>
      </c>
      <c r="H42" s="236">
        <v>45760.0</v>
      </c>
      <c r="I42" s="185" t="s">
        <v>658</v>
      </c>
      <c r="J42" s="185" t="s">
        <v>665</v>
      </c>
      <c r="K42" s="185" t="s">
        <v>654</v>
      </c>
      <c r="L42" s="185" t="str">
        <f>VLOOKUP(D42,'TS Gantry - AP47'!$C$8:$X$638,22,FALSE)</f>
        <v>GARABDESAR</v>
      </c>
      <c r="M42" s="185" t="str">
        <f>VLOOKUP(D42,'TS Gantry - AP47'!$C$8:$Y$638,23,FALSE)</f>
        <v>LUNKARANSAR</v>
      </c>
      <c r="N42" s="185" t="str">
        <f>VLOOKUP(D42,'TS Gantry - AP47'!$C$8:$Z$638,24,FALSE)</f>
        <v>BIKANER</v>
      </c>
      <c r="O42" s="185"/>
      <c r="P42" s="185"/>
      <c r="Q42" s="185"/>
      <c r="R42" s="185"/>
      <c r="S42" s="163"/>
      <c r="T42" s="216"/>
      <c r="U42" s="175"/>
      <c r="V42" s="175"/>
      <c r="W42" s="175"/>
      <c r="X42" s="175"/>
      <c r="Y42" s="175"/>
      <c r="Z42" s="175"/>
    </row>
    <row r="43" ht="15.75" customHeight="1">
      <c r="A43" s="202">
        <v>39.0</v>
      </c>
      <c r="B43" s="163" t="s">
        <v>664</v>
      </c>
      <c r="C43" s="163">
        <v>10.0</v>
      </c>
      <c r="D43" s="203" t="s">
        <v>314</v>
      </c>
      <c r="E43" s="163" t="str">
        <f>VLOOKUP(D43,'TS Gantry - AP47'!$C$8:$D$638,2,0)</f>
        <v>DA+3</v>
      </c>
      <c r="F43" s="163" t="s">
        <v>651</v>
      </c>
      <c r="G43" s="136">
        <v>45753.0</v>
      </c>
      <c r="H43" s="236">
        <v>45760.0</v>
      </c>
      <c r="I43" s="185" t="s">
        <v>655</v>
      </c>
      <c r="J43" s="185" t="s">
        <v>659</v>
      </c>
      <c r="K43" s="185" t="s">
        <v>654</v>
      </c>
      <c r="L43" s="185" t="str">
        <f>VLOOKUP(D43,'TS Gantry - AP47'!$C$8:$X$638,22,FALSE)</f>
        <v>SODHWALI</v>
      </c>
      <c r="M43" s="185" t="str">
        <f>VLOOKUP(D43,'TS Gantry - AP47'!$C$8:$Y$638,23,FALSE)</f>
        <v>LUNKARANSAR</v>
      </c>
      <c r="N43" s="185" t="str">
        <f>VLOOKUP(D43,'TS Gantry - AP47'!$C$8:$Z$638,24,FALSE)</f>
        <v>BIKANER</v>
      </c>
      <c r="O43" s="185"/>
      <c r="P43" s="185"/>
      <c r="Q43" s="185"/>
      <c r="R43" s="185"/>
      <c r="S43" s="163"/>
      <c r="T43" s="216"/>
      <c r="U43" s="175"/>
      <c r="V43" s="175"/>
      <c r="W43" s="175"/>
      <c r="X43" s="175"/>
      <c r="Y43" s="175"/>
      <c r="Z43" s="175"/>
    </row>
    <row r="44" ht="15.75" customHeight="1">
      <c r="A44" s="202">
        <v>40.0</v>
      </c>
      <c r="B44" s="163" t="s">
        <v>664</v>
      </c>
      <c r="C44" s="163">
        <v>11.0</v>
      </c>
      <c r="D44" s="203" t="s">
        <v>409</v>
      </c>
      <c r="E44" s="163" t="str">
        <f>VLOOKUP(D44,'TS Gantry - AP47'!$C$8:$D$638,2,0)</f>
        <v>DA-3</v>
      </c>
      <c r="F44" s="163" t="s">
        <v>651</v>
      </c>
      <c r="G44" s="136">
        <v>45756.0</v>
      </c>
      <c r="H44" s="236">
        <v>45762.0</v>
      </c>
      <c r="I44" s="185" t="s">
        <v>658</v>
      </c>
      <c r="J44" s="185" t="s">
        <v>656</v>
      </c>
      <c r="K44" s="185" t="s">
        <v>654</v>
      </c>
      <c r="L44" s="185" t="str">
        <f>VLOOKUP(D44,'TS Gantry - AP47'!$C$8:$X$638,22,FALSE)</f>
        <v>KALKAL MUKLERA</v>
      </c>
      <c r="M44" s="185" t="str">
        <f>VLOOKUP(D44,'TS Gantry - AP47'!$C$8:$Y$638,23,FALSE)</f>
        <v>LUNKARANSAR</v>
      </c>
      <c r="N44" s="185" t="str">
        <f>VLOOKUP(D44,'TS Gantry - AP47'!$C$8:$Z$638,24,FALSE)</f>
        <v>BIKANER</v>
      </c>
      <c r="O44" s="185"/>
      <c r="P44" s="185"/>
      <c r="Q44" s="185"/>
      <c r="R44" s="185"/>
      <c r="S44" s="163"/>
      <c r="T44" s="216"/>
      <c r="U44" s="175"/>
      <c r="V44" s="175"/>
      <c r="W44" s="175"/>
      <c r="X44" s="175"/>
      <c r="Y44" s="175"/>
      <c r="Z44" s="175"/>
    </row>
    <row r="45" ht="15.75" customHeight="1">
      <c r="A45" s="202">
        <v>41.0</v>
      </c>
      <c r="B45" s="163" t="s">
        <v>664</v>
      </c>
      <c r="C45" s="163">
        <v>12.0</v>
      </c>
      <c r="D45" s="203" t="s">
        <v>484</v>
      </c>
      <c r="E45" s="163" t="str">
        <f>VLOOKUP(D45,'TS Gantry - AP47'!$C$8:$D$638,2,0)</f>
        <v>DA+3</v>
      </c>
      <c r="F45" s="163" t="s">
        <v>651</v>
      </c>
      <c r="G45" s="136">
        <v>45758.0</v>
      </c>
      <c r="H45" s="236">
        <v>45762.0</v>
      </c>
      <c r="I45" s="185" t="s">
        <v>658</v>
      </c>
      <c r="J45" s="185" t="s">
        <v>665</v>
      </c>
      <c r="K45" s="185" t="s">
        <v>654</v>
      </c>
      <c r="L45" s="185" t="str">
        <f>VLOOKUP(D45,'TS Gantry - AP47'!$C$8:$X$638,22,FALSE)</f>
        <v>GARABDESAR</v>
      </c>
      <c r="M45" s="185" t="str">
        <f>VLOOKUP(D45,'TS Gantry - AP47'!$C$8:$Y$638,23,FALSE)</f>
        <v>LUNKARANSAR</v>
      </c>
      <c r="N45" s="185" t="str">
        <f>VLOOKUP(D45,'TS Gantry - AP47'!$C$8:$Z$638,24,FALSE)</f>
        <v>BIKANER</v>
      </c>
      <c r="O45" s="185"/>
      <c r="P45" s="185"/>
      <c r="Q45" s="185"/>
      <c r="R45" s="185"/>
      <c r="S45" s="163"/>
      <c r="T45" s="216"/>
      <c r="U45" s="175"/>
      <c r="V45" s="175"/>
      <c r="W45" s="175"/>
      <c r="X45" s="175"/>
      <c r="Y45" s="175"/>
      <c r="Z45" s="175"/>
    </row>
    <row r="46" ht="15.75" customHeight="1">
      <c r="A46" s="202">
        <v>42.0</v>
      </c>
      <c r="B46" s="163" t="s">
        <v>664</v>
      </c>
      <c r="C46" s="163">
        <v>13.0</v>
      </c>
      <c r="D46" s="203" t="s">
        <v>331</v>
      </c>
      <c r="E46" s="163" t="str">
        <f>VLOOKUP(D46,'TS Gantry - AP47'!$C$8:$D$638,2,0)</f>
        <v>DA+0</v>
      </c>
      <c r="F46" s="163" t="s">
        <v>651</v>
      </c>
      <c r="G46" s="136">
        <v>45757.0</v>
      </c>
      <c r="H46" s="236">
        <v>45763.0</v>
      </c>
      <c r="I46" s="185" t="s">
        <v>652</v>
      </c>
      <c r="J46" s="185" t="s">
        <v>662</v>
      </c>
      <c r="K46" s="185" t="s">
        <v>654</v>
      </c>
      <c r="L46" s="185" t="str">
        <f>VLOOKUP(D46,'TS Gantry - AP47'!$C$8:$X$638,22,FALSE)</f>
        <v>DUDIWALI</v>
      </c>
      <c r="M46" s="185" t="str">
        <f>VLOOKUP(D46,'TS Gantry - AP47'!$C$8:$Y$638,23,FALSE)</f>
        <v>LUNKARANSAR</v>
      </c>
      <c r="N46" s="185" t="str">
        <f>VLOOKUP(D46,'TS Gantry - AP47'!$C$8:$Z$638,24,FALSE)</f>
        <v>BIKANER</v>
      </c>
      <c r="O46" s="185"/>
      <c r="P46" s="185"/>
      <c r="Q46" s="185"/>
      <c r="R46" s="185"/>
      <c r="S46" s="163"/>
      <c r="T46" s="216"/>
      <c r="U46" s="175"/>
      <c r="V46" s="175"/>
      <c r="W46" s="175"/>
      <c r="X46" s="175"/>
      <c r="Y46" s="175"/>
      <c r="Z46" s="175"/>
    </row>
    <row r="47" ht="15.75" customHeight="1">
      <c r="A47" s="202">
        <v>43.0</v>
      </c>
      <c r="B47" s="163" t="s">
        <v>664</v>
      </c>
      <c r="C47" s="163">
        <v>14.0</v>
      </c>
      <c r="D47" s="203" t="s">
        <v>402</v>
      </c>
      <c r="E47" s="163" t="str">
        <f>VLOOKUP(D47,'TS Gantry - AP47'!$C$8:$D$638,2,0)</f>
        <v>DA+3</v>
      </c>
      <c r="F47" s="163" t="s">
        <v>651</v>
      </c>
      <c r="G47" s="136">
        <v>45761.0</v>
      </c>
      <c r="H47" s="236">
        <v>45766.0</v>
      </c>
      <c r="I47" s="185" t="s">
        <v>658</v>
      </c>
      <c r="J47" s="185" t="s">
        <v>656</v>
      </c>
      <c r="K47" s="185" t="s">
        <v>654</v>
      </c>
      <c r="L47" s="185" t="str">
        <f>VLOOKUP(D47,'TS Gantry - AP47'!$C$8:$X$638,22,FALSE)</f>
        <v>KAKARICHCHHA</v>
      </c>
      <c r="M47" s="185" t="str">
        <f>VLOOKUP(D47,'TS Gantry - AP47'!$C$8:$Y$638,23,FALSE)</f>
        <v>LUNKARANSAR</v>
      </c>
      <c r="N47" s="185" t="str">
        <f>VLOOKUP(D47,'TS Gantry - AP47'!$C$8:$Z$638,24,FALSE)</f>
        <v>BIKANER</v>
      </c>
      <c r="O47" s="185"/>
      <c r="P47" s="185"/>
      <c r="Q47" s="185"/>
      <c r="R47" s="185"/>
      <c r="S47" s="163"/>
      <c r="T47" s="216"/>
      <c r="U47" s="175"/>
      <c r="V47" s="175"/>
      <c r="W47" s="175"/>
      <c r="X47" s="175"/>
      <c r="Y47" s="175"/>
      <c r="Z47" s="175"/>
    </row>
    <row r="48" ht="15.75" customHeight="1">
      <c r="A48" s="202">
        <v>44.0</v>
      </c>
      <c r="B48" s="163" t="s">
        <v>664</v>
      </c>
      <c r="C48" s="163">
        <v>15.0</v>
      </c>
      <c r="D48" s="203" t="s">
        <v>487</v>
      </c>
      <c r="E48" s="163" t="str">
        <f>VLOOKUP(D48,'TS Gantry - AP47'!$C$8:$D$638,2,0)</f>
        <v>DA+3</v>
      </c>
      <c r="F48" s="163" t="s">
        <v>651</v>
      </c>
      <c r="G48" s="136">
        <v>45761.0</v>
      </c>
      <c r="H48" s="236">
        <v>45766.0</v>
      </c>
      <c r="I48" s="185" t="s">
        <v>658</v>
      </c>
      <c r="J48" s="185" t="s">
        <v>665</v>
      </c>
      <c r="K48" s="185" t="s">
        <v>654</v>
      </c>
      <c r="L48" s="185" t="str">
        <f>VLOOKUP(D48,'TS Gantry - AP47'!$C$8:$X$638,22,FALSE)</f>
        <v>CHHATASAR</v>
      </c>
      <c r="M48" s="185" t="str">
        <f>VLOOKUP(D48,'TS Gantry - AP47'!$C$8:$Y$638,23,FALSE)</f>
        <v>LUNKARANSAR</v>
      </c>
      <c r="N48" s="185" t="str">
        <f>VLOOKUP(D48,'TS Gantry - AP47'!$C$8:$Z$638,24,FALSE)</f>
        <v>BIKANER</v>
      </c>
      <c r="O48" s="185"/>
      <c r="P48" s="185"/>
      <c r="Q48" s="185"/>
      <c r="R48" s="185"/>
      <c r="S48" s="163"/>
      <c r="T48" s="216"/>
      <c r="U48" s="175"/>
      <c r="V48" s="175"/>
      <c r="W48" s="175"/>
      <c r="X48" s="175"/>
      <c r="Y48" s="175"/>
      <c r="Z48" s="175"/>
    </row>
    <row r="49" ht="15.75" customHeight="1">
      <c r="A49" s="202">
        <v>45.0</v>
      </c>
      <c r="B49" s="163" t="s">
        <v>664</v>
      </c>
      <c r="C49" s="163">
        <v>16.0</v>
      </c>
      <c r="D49" s="203" t="s">
        <v>325</v>
      </c>
      <c r="E49" s="163" t="str">
        <f>VLOOKUP(D49,'TS Gantry - AP47'!$C$8:$D$638,2,0)</f>
        <v>DA+0</v>
      </c>
      <c r="F49" s="163" t="s">
        <v>651</v>
      </c>
      <c r="G49" s="136">
        <v>45763.0</v>
      </c>
      <c r="H49" s="236">
        <v>45768.0</v>
      </c>
      <c r="I49" s="185" t="s">
        <v>652</v>
      </c>
      <c r="J49" s="185" t="s">
        <v>662</v>
      </c>
      <c r="K49" s="185" t="s">
        <v>654</v>
      </c>
      <c r="L49" s="185" t="str">
        <f>VLOOKUP(D49,'TS Gantry - AP47'!$C$8:$X$638,22,FALSE)</f>
        <v>DUDIWALI</v>
      </c>
      <c r="M49" s="185" t="str">
        <f>VLOOKUP(D49,'TS Gantry - AP47'!$C$8:$Y$638,23,FALSE)</f>
        <v>LUNKARANSAR</v>
      </c>
      <c r="N49" s="185" t="str">
        <f>VLOOKUP(D49,'TS Gantry - AP47'!$C$8:$Z$638,24,FALSE)</f>
        <v>BIKANER</v>
      </c>
      <c r="O49" s="185"/>
      <c r="P49" s="185"/>
      <c r="Q49" s="185"/>
      <c r="R49" s="185"/>
      <c r="S49" s="163"/>
      <c r="T49" s="205"/>
      <c r="U49" s="175"/>
      <c r="V49" s="175"/>
      <c r="W49" s="175"/>
      <c r="X49" s="175"/>
      <c r="Y49" s="175"/>
      <c r="Z49" s="175"/>
    </row>
    <row r="50" ht="15.75" customHeight="1">
      <c r="A50" s="202">
        <v>46.0</v>
      </c>
      <c r="B50" s="163" t="s">
        <v>664</v>
      </c>
      <c r="C50" s="163">
        <v>17.0</v>
      </c>
      <c r="D50" s="237" t="s">
        <v>488</v>
      </c>
      <c r="E50" s="163" t="str">
        <f>VLOOKUP(D50,'TS Gantry - AP47'!$C$8:$D$638,2,0)</f>
        <v>DA+3</v>
      </c>
      <c r="F50" s="163" t="s">
        <v>651</v>
      </c>
      <c r="G50" s="136">
        <v>45766.0</v>
      </c>
      <c r="H50" s="238">
        <v>45770.0</v>
      </c>
      <c r="I50" s="185" t="s">
        <v>658</v>
      </c>
      <c r="J50" s="185" t="s">
        <v>660</v>
      </c>
      <c r="K50" s="185" t="s">
        <v>654</v>
      </c>
      <c r="L50" s="185" t="str">
        <f>VLOOKUP(D50,'TS Gantry - AP47'!$C$8:$X$638,22,FALSE)</f>
        <v>CHHATASAR</v>
      </c>
      <c r="M50" s="185" t="str">
        <f>VLOOKUP(D50,'TS Gantry - AP47'!$C$8:$Y$638,23,FALSE)</f>
        <v>LUNKARANSAR</v>
      </c>
      <c r="N50" s="185" t="str">
        <f>VLOOKUP(D50,'TS Gantry - AP47'!$C$8:$Z$638,24,FALSE)</f>
        <v>BIKANER</v>
      </c>
      <c r="O50" s="185"/>
      <c r="P50" s="185"/>
      <c r="Q50" s="185"/>
      <c r="R50" s="185"/>
      <c r="S50" s="163"/>
      <c r="T50" s="205"/>
      <c r="U50" s="175"/>
      <c r="V50" s="175"/>
      <c r="W50" s="175"/>
      <c r="X50" s="175"/>
      <c r="Y50" s="175"/>
      <c r="Z50" s="175"/>
    </row>
    <row r="51" ht="15.75" customHeight="1">
      <c r="A51" s="202">
        <v>47.0</v>
      </c>
      <c r="B51" s="163" t="s">
        <v>664</v>
      </c>
      <c r="C51" s="163">
        <v>18.0</v>
      </c>
      <c r="D51" s="237" t="s">
        <v>439</v>
      </c>
      <c r="E51" s="163" t="str">
        <f>VLOOKUP(D51,'TS Gantry - AP47'!$C$8:$D$638,2,0)</f>
        <v>DA+3</v>
      </c>
      <c r="F51" s="163" t="s">
        <v>651</v>
      </c>
      <c r="G51" s="136">
        <v>45765.0</v>
      </c>
      <c r="H51" s="236">
        <v>45771.0</v>
      </c>
      <c r="I51" s="185" t="s">
        <v>666</v>
      </c>
      <c r="J51" s="185" t="s">
        <v>667</v>
      </c>
      <c r="K51" s="185" t="s">
        <v>654</v>
      </c>
      <c r="L51" s="185" t="str">
        <f>VLOOKUP(D51,'TS Gantry - AP47'!$C$8:$X$638,22,FALSE)</f>
        <v>UCHHRANGDESAR</v>
      </c>
      <c r="M51" s="185" t="str">
        <f>VLOOKUP(D51,'TS Gantry - AP47'!$C$8:$Y$638,23,FALSE)</f>
        <v>LUNKARANSAR</v>
      </c>
      <c r="N51" s="185" t="str">
        <f>VLOOKUP(D51,'TS Gantry - AP47'!$C$8:$Z$638,24,FALSE)</f>
        <v>BIKANER</v>
      </c>
      <c r="O51" s="185"/>
      <c r="P51" s="185"/>
      <c r="Q51" s="185"/>
      <c r="R51" s="185"/>
      <c r="S51" s="163"/>
      <c r="T51" s="205"/>
      <c r="U51" s="175"/>
      <c r="V51" s="175"/>
      <c r="W51" s="175"/>
      <c r="X51" s="175"/>
      <c r="Y51" s="175"/>
      <c r="Z51" s="175"/>
    </row>
    <row r="52" ht="15.75" customHeight="1">
      <c r="A52" s="202">
        <v>48.0</v>
      </c>
      <c r="B52" s="163" t="s">
        <v>664</v>
      </c>
      <c r="C52" s="163">
        <v>19.0</v>
      </c>
      <c r="D52" s="203" t="s">
        <v>412</v>
      </c>
      <c r="E52" s="163" t="str">
        <f>VLOOKUP(D52,'TS Gantry - AP47'!$C$8:$D$638,2,0)</f>
        <v>DA+9</v>
      </c>
      <c r="F52" s="163" t="s">
        <v>651</v>
      </c>
      <c r="G52" s="136">
        <v>45767.0</v>
      </c>
      <c r="H52" s="236">
        <v>45772.0</v>
      </c>
      <c r="I52" s="185" t="s">
        <v>658</v>
      </c>
      <c r="J52" s="185" t="s">
        <v>656</v>
      </c>
      <c r="K52" s="185" t="s">
        <v>654</v>
      </c>
      <c r="L52" s="185" t="str">
        <f>VLOOKUP(D52,'TS Gantry - AP47'!$C$8:$X$638,22,FALSE)</f>
        <v>LUNKARANSAR</v>
      </c>
      <c r="M52" s="185" t="str">
        <f>VLOOKUP(D52,'TS Gantry - AP47'!$C$8:$Y$638,23,FALSE)</f>
        <v>LUNKARANSAR</v>
      </c>
      <c r="N52" s="185" t="str">
        <f>VLOOKUP(D52,'TS Gantry - AP47'!$C$8:$Z$638,24,FALSE)</f>
        <v>BIKANER</v>
      </c>
      <c r="O52" s="185"/>
      <c r="P52" s="185"/>
      <c r="Q52" s="185"/>
      <c r="R52" s="185"/>
      <c r="S52" s="163"/>
      <c r="T52" s="205"/>
      <c r="U52" s="175"/>
      <c r="V52" s="175"/>
      <c r="W52" s="175"/>
      <c r="X52" s="175"/>
      <c r="Y52" s="175"/>
      <c r="Z52" s="175"/>
    </row>
    <row r="53" ht="15.75" customHeight="1">
      <c r="A53" s="202">
        <v>49.0</v>
      </c>
      <c r="B53" s="163" t="s">
        <v>664</v>
      </c>
      <c r="C53" s="163">
        <v>20.0</v>
      </c>
      <c r="D53" s="203" t="s">
        <v>492</v>
      </c>
      <c r="E53" s="163" t="str">
        <f>VLOOKUP(D53,'TS Gantry - AP47'!$C$8:$D$638,2,0)</f>
        <v>DA+3</v>
      </c>
      <c r="F53" s="163" t="s">
        <v>651</v>
      </c>
      <c r="G53" s="136">
        <v>45769.0</v>
      </c>
      <c r="H53" s="236">
        <v>45773.0</v>
      </c>
      <c r="I53" s="185" t="s">
        <v>658</v>
      </c>
      <c r="J53" s="185" t="s">
        <v>665</v>
      </c>
      <c r="K53" s="185" t="s">
        <v>654</v>
      </c>
      <c r="L53" s="185" t="str">
        <f>VLOOKUP(D53,'TS Gantry - AP47'!$C$8:$X$638,22,FALSE)</f>
        <v>CHHATASAR</v>
      </c>
      <c r="M53" s="185" t="str">
        <f>VLOOKUP(D53,'TS Gantry - AP47'!$C$8:$Y$638,23,FALSE)</f>
        <v>LUNKARANSAR</v>
      </c>
      <c r="N53" s="185" t="str">
        <f>VLOOKUP(D53,'TS Gantry - AP47'!$C$8:$Z$638,24,FALSE)</f>
        <v>BIKANER</v>
      </c>
      <c r="O53" s="185"/>
      <c r="P53" s="185"/>
      <c r="Q53" s="185"/>
      <c r="R53" s="185"/>
      <c r="S53" s="163"/>
      <c r="T53" s="205"/>
      <c r="U53" s="175"/>
      <c r="V53" s="175"/>
      <c r="W53" s="175"/>
      <c r="X53" s="175"/>
      <c r="Y53" s="175"/>
      <c r="Z53" s="175"/>
    </row>
    <row r="54" ht="15.75" customHeight="1">
      <c r="A54" s="202">
        <v>50.0</v>
      </c>
      <c r="B54" s="163" t="s">
        <v>664</v>
      </c>
      <c r="C54" s="163">
        <v>21.0</v>
      </c>
      <c r="D54" s="203" t="s">
        <v>324</v>
      </c>
      <c r="E54" s="163" t="str">
        <f>VLOOKUP(D54,'TS Gantry - AP47'!$C$8:$D$638,2,0)</f>
        <v>DA+0</v>
      </c>
      <c r="F54" s="163" t="s">
        <v>651</v>
      </c>
      <c r="G54" s="136">
        <v>45768.0</v>
      </c>
      <c r="H54" s="236">
        <v>45775.0</v>
      </c>
      <c r="I54" s="185" t="s">
        <v>652</v>
      </c>
      <c r="J54" s="185" t="s">
        <v>659</v>
      </c>
      <c r="K54" s="185" t="s">
        <v>654</v>
      </c>
      <c r="L54" s="185" t="str">
        <f>VLOOKUP(D54,'TS Gantry - AP47'!$C$8:$X$638,22,FALSE)</f>
        <v>SODHWALI</v>
      </c>
      <c r="M54" s="185" t="str">
        <f>VLOOKUP(D54,'TS Gantry - AP47'!$C$8:$Y$638,23,FALSE)</f>
        <v>LUNKARANSAR</v>
      </c>
      <c r="N54" s="185" t="str">
        <f>VLOOKUP(D54,'TS Gantry - AP47'!$C$8:$Z$638,24,FALSE)</f>
        <v>BIKANER</v>
      </c>
      <c r="O54" s="185"/>
      <c r="P54" s="185"/>
      <c r="Q54" s="185"/>
      <c r="R54" s="185"/>
      <c r="S54" s="163"/>
      <c r="T54" s="205"/>
      <c r="U54" s="175"/>
      <c r="V54" s="175"/>
      <c r="W54" s="175"/>
      <c r="X54" s="175"/>
      <c r="Y54" s="175"/>
      <c r="Z54" s="175"/>
    </row>
    <row r="55" ht="15.75" customHeight="1">
      <c r="A55" s="202">
        <v>51.0</v>
      </c>
      <c r="B55" s="163" t="s">
        <v>664</v>
      </c>
      <c r="C55" s="163">
        <v>22.0</v>
      </c>
      <c r="D55" s="203" t="s">
        <v>438</v>
      </c>
      <c r="E55" s="163" t="str">
        <f>VLOOKUP(D55,'TS Gantry - AP47'!$C$8:$D$638,2,0)</f>
        <v>DA+6</v>
      </c>
      <c r="F55" s="163" t="s">
        <v>651</v>
      </c>
      <c r="G55" s="136">
        <v>45769.0</v>
      </c>
      <c r="H55" s="236">
        <v>45775.0</v>
      </c>
      <c r="I55" s="185" t="s">
        <v>666</v>
      </c>
      <c r="J55" s="185" t="s">
        <v>668</v>
      </c>
      <c r="K55" s="185" t="s">
        <v>654</v>
      </c>
      <c r="L55" s="185" t="str">
        <f>VLOOKUP(D55,'TS Gantry - AP47'!$C$8:$X$638,22,FALSE)</f>
        <v>UCHHRANGDESAR</v>
      </c>
      <c r="M55" s="185" t="str">
        <f>VLOOKUP(D55,'TS Gantry - AP47'!$C$8:$Y$638,23,FALSE)</f>
        <v>LUNKARANSAR</v>
      </c>
      <c r="N55" s="185" t="str">
        <f>VLOOKUP(D55,'TS Gantry - AP47'!$C$8:$Z$638,24,FALSE)</f>
        <v>BIKANER</v>
      </c>
      <c r="O55" s="239"/>
      <c r="P55" s="239"/>
      <c r="Q55" s="239"/>
      <c r="R55" s="239"/>
      <c r="S55" s="240"/>
      <c r="T55" s="241"/>
      <c r="U55" s="175"/>
      <c r="V55" s="175"/>
      <c r="W55" s="175"/>
      <c r="X55" s="175"/>
      <c r="Y55" s="175"/>
      <c r="Z55" s="175"/>
    </row>
    <row r="56" ht="15.75" customHeight="1">
      <c r="A56" s="202">
        <v>52.0</v>
      </c>
      <c r="B56" s="163" t="s">
        <v>664</v>
      </c>
      <c r="C56" s="163">
        <v>23.0</v>
      </c>
      <c r="D56" s="242" t="s">
        <v>424</v>
      </c>
      <c r="E56" s="163" t="str">
        <f>VLOOKUP(D56,'TS Gantry - AP47'!$C$8:$D$638,2,0)</f>
        <v>DA+0</v>
      </c>
      <c r="F56" s="163" t="s">
        <v>651</v>
      </c>
      <c r="G56" s="136">
        <v>45772.0</v>
      </c>
      <c r="H56" s="236">
        <v>45777.0</v>
      </c>
      <c r="I56" s="185" t="s">
        <v>658</v>
      </c>
      <c r="J56" s="185" t="s">
        <v>656</v>
      </c>
      <c r="K56" s="185" t="s">
        <v>654</v>
      </c>
      <c r="L56" s="185" t="str">
        <f>VLOOKUP(D56,'TS Gantry - AP47'!$C$8:$X$638,22,FALSE)</f>
        <v>DHANI BHOPALARAM</v>
      </c>
      <c r="M56" s="185" t="str">
        <f>VLOOKUP(D56,'TS Gantry - AP47'!$C$8:$Y$638,23,FALSE)</f>
        <v>LUNKARANSAR</v>
      </c>
      <c r="N56" s="185" t="str">
        <f>VLOOKUP(D56,'TS Gantry - AP47'!$C$8:$Z$638,24,FALSE)</f>
        <v>BIKANER</v>
      </c>
      <c r="O56" s="239"/>
      <c r="P56" s="239"/>
      <c r="Q56" s="239"/>
      <c r="R56" s="239"/>
      <c r="S56" s="240"/>
      <c r="T56" s="241"/>
      <c r="U56" s="175"/>
      <c r="V56" s="175"/>
      <c r="W56" s="175"/>
      <c r="X56" s="175"/>
      <c r="Y56" s="175"/>
      <c r="Z56" s="175"/>
    </row>
    <row r="57" ht="15.75" customHeight="1">
      <c r="A57" s="206">
        <v>53.0</v>
      </c>
      <c r="B57" s="170" t="s">
        <v>664</v>
      </c>
      <c r="C57" s="170">
        <v>24.0</v>
      </c>
      <c r="D57" s="207" t="s">
        <v>494</v>
      </c>
      <c r="E57" s="170" t="str">
        <f>VLOOKUP(D57,'TS Gantry - AP47'!$C$8:$D$638,2,0)</f>
        <v>DA+6</v>
      </c>
      <c r="F57" s="170" t="s">
        <v>651</v>
      </c>
      <c r="G57" s="230">
        <v>45773.0</v>
      </c>
      <c r="H57" s="231">
        <v>45777.0</v>
      </c>
      <c r="I57" s="209" t="s">
        <v>658</v>
      </c>
      <c r="J57" s="209" t="s">
        <v>669</v>
      </c>
      <c r="K57" s="209" t="s">
        <v>654</v>
      </c>
      <c r="L57" s="209" t="str">
        <f>VLOOKUP(D57,'TS Gantry - AP47'!$C$8:$X$638,22,FALSE)</f>
        <v>CHHATASAR</v>
      </c>
      <c r="M57" s="209" t="str">
        <f>VLOOKUP(D57,'TS Gantry - AP47'!$C$8:$Y$638,23,FALSE)</f>
        <v>LUNKARANSAR</v>
      </c>
      <c r="N57" s="209" t="str">
        <f>VLOOKUP(D57,'TS Gantry - AP47'!$C$8:$Z$638,24,FALSE)</f>
        <v>BIKANER</v>
      </c>
      <c r="O57" s="209"/>
      <c r="P57" s="209"/>
      <c r="Q57" s="209"/>
      <c r="R57" s="209"/>
      <c r="S57" s="170"/>
      <c r="T57" s="210"/>
      <c r="U57" s="175"/>
      <c r="V57" s="175"/>
      <c r="W57" s="175"/>
      <c r="X57" s="175"/>
      <c r="Y57" s="175"/>
      <c r="Z57" s="175"/>
    </row>
    <row r="58" ht="15.75" customHeight="1">
      <c r="A58" s="196">
        <v>54.0</v>
      </c>
      <c r="B58" s="197" t="s">
        <v>670</v>
      </c>
      <c r="C58" s="197">
        <v>1.0</v>
      </c>
      <c r="D58" s="198" t="s">
        <v>323</v>
      </c>
      <c r="E58" s="197" t="str">
        <f>VLOOKUP(D58,'TS Gantry - AP47'!$C$8:$D$638,2,0)</f>
        <v>DA-1.5</v>
      </c>
      <c r="F58" s="197" t="s">
        <v>651</v>
      </c>
      <c r="G58" s="233">
        <v>45775.0</v>
      </c>
      <c r="H58" s="234">
        <v>45781.0</v>
      </c>
      <c r="I58" s="200" t="s">
        <v>652</v>
      </c>
      <c r="J58" s="200" t="s">
        <v>663</v>
      </c>
      <c r="K58" s="200" t="s">
        <v>654</v>
      </c>
      <c r="L58" s="200" t="str">
        <f>VLOOKUP(D58,'TS Gantry - AP47'!$C$8:$X$638,22,FALSE)</f>
        <v>SODHWALI</v>
      </c>
      <c r="M58" s="200" t="str">
        <f>VLOOKUP(D58,'TS Gantry - AP47'!$C$8:$Y$638,23,FALSE)</f>
        <v>LUNKARANSAR</v>
      </c>
      <c r="N58" s="200" t="str">
        <f>VLOOKUP(D58,'TS Gantry - AP47'!$C$8:$Z$638,24,FALSE)</f>
        <v>BIKANER</v>
      </c>
      <c r="O58" s="200"/>
      <c r="P58" s="200"/>
      <c r="Q58" s="200"/>
      <c r="R58" s="200"/>
      <c r="S58" s="197"/>
      <c r="T58" s="201"/>
      <c r="U58" s="175"/>
      <c r="V58" s="175"/>
      <c r="W58" s="175"/>
      <c r="X58" s="175"/>
      <c r="Y58" s="175"/>
      <c r="Z58" s="175"/>
    </row>
    <row r="59" ht="15.75" customHeight="1">
      <c r="A59" s="202">
        <v>55.0</v>
      </c>
      <c r="B59" s="163" t="s">
        <v>670</v>
      </c>
      <c r="C59" s="163">
        <v>2.0</v>
      </c>
      <c r="D59" s="203" t="s">
        <v>423</v>
      </c>
      <c r="E59" s="163" t="str">
        <f>VLOOKUP(D59,'TS Gantry - AP47'!$C$8:$D$638,2,0)</f>
        <v>DA+3</v>
      </c>
      <c r="F59" s="163" t="s">
        <v>651</v>
      </c>
      <c r="G59" s="136">
        <v>45772.0</v>
      </c>
      <c r="H59" s="236">
        <v>45781.0</v>
      </c>
      <c r="I59" s="185" t="s">
        <v>658</v>
      </c>
      <c r="J59" s="185" t="s">
        <v>662</v>
      </c>
      <c r="K59" s="185" t="s">
        <v>654</v>
      </c>
      <c r="L59" s="185" t="str">
        <f>VLOOKUP(D59,'TS Gantry - AP47'!$C$8:$X$638,22,FALSE)</f>
        <v>LUNKARANSAR</v>
      </c>
      <c r="M59" s="185" t="str">
        <f>VLOOKUP(D59,'TS Gantry - AP47'!$C$8:$Y$638,23,FALSE)</f>
        <v>LUNKARANSAR</v>
      </c>
      <c r="N59" s="185" t="str">
        <f>VLOOKUP(D59,'TS Gantry - AP47'!$C$8:$Z$638,24,FALSE)</f>
        <v>BIKANER</v>
      </c>
      <c r="O59" s="185"/>
      <c r="P59" s="185"/>
      <c r="Q59" s="185"/>
      <c r="R59" s="185"/>
      <c r="S59" s="163"/>
      <c r="T59" s="205"/>
      <c r="U59" s="175"/>
      <c r="V59" s="175"/>
      <c r="W59" s="175"/>
      <c r="X59" s="175"/>
      <c r="Y59" s="175"/>
      <c r="Z59" s="175"/>
    </row>
    <row r="60" ht="15.75" customHeight="1">
      <c r="A60" s="202">
        <v>56.0</v>
      </c>
      <c r="B60" s="163" t="s">
        <v>670</v>
      </c>
      <c r="C60" s="163">
        <v>3.0</v>
      </c>
      <c r="D60" s="203" t="s">
        <v>493</v>
      </c>
      <c r="E60" s="163" t="str">
        <f>VLOOKUP(D60,'TS Gantry - AP47'!$C$8:$D$638,2,0)</f>
        <v>DA+0</v>
      </c>
      <c r="F60" s="163" t="s">
        <v>651</v>
      </c>
      <c r="G60" s="136">
        <v>45776.0</v>
      </c>
      <c r="H60" s="236">
        <v>45781.0</v>
      </c>
      <c r="I60" s="185" t="s">
        <v>658</v>
      </c>
      <c r="J60" s="185" t="s">
        <v>669</v>
      </c>
      <c r="K60" s="185" t="s">
        <v>654</v>
      </c>
      <c r="L60" s="185" t="str">
        <f>VLOOKUP(D60,'TS Gantry - AP47'!$C$8:$X$638,22,FALSE)</f>
        <v>CHHATASAR</v>
      </c>
      <c r="M60" s="185" t="str">
        <f>VLOOKUP(D60,'TS Gantry - AP47'!$C$8:$Y$638,23,FALSE)</f>
        <v>LUNKARANSAR</v>
      </c>
      <c r="N60" s="185" t="str">
        <f>VLOOKUP(D60,'TS Gantry - AP47'!$C$8:$Z$638,24,FALSE)</f>
        <v>BIKANER</v>
      </c>
      <c r="O60" s="185"/>
      <c r="P60" s="185"/>
      <c r="Q60" s="185"/>
      <c r="R60" s="185"/>
      <c r="S60" s="163"/>
      <c r="T60" s="205"/>
      <c r="U60" s="175"/>
      <c r="V60" s="175"/>
      <c r="W60" s="175"/>
      <c r="X60" s="175"/>
      <c r="Y60" s="175"/>
      <c r="Z60" s="175"/>
    </row>
    <row r="61" ht="15.75" customHeight="1">
      <c r="A61" s="202">
        <v>57.0</v>
      </c>
      <c r="B61" s="163" t="s">
        <v>670</v>
      </c>
      <c r="C61" s="163">
        <v>4.0</v>
      </c>
      <c r="D61" s="203" t="s">
        <v>495</v>
      </c>
      <c r="E61" s="163" t="str">
        <f>VLOOKUP(D61,'TS Gantry - AP47'!$C$8:$D$638,2,0)</f>
        <v>DA+6</v>
      </c>
      <c r="F61" s="163" t="s">
        <v>651</v>
      </c>
      <c r="G61" s="136">
        <v>45779.0</v>
      </c>
      <c r="H61" s="236">
        <v>45784.0</v>
      </c>
      <c r="I61" s="185" t="s">
        <v>658</v>
      </c>
      <c r="J61" s="185" t="s">
        <v>669</v>
      </c>
      <c r="K61" s="185" t="s">
        <v>654</v>
      </c>
      <c r="L61" s="185" t="str">
        <f>VLOOKUP(D61,'TS Gantry - AP47'!$C$8:$X$638,22,FALSE)</f>
        <v>CHHATASAR</v>
      </c>
      <c r="M61" s="185" t="str">
        <f>VLOOKUP(D61,'TS Gantry - AP47'!$C$8:$Y$638,23,FALSE)</f>
        <v>LUNKARANSAR</v>
      </c>
      <c r="N61" s="185" t="str">
        <f>VLOOKUP(D61,'TS Gantry - AP47'!$C$8:$Z$638,24,FALSE)</f>
        <v>BIKANER</v>
      </c>
      <c r="O61" s="185"/>
      <c r="P61" s="185"/>
      <c r="Q61" s="185"/>
      <c r="R61" s="185"/>
      <c r="S61" s="163"/>
      <c r="T61" s="205"/>
      <c r="U61" s="175"/>
      <c r="V61" s="175"/>
      <c r="W61" s="175"/>
      <c r="X61" s="175"/>
      <c r="Y61" s="175"/>
      <c r="Z61" s="175"/>
    </row>
    <row r="62" ht="15.75" customHeight="1">
      <c r="A62" s="202">
        <v>58.0</v>
      </c>
      <c r="B62" s="163" t="s">
        <v>670</v>
      </c>
      <c r="C62" s="163">
        <v>5.0</v>
      </c>
      <c r="D62" s="203" t="s">
        <v>496</v>
      </c>
      <c r="E62" s="163" t="str">
        <f>VLOOKUP(D62,'TS Gantry - AP47'!$C$8:$D$638,2,0)</f>
        <v>DA+3</v>
      </c>
      <c r="F62" s="163" t="s">
        <v>651</v>
      </c>
      <c r="G62" s="136">
        <v>45781.0</v>
      </c>
      <c r="H62" s="236">
        <v>45786.0</v>
      </c>
      <c r="I62" s="185" t="s">
        <v>658</v>
      </c>
      <c r="J62" s="185" t="s">
        <v>669</v>
      </c>
      <c r="K62" s="185" t="s">
        <v>654</v>
      </c>
      <c r="L62" s="185" t="str">
        <f>VLOOKUP(D62,'TS Gantry - AP47'!$C$8:$X$638,22,FALSE)</f>
        <v>CHHATASAR</v>
      </c>
      <c r="M62" s="185" t="str">
        <f>VLOOKUP(D62,'TS Gantry - AP47'!$C$8:$Y$638,23,FALSE)</f>
        <v>LUNKARANSAR</v>
      </c>
      <c r="N62" s="185" t="str">
        <f>VLOOKUP(D62,'TS Gantry - AP47'!$C$8:$Z$638,24,FALSE)</f>
        <v>BIKANER</v>
      </c>
      <c r="O62" s="185"/>
      <c r="P62" s="185"/>
      <c r="Q62" s="185"/>
      <c r="R62" s="185"/>
      <c r="S62" s="163"/>
      <c r="T62" s="205"/>
      <c r="U62" s="175"/>
      <c r="V62" s="175"/>
      <c r="W62" s="175"/>
      <c r="X62" s="175"/>
      <c r="Y62" s="175"/>
      <c r="Z62" s="175"/>
    </row>
    <row r="63" ht="15.75" customHeight="1">
      <c r="A63" s="202">
        <v>59.0</v>
      </c>
      <c r="B63" s="163" t="s">
        <v>670</v>
      </c>
      <c r="C63" s="163">
        <v>6.0</v>
      </c>
      <c r="D63" s="203" t="s">
        <v>322</v>
      </c>
      <c r="E63" s="163" t="str">
        <f>VLOOKUP(D63,'TS Gantry - AP47'!$C$8:$D$638,2,0)</f>
        <v>DA+6</v>
      </c>
      <c r="F63" s="163" t="s">
        <v>651</v>
      </c>
      <c r="G63" s="136">
        <v>45782.0</v>
      </c>
      <c r="H63" s="236">
        <v>45787.0</v>
      </c>
      <c r="I63" s="185" t="s">
        <v>652</v>
      </c>
      <c r="J63" s="185" t="s">
        <v>663</v>
      </c>
      <c r="K63" s="185" t="s">
        <v>654</v>
      </c>
      <c r="L63" s="185" t="str">
        <f>VLOOKUP(D63,'TS Gantry - AP47'!$C$8:$X$638,22,FALSE)</f>
        <v>SODHWALI</v>
      </c>
      <c r="M63" s="185" t="str">
        <f>VLOOKUP(D63,'TS Gantry - AP47'!$C$8:$Y$638,23,FALSE)</f>
        <v>LUNKARANSAR</v>
      </c>
      <c r="N63" s="185" t="str">
        <f>VLOOKUP(D63,'TS Gantry - AP47'!$C$8:$Z$638,24,FALSE)</f>
        <v>BIKANER</v>
      </c>
      <c r="O63" s="185"/>
      <c r="P63" s="185"/>
      <c r="Q63" s="185"/>
      <c r="R63" s="185"/>
      <c r="S63" s="163"/>
      <c r="T63" s="205"/>
      <c r="U63" s="175"/>
      <c r="V63" s="175"/>
      <c r="W63" s="175"/>
      <c r="X63" s="175"/>
      <c r="Y63" s="175"/>
      <c r="Z63" s="175"/>
    </row>
    <row r="64" ht="15.75" customHeight="1">
      <c r="A64" s="202">
        <v>60.0</v>
      </c>
      <c r="B64" s="163" t="s">
        <v>670</v>
      </c>
      <c r="C64" s="163">
        <v>7.0</v>
      </c>
      <c r="D64" s="203" t="s">
        <v>505</v>
      </c>
      <c r="E64" s="163" t="str">
        <f>VLOOKUP(D64,'TS Gantry - AP47'!$C$8:$D$638,2,0)</f>
        <v>DA+0</v>
      </c>
      <c r="F64" s="163" t="s">
        <v>651</v>
      </c>
      <c r="G64" s="136">
        <v>45783.0</v>
      </c>
      <c r="H64" s="236">
        <v>45788.0</v>
      </c>
      <c r="I64" s="185" t="s">
        <v>658</v>
      </c>
      <c r="J64" s="185" t="s">
        <v>671</v>
      </c>
      <c r="K64" s="185" t="s">
        <v>654</v>
      </c>
      <c r="L64" s="185" t="str">
        <f>VLOOKUP(D64,'TS Gantry - AP47'!$C$8:$X$638,22,FALSE)</f>
        <v>CHHATASAR</v>
      </c>
      <c r="M64" s="185" t="str">
        <f>VLOOKUP(D64,'TS Gantry - AP47'!$C$8:$Y$638,23,FALSE)</f>
        <v>LUNKARANSAR</v>
      </c>
      <c r="N64" s="185" t="str">
        <f>VLOOKUP(D64,'TS Gantry - AP47'!$C$8:$Z$638,24,FALSE)</f>
        <v>BIKANER</v>
      </c>
      <c r="O64" s="185"/>
      <c r="P64" s="185"/>
      <c r="Q64" s="185"/>
      <c r="R64" s="185"/>
      <c r="S64" s="163"/>
      <c r="T64" s="205"/>
      <c r="U64" s="175"/>
      <c r="V64" s="175"/>
      <c r="W64" s="175"/>
      <c r="X64" s="175"/>
      <c r="Y64" s="175"/>
      <c r="Z64" s="175"/>
    </row>
    <row r="65" ht="15.75" customHeight="1">
      <c r="A65" s="202">
        <v>61.0</v>
      </c>
      <c r="B65" s="163" t="s">
        <v>670</v>
      </c>
      <c r="C65" s="163">
        <v>8.0</v>
      </c>
      <c r="D65" s="203" t="s">
        <v>359</v>
      </c>
      <c r="E65" s="163" t="str">
        <f>VLOOKUP(D65,'TS Gantry - AP47'!$C$8:$D$638,2,0)</f>
        <v>DA+3</v>
      </c>
      <c r="F65" s="163" t="s">
        <v>651</v>
      </c>
      <c r="G65" s="136">
        <v>45782.0</v>
      </c>
      <c r="H65" s="236">
        <v>45789.0</v>
      </c>
      <c r="I65" s="185" t="s">
        <v>661</v>
      </c>
      <c r="J65" s="185" t="s">
        <v>662</v>
      </c>
      <c r="K65" s="185" t="s">
        <v>654</v>
      </c>
      <c r="L65" s="185" t="str">
        <f>VLOOKUP(D65,'TS Gantry - AP47'!$C$8:$X$638,22,FALSE)</f>
        <v>SHARAH BEECHHARWAS</v>
      </c>
      <c r="M65" s="185" t="str">
        <f>VLOOKUP(D65,'TS Gantry - AP47'!$C$8:$Y$638,23,FALSE)</f>
        <v>LUNKARANSAR</v>
      </c>
      <c r="N65" s="185" t="str">
        <f>VLOOKUP(D65,'TS Gantry - AP47'!$C$8:$Z$638,24,FALSE)</f>
        <v>BIKANER</v>
      </c>
      <c r="O65" s="185"/>
      <c r="P65" s="185"/>
      <c r="Q65" s="185"/>
      <c r="R65" s="185"/>
      <c r="S65" s="163"/>
      <c r="T65" s="205"/>
      <c r="U65" s="175"/>
      <c r="V65" s="175"/>
      <c r="W65" s="175"/>
      <c r="X65" s="175"/>
      <c r="Y65" s="175"/>
      <c r="Z65" s="175"/>
    </row>
    <row r="66" ht="15.75" customHeight="1">
      <c r="A66" s="202">
        <v>62.0</v>
      </c>
      <c r="B66" s="163" t="s">
        <v>670</v>
      </c>
      <c r="C66" s="163">
        <v>9.0</v>
      </c>
      <c r="D66" s="237" t="s">
        <v>507</v>
      </c>
      <c r="E66" s="163" t="str">
        <f>VLOOKUP(D66,'TS Gantry - AP47'!$C$8:$D$638,2,0)</f>
        <v>DA+3</v>
      </c>
      <c r="F66" s="163" t="s">
        <v>651</v>
      </c>
      <c r="G66" s="136">
        <v>45787.0</v>
      </c>
      <c r="H66" s="236">
        <v>45791.0</v>
      </c>
      <c r="I66" s="185" t="s">
        <v>658</v>
      </c>
      <c r="J66" s="185" t="s">
        <v>671</v>
      </c>
      <c r="K66" s="185" t="s">
        <v>654</v>
      </c>
      <c r="L66" s="185" t="str">
        <f>VLOOKUP(D66,'TS Gantry - AP47'!$C$8:$X$638,22,FALSE)</f>
        <v>CHHATASAR</v>
      </c>
      <c r="M66" s="185" t="str">
        <f>VLOOKUP(D66,'TS Gantry - AP47'!$C$8:$Y$638,23,FALSE)</f>
        <v>LUNKARANSAR</v>
      </c>
      <c r="N66" s="185" t="str">
        <f>VLOOKUP(D66,'TS Gantry - AP47'!$C$8:$Z$638,24,FALSE)</f>
        <v>BIKANER</v>
      </c>
      <c r="O66" s="185"/>
      <c r="P66" s="185"/>
      <c r="Q66" s="185"/>
      <c r="R66" s="185"/>
      <c r="S66" s="163"/>
      <c r="T66" s="205"/>
      <c r="U66" s="175"/>
      <c r="V66" s="175"/>
      <c r="W66" s="175"/>
      <c r="X66" s="175"/>
      <c r="Y66" s="175"/>
      <c r="Z66" s="175"/>
    </row>
    <row r="67" ht="15.75" customHeight="1">
      <c r="A67" s="202">
        <v>63.0</v>
      </c>
      <c r="B67" s="163" t="s">
        <v>670</v>
      </c>
      <c r="C67" s="163">
        <v>10.0</v>
      </c>
      <c r="D67" s="237" t="s">
        <v>508</v>
      </c>
      <c r="E67" s="163" t="str">
        <f>VLOOKUP(D67,'TS Gantry - AP47'!$C$8:$D$638,2,0)</f>
        <v>DA+3</v>
      </c>
      <c r="F67" s="163" t="s">
        <v>651</v>
      </c>
      <c r="G67" s="136">
        <v>45788.0</v>
      </c>
      <c r="H67" s="236">
        <v>45792.0</v>
      </c>
      <c r="I67" s="185" t="s">
        <v>658</v>
      </c>
      <c r="J67" s="185" t="s">
        <v>672</v>
      </c>
      <c r="K67" s="185" t="s">
        <v>654</v>
      </c>
      <c r="L67" s="185" t="str">
        <f>VLOOKUP(D67,'TS Gantry - AP47'!$C$8:$X$638,22,FALSE)</f>
        <v>KAGASAR</v>
      </c>
      <c r="M67" s="185" t="str">
        <f>VLOOKUP(D67,'TS Gantry - AP47'!$C$8:$Y$638,23,FALSE)</f>
        <v>LUNKARANSAR</v>
      </c>
      <c r="N67" s="185" t="str">
        <f>VLOOKUP(D67,'TS Gantry - AP47'!$C$8:$Z$638,24,FALSE)</f>
        <v>BIKANER</v>
      </c>
      <c r="O67" s="185"/>
      <c r="P67" s="185"/>
      <c r="Q67" s="185"/>
      <c r="R67" s="185"/>
      <c r="S67" s="163"/>
      <c r="T67" s="205"/>
      <c r="U67" s="175"/>
      <c r="V67" s="175"/>
      <c r="W67" s="175"/>
      <c r="X67" s="175"/>
      <c r="Y67" s="175"/>
      <c r="Z67" s="175"/>
    </row>
    <row r="68" ht="15.75" customHeight="1">
      <c r="A68" s="202">
        <v>64.0</v>
      </c>
      <c r="B68" s="163" t="s">
        <v>670</v>
      </c>
      <c r="C68" s="163">
        <v>11.0</v>
      </c>
      <c r="D68" s="237" t="s">
        <v>509</v>
      </c>
      <c r="E68" s="163" t="str">
        <f>VLOOKUP(D68,'TS Gantry - AP47'!$C$8:$D$638,2,0)</f>
        <v>DA-3</v>
      </c>
      <c r="F68" s="163" t="s">
        <v>651</v>
      </c>
      <c r="G68" s="136">
        <v>45789.0</v>
      </c>
      <c r="H68" s="236">
        <v>45794.0</v>
      </c>
      <c r="I68" s="185" t="s">
        <v>658</v>
      </c>
      <c r="J68" s="185" t="s">
        <v>672</v>
      </c>
      <c r="K68" s="185" t="s">
        <v>654</v>
      </c>
      <c r="L68" s="185" t="str">
        <f>VLOOKUP(D68,'TS Gantry - AP47'!$C$8:$X$638,22,FALSE)</f>
        <v>KAGASAR</v>
      </c>
      <c r="M68" s="185" t="str">
        <f>VLOOKUP(D68,'TS Gantry - AP47'!$C$8:$Y$638,23,FALSE)</f>
        <v>LUNKARANSAR</v>
      </c>
      <c r="N68" s="185" t="str">
        <f>VLOOKUP(D68,'TS Gantry - AP47'!$C$8:$Z$638,24,FALSE)</f>
        <v>BIKANER</v>
      </c>
      <c r="O68" s="185"/>
      <c r="P68" s="185"/>
      <c r="Q68" s="185"/>
      <c r="R68" s="185"/>
      <c r="S68" s="163"/>
      <c r="T68" s="205"/>
      <c r="U68" s="175"/>
      <c r="V68" s="175"/>
      <c r="W68" s="175"/>
      <c r="X68" s="175"/>
      <c r="Y68" s="175"/>
      <c r="Z68" s="175"/>
    </row>
    <row r="69" ht="15.75" customHeight="1">
      <c r="A69" s="202">
        <v>65.0</v>
      </c>
      <c r="B69" s="163" t="s">
        <v>670</v>
      </c>
      <c r="C69" s="163">
        <v>12.0</v>
      </c>
      <c r="D69" s="237" t="s">
        <v>309</v>
      </c>
      <c r="E69" s="163" t="str">
        <f>VLOOKUP(D69,'TS Gantry - AP47'!$C$8:$D$638,2,0)</f>
        <v>DA+3</v>
      </c>
      <c r="F69" s="163" t="s">
        <v>651</v>
      </c>
      <c r="G69" s="136">
        <v>45786.0</v>
      </c>
      <c r="H69" s="236">
        <v>45794.0</v>
      </c>
      <c r="I69" s="185" t="s">
        <v>652</v>
      </c>
      <c r="J69" s="185" t="s">
        <v>663</v>
      </c>
      <c r="K69" s="185" t="s">
        <v>654</v>
      </c>
      <c r="L69" s="185" t="str">
        <f>VLOOKUP(D69,'TS Gantry - AP47'!$C$8:$X$638,22,FALSE)</f>
        <v>BINJHARWALI</v>
      </c>
      <c r="M69" s="185" t="str">
        <f>VLOOKUP(D69,'TS Gantry - AP47'!$C$8:$Y$638,23,FALSE)</f>
        <v>LUNKARANSAR</v>
      </c>
      <c r="N69" s="185" t="str">
        <f>VLOOKUP(D69,'TS Gantry - AP47'!$C$8:$Z$638,24,FALSE)</f>
        <v>BIKANER</v>
      </c>
      <c r="O69" s="185"/>
      <c r="P69" s="185"/>
      <c r="Q69" s="185"/>
      <c r="R69" s="185"/>
      <c r="S69" s="163"/>
      <c r="T69" s="205"/>
      <c r="U69" s="175"/>
      <c r="V69" s="175"/>
      <c r="W69" s="175"/>
      <c r="X69" s="175"/>
      <c r="Y69" s="175"/>
      <c r="Z69" s="175"/>
    </row>
    <row r="70" ht="15.75" customHeight="1">
      <c r="A70" s="202">
        <v>66.0</v>
      </c>
      <c r="B70" s="163" t="s">
        <v>670</v>
      </c>
      <c r="C70" s="163">
        <v>13.0</v>
      </c>
      <c r="D70" s="237" t="s">
        <v>510</v>
      </c>
      <c r="E70" s="163" t="str">
        <f>VLOOKUP(D70,'TS Gantry - AP47'!$C$8:$D$638,2,0)</f>
        <v>DA+0</v>
      </c>
      <c r="F70" s="163" t="s">
        <v>651</v>
      </c>
      <c r="G70" s="136">
        <v>45791.0</v>
      </c>
      <c r="H70" s="236">
        <v>45795.0</v>
      </c>
      <c r="I70" s="185" t="s">
        <v>658</v>
      </c>
      <c r="J70" s="185" t="s">
        <v>673</v>
      </c>
      <c r="K70" s="185" t="s">
        <v>654</v>
      </c>
      <c r="L70" s="185" t="str">
        <f>VLOOKUP(D70,'TS Gantry - AP47'!$C$8:$X$638,22,FALSE)</f>
        <v>KAGASAR</v>
      </c>
      <c r="M70" s="185" t="str">
        <f>VLOOKUP(D70,'TS Gantry - AP47'!$C$8:$Y$638,23,FALSE)</f>
        <v>LUNKARANSAR</v>
      </c>
      <c r="N70" s="185" t="str">
        <f>VLOOKUP(D70,'TS Gantry - AP47'!$C$8:$Z$638,24,FALSE)</f>
        <v>BIKANER</v>
      </c>
      <c r="O70" s="185"/>
      <c r="P70" s="185"/>
      <c r="Q70" s="185"/>
      <c r="R70" s="185"/>
      <c r="S70" s="163"/>
      <c r="T70" s="205"/>
      <c r="U70" s="175"/>
      <c r="V70" s="175"/>
      <c r="W70" s="175"/>
      <c r="X70" s="175"/>
      <c r="Y70" s="175"/>
      <c r="Z70" s="175"/>
    </row>
    <row r="71" ht="15.75" customHeight="1">
      <c r="A71" s="202">
        <v>67.0</v>
      </c>
      <c r="B71" s="163" t="s">
        <v>670</v>
      </c>
      <c r="C71" s="163">
        <v>14.0</v>
      </c>
      <c r="D71" s="237" t="s">
        <v>304</v>
      </c>
      <c r="E71" s="163" t="str">
        <f>VLOOKUP(D71,'TS Gantry - AP47'!$C$8:$D$638,2,0)</f>
        <v>DA+6</v>
      </c>
      <c r="F71" s="163" t="s">
        <v>651</v>
      </c>
      <c r="G71" s="136">
        <v>45791.0</v>
      </c>
      <c r="H71" s="236">
        <v>45796.0</v>
      </c>
      <c r="I71" s="185" t="s">
        <v>674</v>
      </c>
      <c r="J71" s="185" t="s">
        <v>656</v>
      </c>
      <c r="K71" s="185" t="s">
        <v>654</v>
      </c>
      <c r="L71" s="185" t="str">
        <f>VLOOKUP(D71,'TS Gantry - AP47'!$C$8:$X$638,22,FALSE)</f>
        <v>BINJHARWALI</v>
      </c>
      <c r="M71" s="185" t="str">
        <f>VLOOKUP(D71,'TS Gantry - AP47'!$C$8:$Y$638,23,FALSE)</f>
        <v>LUNKARANSAR</v>
      </c>
      <c r="N71" s="185" t="str">
        <f>VLOOKUP(D71,'TS Gantry - AP47'!$C$8:$Z$638,24,FALSE)</f>
        <v>BIKANER</v>
      </c>
      <c r="O71" s="185"/>
      <c r="P71" s="185"/>
      <c r="Q71" s="185"/>
      <c r="R71" s="185"/>
      <c r="S71" s="163"/>
      <c r="T71" s="205"/>
      <c r="U71" s="175"/>
      <c r="V71" s="175"/>
      <c r="W71" s="175"/>
      <c r="X71" s="175"/>
      <c r="Y71" s="175"/>
      <c r="Z71" s="175"/>
    </row>
    <row r="72" ht="15.75" customHeight="1">
      <c r="A72" s="202">
        <v>68.0</v>
      </c>
      <c r="B72" s="163" t="s">
        <v>670</v>
      </c>
      <c r="C72" s="163">
        <v>15.0</v>
      </c>
      <c r="D72" s="229" t="s">
        <v>443</v>
      </c>
      <c r="E72" s="163" t="str">
        <f>VLOOKUP(D72,'TS Gantry - AP47'!$C$8:$D$638,2,0)</f>
        <v>DA+0</v>
      </c>
      <c r="F72" s="163" t="s">
        <v>651</v>
      </c>
      <c r="G72" s="136">
        <v>45743.0</v>
      </c>
      <c r="H72" s="236">
        <v>45796.0</v>
      </c>
      <c r="I72" s="185" t="s">
        <v>675</v>
      </c>
      <c r="J72" s="185" t="s">
        <v>671</v>
      </c>
      <c r="K72" s="185" t="s">
        <v>654</v>
      </c>
      <c r="L72" s="185" t="str">
        <f>VLOOKUP(D72,'TS Gantry - AP47'!$C$8:$X$638,22,FALSE)</f>
        <v>KALOO</v>
      </c>
      <c r="M72" s="185" t="str">
        <f>VLOOKUP(D72,'TS Gantry - AP47'!$C$8:$Y$638,23,FALSE)</f>
        <v>LUNKARANSAR</v>
      </c>
      <c r="N72" s="185" t="str">
        <f>VLOOKUP(D72,'TS Gantry - AP47'!$C$8:$Z$638,24,FALSE)</f>
        <v>BIKANER</v>
      </c>
      <c r="O72" s="185"/>
      <c r="P72" s="185"/>
      <c r="Q72" s="185"/>
      <c r="R72" s="185"/>
      <c r="S72" s="163"/>
      <c r="T72" s="205"/>
      <c r="U72" s="175"/>
      <c r="V72" s="175"/>
      <c r="W72" s="175"/>
      <c r="X72" s="175"/>
      <c r="Y72" s="175"/>
      <c r="Z72" s="175"/>
    </row>
    <row r="73" ht="15.75" customHeight="1">
      <c r="A73" s="202">
        <v>69.0</v>
      </c>
      <c r="B73" s="163" t="s">
        <v>670</v>
      </c>
      <c r="C73" s="163">
        <v>16.0</v>
      </c>
      <c r="D73" s="203" t="s">
        <v>511</v>
      </c>
      <c r="E73" s="163" t="str">
        <f>VLOOKUP(D73,'TS Gantry - AP47'!$C$8:$D$638,2,0)</f>
        <v>DA+6</v>
      </c>
      <c r="F73" s="163" t="s">
        <v>651</v>
      </c>
      <c r="G73" s="136">
        <v>45793.0</v>
      </c>
      <c r="H73" s="236">
        <v>45797.0</v>
      </c>
      <c r="I73" s="185" t="s">
        <v>658</v>
      </c>
      <c r="J73" s="185" t="s">
        <v>673</v>
      </c>
      <c r="K73" s="185" t="s">
        <v>654</v>
      </c>
      <c r="L73" s="185" t="str">
        <f>VLOOKUP(D73,'TS Gantry - AP47'!$C$8:$X$638,22,FALSE)</f>
        <v>KAGASAR</v>
      </c>
      <c r="M73" s="185" t="str">
        <f>VLOOKUP(D73,'TS Gantry - AP47'!$C$8:$Y$638,23,FALSE)</f>
        <v>LUNKARANSAR</v>
      </c>
      <c r="N73" s="185" t="str">
        <f>VLOOKUP(D73,'TS Gantry - AP47'!$C$8:$Z$638,24,FALSE)</f>
        <v>BIKANER</v>
      </c>
      <c r="O73" s="185"/>
      <c r="P73" s="185"/>
      <c r="Q73" s="185"/>
      <c r="R73" s="185"/>
      <c r="S73" s="163"/>
      <c r="T73" s="205"/>
      <c r="U73" s="175"/>
      <c r="V73" s="175"/>
      <c r="W73" s="175"/>
      <c r="X73" s="175"/>
      <c r="Y73" s="175"/>
      <c r="Z73" s="175"/>
    </row>
    <row r="74" ht="15.75" customHeight="1">
      <c r="A74" s="202">
        <v>70.0</v>
      </c>
      <c r="B74" s="163" t="s">
        <v>670</v>
      </c>
      <c r="C74" s="163">
        <v>17.0</v>
      </c>
      <c r="D74" s="237" t="s">
        <v>355</v>
      </c>
      <c r="E74" s="163" t="str">
        <f>VLOOKUP(D74,'TS Gantry - AP47'!$C$8:$D$638,2,0)</f>
        <v>DA+3</v>
      </c>
      <c r="F74" s="163" t="s">
        <v>651</v>
      </c>
      <c r="G74" s="136">
        <v>45785.0</v>
      </c>
      <c r="H74" s="236">
        <v>45798.0</v>
      </c>
      <c r="I74" s="185" t="s">
        <v>661</v>
      </c>
      <c r="J74" s="185" t="s">
        <v>663</v>
      </c>
      <c r="K74" s="185" t="s">
        <v>654</v>
      </c>
      <c r="L74" s="185" t="str">
        <f>VLOOKUP(D74,'TS Gantry - AP47'!$C$8:$X$638,22,FALSE)</f>
        <v>SHARAH BEECHHARWAS</v>
      </c>
      <c r="M74" s="185" t="str">
        <f>VLOOKUP(D74,'TS Gantry - AP47'!$C$8:$Y$638,23,FALSE)</f>
        <v>LUNKARANSAR</v>
      </c>
      <c r="N74" s="185" t="str">
        <f>VLOOKUP(D74,'TS Gantry - AP47'!$C$8:$Z$638,24,FALSE)</f>
        <v>BIKANER</v>
      </c>
      <c r="O74" s="185"/>
      <c r="P74" s="185"/>
      <c r="Q74" s="185"/>
      <c r="R74" s="185"/>
      <c r="S74" s="163"/>
      <c r="T74" s="205"/>
      <c r="U74" s="175"/>
      <c r="V74" s="175"/>
      <c r="W74" s="175"/>
      <c r="X74" s="175"/>
      <c r="Y74" s="175"/>
      <c r="Z74" s="175"/>
    </row>
    <row r="75" ht="15.75" customHeight="1">
      <c r="A75" s="202">
        <v>71.0</v>
      </c>
      <c r="B75" s="163" t="s">
        <v>670</v>
      </c>
      <c r="C75" s="163">
        <v>18.0</v>
      </c>
      <c r="D75" s="237" t="s">
        <v>306</v>
      </c>
      <c r="E75" s="163" t="str">
        <f>VLOOKUP(D75,'TS Gantry - AP47'!$C$8:$D$638,2,0)</f>
        <v>DA+3</v>
      </c>
      <c r="F75" s="163" t="s">
        <v>651</v>
      </c>
      <c r="G75" s="158">
        <v>45794.0</v>
      </c>
      <c r="H75" s="236">
        <v>45800.0</v>
      </c>
      <c r="I75" s="185" t="s">
        <v>674</v>
      </c>
      <c r="J75" s="185" t="s">
        <v>656</v>
      </c>
      <c r="K75" s="185" t="s">
        <v>654</v>
      </c>
      <c r="L75" s="185" t="str">
        <f>VLOOKUP(D75,'TS Gantry - AP47'!$C$8:$X$638,22,FALSE)</f>
        <v>BINJHARWALI</v>
      </c>
      <c r="M75" s="185" t="str">
        <f>VLOOKUP(D75,'TS Gantry - AP47'!$C$8:$Y$638,23,FALSE)</f>
        <v>LUNKARANSAR</v>
      </c>
      <c r="N75" s="185" t="str">
        <f>VLOOKUP(D75,'TS Gantry - AP47'!$C$8:$Z$638,24,FALSE)</f>
        <v>BIKANER</v>
      </c>
      <c r="O75" s="185"/>
      <c r="P75" s="185"/>
      <c r="Q75" s="185"/>
      <c r="R75" s="185"/>
      <c r="S75" s="163"/>
      <c r="T75" s="205"/>
      <c r="U75" s="175"/>
      <c r="V75" s="175"/>
      <c r="W75" s="175"/>
      <c r="X75" s="175"/>
      <c r="Y75" s="175"/>
      <c r="Z75" s="175"/>
    </row>
    <row r="76" ht="15.75" customHeight="1">
      <c r="A76" s="202">
        <v>72.0</v>
      </c>
      <c r="B76" s="163" t="s">
        <v>670</v>
      </c>
      <c r="C76" s="163">
        <v>19.0</v>
      </c>
      <c r="D76" s="203" t="s">
        <v>512</v>
      </c>
      <c r="E76" s="163" t="str">
        <f>VLOOKUP(D76,'TS Gantry - AP47'!$C$8:$D$638,2,0)</f>
        <v>DA+6</v>
      </c>
      <c r="F76" s="163" t="s">
        <v>651</v>
      </c>
      <c r="G76" s="158">
        <v>45797.0</v>
      </c>
      <c r="H76" s="236">
        <v>45800.0</v>
      </c>
      <c r="I76" s="185" t="s">
        <v>658</v>
      </c>
      <c r="J76" s="185" t="s">
        <v>673</v>
      </c>
      <c r="K76" s="185" t="s">
        <v>654</v>
      </c>
      <c r="L76" s="185" t="str">
        <f>VLOOKUP(D76,'TS Gantry - AP47'!$C$8:$X$638,22,FALSE)</f>
        <v>KAGASAR</v>
      </c>
      <c r="M76" s="185" t="str">
        <f>VLOOKUP(D76,'TS Gantry - AP47'!$C$8:$Y$638,23,FALSE)</f>
        <v>LUNKARANSAR</v>
      </c>
      <c r="N76" s="185" t="str">
        <f>VLOOKUP(D76,'TS Gantry - AP47'!$C$8:$Z$638,24,FALSE)</f>
        <v>BIKANER</v>
      </c>
      <c r="O76" s="185"/>
      <c r="P76" s="185"/>
      <c r="Q76" s="185"/>
      <c r="R76" s="185"/>
      <c r="S76" s="163"/>
      <c r="T76" s="205"/>
      <c r="U76" s="175"/>
      <c r="V76" s="175"/>
      <c r="W76" s="175"/>
      <c r="X76" s="175"/>
      <c r="Y76" s="175"/>
      <c r="Z76" s="175"/>
    </row>
    <row r="77" ht="15.75" customHeight="1">
      <c r="A77" s="202">
        <v>73.0</v>
      </c>
      <c r="B77" s="163" t="s">
        <v>670</v>
      </c>
      <c r="C77" s="163">
        <v>20.0</v>
      </c>
      <c r="D77" s="229" t="s">
        <v>312</v>
      </c>
      <c r="E77" s="163" t="str">
        <f>VLOOKUP(D77,'TS Gantry - AP47'!$C$8:$D$638,2,0)</f>
        <v>DA+3</v>
      </c>
      <c r="F77" s="163" t="s">
        <v>651</v>
      </c>
      <c r="G77" s="158">
        <v>45793.0</v>
      </c>
      <c r="H77" s="236">
        <v>45802.0</v>
      </c>
      <c r="I77" s="185" t="s">
        <v>652</v>
      </c>
      <c r="J77" s="185" t="s">
        <v>656</v>
      </c>
      <c r="K77" s="185" t="s">
        <v>654</v>
      </c>
      <c r="L77" s="185" t="str">
        <f>VLOOKUP(D77,'TS Gantry - AP47'!$C$8:$X$638,22,FALSE)</f>
        <v>BINJHARWALI</v>
      </c>
      <c r="M77" s="185" t="str">
        <f>VLOOKUP(D77,'TS Gantry - AP47'!$C$8:$Y$638,23,FALSE)</f>
        <v>LUNKARANSAR</v>
      </c>
      <c r="N77" s="185" t="str">
        <f>VLOOKUP(D77,'TS Gantry - AP47'!$C$8:$Z$638,24,FALSE)</f>
        <v>BIKANER</v>
      </c>
      <c r="O77" s="185"/>
      <c r="P77" s="185"/>
      <c r="Q77" s="185"/>
      <c r="R77" s="185"/>
      <c r="S77" s="163"/>
      <c r="T77" s="205"/>
      <c r="U77" s="175"/>
      <c r="V77" s="175"/>
      <c r="W77" s="175"/>
      <c r="X77" s="175"/>
      <c r="Y77" s="175"/>
      <c r="Z77" s="175"/>
    </row>
    <row r="78" ht="15.75" customHeight="1">
      <c r="A78" s="202">
        <v>74.0</v>
      </c>
      <c r="B78" s="163" t="s">
        <v>670</v>
      </c>
      <c r="C78" s="163">
        <v>21.0</v>
      </c>
      <c r="D78" s="237" t="s">
        <v>356</v>
      </c>
      <c r="E78" s="163" t="str">
        <f>VLOOKUP(D78,'TS Gantry - AP47'!$C$8:$D$638,2,0)</f>
        <v>DA+0</v>
      </c>
      <c r="F78" s="163" t="s">
        <v>651</v>
      </c>
      <c r="G78" s="158">
        <v>45795.0</v>
      </c>
      <c r="H78" s="236">
        <v>45803.0</v>
      </c>
      <c r="I78" s="185" t="s">
        <v>676</v>
      </c>
      <c r="J78" s="185" t="s">
        <v>662</v>
      </c>
      <c r="K78" s="185" t="s">
        <v>654</v>
      </c>
      <c r="L78" s="185" t="str">
        <f>VLOOKUP(D78,'TS Gantry - AP47'!$C$8:$X$638,22,FALSE)</f>
        <v>SHARAH BEECHHARWAS</v>
      </c>
      <c r="M78" s="185" t="str">
        <f>VLOOKUP(D78,'TS Gantry - AP47'!$C$8:$Y$638,23,FALSE)</f>
        <v>LUNKARANSAR</v>
      </c>
      <c r="N78" s="185" t="str">
        <f>VLOOKUP(D78,'TS Gantry - AP47'!$C$8:$Z$638,24,FALSE)</f>
        <v>BIKANER</v>
      </c>
      <c r="O78" s="185"/>
      <c r="P78" s="185"/>
      <c r="Q78" s="185"/>
      <c r="R78" s="185"/>
      <c r="S78" s="163"/>
      <c r="T78" s="205"/>
      <c r="U78" s="175"/>
      <c r="V78" s="175"/>
      <c r="W78" s="175"/>
      <c r="X78" s="175"/>
      <c r="Y78" s="175"/>
      <c r="Z78" s="175"/>
    </row>
    <row r="79" ht="15.0" customHeight="1">
      <c r="A79" s="202">
        <v>75.0</v>
      </c>
      <c r="B79" s="163" t="s">
        <v>670</v>
      </c>
      <c r="C79" s="163">
        <v>22.0</v>
      </c>
      <c r="D79" s="203" t="s">
        <v>513</v>
      </c>
      <c r="E79" s="163" t="str">
        <f>VLOOKUP(D79,'TS Gantry - AP47'!$C$8:$D$638,2,0)</f>
        <v>DA+0</v>
      </c>
      <c r="F79" s="163" t="s">
        <v>651</v>
      </c>
      <c r="G79" s="158">
        <v>45799.0</v>
      </c>
      <c r="H79" s="236">
        <v>45803.0</v>
      </c>
      <c r="I79" s="185" t="s">
        <v>658</v>
      </c>
      <c r="J79" s="185" t="s">
        <v>673</v>
      </c>
      <c r="K79" s="185" t="s">
        <v>654</v>
      </c>
      <c r="L79" s="185" t="str">
        <f>VLOOKUP(D79,'TS Gantry - AP47'!$C$8:$X$638,22,FALSE)</f>
        <v>KAGASAR</v>
      </c>
      <c r="M79" s="185" t="str">
        <f>VLOOKUP(D79,'TS Gantry - AP47'!$C$8:$Y$638,23,FALSE)</f>
        <v>LUNKARANSAR</v>
      </c>
      <c r="N79" s="185" t="str">
        <f>VLOOKUP(D79,'TS Gantry - AP47'!$C$8:$Z$638,24,FALSE)</f>
        <v>BIKANER</v>
      </c>
      <c r="O79" s="185"/>
      <c r="P79" s="185"/>
      <c r="Q79" s="185"/>
      <c r="R79" s="185"/>
      <c r="S79" s="163"/>
      <c r="T79" s="205"/>
      <c r="U79" s="175"/>
      <c r="V79" s="175"/>
      <c r="W79" s="175"/>
      <c r="X79" s="175"/>
      <c r="Y79" s="175"/>
      <c r="Z79" s="175"/>
    </row>
    <row r="80" ht="15.75" customHeight="1">
      <c r="A80" s="206">
        <v>76.0</v>
      </c>
      <c r="B80" s="170" t="s">
        <v>670</v>
      </c>
      <c r="C80" s="170">
        <v>23.0</v>
      </c>
      <c r="D80" s="207" t="s">
        <v>447</v>
      </c>
      <c r="E80" s="170" t="str">
        <f>VLOOKUP(D80,'TS Gantry - AP47'!$C$8:$D$638,2,0)</f>
        <v>DA+6</v>
      </c>
      <c r="F80" s="170" t="s">
        <v>651</v>
      </c>
      <c r="G80" s="226">
        <v>45796.0</v>
      </c>
      <c r="H80" s="231">
        <v>45804.0</v>
      </c>
      <c r="I80" s="243" t="s">
        <v>675</v>
      </c>
      <c r="J80" s="209" t="s">
        <v>671</v>
      </c>
      <c r="K80" s="209" t="s">
        <v>654</v>
      </c>
      <c r="L80" s="209" t="str">
        <f>VLOOKUP(D80,'TS Gantry - AP47'!$C$8:$X$638,22,FALSE)</f>
        <v>KALOO</v>
      </c>
      <c r="M80" s="209" t="str">
        <f>VLOOKUP(D80,'TS Gantry - AP47'!$C$8:$Y$638,23,FALSE)</f>
        <v>LUNKARANSAR</v>
      </c>
      <c r="N80" s="209" t="str">
        <f>VLOOKUP(D80,'TS Gantry - AP47'!$C$8:$Z$638,24,FALSE)</f>
        <v>BIKANER</v>
      </c>
      <c r="O80" s="209"/>
      <c r="P80" s="209"/>
      <c r="Q80" s="209"/>
      <c r="R80" s="209"/>
      <c r="S80" s="170"/>
      <c r="T80" s="210"/>
      <c r="U80" s="175"/>
      <c r="V80" s="175"/>
      <c r="W80" s="175"/>
      <c r="X80" s="175"/>
      <c r="Y80" s="175"/>
      <c r="Z80" s="175"/>
    </row>
    <row r="81" ht="15.75" customHeight="1">
      <c r="A81" s="196">
        <v>77.0</v>
      </c>
      <c r="B81" s="197" t="s">
        <v>633</v>
      </c>
      <c r="C81" s="197">
        <v>1.0</v>
      </c>
      <c r="D81" s="198" t="s">
        <v>445</v>
      </c>
      <c r="E81" s="197" t="str">
        <f>VLOOKUP(D81,'TS Gantry - AP47'!$C$8:$D$638,2,0)</f>
        <v>DA+0</v>
      </c>
      <c r="F81" s="197" t="s">
        <v>651</v>
      </c>
      <c r="G81" s="222">
        <v>45804.0</v>
      </c>
      <c r="H81" s="234">
        <v>45809.0</v>
      </c>
      <c r="I81" s="200" t="s">
        <v>675</v>
      </c>
      <c r="J81" s="200" t="s">
        <v>673</v>
      </c>
      <c r="K81" s="200" t="s">
        <v>654</v>
      </c>
      <c r="L81" s="200" t="str">
        <f>VLOOKUP(D81,'TS Gantry - AP47'!$C$8:$X$638,22,FALSE)</f>
        <v>KALOO</v>
      </c>
      <c r="M81" s="200" t="str">
        <f>VLOOKUP(D81,'TS Gantry - AP47'!$C$8:$Y$638,23,FALSE)</f>
        <v>LUNKARANSAR</v>
      </c>
      <c r="N81" s="200" t="str">
        <f>VLOOKUP(D81,'TS Gantry - AP47'!$C$8:$Z$638,24,FALSE)</f>
        <v>BIKANER</v>
      </c>
      <c r="O81" s="200"/>
      <c r="P81" s="200"/>
      <c r="Q81" s="200"/>
      <c r="R81" s="200"/>
      <c r="S81" s="197"/>
      <c r="T81" s="201"/>
      <c r="U81" s="175"/>
      <c r="V81" s="175"/>
      <c r="W81" s="175"/>
      <c r="X81" s="175"/>
      <c r="Y81" s="175"/>
      <c r="Z81" s="175"/>
    </row>
    <row r="82" ht="15.75" customHeight="1">
      <c r="A82" s="202">
        <v>78.0</v>
      </c>
      <c r="B82" s="211" t="s">
        <v>633</v>
      </c>
      <c r="C82" s="163">
        <v>2.0</v>
      </c>
      <c r="D82" s="237" t="s">
        <v>313</v>
      </c>
      <c r="E82" s="163" t="str">
        <f>VLOOKUP(D82,'TS Gantry - AP47'!$C$8:$D$638,2,0)</f>
        <v>DA+6</v>
      </c>
      <c r="F82" s="163" t="s">
        <v>651</v>
      </c>
      <c r="G82" s="158">
        <v>45802.0</v>
      </c>
      <c r="H82" s="244">
        <v>45809.0</v>
      </c>
      <c r="I82" s="185" t="s">
        <v>652</v>
      </c>
      <c r="J82" s="185" t="s">
        <v>672</v>
      </c>
      <c r="K82" s="185" t="s">
        <v>654</v>
      </c>
      <c r="L82" s="185" t="str">
        <f>VLOOKUP(D82,'TS Gantry - AP47'!$C$8:$X$638,22,FALSE)</f>
        <v>SODHWALI</v>
      </c>
      <c r="M82" s="185" t="str">
        <f>VLOOKUP(D82,'TS Gantry - AP47'!$C$8:$Y$638,23,FALSE)</f>
        <v>LUNKARANSAR</v>
      </c>
      <c r="N82" s="185" t="str">
        <f>VLOOKUP(D82,'TS Gantry - AP47'!$C$8:$Z$638,24,FALSE)</f>
        <v>BIKANER</v>
      </c>
      <c r="O82" s="185"/>
      <c r="P82" s="185"/>
      <c r="Q82" s="185"/>
      <c r="R82" s="185"/>
      <c r="S82" s="163"/>
      <c r="T82" s="205"/>
      <c r="U82" s="175"/>
      <c r="V82" s="175"/>
      <c r="W82" s="175"/>
      <c r="X82" s="175"/>
      <c r="Y82" s="175"/>
      <c r="Z82" s="175"/>
    </row>
    <row r="83" ht="15.75" customHeight="1">
      <c r="A83" s="202">
        <v>79.0</v>
      </c>
      <c r="B83" s="211" t="s">
        <v>633</v>
      </c>
      <c r="C83" s="163">
        <v>3.0</v>
      </c>
      <c r="D83" s="237" t="s">
        <v>360</v>
      </c>
      <c r="E83" s="163" t="str">
        <f>VLOOKUP(D83,'TS Gantry - AP47'!$C$8:$D$638,2,0)</f>
        <v>DA-1.5</v>
      </c>
      <c r="F83" s="163" t="s">
        <v>677</v>
      </c>
      <c r="G83" s="158">
        <v>45799.0</v>
      </c>
      <c r="H83" s="244">
        <v>45812.0</v>
      </c>
      <c r="I83" s="185" t="s">
        <v>661</v>
      </c>
      <c r="J83" s="185" t="s">
        <v>669</v>
      </c>
      <c r="K83" s="185" t="s">
        <v>654</v>
      </c>
      <c r="L83" s="185" t="str">
        <f>VLOOKUP(D83,'TS Gantry - AP47'!$C$8:$X$638,22,FALSE)</f>
        <v>SHARAH BOOCHAWAS</v>
      </c>
      <c r="M83" s="185" t="str">
        <f>VLOOKUP(D83,'TS Gantry - AP47'!$C$8:$Y$638,23,FALSE)</f>
        <v>LUNKARANSAR</v>
      </c>
      <c r="N83" s="185" t="str">
        <f>VLOOKUP(D83,'TS Gantry - AP47'!$C$8:$Z$638,24,FALSE)</f>
        <v>BIKANER</v>
      </c>
      <c r="O83" s="185"/>
      <c r="P83" s="185"/>
      <c r="Q83" s="185"/>
      <c r="R83" s="185"/>
      <c r="S83" s="163"/>
      <c r="T83" s="205"/>
      <c r="U83" s="175"/>
      <c r="V83" s="175"/>
      <c r="W83" s="175"/>
      <c r="X83" s="175"/>
      <c r="Y83" s="175"/>
      <c r="Z83" s="175"/>
    </row>
    <row r="84" ht="15.75" customHeight="1">
      <c r="A84" s="202">
        <v>80.0</v>
      </c>
      <c r="B84" s="211" t="s">
        <v>633</v>
      </c>
      <c r="C84" s="163">
        <v>4.0</v>
      </c>
      <c r="D84" s="237" t="s">
        <v>514</v>
      </c>
      <c r="E84" s="163" t="str">
        <f>VLOOKUP(D84,'TS Gantry - AP47'!$C$8:$D$638,2,0)</f>
        <v>DA+6</v>
      </c>
      <c r="F84" s="163" t="s">
        <v>651</v>
      </c>
      <c r="G84" s="136">
        <v>45808.0</v>
      </c>
      <c r="H84" s="244">
        <v>45812.0</v>
      </c>
      <c r="I84" s="185" t="s">
        <v>658</v>
      </c>
      <c r="J84" s="185" t="s">
        <v>671</v>
      </c>
      <c r="K84" s="185" t="s">
        <v>654</v>
      </c>
      <c r="L84" s="185" t="str">
        <f>VLOOKUP(D84,'TS Gantry - AP47'!$C$8:$X$638,22,FALSE)</f>
        <v>KAGASAR</v>
      </c>
      <c r="M84" s="185" t="str">
        <f>VLOOKUP(D84,'TS Gantry - AP47'!$C$8:$Y$638,23,FALSE)</f>
        <v>LUNKARANSAR</v>
      </c>
      <c r="N84" s="185" t="str">
        <f>VLOOKUP(D84,'TS Gantry - AP47'!$C$8:$Z$638,24,FALSE)</f>
        <v>BIKANER</v>
      </c>
      <c r="O84" s="185"/>
      <c r="P84" s="185"/>
      <c r="Q84" s="185"/>
      <c r="R84" s="185"/>
      <c r="S84" s="163"/>
      <c r="T84" s="205"/>
      <c r="U84" s="175"/>
      <c r="V84" s="175"/>
      <c r="W84" s="175"/>
      <c r="X84" s="175"/>
      <c r="Y84" s="175"/>
      <c r="Z84" s="175"/>
    </row>
    <row r="85" ht="15.75" customHeight="1">
      <c r="A85" s="202">
        <v>81.0</v>
      </c>
      <c r="B85" s="211" t="s">
        <v>633</v>
      </c>
      <c r="C85" s="163">
        <v>5.0</v>
      </c>
      <c r="D85" s="237" t="s">
        <v>440</v>
      </c>
      <c r="E85" s="163" t="str">
        <f>VLOOKUP(D85,'TS Gantry - AP47'!$C$8:$D$638,2,0)</f>
        <v>DA+0</v>
      </c>
      <c r="F85" s="163" t="s">
        <v>651</v>
      </c>
      <c r="G85" s="136">
        <v>45809.0</v>
      </c>
      <c r="H85" s="244">
        <v>45814.0</v>
      </c>
      <c r="I85" s="185" t="s">
        <v>675</v>
      </c>
      <c r="J85" s="185" t="s">
        <v>673</v>
      </c>
      <c r="K85" s="185" t="s">
        <v>654</v>
      </c>
      <c r="L85" s="185" t="str">
        <f>VLOOKUP(D85,'TS Gantry - AP47'!$C$8:$X$638,22,FALSE)</f>
        <v>UCHHRANGDESAR</v>
      </c>
      <c r="M85" s="185" t="str">
        <f>VLOOKUP(D85,'TS Gantry - AP47'!$C$8:$Y$638,23,FALSE)</f>
        <v>LUNKARANSAR</v>
      </c>
      <c r="N85" s="185" t="str">
        <f>VLOOKUP(D85,'TS Gantry - AP47'!$C$8:$Z$638,24,FALSE)</f>
        <v>BIKANER</v>
      </c>
      <c r="O85" s="185"/>
      <c r="P85" s="185"/>
      <c r="Q85" s="185"/>
      <c r="R85" s="185"/>
      <c r="S85" s="163"/>
      <c r="T85" s="205"/>
      <c r="U85" s="175"/>
      <c r="V85" s="175"/>
      <c r="W85" s="175"/>
      <c r="X85" s="175"/>
      <c r="Y85" s="175"/>
      <c r="Z85" s="175"/>
    </row>
    <row r="86" ht="15.75" customHeight="1">
      <c r="A86" s="202">
        <v>82.0</v>
      </c>
      <c r="B86" s="211" t="s">
        <v>633</v>
      </c>
      <c r="C86" s="163">
        <v>6.0</v>
      </c>
      <c r="D86" s="229" t="s">
        <v>520</v>
      </c>
      <c r="E86" s="163" t="str">
        <f>VLOOKUP(D86,'TS Gantry - AP47'!$C$8:$D$638,2,0)</f>
        <v>DA+6</v>
      </c>
      <c r="F86" s="163" t="s">
        <v>651</v>
      </c>
      <c r="G86" s="136">
        <v>45811.0</v>
      </c>
      <c r="H86" s="244">
        <v>45815.0</v>
      </c>
      <c r="I86" s="185" t="s">
        <v>658</v>
      </c>
      <c r="J86" s="185" t="s">
        <v>671</v>
      </c>
      <c r="K86" s="185" t="s">
        <v>654</v>
      </c>
      <c r="L86" s="185" t="str">
        <f>VLOOKUP(D86,'TS Gantry - AP47'!$C$8:$X$638,22,FALSE)</f>
        <v>KAGASAR</v>
      </c>
      <c r="M86" s="185" t="str">
        <f>VLOOKUP(D86,'TS Gantry - AP47'!$C$8:$Y$638,23,FALSE)</f>
        <v>LUNKARANSAR</v>
      </c>
      <c r="N86" s="185" t="str">
        <f>VLOOKUP(D86,'TS Gantry - AP47'!$C$8:$Z$638,24,FALSE)</f>
        <v>BIKANER</v>
      </c>
      <c r="O86" s="185"/>
      <c r="P86" s="185"/>
      <c r="Q86" s="185"/>
      <c r="R86" s="185"/>
      <c r="S86" s="163"/>
      <c r="T86" s="205"/>
      <c r="U86" s="175"/>
      <c r="V86" s="175"/>
      <c r="W86" s="175"/>
      <c r="X86" s="175"/>
      <c r="Y86" s="175"/>
      <c r="Z86" s="175"/>
    </row>
    <row r="87" ht="15.75" customHeight="1">
      <c r="A87" s="202">
        <v>83.0</v>
      </c>
      <c r="B87" s="211" t="s">
        <v>633</v>
      </c>
      <c r="C87" s="163">
        <v>7.0</v>
      </c>
      <c r="D87" s="237" t="s">
        <v>305</v>
      </c>
      <c r="E87" s="163" t="str">
        <f>VLOOKUP(D87,'TS Gantry - AP47'!$C$8:$D$638,2,0)</f>
        <v>DA+3</v>
      </c>
      <c r="F87" s="163" t="s">
        <v>651</v>
      </c>
      <c r="G87" s="158">
        <v>45798.0</v>
      </c>
      <c r="H87" s="244">
        <v>45816.0</v>
      </c>
      <c r="I87" s="185" t="s">
        <v>674</v>
      </c>
      <c r="J87" s="185" t="s">
        <v>656</v>
      </c>
      <c r="K87" s="185" t="s">
        <v>654</v>
      </c>
      <c r="L87" s="185" t="str">
        <f>VLOOKUP(D87,'TS Gantry - AP47'!$C$8:$X$638,22,FALSE)</f>
        <v>BINJHARWALI</v>
      </c>
      <c r="M87" s="185" t="str">
        <f>VLOOKUP(D87,'TS Gantry - AP47'!$C$8:$Y$638,23,FALSE)</f>
        <v>LUNKARANSAR</v>
      </c>
      <c r="N87" s="185" t="str">
        <f>VLOOKUP(D87,'TS Gantry - AP47'!$C$8:$Z$638,24,FALSE)</f>
        <v>BIKANER</v>
      </c>
      <c r="O87" s="185"/>
      <c r="P87" s="185"/>
      <c r="Q87" s="185"/>
      <c r="R87" s="185"/>
      <c r="S87" s="163"/>
      <c r="T87" s="205"/>
      <c r="U87" s="175"/>
      <c r="V87" s="175"/>
      <c r="W87" s="175"/>
      <c r="X87" s="175"/>
      <c r="Y87" s="175"/>
      <c r="Z87" s="175"/>
    </row>
    <row r="88" ht="15.75" customHeight="1">
      <c r="A88" s="202">
        <v>84.0</v>
      </c>
      <c r="B88" s="211" t="s">
        <v>633</v>
      </c>
      <c r="C88" s="163">
        <v>8.0</v>
      </c>
      <c r="D88" s="237" t="s">
        <v>519</v>
      </c>
      <c r="E88" s="163" t="str">
        <f>VLOOKUP(D88,'TS Gantry - AP47'!$C$8:$D$638,2,0)</f>
        <v>DA+6</v>
      </c>
      <c r="F88" s="163" t="s">
        <v>651</v>
      </c>
      <c r="G88" s="136">
        <v>45809.0</v>
      </c>
      <c r="H88" s="244">
        <v>45818.0</v>
      </c>
      <c r="I88" s="185" t="s">
        <v>658</v>
      </c>
      <c r="J88" s="185" t="s">
        <v>671</v>
      </c>
      <c r="K88" s="185" t="s">
        <v>654</v>
      </c>
      <c r="L88" s="185" t="str">
        <f>VLOOKUP(D88,'TS Gantry - AP47'!$C$8:$X$638,22,FALSE)</f>
        <v>KAGASAR</v>
      </c>
      <c r="M88" s="185" t="str">
        <f>VLOOKUP(D88,'TS Gantry - AP47'!$C$8:$Y$638,23,FALSE)</f>
        <v>LUNKARANSAR</v>
      </c>
      <c r="N88" s="185" t="str">
        <f>VLOOKUP(D88,'TS Gantry - AP47'!$C$8:$Z$638,24,FALSE)</f>
        <v>BIKANER</v>
      </c>
      <c r="O88" s="185"/>
      <c r="P88" s="185"/>
      <c r="Q88" s="185"/>
      <c r="R88" s="185"/>
      <c r="S88" s="163"/>
      <c r="T88" s="205"/>
      <c r="U88" s="175"/>
      <c r="V88" s="175"/>
      <c r="W88" s="175"/>
      <c r="X88" s="175"/>
      <c r="Y88" s="175"/>
      <c r="Z88" s="175"/>
    </row>
    <row r="89" ht="15.75" customHeight="1">
      <c r="A89" s="202">
        <v>85.0</v>
      </c>
      <c r="B89" s="211" t="s">
        <v>633</v>
      </c>
      <c r="C89" s="163">
        <v>9.0</v>
      </c>
      <c r="D89" s="237" t="s">
        <v>316</v>
      </c>
      <c r="E89" s="163" t="str">
        <f>VLOOKUP(D89,'TS Gantry - AP47'!$C$8:$D$638,2,0)</f>
        <v>DB1+3</v>
      </c>
      <c r="F89" s="163" t="s">
        <v>651</v>
      </c>
      <c r="G89" s="136">
        <v>45809.0</v>
      </c>
      <c r="H89" s="244">
        <v>45819.0</v>
      </c>
      <c r="I89" s="185" t="s">
        <v>652</v>
      </c>
      <c r="J89" s="185" t="s">
        <v>669</v>
      </c>
      <c r="K89" s="185" t="s">
        <v>654</v>
      </c>
      <c r="L89" s="185" t="str">
        <f>VLOOKUP(D89,'TS Gantry - AP47'!$C$8:$X$638,22,FALSE)</f>
        <v>SODHWALI</v>
      </c>
      <c r="M89" s="185" t="str">
        <f>VLOOKUP(D89,'TS Gantry - AP47'!$C$8:$Y$638,23,FALSE)</f>
        <v>LUNKARANSAR</v>
      </c>
      <c r="N89" s="185" t="str">
        <f>VLOOKUP(D89,'TS Gantry - AP47'!$C$8:$Z$638,24,FALSE)</f>
        <v>BIKANER</v>
      </c>
      <c r="O89" s="185"/>
      <c r="P89" s="185"/>
      <c r="Q89" s="185"/>
      <c r="R89" s="185"/>
      <c r="S89" s="163"/>
      <c r="T89" s="205"/>
      <c r="U89" s="175"/>
      <c r="V89" s="175"/>
      <c r="W89" s="175"/>
      <c r="X89" s="175"/>
      <c r="Y89" s="175"/>
      <c r="Z89" s="175"/>
    </row>
    <row r="90" ht="15.75" customHeight="1">
      <c r="A90" s="202">
        <v>86.0</v>
      </c>
      <c r="B90" s="211" t="s">
        <v>633</v>
      </c>
      <c r="C90" s="163">
        <v>10.0</v>
      </c>
      <c r="D90" s="229" t="s">
        <v>521</v>
      </c>
      <c r="E90" s="163" t="str">
        <f>VLOOKUP(D90,'TS Gantry - AP47'!$C$8:$D$638,2,0)</f>
        <v>DA+0</v>
      </c>
      <c r="F90" s="163" t="s">
        <v>651</v>
      </c>
      <c r="G90" s="136">
        <v>45813.0</v>
      </c>
      <c r="H90" s="244">
        <v>45819.0</v>
      </c>
      <c r="I90" s="185" t="s">
        <v>658</v>
      </c>
      <c r="J90" s="185" t="s">
        <v>671</v>
      </c>
      <c r="K90" s="185" t="s">
        <v>654</v>
      </c>
      <c r="L90" s="185" t="str">
        <f>VLOOKUP(D90,'TS Gantry - AP47'!$C$8:$X$638,22,FALSE)</f>
        <v>KANWALASAR</v>
      </c>
      <c r="M90" s="185" t="str">
        <f>VLOOKUP(D90,'TS Gantry - AP47'!$C$8:$Y$638,23,FALSE)</f>
        <v>SARDARSHAHAR</v>
      </c>
      <c r="N90" s="185" t="str">
        <f>VLOOKUP(D90,'TS Gantry - AP47'!$C$8:$Z$638,24,FALSE)</f>
        <v>CHURU</v>
      </c>
      <c r="O90" s="185"/>
      <c r="P90" s="185"/>
      <c r="Q90" s="185"/>
      <c r="R90" s="185"/>
      <c r="S90" s="163"/>
      <c r="T90" s="205"/>
      <c r="U90" s="175"/>
      <c r="V90" s="175"/>
      <c r="W90" s="175"/>
      <c r="X90" s="175"/>
      <c r="Y90" s="175"/>
      <c r="Z90" s="175"/>
    </row>
    <row r="91" ht="15.0" customHeight="1">
      <c r="A91" s="202">
        <v>87.0</v>
      </c>
      <c r="B91" s="211" t="s">
        <v>633</v>
      </c>
      <c r="C91" s="163">
        <v>11.0</v>
      </c>
      <c r="D91" s="229" t="s">
        <v>444</v>
      </c>
      <c r="E91" s="163" t="str">
        <f>VLOOKUP(D91,'TS Gantry - AP47'!$C$8:$D$638,2,0)</f>
        <v>DA+0</v>
      </c>
      <c r="F91" s="163" t="s">
        <v>651</v>
      </c>
      <c r="G91" s="136">
        <v>45813.0</v>
      </c>
      <c r="H91" s="244">
        <v>45819.0</v>
      </c>
      <c r="I91" s="185" t="s">
        <v>675</v>
      </c>
      <c r="J91" s="185" t="s">
        <v>673</v>
      </c>
      <c r="K91" s="185" t="s">
        <v>654</v>
      </c>
      <c r="L91" s="185" t="str">
        <f>VLOOKUP(D91,'TS Gantry - AP47'!$C$8:$X$638,22,FALSE)</f>
        <v>KALOO</v>
      </c>
      <c r="M91" s="185" t="str">
        <f>VLOOKUP(D91,'TS Gantry - AP47'!$C$8:$Y$638,23,FALSE)</f>
        <v>LUNKARANSAR</v>
      </c>
      <c r="N91" s="185" t="str">
        <f>VLOOKUP(D91,'TS Gantry - AP47'!$C$8:$Z$638,24,FALSE)</f>
        <v>BIKANER</v>
      </c>
      <c r="O91" s="185"/>
      <c r="P91" s="185"/>
      <c r="Q91" s="185"/>
      <c r="R91" s="185"/>
      <c r="S91" s="163"/>
      <c r="T91" s="159"/>
      <c r="U91" s="175"/>
      <c r="V91" s="175"/>
      <c r="W91" s="175"/>
      <c r="X91" s="175"/>
      <c r="Y91" s="175"/>
      <c r="Z91" s="175"/>
    </row>
    <row r="92" ht="15.75" customHeight="1">
      <c r="A92" s="202">
        <v>88.0</v>
      </c>
      <c r="B92" s="211" t="s">
        <v>633</v>
      </c>
      <c r="C92" s="163">
        <v>12.0</v>
      </c>
      <c r="D92" s="237" t="s">
        <v>307</v>
      </c>
      <c r="E92" s="163" t="str">
        <f>VLOOKUP(D92,'TS Gantry - AP47'!$C$8:$D$638,2,0)</f>
        <v>DA+9</v>
      </c>
      <c r="F92" s="163" t="s">
        <v>651</v>
      </c>
      <c r="G92" s="136">
        <v>45816.0</v>
      </c>
      <c r="H92" s="244">
        <v>45819.0</v>
      </c>
      <c r="I92" s="185" t="s">
        <v>674</v>
      </c>
      <c r="J92" s="185" t="s">
        <v>678</v>
      </c>
      <c r="K92" s="185" t="s">
        <v>654</v>
      </c>
      <c r="L92" s="185" t="str">
        <f>VLOOKUP(D92,'TS Gantry - AP47'!$C$8:$X$638,22,FALSE)</f>
        <v>BINJHARWALI</v>
      </c>
      <c r="M92" s="185" t="str">
        <f>VLOOKUP(D92,'TS Gantry - AP47'!$C$8:$Y$638,23,FALSE)</f>
        <v>LUNKARANSAR</v>
      </c>
      <c r="N92" s="185" t="str">
        <f>VLOOKUP(D92,'TS Gantry - AP47'!$C$8:$Z$638,24,FALSE)</f>
        <v>BIKANER</v>
      </c>
      <c r="O92" s="185"/>
      <c r="P92" s="185"/>
      <c r="Q92" s="185"/>
      <c r="R92" s="185"/>
      <c r="S92" s="163"/>
      <c r="T92" s="159"/>
      <c r="U92" s="175"/>
      <c r="V92" s="175"/>
      <c r="W92" s="175"/>
      <c r="X92" s="175"/>
      <c r="Y92" s="175"/>
      <c r="Z92" s="175"/>
    </row>
    <row r="93" ht="15.75" customHeight="1">
      <c r="A93" s="202">
        <v>89.0</v>
      </c>
      <c r="B93" s="211" t="s">
        <v>633</v>
      </c>
      <c r="C93" s="163">
        <v>13.0</v>
      </c>
      <c r="D93" s="237" t="s">
        <v>300</v>
      </c>
      <c r="E93" s="163" t="str">
        <f>VLOOKUP(D93,'TS Gantry - AP47'!$C$8:$D$638,2,0)</f>
        <v>DA+6</v>
      </c>
      <c r="F93" s="163" t="s">
        <v>651</v>
      </c>
      <c r="G93" s="136">
        <v>45819.0</v>
      </c>
      <c r="H93" s="244">
        <v>45824.0</v>
      </c>
      <c r="I93" s="185" t="s">
        <v>674</v>
      </c>
      <c r="J93" s="185" t="s">
        <v>671</v>
      </c>
      <c r="K93" s="185" t="s">
        <v>654</v>
      </c>
      <c r="L93" s="185" t="str">
        <f>VLOOKUP(D93,'TS Gantry - AP47'!$C$8:$X$638,22,FALSE)</f>
        <v>BINJHARWALI</v>
      </c>
      <c r="M93" s="185" t="str">
        <f>VLOOKUP(D93,'TS Gantry - AP47'!$C$8:$Y$638,23,FALSE)</f>
        <v>LUNKARANSAR</v>
      </c>
      <c r="N93" s="185" t="str">
        <f>VLOOKUP(D93,'TS Gantry - AP47'!$C$8:$Z$638,24,FALSE)</f>
        <v>BIKANER</v>
      </c>
      <c r="O93" s="185"/>
      <c r="P93" s="185"/>
      <c r="Q93" s="185"/>
      <c r="R93" s="185"/>
      <c r="S93" s="163"/>
      <c r="T93" s="159"/>
      <c r="U93" s="175"/>
      <c r="V93" s="175"/>
      <c r="W93" s="175"/>
      <c r="X93" s="175"/>
      <c r="Y93" s="175"/>
      <c r="Z93" s="175"/>
    </row>
    <row r="94" ht="15.75" customHeight="1">
      <c r="A94" s="202">
        <v>90.0</v>
      </c>
      <c r="B94" s="211" t="s">
        <v>633</v>
      </c>
      <c r="C94" s="163">
        <v>14.0</v>
      </c>
      <c r="D94" s="203" t="s">
        <v>315</v>
      </c>
      <c r="E94" s="163" t="str">
        <f>VLOOKUP(D94,'TS Gantry - AP47'!$C$8:$D$638,2,0)</f>
        <v>DA+9</v>
      </c>
      <c r="F94" s="163" t="s">
        <v>651</v>
      </c>
      <c r="G94" s="136">
        <v>45819.0</v>
      </c>
      <c r="H94" s="244">
        <v>45824.0</v>
      </c>
      <c r="I94" s="185" t="s">
        <v>652</v>
      </c>
      <c r="J94" s="185" t="s">
        <v>669</v>
      </c>
      <c r="K94" s="185" t="s">
        <v>654</v>
      </c>
      <c r="L94" s="185" t="str">
        <f>VLOOKUP(D94,'TS Gantry - AP47'!$C$8:$X$638,22,FALSE)</f>
        <v>SODHWALI</v>
      </c>
      <c r="M94" s="185" t="str">
        <f>VLOOKUP(D94,'TS Gantry - AP47'!$C$8:$Y$638,23,FALSE)</f>
        <v>LUNKARANSAR</v>
      </c>
      <c r="N94" s="185" t="str">
        <f>VLOOKUP(D94,'TS Gantry - AP47'!$C$8:$Z$638,24,FALSE)</f>
        <v>BIKANER</v>
      </c>
      <c r="O94" s="185"/>
      <c r="P94" s="185"/>
      <c r="Q94" s="185"/>
      <c r="R94" s="185"/>
      <c r="S94" s="163"/>
      <c r="T94" s="159"/>
      <c r="U94" s="175"/>
      <c r="V94" s="175"/>
      <c r="W94" s="175"/>
      <c r="X94" s="175"/>
      <c r="Y94" s="175"/>
      <c r="Z94" s="175"/>
    </row>
    <row r="95" ht="15.75" customHeight="1">
      <c r="A95" s="202">
        <v>91.0</v>
      </c>
      <c r="B95" s="211" t="s">
        <v>633</v>
      </c>
      <c r="C95" s="163">
        <v>15.0</v>
      </c>
      <c r="D95" s="212" t="s">
        <v>515</v>
      </c>
      <c r="E95" s="211" t="str">
        <f>VLOOKUP(D95,'TS Gantry - AP47'!$C$8:$D$638,2,0)</f>
        <v>DB1+0</v>
      </c>
      <c r="F95" s="163" t="s">
        <v>651</v>
      </c>
      <c r="G95" s="136">
        <v>45818.0</v>
      </c>
      <c r="H95" s="244">
        <v>45825.0</v>
      </c>
      <c r="I95" s="214" t="s">
        <v>658</v>
      </c>
      <c r="J95" s="185" t="s">
        <v>672</v>
      </c>
      <c r="K95" s="185" t="s">
        <v>654</v>
      </c>
      <c r="L95" s="185" t="str">
        <f>VLOOKUP(D95,'TS Gantry - AP47'!$C$8:$X$638,22,FALSE)</f>
        <v>KAGASAR</v>
      </c>
      <c r="M95" s="185" t="str">
        <f>VLOOKUP(D95,'TS Gantry - AP47'!$C$8:$Y$638,23,FALSE)</f>
        <v>LUNKARANSAR</v>
      </c>
      <c r="N95" s="185" t="str">
        <f>VLOOKUP(D95,'TS Gantry - AP47'!$C$8:$Z$638,24,FALSE)</f>
        <v>BIKANER</v>
      </c>
      <c r="O95" s="185"/>
      <c r="P95" s="185"/>
      <c r="Q95" s="185"/>
      <c r="R95" s="185"/>
      <c r="S95" s="163"/>
      <c r="T95" s="159"/>
      <c r="U95" s="175"/>
      <c r="V95" s="175"/>
      <c r="W95" s="175"/>
      <c r="X95" s="175"/>
      <c r="Y95" s="175"/>
      <c r="Z95" s="175"/>
    </row>
    <row r="96" ht="15.75" customHeight="1">
      <c r="A96" s="202">
        <v>92.0</v>
      </c>
      <c r="B96" s="211" t="s">
        <v>633</v>
      </c>
      <c r="C96" s="163">
        <v>16.0</v>
      </c>
      <c r="D96" s="203" t="s">
        <v>433</v>
      </c>
      <c r="E96" s="163" t="str">
        <f>VLOOKUP(D96,'TS Gantry - AP47'!$C$8:$D$638,2,0)</f>
        <v>DA-1.5</v>
      </c>
      <c r="F96" s="163" t="s">
        <v>651</v>
      </c>
      <c r="G96" s="136">
        <v>45819.0</v>
      </c>
      <c r="H96" s="244">
        <v>45825.0</v>
      </c>
      <c r="I96" s="185" t="s">
        <v>675</v>
      </c>
      <c r="J96" s="185" t="s">
        <v>678</v>
      </c>
      <c r="K96" s="185" t="s">
        <v>654</v>
      </c>
      <c r="L96" s="185" t="str">
        <f>VLOOKUP(D96,'TS Gantry - AP47'!$C$8:$X$638,22,FALSE)</f>
        <v>UCHHRANGDESAR</v>
      </c>
      <c r="M96" s="185" t="str">
        <f>VLOOKUP(D96,'TS Gantry - AP47'!$C$8:$Y$638,23,FALSE)</f>
        <v>LUNKARANSAR</v>
      </c>
      <c r="N96" s="185" t="str">
        <f>VLOOKUP(D96,'TS Gantry - AP47'!$C$8:$Z$638,24,FALSE)</f>
        <v>BIKANER</v>
      </c>
      <c r="O96" s="185"/>
      <c r="P96" s="185"/>
      <c r="Q96" s="185"/>
      <c r="R96" s="185"/>
      <c r="S96" s="163"/>
      <c r="T96" s="159"/>
      <c r="U96" s="175"/>
      <c r="V96" s="175"/>
      <c r="W96" s="175"/>
      <c r="X96" s="175"/>
      <c r="Y96" s="175"/>
      <c r="Z96" s="175"/>
    </row>
    <row r="97" ht="15.75" customHeight="1">
      <c r="A97" s="202">
        <v>93.0</v>
      </c>
      <c r="B97" s="211" t="s">
        <v>633</v>
      </c>
      <c r="C97" s="163">
        <v>17.0</v>
      </c>
      <c r="D97" s="212" t="s">
        <v>489</v>
      </c>
      <c r="E97" s="163" t="str">
        <f>VLOOKUP(D97,'TS Gantry - AP47'!$C$8:$D$638,2,0)</f>
        <v>DB1+0</v>
      </c>
      <c r="F97" s="163" t="s">
        <v>651</v>
      </c>
      <c r="G97" s="136">
        <v>45819.0</v>
      </c>
      <c r="H97" s="244">
        <v>45826.0</v>
      </c>
      <c r="I97" s="214" t="s">
        <v>658</v>
      </c>
      <c r="J97" s="185" t="s">
        <v>672</v>
      </c>
      <c r="K97" s="185" t="s">
        <v>654</v>
      </c>
      <c r="L97" s="185" t="str">
        <f>VLOOKUP(D97,'TS Gantry - AP47'!$C$8:$X$638,22,FALSE)</f>
        <v>CHHATASAR</v>
      </c>
      <c r="M97" s="185" t="str">
        <f>VLOOKUP(D97,'TS Gantry - AP47'!$C$8:$Y$638,23,FALSE)</f>
        <v>LUNKARANSAR</v>
      </c>
      <c r="N97" s="185" t="str">
        <f>VLOOKUP(D97,'TS Gantry - AP47'!$C$8:$Z$638,24,FALSE)</f>
        <v>BIKANER</v>
      </c>
      <c r="O97" s="185"/>
      <c r="P97" s="185"/>
      <c r="Q97" s="185"/>
      <c r="R97" s="185"/>
      <c r="S97" s="163"/>
      <c r="T97" s="159"/>
      <c r="U97" s="175"/>
      <c r="V97" s="175"/>
      <c r="W97" s="175"/>
      <c r="X97" s="175"/>
      <c r="Y97" s="175"/>
      <c r="Z97" s="175"/>
    </row>
    <row r="98" ht="15.75" customHeight="1">
      <c r="A98" s="202">
        <v>94.0</v>
      </c>
      <c r="B98" s="211" t="s">
        <v>633</v>
      </c>
      <c r="C98" s="163">
        <v>18.0</v>
      </c>
      <c r="D98" s="203" t="s">
        <v>299</v>
      </c>
      <c r="E98" s="163" t="str">
        <f>VLOOKUP(D98,'TS Gantry - AP47'!$C$8:$D$638,2,0)</f>
        <v>DA+3</v>
      </c>
      <c r="F98" s="163" t="s">
        <v>651</v>
      </c>
      <c r="G98" s="158">
        <v>45823.0</v>
      </c>
      <c r="H98" s="244">
        <v>45826.0</v>
      </c>
      <c r="I98" s="185" t="s">
        <v>674</v>
      </c>
      <c r="J98" s="185" t="s">
        <v>671</v>
      </c>
      <c r="K98" s="185" t="s">
        <v>654</v>
      </c>
      <c r="L98" s="185" t="str">
        <f>VLOOKUP(D98,'TS Gantry - AP47'!$C$8:$X$638,22,FALSE)</f>
        <v>BINJHARWALI</v>
      </c>
      <c r="M98" s="185" t="str">
        <f>VLOOKUP(D98,'TS Gantry - AP47'!$C$8:$Y$638,23,FALSE)</f>
        <v>LUNKARANSAR</v>
      </c>
      <c r="N98" s="185" t="str">
        <f>VLOOKUP(D98,'TS Gantry - AP47'!$C$8:$Z$638,24,FALSE)</f>
        <v>BIKANER</v>
      </c>
      <c r="O98" s="185"/>
      <c r="P98" s="185"/>
      <c r="Q98" s="185"/>
      <c r="R98" s="185"/>
      <c r="S98" s="163"/>
      <c r="T98" s="159"/>
      <c r="U98" s="175"/>
      <c r="V98" s="175"/>
      <c r="W98" s="175"/>
      <c r="X98" s="175"/>
      <c r="Y98" s="175"/>
      <c r="Z98" s="175"/>
    </row>
    <row r="99" ht="15.75" customHeight="1">
      <c r="A99" s="202">
        <v>95.0</v>
      </c>
      <c r="B99" s="211" t="s">
        <v>633</v>
      </c>
      <c r="C99" s="163">
        <v>19.0</v>
      </c>
      <c r="D99" s="203" t="s">
        <v>436</v>
      </c>
      <c r="E99" s="163" t="str">
        <f>VLOOKUP(D99,'TS Gantry - AP47'!$C$8:$D$638,2,0)</f>
        <v>DA-3</v>
      </c>
      <c r="F99" s="163" t="s">
        <v>651</v>
      </c>
      <c r="G99" s="158">
        <v>45824.0</v>
      </c>
      <c r="H99" s="244">
        <v>45828.0</v>
      </c>
      <c r="I99" s="185" t="s">
        <v>675</v>
      </c>
      <c r="J99" s="185" t="s">
        <v>678</v>
      </c>
      <c r="K99" s="185" t="s">
        <v>654</v>
      </c>
      <c r="L99" s="185" t="str">
        <f>VLOOKUP(D99,'TS Gantry - AP47'!$C$8:$X$638,22,FALSE)</f>
        <v>UCHHRANGDESAR</v>
      </c>
      <c r="M99" s="185" t="str">
        <f>VLOOKUP(D99,'TS Gantry - AP47'!$C$8:$Y$638,23,FALSE)</f>
        <v>LUNKARANSAR</v>
      </c>
      <c r="N99" s="185" t="str">
        <f>VLOOKUP(D99,'TS Gantry - AP47'!$C$8:$Z$638,24,FALSE)</f>
        <v>BIKANER</v>
      </c>
      <c r="O99" s="185"/>
      <c r="P99" s="185"/>
      <c r="Q99" s="185"/>
      <c r="R99" s="185"/>
      <c r="S99" s="163"/>
      <c r="T99" s="159"/>
      <c r="U99" s="175"/>
      <c r="V99" s="175"/>
      <c r="W99" s="175"/>
      <c r="X99" s="175"/>
      <c r="Y99" s="175"/>
      <c r="Z99" s="175"/>
    </row>
    <row r="100" ht="15.75" customHeight="1">
      <c r="A100" s="202">
        <v>96.0</v>
      </c>
      <c r="B100" s="211" t="s">
        <v>633</v>
      </c>
      <c r="C100" s="163">
        <v>20.0</v>
      </c>
      <c r="D100" s="212" t="s">
        <v>308</v>
      </c>
      <c r="E100" s="163" t="str">
        <f>VLOOKUP(D100,'TS Gantry - AP47'!$C$8:$D$638,2,0)</f>
        <v>DB1+0</v>
      </c>
      <c r="F100" s="163" t="s">
        <v>651</v>
      </c>
      <c r="G100" s="158">
        <v>45823.0</v>
      </c>
      <c r="H100" s="244">
        <v>45830.0</v>
      </c>
      <c r="I100" s="214" t="s">
        <v>652</v>
      </c>
      <c r="J100" s="185" t="s">
        <v>669</v>
      </c>
      <c r="K100" s="185" t="s">
        <v>654</v>
      </c>
      <c r="L100" s="185" t="str">
        <f>VLOOKUP(D100,'TS Gantry - AP47'!$C$8:$X$638,22,FALSE)</f>
        <v>BINJHARWALI</v>
      </c>
      <c r="M100" s="185" t="str">
        <f>VLOOKUP(D100,'TS Gantry - AP47'!$C$8:$Y$638,23,FALSE)</f>
        <v>LUNKARANSAR</v>
      </c>
      <c r="N100" s="185" t="str">
        <f>VLOOKUP(D100,'TS Gantry - AP47'!$C$8:$Z$638,24,FALSE)</f>
        <v>BIKANER</v>
      </c>
      <c r="O100" s="185"/>
      <c r="P100" s="185"/>
      <c r="Q100" s="185"/>
      <c r="R100" s="185"/>
      <c r="S100" s="163"/>
      <c r="T100" s="159"/>
      <c r="U100" s="175"/>
      <c r="V100" s="175"/>
      <c r="W100" s="175"/>
      <c r="X100" s="175"/>
      <c r="Y100" s="175"/>
      <c r="Z100" s="175"/>
    </row>
    <row r="101" ht="15.75" customHeight="1">
      <c r="A101" s="202">
        <v>97.0</v>
      </c>
      <c r="B101" s="211" t="s">
        <v>633</v>
      </c>
      <c r="C101" s="163">
        <v>21.0</v>
      </c>
      <c r="D101" s="203" t="s">
        <v>298</v>
      </c>
      <c r="E101" s="163" t="str">
        <f>VLOOKUP(D101,'TS Gantry - AP47'!$C$8:$D$638,2,0)</f>
        <v>DA+3</v>
      </c>
      <c r="F101" s="163" t="s">
        <v>651</v>
      </c>
      <c r="G101" s="158">
        <v>45824.0</v>
      </c>
      <c r="H101" s="244">
        <v>45831.0</v>
      </c>
      <c r="I101" s="185" t="s">
        <v>674</v>
      </c>
      <c r="J101" s="185" t="s">
        <v>662</v>
      </c>
      <c r="K101" s="185" t="s">
        <v>654</v>
      </c>
      <c r="L101" s="185" t="str">
        <f>VLOOKUP(D101,'TS Gantry - AP47'!$C$8:$X$638,22,FALSE)</f>
        <v>BINJHARWALI</v>
      </c>
      <c r="M101" s="185" t="str">
        <f>VLOOKUP(D101,'TS Gantry - AP47'!$C$8:$Y$638,23,FALSE)</f>
        <v>LUNKARANSAR</v>
      </c>
      <c r="N101" s="185" t="str">
        <f>VLOOKUP(D101,'TS Gantry - AP47'!$C$8:$Z$638,24,FALSE)</f>
        <v>BIKANER</v>
      </c>
      <c r="O101" s="185"/>
      <c r="P101" s="185"/>
      <c r="Q101" s="185"/>
      <c r="R101" s="185"/>
      <c r="S101" s="163"/>
      <c r="T101" s="159"/>
      <c r="U101" s="175"/>
      <c r="V101" s="175"/>
      <c r="W101" s="175"/>
      <c r="X101" s="175"/>
      <c r="Y101" s="175"/>
      <c r="Z101" s="175"/>
    </row>
    <row r="102" ht="15.75" customHeight="1">
      <c r="A102" s="202">
        <v>98.0</v>
      </c>
      <c r="B102" s="211" t="s">
        <v>633</v>
      </c>
      <c r="C102" s="163">
        <v>22.0</v>
      </c>
      <c r="D102" s="203" t="s">
        <v>397</v>
      </c>
      <c r="E102" s="163" t="str">
        <f>VLOOKUP(D102,'TS Gantry - AP47'!$C$8:$D$638,2,0)</f>
        <v>DC2+0</v>
      </c>
      <c r="F102" s="163" t="s">
        <v>651</v>
      </c>
      <c r="G102" s="158">
        <v>45823.0</v>
      </c>
      <c r="H102" s="244">
        <v>45834.0</v>
      </c>
      <c r="I102" s="185" t="s">
        <v>658</v>
      </c>
      <c r="J102" s="185" t="s">
        <v>671</v>
      </c>
      <c r="K102" s="185" t="s">
        <v>654</v>
      </c>
      <c r="L102" s="185" t="str">
        <f>VLOOKUP(D102,'TS Gantry - AP47'!$C$8:$X$638,22,FALSE)</f>
        <v>SURANA</v>
      </c>
      <c r="M102" s="185" t="str">
        <f>VLOOKUP(D102,'TS Gantry - AP47'!$C$8:$Y$638,23,FALSE)</f>
        <v>LUNKARANSAR</v>
      </c>
      <c r="N102" s="185" t="str">
        <f>VLOOKUP(D102,'TS Gantry - AP47'!$C$8:$Z$638,24,FALSE)</f>
        <v>BIKANER</v>
      </c>
      <c r="O102" s="185"/>
      <c r="P102" s="185"/>
      <c r="Q102" s="185"/>
      <c r="R102" s="185"/>
      <c r="S102" s="163"/>
      <c r="T102" s="159"/>
      <c r="U102" s="175"/>
      <c r="V102" s="175"/>
      <c r="W102" s="175"/>
      <c r="X102" s="175"/>
      <c r="Y102" s="175"/>
      <c r="Z102" s="175"/>
    </row>
    <row r="103" ht="15.75" customHeight="1">
      <c r="A103" s="202">
        <v>99.0</v>
      </c>
      <c r="B103" s="211" t="s">
        <v>633</v>
      </c>
      <c r="C103" s="163">
        <v>23.0</v>
      </c>
      <c r="D103" s="237" t="s">
        <v>449</v>
      </c>
      <c r="E103" s="163" t="str">
        <f>VLOOKUP(D103,'TS Gantry - AP47'!$C$8:$D$638,2,0)</f>
        <v>DA+6</v>
      </c>
      <c r="F103" s="163" t="s">
        <v>651</v>
      </c>
      <c r="G103" s="158">
        <v>45826.0</v>
      </c>
      <c r="H103" s="244">
        <v>45834.0</v>
      </c>
      <c r="I103" s="185" t="s">
        <v>679</v>
      </c>
      <c r="J103" s="185" t="s">
        <v>678</v>
      </c>
      <c r="K103" s="185" t="s">
        <v>654</v>
      </c>
      <c r="L103" s="185" t="str">
        <f>VLOOKUP(D103,'TS Gantry - AP47'!$C$8:$X$638,22,FALSE)</f>
        <v>KALOO</v>
      </c>
      <c r="M103" s="185" t="str">
        <f>VLOOKUP(D103,'TS Gantry - AP47'!$C$8:$Y$638,23,FALSE)</f>
        <v>LUNKARANSAR</v>
      </c>
      <c r="N103" s="185" t="str">
        <f>VLOOKUP(D103,'TS Gantry - AP47'!$C$8:$Z$638,24,FALSE)</f>
        <v>BIKANER</v>
      </c>
      <c r="O103" s="185"/>
      <c r="P103" s="185"/>
      <c r="Q103" s="185"/>
      <c r="R103" s="185"/>
      <c r="S103" s="163"/>
      <c r="T103" s="159"/>
      <c r="U103" s="175"/>
      <c r="V103" s="175"/>
      <c r="W103" s="175"/>
      <c r="X103" s="175"/>
      <c r="Y103" s="175"/>
      <c r="Z103" s="175"/>
    </row>
    <row r="104" ht="15.75" customHeight="1">
      <c r="A104" s="202">
        <v>100.0</v>
      </c>
      <c r="B104" s="211" t="s">
        <v>633</v>
      </c>
      <c r="C104" s="163">
        <v>24.0</v>
      </c>
      <c r="D104" s="237" t="s">
        <v>294</v>
      </c>
      <c r="E104" s="163" t="str">
        <f>VLOOKUP(D104,'TS Gantry - AP47'!$C$8:$D$638,2,0)</f>
        <v>DA+3</v>
      </c>
      <c r="F104" s="163" t="s">
        <v>651</v>
      </c>
      <c r="G104" s="158">
        <v>45831.0</v>
      </c>
      <c r="H104" s="244">
        <v>45834.0</v>
      </c>
      <c r="I104" s="185" t="s">
        <v>652</v>
      </c>
      <c r="J104" s="185" t="s">
        <v>663</v>
      </c>
      <c r="K104" s="185" t="s">
        <v>654</v>
      </c>
      <c r="L104" s="185" t="str">
        <f>VLOOKUP(D104,'TS Gantry - AP47'!$C$8:$X$638,22,FALSE)</f>
        <v>BINJHARWALI</v>
      </c>
      <c r="M104" s="185" t="str">
        <f>VLOOKUP(D104,'TS Gantry - AP47'!$C$8:$Y$638,23,FALSE)</f>
        <v>LUNKARANSAR</v>
      </c>
      <c r="N104" s="185" t="str">
        <f>VLOOKUP(D104,'TS Gantry - AP47'!$C$8:$Z$638,24,FALSE)</f>
        <v>BIKANER</v>
      </c>
      <c r="O104" s="185"/>
      <c r="P104" s="185"/>
      <c r="Q104" s="185"/>
      <c r="R104" s="185"/>
      <c r="S104" s="163"/>
      <c r="T104" s="159"/>
      <c r="U104" s="175"/>
      <c r="V104" s="175"/>
      <c r="W104" s="175"/>
      <c r="X104" s="175"/>
      <c r="Y104" s="175"/>
      <c r="Z104" s="175"/>
    </row>
    <row r="105" ht="15.75" customHeight="1">
      <c r="A105" s="202">
        <v>101.0</v>
      </c>
      <c r="B105" s="211" t="s">
        <v>633</v>
      </c>
      <c r="C105" s="163">
        <v>25.0</v>
      </c>
      <c r="D105" s="203" t="s">
        <v>297</v>
      </c>
      <c r="E105" s="163" t="str">
        <f>VLOOKUP(D105,'TS Gantry - AP47'!$C$8:$D$638,2,0)</f>
        <v>DA+0</v>
      </c>
      <c r="F105" s="163" t="s">
        <v>651</v>
      </c>
      <c r="G105" s="158">
        <v>45831.0</v>
      </c>
      <c r="H105" s="244">
        <v>45834.0</v>
      </c>
      <c r="I105" s="185" t="s">
        <v>674</v>
      </c>
      <c r="J105" s="185" t="s">
        <v>662</v>
      </c>
      <c r="K105" s="185" t="s">
        <v>654</v>
      </c>
      <c r="L105" s="185" t="str">
        <f>VLOOKUP(D105,'TS Gantry - AP47'!$C$8:$X$638,22,FALSE)</f>
        <v>BINJHARWALI</v>
      </c>
      <c r="M105" s="185" t="str">
        <f>VLOOKUP(D105,'TS Gantry - AP47'!$C$8:$Y$638,23,FALSE)</f>
        <v>LUNKARANSAR</v>
      </c>
      <c r="N105" s="185" t="str">
        <f>VLOOKUP(D105,'TS Gantry - AP47'!$C$8:$Z$638,24,FALSE)</f>
        <v>BIKANER</v>
      </c>
      <c r="O105" s="185"/>
      <c r="P105" s="185"/>
      <c r="Q105" s="185"/>
      <c r="R105" s="185"/>
      <c r="S105" s="163"/>
      <c r="T105" s="159"/>
      <c r="U105" s="175"/>
      <c r="V105" s="175"/>
      <c r="W105" s="175"/>
      <c r="X105" s="175"/>
      <c r="Y105" s="175"/>
      <c r="Z105" s="175"/>
    </row>
    <row r="106" ht="15.75" customHeight="1">
      <c r="A106" s="202">
        <v>102.0</v>
      </c>
      <c r="B106" s="211" t="s">
        <v>633</v>
      </c>
      <c r="C106" s="163">
        <v>26.0</v>
      </c>
      <c r="D106" s="203" t="s">
        <v>405</v>
      </c>
      <c r="E106" s="163" t="str">
        <f>VLOOKUP(D106,'TS Gantry - AP47'!$C$8:$D$638,2,0)</f>
        <v>DC1+6</v>
      </c>
      <c r="F106" s="163" t="s">
        <v>651</v>
      </c>
      <c r="G106" s="158">
        <v>45830.0</v>
      </c>
      <c r="H106" s="244">
        <v>45838.0</v>
      </c>
      <c r="I106" s="185" t="s">
        <v>658</v>
      </c>
      <c r="J106" s="185" t="s">
        <v>662</v>
      </c>
      <c r="K106" s="185" t="s">
        <v>654</v>
      </c>
      <c r="L106" s="185" t="str">
        <f>VLOOKUP(D106,'TS Gantry - AP47'!$C$8:$X$638,22,FALSE)</f>
        <v>KAKARICHCHHA</v>
      </c>
      <c r="M106" s="185" t="str">
        <f>VLOOKUP(D106,'TS Gantry - AP47'!$C$8:$Y$638,23,FALSE)</f>
        <v>LUNKARANSAR</v>
      </c>
      <c r="N106" s="185" t="str">
        <f>VLOOKUP(D106,'TS Gantry - AP47'!$C$8:$Z$638,24,FALSE)</f>
        <v>BIKANER</v>
      </c>
      <c r="O106" s="185"/>
      <c r="P106" s="185"/>
      <c r="Q106" s="185"/>
      <c r="R106" s="185"/>
      <c r="S106" s="163"/>
      <c r="T106" s="159"/>
      <c r="U106" s="175"/>
      <c r="V106" s="175"/>
      <c r="W106" s="175"/>
      <c r="X106" s="175"/>
      <c r="Y106" s="175"/>
      <c r="Z106" s="175"/>
    </row>
    <row r="107" ht="15.75" customHeight="1">
      <c r="A107" s="206">
        <v>103.0</v>
      </c>
      <c r="B107" s="245" t="s">
        <v>633</v>
      </c>
      <c r="C107" s="170">
        <v>27.0</v>
      </c>
      <c r="D107" s="246" t="s">
        <v>557</v>
      </c>
      <c r="E107" s="170" t="str">
        <f>VLOOKUP(D107,'TS Gantry - AP47'!$C$8:$D$638,2,0)</f>
        <v>DA+9</v>
      </c>
      <c r="F107" s="170" t="s">
        <v>651</v>
      </c>
      <c r="G107" s="226">
        <v>45830.0</v>
      </c>
      <c r="H107" s="247">
        <v>45838.0</v>
      </c>
      <c r="I107" s="209" t="s">
        <v>675</v>
      </c>
      <c r="J107" s="209" t="s">
        <v>669</v>
      </c>
      <c r="K107" s="209" t="s">
        <v>654</v>
      </c>
      <c r="L107" s="209" t="str">
        <f>VLOOKUP(D107,'TS Gantry - AP47'!$C$8:$X$638,22,FALSE)</f>
        <v>RANGAISAR</v>
      </c>
      <c r="M107" s="209" t="str">
        <f>VLOOKUP(D107,'TS Gantry - AP47'!$C$8:$Y$638,23,FALSE)</f>
        <v>SARDARSHAHAR</v>
      </c>
      <c r="N107" s="209" t="str">
        <f>VLOOKUP(D107,'TS Gantry - AP47'!$C$8:$Z$638,24,FALSE)</f>
        <v>CHURU</v>
      </c>
      <c r="O107" s="209"/>
      <c r="P107" s="209"/>
      <c r="Q107" s="209"/>
      <c r="R107" s="209"/>
      <c r="S107" s="170"/>
      <c r="T107" s="171"/>
      <c r="U107" s="175"/>
      <c r="V107" s="175"/>
      <c r="W107" s="175"/>
      <c r="X107" s="175"/>
      <c r="Y107" s="175"/>
      <c r="Z107" s="175"/>
    </row>
    <row r="108" ht="15.75" customHeight="1">
      <c r="A108" s="196">
        <v>104.0</v>
      </c>
      <c r="B108" s="197" t="s">
        <v>636</v>
      </c>
      <c r="C108" s="197">
        <v>1.0</v>
      </c>
      <c r="D108" s="198" t="s">
        <v>613</v>
      </c>
      <c r="E108" s="197" t="str">
        <f>VLOOKUP(D108,'TS Gantry - AP47'!$C$8:$D$638,2,0)</f>
        <v>DA+3</v>
      </c>
      <c r="F108" s="197" t="s">
        <v>651</v>
      </c>
      <c r="G108" s="222">
        <v>45835.0</v>
      </c>
      <c r="H108" s="222">
        <v>45839.0</v>
      </c>
      <c r="I108" s="200" t="s">
        <v>674</v>
      </c>
      <c r="J108" s="248" t="s">
        <v>672</v>
      </c>
      <c r="K108" s="248" t="s">
        <v>654</v>
      </c>
      <c r="L108" s="248" t="str">
        <f>VLOOKUP(D108,'TS Gantry - AP47'!$C$8:$X$638,22,FALSE)</f>
        <v>HALASAR</v>
      </c>
      <c r="M108" s="248" t="str">
        <f>VLOOKUP(D108,'TS Gantry - AP47'!$C$8:$Y$638,23,FALSE)</f>
        <v>SARDARSHAHAR</v>
      </c>
      <c r="N108" s="248" t="str">
        <f>VLOOKUP(D108,'TS Gantry - AP47'!$C$8:$Z$638,24,FALSE)</f>
        <v>CHURU</v>
      </c>
      <c r="O108" s="248"/>
      <c r="P108" s="248"/>
      <c r="Q108" s="248"/>
      <c r="R108" s="248"/>
      <c r="S108" s="197"/>
      <c r="T108" s="225"/>
      <c r="U108" s="175"/>
      <c r="V108" s="175"/>
      <c r="W108" s="175"/>
      <c r="X108" s="175"/>
      <c r="Y108" s="175"/>
      <c r="Z108" s="175"/>
    </row>
    <row r="109" ht="15.75" customHeight="1">
      <c r="A109" s="202">
        <v>105.0</v>
      </c>
      <c r="B109" s="211" t="s">
        <v>636</v>
      </c>
      <c r="C109" s="163">
        <v>2.0</v>
      </c>
      <c r="D109" s="212" t="s">
        <v>451</v>
      </c>
      <c r="E109" s="211" t="str">
        <f>VLOOKUP(D109,'TS Gantry - AP47'!$C$8:$D$638,2,0)</f>
        <v>DA+3</v>
      </c>
      <c r="F109" s="211" t="s">
        <v>651</v>
      </c>
      <c r="G109" s="249">
        <v>45829.0</v>
      </c>
      <c r="H109" s="249">
        <v>45841.0</v>
      </c>
      <c r="I109" s="214" t="s">
        <v>679</v>
      </c>
      <c r="J109" s="250" t="s">
        <v>678</v>
      </c>
      <c r="K109" s="250" t="s">
        <v>654</v>
      </c>
      <c r="L109" s="250" t="str">
        <f>VLOOKUP(D109,'TS Gantry - AP47'!$C$8:$X$638,22,FALSE)</f>
        <v>KALOO</v>
      </c>
      <c r="M109" s="250" t="str">
        <f>VLOOKUP(D109,'TS Gantry - AP47'!$C$8:$Y$638,23,FALSE)</f>
        <v>LUNKARANSAR</v>
      </c>
      <c r="N109" s="250" t="str">
        <f>VLOOKUP(D109,'TS Gantry - AP47'!$C$8:$Z$638,24,FALSE)</f>
        <v>BIKANER</v>
      </c>
      <c r="O109" s="250"/>
      <c r="P109" s="250"/>
      <c r="Q109" s="250"/>
      <c r="R109" s="250"/>
      <c r="S109" s="163"/>
      <c r="T109" s="159"/>
      <c r="U109" s="175"/>
      <c r="V109" s="175"/>
      <c r="W109" s="175"/>
      <c r="X109" s="175"/>
      <c r="Y109" s="175"/>
      <c r="Z109" s="175"/>
    </row>
    <row r="110" ht="15.75" customHeight="1">
      <c r="A110" s="202">
        <v>106.0</v>
      </c>
      <c r="B110" s="211" t="s">
        <v>636</v>
      </c>
      <c r="C110" s="163">
        <v>3.0</v>
      </c>
      <c r="D110" s="237" t="s">
        <v>296</v>
      </c>
      <c r="E110" s="163" t="str">
        <f>VLOOKUP(D110,'TS Gantry - AP47'!$C$8:$D$638,2,0)</f>
        <v>DA+6</v>
      </c>
      <c r="F110" s="163" t="s">
        <v>651</v>
      </c>
      <c r="G110" s="158">
        <v>45834.0</v>
      </c>
      <c r="H110" s="249">
        <v>45841.0</v>
      </c>
      <c r="I110" s="185" t="s">
        <v>652</v>
      </c>
      <c r="J110" s="250" t="s">
        <v>662</v>
      </c>
      <c r="K110" s="250" t="s">
        <v>654</v>
      </c>
      <c r="L110" s="250" t="str">
        <f>VLOOKUP(D110,'TS Gantry - AP47'!$C$8:$X$638,22,FALSE)</f>
        <v>BINJHARWALI</v>
      </c>
      <c r="M110" s="250" t="str">
        <f>VLOOKUP(D110,'TS Gantry - AP47'!$C$8:$Y$638,23,FALSE)</f>
        <v>LUNKARANSAR</v>
      </c>
      <c r="N110" s="250" t="str">
        <f>VLOOKUP(D110,'TS Gantry - AP47'!$C$8:$Z$638,24,FALSE)</f>
        <v>BIKANER</v>
      </c>
      <c r="O110" s="250"/>
      <c r="P110" s="250"/>
      <c r="Q110" s="250"/>
      <c r="R110" s="250"/>
      <c r="S110" s="163"/>
      <c r="T110" s="159"/>
      <c r="U110" s="175"/>
      <c r="V110" s="175"/>
      <c r="W110" s="175"/>
      <c r="X110" s="175"/>
      <c r="Y110" s="175"/>
      <c r="Z110" s="175"/>
    </row>
    <row r="111" ht="15.75" customHeight="1">
      <c r="A111" s="202">
        <v>107.0</v>
      </c>
      <c r="B111" s="211" t="s">
        <v>636</v>
      </c>
      <c r="C111" s="163">
        <v>4.0</v>
      </c>
      <c r="D111" s="203" t="s">
        <v>460</v>
      </c>
      <c r="E111" s="163" t="str">
        <f>VLOOKUP(D111,'TS Gantry - AP47'!$C$8:$D$638,2,0)</f>
        <v>DA+6</v>
      </c>
      <c r="F111" s="163" t="s">
        <v>651</v>
      </c>
      <c r="G111" s="158">
        <v>45835.0</v>
      </c>
      <c r="H111" s="249">
        <v>45842.0</v>
      </c>
      <c r="I111" s="185" t="s">
        <v>680</v>
      </c>
      <c r="J111" s="250" t="s">
        <v>673</v>
      </c>
      <c r="K111" s="250" t="s">
        <v>654</v>
      </c>
      <c r="L111" s="250" t="str">
        <f>VLOOKUP(D111,'TS Gantry - AP47'!$C$8:$X$638,22,FALSE)</f>
        <v>KALOO</v>
      </c>
      <c r="M111" s="250" t="str">
        <f>VLOOKUP(D111,'TS Gantry - AP47'!$C$8:$Y$638,23,FALSE)</f>
        <v>LUNKARANSAR</v>
      </c>
      <c r="N111" s="250" t="str">
        <f>VLOOKUP(D111,'TS Gantry - AP47'!$C$8:$Z$638,24,FALSE)</f>
        <v>BIKANER</v>
      </c>
      <c r="O111" s="250"/>
      <c r="P111" s="250"/>
      <c r="Q111" s="250"/>
      <c r="R111" s="250"/>
      <c r="S111" s="163"/>
      <c r="T111" s="159"/>
      <c r="U111" s="175"/>
      <c r="V111" s="175"/>
      <c r="W111" s="175"/>
      <c r="X111" s="175"/>
      <c r="Y111" s="175"/>
      <c r="Z111" s="175"/>
    </row>
    <row r="112" ht="15.75" customHeight="1">
      <c r="A112" s="202">
        <v>108.0</v>
      </c>
      <c r="B112" s="211" t="s">
        <v>636</v>
      </c>
      <c r="C112" s="163">
        <v>5.0</v>
      </c>
      <c r="D112" s="203" t="s">
        <v>377</v>
      </c>
      <c r="E112" s="163" t="str">
        <f>VLOOKUP(D112,'TS Gantry - AP47'!$C$8:$D$638,2,0)</f>
        <v>DA+9</v>
      </c>
      <c r="F112" s="163" t="s">
        <v>651</v>
      </c>
      <c r="G112" s="136">
        <v>45838.0</v>
      </c>
      <c r="H112" s="249">
        <v>45842.0</v>
      </c>
      <c r="I112" s="185" t="s">
        <v>658</v>
      </c>
      <c r="J112" s="250" t="s">
        <v>663</v>
      </c>
      <c r="K112" s="250" t="s">
        <v>654</v>
      </c>
      <c r="L112" s="250" t="str">
        <f>VLOOKUP(D112,'TS Gantry - AP47'!$C$8:$X$638,22,FALSE)</f>
        <v>HANSHERA</v>
      </c>
      <c r="M112" s="250" t="str">
        <f>VLOOKUP(D112,'TS Gantry - AP47'!$C$8:$Y$638,23,FALSE)</f>
        <v>LUNKARANSAR</v>
      </c>
      <c r="N112" s="250" t="str">
        <f>VLOOKUP(D112,'TS Gantry - AP47'!$C$8:$Z$638,24,FALSE)</f>
        <v>BIKANER</v>
      </c>
      <c r="O112" s="250"/>
      <c r="P112" s="250"/>
      <c r="Q112" s="250"/>
      <c r="R112" s="250"/>
      <c r="S112" s="163"/>
      <c r="T112" s="159"/>
      <c r="U112" s="175"/>
      <c r="V112" s="175"/>
      <c r="W112" s="175"/>
      <c r="X112" s="175"/>
      <c r="Y112" s="175"/>
      <c r="Z112" s="175"/>
    </row>
    <row r="113" ht="15.75" customHeight="1">
      <c r="A113" s="202">
        <v>109.0</v>
      </c>
      <c r="B113" s="211" t="s">
        <v>636</v>
      </c>
      <c r="C113" s="163">
        <v>6.0</v>
      </c>
      <c r="D113" s="203" t="s">
        <v>293</v>
      </c>
      <c r="E113" s="163" t="str">
        <f>VLOOKUP(D113,'TS Gantry - AP47'!$C$8:$D$638,2,0)</f>
        <v>DA+0</v>
      </c>
      <c r="F113" s="163" t="s">
        <v>651</v>
      </c>
      <c r="G113" s="136">
        <v>45837.0</v>
      </c>
      <c r="H113" s="249">
        <v>45843.0</v>
      </c>
      <c r="I113" s="185" t="s">
        <v>652</v>
      </c>
      <c r="J113" s="250" t="s">
        <v>663</v>
      </c>
      <c r="K113" s="250" t="s">
        <v>654</v>
      </c>
      <c r="L113" s="250" t="str">
        <f>VLOOKUP(D113,'TS Gantry - AP47'!$C$8:$X$638,22,FALSE)</f>
        <v>MAKADASAR</v>
      </c>
      <c r="M113" s="250" t="str">
        <f>VLOOKUP(D113,'TS Gantry - AP47'!$C$8:$Y$638,23,FALSE)</f>
        <v>LUNKARANSAR</v>
      </c>
      <c r="N113" s="250" t="str">
        <f>VLOOKUP(D113,'TS Gantry - AP47'!$C$8:$Z$638,24,FALSE)</f>
        <v>BIKANER</v>
      </c>
      <c r="O113" s="250"/>
      <c r="P113" s="250"/>
      <c r="Q113" s="250"/>
      <c r="R113" s="250"/>
      <c r="S113" s="163"/>
      <c r="T113" s="159"/>
      <c r="U113" s="175"/>
      <c r="V113" s="175"/>
      <c r="W113" s="175"/>
      <c r="X113" s="175"/>
      <c r="Y113" s="175"/>
      <c r="Z113" s="175"/>
    </row>
    <row r="114" ht="15.75" customHeight="1">
      <c r="A114" s="202">
        <v>110.0</v>
      </c>
      <c r="B114" s="211" t="s">
        <v>636</v>
      </c>
      <c r="C114" s="163">
        <v>7.0</v>
      </c>
      <c r="D114" s="203" t="s">
        <v>612</v>
      </c>
      <c r="E114" s="163" t="str">
        <f>VLOOKUP(D114,'TS Gantry - AP47'!$C$8:$D$638,2,0)</f>
        <v>DA+3</v>
      </c>
      <c r="F114" s="163" t="s">
        <v>651</v>
      </c>
      <c r="G114" s="136">
        <v>45840.0</v>
      </c>
      <c r="H114" s="249">
        <v>45843.0</v>
      </c>
      <c r="I114" s="185" t="s">
        <v>674</v>
      </c>
      <c r="J114" s="250" t="s">
        <v>672</v>
      </c>
      <c r="K114" s="250" t="s">
        <v>654</v>
      </c>
      <c r="L114" s="250" t="str">
        <f>VLOOKUP(D114,'TS Gantry - AP47'!$C$8:$X$638,22,FALSE)</f>
        <v>MALSAR</v>
      </c>
      <c r="M114" s="250" t="str">
        <f>VLOOKUP(D114,'TS Gantry - AP47'!$C$8:$Y$638,23,FALSE)</f>
        <v>SARDARSHAHAR</v>
      </c>
      <c r="N114" s="250" t="str">
        <f>VLOOKUP(D114,'TS Gantry - AP47'!$C$8:$Z$638,24,FALSE)</f>
        <v>CHURU</v>
      </c>
      <c r="O114" s="250"/>
      <c r="P114" s="250"/>
      <c r="Q114" s="250"/>
      <c r="R114" s="250"/>
      <c r="S114" s="163"/>
      <c r="T114" s="159"/>
      <c r="U114" s="175"/>
      <c r="V114" s="175"/>
      <c r="W114" s="175"/>
      <c r="X114" s="175"/>
      <c r="Y114" s="175"/>
      <c r="Z114" s="175"/>
    </row>
    <row r="115" ht="15.75" customHeight="1">
      <c r="A115" s="202">
        <v>111.0</v>
      </c>
      <c r="B115" s="211" t="s">
        <v>636</v>
      </c>
      <c r="C115" s="163">
        <v>8.0</v>
      </c>
      <c r="D115" s="203" t="s">
        <v>363</v>
      </c>
      <c r="E115" s="163" t="str">
        <f>VLOOKUP(D115,'TS Gantry - AP47'!$C$8:$D$638,2,0)</f>
        <v>DA+3</v>
      </c>
      <c r="F115" s="163" t="s">
        <v>651</v>
      </c>
      <c r="G115" s="136">
        <v>45838.0</v>
      </c>
      <c r="H115" s="249">
        <v>45845.0</v>
      </c>
      <c r="I115" s="185" t="s">
        <v>658</v>
      </c>
      <c r="J115" s="250" t="s">
        <v>662</v>
      </c>
      <c r="K115" s="250" t="s">
        <v>654</v>
      </c>
      <c r="L115" s="250" t="str">
        <f>VLOOKUP(D115,'TS Gantry - AP47'!$C$8:$X$638,22,FALSE)</f>
        <v>SHARAH BOOCHAWAS</v>
      </c>
      <c r="M115" s="250" t="str">
        <f>VLOOKUP(D115,'TS Gantry - AP47'!$C$8:$Y$638,23,FALSE)</f>
        <v>LUNKARANSAR</v>
      </c>
      <c r="N115" s="250" t="str">
        <f>VLOOKUP(D115,'TS Gantry - AP47'!$C$8:$Z$638,24,FALSE)</f>
        <v>BIKANER</v>
      </c>
      <c r="O115" s="250"/>
      <c r="P115" s="250"/>
      <c r="Q115" s="250"/>
      <c r="R115" s="250"/>
      <c r="S115" s="163"/>
      <c r="T115" s="159"/>
      <c r="U115" s="175"/>
      <c r="V115" s="175"/>
      <c r="W115" s="175"/>
      <c r="X115" s="175"/>
      <c r="Y115" s="175"/>
      <c r="Z115" s="175"/>
    </row>
    <row r="116" ht="15.75" customHeight="1">
      <c r="A116" s="202">
        <v>112.0</v>
      </c>
      <c r="B116" s="211" t="s">
        <v>636</v>
      </c>
      <c r="C116" s="163">
        <v>9.0</v>
      </c>
      <c r="D116" s="203" t="s">
        <v>452</v>
      </c>
      <c r="E116" s="163" t="str">
        <f>VLOOKUP(D116,'TS Gantry - AP47'!$C$8:$D$638,2,0)</f>
        <v>DA+6</v>
      </c>
      <c r="F116" s="163" t="s">
        <v>651</v>
      </c>
      <c r="G116" s="158">
        <v>45834.0</v>
      </c>
      <c r="H116" s="249">
        <v>45847.0</v>
      </c>
      <c r="I116" s="185" t="s">
        <v>679</v>
      </c>
      <c r="J116" s="250" t="s">
        <v>678</v>
      </c>
      <c r="K116" s="250" t="s">
        <v>654</v>
      </c>
      <c r="L116" s="250" t="str">
        <f>VLOOKUP(D116,'TS Gantry - AP47'!$C$8:$X$638,22,FALSE)</f>
        <v>KALOO</v>
      </c>
      <c r="M116" s="250" t="str">
        <f>VLOOKUP(D116,'TS Gantry - AP47'!$C$8:$Y$638,23,FALSE)</f>
        <v>LUNKARANSAR</v>
      </c>
      <c r="N116" s="250" t="str">
        <f>VLOOKUP(D116,'TS Gantry - AP47'!$C$8:$Z$638,24,FALSE)</f>
        <v>BIKANER</v>
      </c>
      <c r="O116" s="250"/>
      <c r="P116" s="250"/>
      <c r="Q116" s="250"/>
      <c r="R116" s="250"/>
      <c r="S116" s="163"/>
      <c r="T116" s="159"/>
      <c r="U116" s="175"/>
      <c r="V116" s="175"/>
      <c r="W116" s="175"/>
      <c r="X116" s="175"/>
      <c r="Y116" s="175"/>
      <c r="Z116" s="175"/>
    </row>
    <row r="117" ht="15.75" customHeight="1">
      <c r="A117" s="202">
        <v>113.0</v>
      </c>
      <c r="B117" s="211" t="s">
        <v>636</v>
      </c>
      <c r="C117" s="163">
        <v>10.0</v>
      </c>
      <c r="D117" s="203" t="s">
        <v>611</v>
      </c>
      <c r="E117" s="163" t="str">
        <f>VLOOKUP(D117,'TS Gantry - AP47'!$C$8:$D$638,2,0)</f>
        <v>DA+6</v>
      </c>
      <c r="F117" s="163" t="s">
        <v>651</v>
      </c>
      <c r="G117" s="136">
        <v>45844.0</v>
      </c>
      <c r="H117" s="249">
        <v>45847.0</v>
      </c>
      <c r="I117" s="185" t="s">
        <v>674</v>
      </c>
      <c r="J117" s="250" t="s">
        <v>672</v>
      </c>
      <c r="K117" s="250" t="s">
        <v>654</v>
      </c>
      <c r="L117" s="250" t="str">
        <f>VLOOKUP(D117,'TS Gantry - AP47'!$C$8:$X$638,22,FALSE)</f>
        <v>MALSAR</v>
      </c>
      <c r="M117" s="250" t="str">
        <f>VLOOKUP(D117,'TS Gantry - AP47'!$C$8:$Y$638,23,FALSE)</f>
        <v>SARDARSHAHAR</v>
      </c>
      <c r="N117" s="250" t="str">
        <f>VLOOKUP(D117,'TS Gantry - AP47'!$C$8:$Z$638,24,FALSE)</f>
        <v>CHURU</v>
      </c>
      <c r="O117" s="250"/>
      <c r="P117" s="250"/>
      <c r="Q117" s="250"/>
      <c r="R117" s="250"/>
      <c r="S117" s="163"/>
      <c r="T117" s="159"/>
      <c r="U117" s="175"/>
      <c r="V117" s="175"/>
      <c r="W117" s="175"/>
      <c r="X117" s="175"/>
      <c r="Y117" s="175"/>
      <c r="Z117" s="175"/>
    </row>
    <row r="118" ht="15.75" customHeight="1">
      <c r="A118" s="202">
        <v>114.0</v>
      </c>
      <c r="B118" s="211" t="s">
        <v>636</v>
      </c>
      <c r="C118" s="163">
        <v>11.0</v>
      </c>
      <c r="D118" s="203" t="s">
        <v>291</v>
      </c>
      <c r="E118" s="163" t="str">
        <f>VLOOKUP(D118,'TS Gantry - AP47'!$C$8:$D$638,2,0)</f>
        <v>DA+0</v>
      </c>
      <c r="F118" s="163" t="s">
        <v>651</v>
      </c>
      <c r="G118" s="158">
        <v>45844.0</v>
      </c>
      <c r="H118" s="249">
        <v>45847.0</v>
      </c>
      <c r="I118" s="185" t="s">
        <v>652</v>
      </c>
      <c r="J118" s="250" t="s">
        <v>663</v>
      </c>
      <c r="K118" s="250" t="s">
        <v>654</v>
      </c>
      <c r="L118" s="250" t="str">
        <f>VLOOKUP(D118,'TS Gantry - AP47'!$C$8:$X$638,22,FALSE)</f>
        <v>MAKADASAR</v>
      </c>
      <c r="M118" s="250" t="str">
        <f>VLOOKUP(D118,'TS Gantry - AP47'!$C$8:$Y$638,23,FALSE)</f>
        <v>LUNKARANSAR</v>
      </c>
      <c r="N118" s="250" t="str">
        <f>VLOOKUP(D118,'TS Gantry - AP47'!$C$8:$Z$638,24,FALSE)</f>
        <v>BIKANER</v>
      </c>
      <c r="O118" s="250"/>
      <c r="P118" s="250"/>
      <c r="Q118" s="250"/>
      <c r="R118" s="250"/>
      <c r="S118" s="163"/>
      <c r="T118" s="159"/>
      <c r="U118" s="175"/>
      <c r="V118" s="175"/>
      <c r="W118" s="175"/>
      <c r="X118" s="175"/>
      <c r="Y118" s="175"/>
      <c r="Z118" s="175"/>
    </row>
    <row r="119" ht="15.75" customHeight="1">
      <c r="A119" s="202">
        <v>115.0</v>
      </c>
      <c r="B119" s="211" t="s">
        <v>636</v>
      </c>
      <c r="C119" s="163">
        <v>12.0</v>
      </c>
      <c r="D119" s="203" t="s">
        <v>386</v>
      </c>
      <c r="E119" s="163" t="str">
        <f>VLOOKUP(D119,'TS Gantry - AP47'!$C$8:$D$638,2,0)</f>
        <v>DA+0</v>
      </c>
      <c r="F119" s="163" t="s">
        <v>651</v>
      </c>
      <c r="G119" s="158">
        <v>45844.0</v>
      </c>
      <c r="H119" s="249">
        <v>45848.0</v>
      </c>
      <c r="I119" s="185" t="s">
        <v>658</v>
      </c>
      <c r="J119" s="250" t="s">
        <v>662</v>
      </c>
      <c r="K119" s="250" t="s">
        <v>654</v>
      </c>
      <c r="L119" s="250" t="str">
        <f>VLOOKUP(D119,'TS Gantry - AP47'!$C$8:$X$638,22,FALSE)</f>
        <v>JAKHARWALA</v>
      </c>
      <c r="M119" s="250" t="str">
        <f>VLOOKUP(D119,'TS Gantry - AP47'!$C$8:$Y$638,23,FALSE)</f>
        <v>LUNKARANSAR</v>
      </c>
      <c r="N119" s="250" t="str">
        <f>VLOOKUP(D119,'TS Gantry - AP47'!$C$8:$Z$638,24,FALSE)</f>
        <v>BIKANER</v>
      </c>
      <c r="O119" s="250"/>
      <c r="P119" s="250"/>
      <c r="Q119" s="250"/>
      <c r="R119" s="250"/>
      <c r="S119" s="163"/>
      <c r="T119" s="159"/>
      <c r="U119" s="175"/>
      <c r="V119" s="175"/>
      <c r="W119" s="175"/>
      <c r="X119" s="175"/>
      <c r="Y119" s="175"/>
      <c r="Z119" s="175"/>
    </row>
    <row r="120" ht="15.75" customHeight="1">
      <c r="A120" s="202">
        <v>116.0</v>
      </c>
      <c r="B120" s="211" t="s">
        <v>636</v>
      </c>
      <c r="C120" s="163">
        <v>13.0</v>
      </c>
      <c r="D120" s="203" t="s">
        <v>458</v>
      </c>
      <c r="E120" s="163" t="str">
        <f>VLOOKUP(D120,'TS Gantry - AP47'!$C$8:$D$638,2,0)</f>
        <v>DA+0</v>
      </c>
      <c r="F120" s="163" t="s">
        <v>651</v>
      </c>
      <c r="G120" s="136">
        <v>45837.0</v>
      </c>
      <c r="H120" s="249">
        <v>45848.0</v>
      </c>
      <c r="I120" s="185" t="s">
        <v>680</v>
      </c>
      <c r="J120" s="250" t="s">
        <v>681</v>
      </c>
      <c r="K120" s="250" t="s">
        <v>654</v>
      </c>
      <c r="L120" s="250" t="str">
        <f>VLOOKUP(D120,'TS Gantry - AP47'!$C$8:$X$638,22,FALSE)</f>
        <v>KALOO</v>
      </c>
      <c r="M120" s="250" t="str">
        <f>VLOOKUP(D120,'TS Gantry - AP47'!$C$8:$Y$638,23,FALSE)</f>
        <v>LUNKARANSAR</v>
      </c>
      <c r="N120" s="250" t="str">
        <f>VLOOKUP(D120,'TS Gantry - AP47'!$C$8:$Z$638,24,FALSE)</f>
        <v>BIKANER</v>
      </c>
      <c r="O120" s="250"/>
      <c r="P120" s="250"/>
      <c r="Q120" s="250"/>
      <c r="R120" s="250"/>
      <c r="S120" s="163"/>
      <c r="T120" s="159"/>
      <c r="U120" s="175"/>
      <c r="V120" s="175"/>
      <c r="W120" s="175"/>
      <c r="X120" s="175"/>
      <c r="Y120" s="175"/>
      <c r="Z120" s="175"/>
    </row>
    <row r="121" ht="15.75" customHeight="1">
      <c r="A121" s="202">
        <v>117.0</v>
      </c>
      <c r="B121" s="211" t="s">
        <v>636</v>
      </c>
      <c r="C121" s="163">
        <v>14.0</v>
      </c>
      <c r="D121" s="203" t="s">
        <v>453</v>
      </c>
      <c r="E121" s="163" t="str">
        <f>VLOOKUP(D121,'TS Gantry - AP47'!$C$8:$D$638,2,0)</f>
        <v>DA+0</v>
      </c>
      <c r="F121" s="163" t="s">
        <v>651</v>
      </c>
      <c r="G121" s="136">
        <v>45838.0</v>
      </c>
      <c r="H121" s="249">
        <v>45850.0</v>
      </c>
      <c r="I121" s="185" t="s">
        <v>679</v>
      </c>
      <c r="J121" s="250" t="s">
        <v>678</v>
      </c>
      <c r="K121" s="250" t="s">
        <v>654</v>
      </c>
      <c r="L121" s="250" t="str">
        <f>VLOOKUP(D121,'TS Gantry - AP47'!$C$8:$X$638,22,FALSE)</f>
        <v>KALOO</v>
      </c>
      <c r="M121" s="250" t="str">
        <f>VLOOKUP(D121,'TS Gantry - AP47'!$C$8:$Y$638,23,FALSE)</f>
        <v>LUNKARANSAR</v>
      </c>
      <c r="N121" s="250" t="str">
        <f>VLOOKUP(D121,'TS Gantry - AP47'!$C$8:$Z$638,24,FALSE)</f>
        <v>BIKANER</v>
      </c>
      <c r="O121" s="250"/>
      <c r="P121" s="250"/>
      <c r="Q121" s="250"/>
      <c r="R121" s="250"/>
      <c r="S121" s="163"/>
      <c r="T121" s="159"/>
      <c r="U121" s="175"/>
      <c r="V121" s="175"/>
      <c r="W121" s="175"/>
      <c r="X121" s="175"/>
      <c r="Y121" s="175"/>
      <c r="Z121" s="175"/>
    </row>
    <row r="122" ht="15.75" customHeight="1">
      <c r="A122" s="202">
        <v>118.0</v>
      </c>
      <c r="B122" s="211" t="s">
        <v>636</v>
      </c>
      <c r="C122" s="163">
        <v>15.0</v>
      </c>
      <c r="D122" s="237" t="s">
        <v>292</v>
      </c>
      <c r="E122" s="163" t="str">
        <f>VLOOKUP(D122,'TS Gantry - AP47'!$C$8:$D$638,2,0)</f>
        <v>DA+3</v>
      </c>
      <c r="F122" s="163" t="s">
        <v>651</v>
      </c>
      <c r="G122" s="158">
        <v>45846.0</v>
      </c>
      <c r="H122" s="249">
        <v>45851.0</v>
      </c>
      <c r="I122" s="185" t="s">
        <v>652</v>
      </c>
      <c r="J122" s="250" t="s">
        <v>663</v>
      </c>
      <c r="K122" s="250" t="s">
        <v>654</v>
      </c>
      <c r="L122" s="250" t="str">
        <f>VLOOKUP(D122,'TS Gantry - AP47'!$C$8:$X$638,22,FALSE)</f>
        <v>MAKADASAR</v>
      </c>
      <c r="M122" s="250" t="str">
        <f>VLOOKUP(D122,'TS Gantry - AP47'!$C$8:$Y$638,23,FALSE)</f>
        <v>LUNKARANSAR</v>
      </c>
      <c r="N122" s="250" t="str">
        <f>VLOOKUP(D122,'TS Gantry - AP47'!$C$8:$Z$638,24,FALSE)</f>
        <v>BIKANER</v>
      </c>
      <c r="O122" s="250"/>
      <c r="P122" s="250"/>
      <c r="Q122" s="250"/>
      <c r="R122" s="250"/>
      <c r="S122" s="163"/>
      <c r="T122" s="159"/>
      <c r="U122" s="175"/>
      <c r="V122" s="175"/>
      <c r="W122" s="175"/>
      <c r="X122" s="175"/>
      <c r="Y122" s="175"/>
      <c r="Z122" s="175"/>
    </row>
    <row r="123" ht="15.75" customHeight="1">
      <c r="A123" s="202">
        <v>119.0</v>
      </c>
      <c r="B123" s="211" t="s">
        <v>636</v>
      </c>
      <c r="C123" s="163">
        <v>16.0</v>
      </c>
      <c r="D123" s="203" t="s">
        <v>610</v>
      </c>
      <c r="E123" s="163" t="str">
        <f>VLOOKUP(D123,'TS Gantry - AP47'!$C$8:$D$638,2,0)</f>
        <v>DA+6</v>
      </c>
      <c r="F123" s="163" t="s">
        <v>651</v>
      </c>
      <c r="G123" s="158">
        <v>45847.0</v>
      </c>
      <c r="H123" s="249">
        <v>45852.0</v>
      </c>
      <c r="I123" s="185" t="s">
        <v>674</v>
      </c>
      <c r="J123" s="250" t="s">
        <v>672</v>
      </c>
      <c r="K123" s="250" t="s">
        <v>654</v>
      </c>
      <c r="L123" s="250" t="str">
        <f>VLOOKUP(D123,'TS Gantry - AP47'!$C$8:$X$638,22,FALSE)</f>
        <v>MALSAR</v>
      </c>
      <c r="M123" s="250" t="str">
        <f>VLOOKUP(D123,'TS Gantry - AP47'!$C$8:$Y$638,23,FALSE)</f>
        <v>SARDARSHAHAR</v>
      </c>
      <c r="N123" s="250" t="str">
        <f>VLOOKUP(D123,'TS Gantry - AP47'!$C$8:$Z$638,24,FALSE)</f>
        <v>CHURU</v>
      </c>
      <c r="O123" s="250"/>
      <c r="P123" s="250"/>
      <c r="Q123" s="250"/>
      <c r="R123" s="250"/>
      <c r="S123" s="163"/>
      <c r="T123" s="159"/>
      <c r="U123" s="175"/>
      <c r="V123" s="175"/>
      <c r="W123" s="175"/>
      <c r="X123" s="175"/>
      <c r="Y123" s="175"/>
      <c r="Z123" s="175"/>
    </row>
    <row r="124" ht="15.75" customHeight="1">
      <c r="A124" s="202">
        <v>120.0</v>
      </c>
      <c r="B124" s="211" t="s">
        <v>636</v>
      </c>
      <c r="C124" s="163">
        <v>17.0</v>
      </c>
      <c r="D124" s="237" t="s">
        <v>461</v>
      </c>
      <c r="E124" s="163" t="str">
        <f>VLOOKUP(D124,'TS Gantry - AP47'!$C$8:$D$638,2,0)</f>
        <v>DA+0</v>
      </c>
      <c r="F124" s="163" t="s">
        <v>651</v>
      </c>
      <c r="G124" s="158">
        <v>45845.0</v>
      </c>
      <c r="H124" s="249">
        <v>45853.0</v>
      </c>
      <c r="I124" s="185" t="s">
        <v>680</v>
      </c>
      <c r="J124" s="250" t="s">
        <v>681</v>
      </c>
      <c r="K124" s="250" t="s">
        <v>654</v>
      </c>
      <c r="L124" s="250" t="str">
        <f>VLOOKUP(D124,'TS Gantry - AP47'!$C$8:$X$638,22,FALSE)</f>
        <v>KALOO</v>
      </c>
      <c r="M124" s="250" t="str">
        <f>VLOOKUP(D124,'TS Gantry - AP47'!$C$8:$Y$638,23,FALSE)</f>
        <v>LUNKARANSAR</v>
      </c>
      <c r="N124" s="250" t="str">
        <f>VLOOKUP(D124,'TS Gantry - AP47'!$C$8:$Z$638,24,FALSE)</f>
        <v>BIKANER</v>
      </c>
      <c r="O124" s="250"/>
      <c r="P124" s="250"/>
      <c r="Q124" s="250"/>
      <c r="R124" s="250"/>
      <c r="S124" s="163"/>
      <c r="T124" s="159"/>
      <c r="U124" s="175"/>
      <c r="V124" s="175"/>
      <c r="W124" s="175"/>
      <c r="X124" s="175"/>
      <c r="Y124" s="175"/>
      <c r="Z124" s="175"/>
    </row>
    <row r="125" ht="15.75" customHeight="1">
      <c r="A125" s="202">
        <v>121.0</v>
      </c>
      <c r="B125" s="211" t="s">
        <v>636</v>
      </c>
      <c r="C125" s="163">
        <v>18.0</v>
      </c>
      <c r="D125" s="237" t="s">
        <v>241</v>
      </c>
      <c r="E125" s="163" t="str">
        <f>VLOOKUP(D125,'TS Gantry - AP47'!$C$8:$D$638,2,0)</f>
        <v>DA-1.5</v>
      </c>
      <c r="F125" s="163" t="s">
        <v>651</v>
      </c>
      <c r="G125" s="158">
        <v>45844.0</v>
      </c>
      <c r="H125" s="249">
        <v>45853.0</v>
      </c>
      <c r="I125" s="185" t="s">
        <v>682</v>
      </c>
      <c r="J125" s="250" t="s">
        <v>662</v>
      </c>
      <c r="K125" s="250" t="s">
        <v>654</v>
      </c>
      <c r="L125" s="250" t="str">
        <f>VLOOKUP(D125,'TS Gantry - AP47'!$C$8:$X$638,22,FALSE)</f>
        <v>KELAN</v>
      </c>
      <c r="M125" s="250" t="str">
        <f>VLOOKUP(D125,'TS Gantry - AP47'!$C$8:$Y$638,23,FALSE)</f>
        <v>CHHATARGARH</v>
      </c>
      <c r="N125" s="250" t="str">
        <f>VLOOKUP(D125,'TS Gantry - AP47'!$C$8:$Z$638,24,FALSE)</f>
        <v>BIKANER</v>
      </c>
      <c r="O125" s="250"/>
      <c r="P125" s="250"/>
      <c r="Q125" s="250"/>
      <c r="R125" s="250"/>
      <c r="S125" s="163"/>
      <c r="T125" s="159"/>
      <c r="U125" s="175"/>
      <c r="V125" s="175"/>
      <c r="W125" s="175"/>
      <c r="X125" s="175"/>
      <c r="Y125" s="175"/>
      <c r="Z125" s="175"/>
    </row>
    <row r="126" ht="15.75" customHeight="1">
      <c r="A126" s="202">
        <v>122.0</v>
      </c>
      <c r="B126" s="211" t="s">
        <v>636</v>
      </c>
      <c r="C126" s="163">
        <v>19.0</v>
      </c>
      <c r="D126" s="203" t="s">
        <v>595</v>
      </c>
      <c r="E126" s="163" t="str">
        <f>VLOOKUP(D126,'TS Gantry - AP47'!$C$8:$D$638,2,0)</f>
        <v>DA+6</v>
      </c>
      <c r="F126" s="163" t="s">
        <v>651</v>
      </c>
      <c r="G126" s="158">
        <v>45844.0</v>
      </c>
      <c r="H126" s="249">
        <v>45854.0</v>
      </c>
      <c r="I126" s="185" t="s">
        <v>675</v>
      </c>
      <c r="J126" s="250" t="s">
        <v>669</v>
      </c>
      <c r="K126" s="250" t="s">
        <v>654</v>
      </c>
      <c r="L126" s="250" t="str">
        <f>VLOOKUP(D126,'TS Gantry - AP47'!$C$8:$X$638,22,FALSE)</f>
        <v>MALSAR</v>
      </c>
      <c r="M126" s="250" t="str">
        <f>VLOOKUP(D126,'TS Gantry - AP47'!$C$8:$Y$638,23,FALSE)</f>
        <v>SARDARSHAHAR</v>
      </c>
      <c r="N126" s="250" t="str">
        <f>VLOOKUP(D126,'TS Gantry - AP47'!$C$8:$Z$638,24,FALSE)</f>
        <v>CHURU</v>
      </c>
      <c r="O126" s="250"/>
      <c r="P126" s="250"/>
      <c r="Q126" s="250"/>
      <c r="R126" s="250"/>
      <c r="S126" s="163"/>
      <c r="T126" s="159"/>
      <c r="U126" s="175"/>
      <c r="V126" s="175"/>
      <c r="W126" s="175"/>
      <c r="X126" s="175"/>
      <c r="Y126" s="175"/>
      <c r="Z126" s="175"/>
    </row>
    <row r="127" ht="15.75" customHeight="1">
      <c r="A127" s="202">
        <v>123.0</v>
      </c>
      <c r="B127" s="211" t="s">
        <v>636</v>
      </c>
      <c r="C127" s="163">
        <v>20.0</v>
      </c>
      <c r="D127" s="203" t="s">
        <v>282</v>
      </c>
      <c r="E127" s="163" t="str">
        <f>VLOOKUP(D127,'TS Gantry - AP47'!$C$8:$D$638,2,0)</f>
        <v>DA-3</v>
      </c>
      <c r="F127" s="163" t="s">
        <v>651</v>
      </c>
      <c r="G127" s="158">
        <v>45851.0</v>
      </c>
      <c r="H127" s="249">
        <v>45855.0</v>
      </c>
      <c r="I127" s="185" t="s">
        <v>652</v>
      </c>
      <c r="J127" s="250" t="s">
        <v>656</v>
      </c>
      <c r="K127" s="250" t="s">
        <v>654</v>
      </c>
      <c r="L127" s="250" t="str">
        <f>VLOOKUP(D127,'TS Gantry - AP47'!$C$8:$X$638,22,FALSE)</f>
        <v>RAJASAR BHATIYAN</v>
      </c>
      <c r="M127" s="250" t="str">
        <f>VLOOKUP(D127,'TS Gantry - AP47'!$C$8:$Y$638,23,FALSE)</f>
        <v>CHHATARGARH</v>
      </c>
      <c r="N127" s="250" t="str">
        <f>VLOOKUP(D127,'TS Gantry - AP47'!$C$8:$Z$638,24,FALSE)</f>
        <v>BIKANER</v>
      </c>
      <c r="O127" s="250"/>
      <c r="P127" s="250"/>
      <c r="Q127" s="250"/>
      <c r="R127" s="250"/>
      <c r="S127" s="163"/>
      <c r="T127" s="159"/>
      <c r="U127" s="175"/>
      <c r="V127" s="175"/>
      <c r="W127" s="175"/>
      <c r="X127" s="175"/>
      <c r="Y127" s="175"/>
      <c r="Z127" s="175"/>
    </row>
    <row r="128" ht="15.75" customHeight="1">
      <c r="A128" s="202">
        <v>124.0</v>
      </c>
      <c r="B128" s="211" t="s">
        <v>636</v>
      </c>
      <c r="C128" s="163">
        <v>21.0</v>
      </c>
      <c r="D128" s="237" t="s">
        <v>534</v>
      </c>
      <c r="E128" s="163" t="str">
        <f>VLOOKUP(D128,'TS Gantry - AP47'!$C$8:$D$638,2,0)</f>
        <v>DA+3</v>
      </c>
      <c r="F128" s="163" t="s">
        <v>651</v>
      </c>
      <c r="G128" s="136">
        <v>45842.0</v>
      </c>
      <c r="H128" s="249">
        <v>45855.0</v>
      </c>
      <c r="I128" s="185" t="s">
        <v>683</v>
      </c>
      <c r="J128" s="250" t="s">
        <v>671</v>
      </c>
      <c r="K128" s="250" t="s">
        <v>654</v>
      </c>
      <c r="L128" s="250" t="str">
        <f>VLOOKUP(D128,'TS Gantry - AP47'!$C$8:$X$638,22,FALSE)</f>
        <v>MALSISAR</v>
      </c>
      <c r="M128" s="250" t="str">
        <f>VLOOKUP(D128,'TS Gantry - AP47'!$C$8:$Y$638,23,FALSE)</f>
        <v>SARDARSHAHAR</v>
      </c>
      <c r="N128" s="250" t="str">
        <f>VLOOKUP(D128,'TS Gantry - AP47'!$C$8:$Z$638,24,FALSE)</f>
        <v>CHURU</v>
      </c>
      <c r="O128" s="250"/>
      <c r="P128" s="250"/>
      <c r="Q128" s="250"/>
      <c r="R128" s="250"/>
      <c r="S128" s="163"/>
      <c r="T128" s="159"/>
      <c r="U128" s="175"/>
      <c r="V128" s="175"/>
      <c r="W128" s="175"/>
      <c r="X128" s="175"/>
      <c r="Y128" s="175"/>
      <c r="Z128" s="175"/>
    </row>
    <row r="129" ht="15.75" customHeight="1">
      <c r="A129" s="202">
        <v>125.0</v>
      </c>
      <c r="B129" s="211" t="s">
        <v>636</v>
      </c>
      <c r="C129" s="163">
        <v>22.0</v>
      </c>
      <c r="D129" s="203" t="s">
        <v>594</v>
      </c>
      <c r="E129" s="163" t="str">
        <f>VLOOKUP(D129,'TS Gantry - AP47'!$C$8:$D$638,2,0)</f>
        <v>DA-3</v>
      </c>
      <c r="F129" s="163" t="s">
        <v>651</v>
      </c>
      <c r="G129" s="158">
        <v>45849.0</v>
      </c>
      <c r="H129" s="249">
        <v>45856.0</v>
      </c>
      <c r="I129" s="185" t="s">
        <v>675</v>
      </c>
      <c r="J129" s="250" t="s">
        <v>669</v>
      </c>
      <c r="K129" s="250" t="s">
        <v>654</v>
      </c>
      <c r="L129" s="250" t="str">
        <f>VLOOKUP(D129,'TS Gantry - AP47'!$C$8:$X$638,22,FALSE)</f>
        <v>MALSAR</v>
      </c>
      <c r="M129" s="250" t="str">
        <f>VLOOKUP(D129,'TS Gantry - AP47'!$C$8:$Y$638,23,FALSE)</f>
        <v>SARDARSHAHAR</v>
      </c>
      <c r="N129" s="250" t="str">
        <f>VLOOKUP(D129,'TS Gantry - AP47'!$C$8:$Z$638,24,FALSE)</f>
        <v>CHURU</v>
      </c>
      <c r="O129" s="250"/>
      <c r="P129" s="250"/>
      <c r="Q129" s="250"/>
      <c r="R129" s="250"/>
      <c r="S129" s="163"/>
      <c r="T129" s="159"/>
      <c r="U129" s="175"/>
      <c r="V129" s="175"/>
      <c r="W129" s="175"/>
      <c r="X129" s="175"/>
      <c r="Y129" s="175"/>
      <c r="Z129" s="175"/>
    </row>
    <row r="130" ht="15.75" customHeight="1">
      <c r="A130" s="202">
        <v>126.0</v>
      </c>
      <c r="B130" s="211" t="s">
        <v>636</v>
      </c>
      <c r="C130" s="163">
        <v>23.0</v>
      </c>
      <c r="D130" s="203" t="s">
        <v>608</v>
      </c>
      <c r="E130" s="163" t="str">
        <f>VLOOKUP(D130,'TS Gantry - AP47'!$C$8:$D$638,2,0)</f>
        <v>DA+0</v>
      </c>
      <c r="F130" s="163" t="s">
        <v>651</v>
      </c>
      <c r="G130" s="158">
        <v>45853.0</v>
      </c>
      <c r="H130" s="249">
        <v>45856.0</v>
      </c>
      <c r="I130" s="185" t="s">
        <v>674</v>
      </c>
      <c r="J130" s="250" t="s">
        <v>672</v>
      </c>
      <c r="K130" s="250" t="s">
        <v>654</v>
      </c>
      <c r="L130" s="250" t="str">
        <f>VLOOKUP(D130,'TS Gantry - AP47'!$C$8:$X$638,22,FALSE)</f>
        <v>MALSAR</v>
      </c>
      <c r="M130" s="250" t="str">
        <f>VLOOKUP(D130,'TS Gantry - AP47'!$C$8:$Y$638,23,FALSE)</f>
        <v>SARDARSHAHAR</v>
      </c>
      <c r="N130" s="250" t="str">
        <f>VLOOKUP(D130,'TS Gantry - AP47'!$C$8:$Z$638,24,FALSE)</f>
        <v>CHURU</v>
      </c>
      <c r="O130" s="250"/>
      <c r="P130" s="250"/>
      <c r="Q130" s="250"/>
      <c r="R130" s="250"/>
      <c r="S130" s="163"/>
      <c r="T130" s="159"/>
      <c r="U130" s="175"/>
      <c r="V130" s="175"/>
      <c r="W130" s="175"/>
      <c r="X130" s="175"/>
      <c r="Y130" s="175"/>
      <c r="Z130" s="175"/>
    </row>
    <row r="131" ht="15.75" customHeight="1">
      <c r="A131" s="202">
        <v>127.0</v>
      </c>
      <c r="B131" s="211" t="s">
        <v>636</v>
      </c>
      <c r="C131" s="163">
        <v>24.0</v>
      </c>
      <c r="D131" s="203" t="s">
        <v>456</v>
      </c>
      <c r="E131" s="163" t="str">
        <f>VLOOKUP(D131,'TS Gantry - AP47'!$C$8:$D$638,2,0)</f>
        <v>DA+3</v>
      </c>
      <c r="F131" s="163" t="s">
        <v>651</v>
      </c>
      <c r="G131" s="158">
        <v>45849.0</v>
      </c>
      <c r="H131" s="249">
        <v>45857.0</v>
      </c>
      <c r="I131" s="185" t="s">
        <v>679</v>
      </c>
      <c r="J131" s="250" t="s">
        <v>653</v>
      </c>
      <c r="K131" s="250" t="s">
        <v>654</v>
      </c>
      <c r="L131" s="250" t="str">
        <f>VLOOKUP(D131,'TS Gantry - AP47'!$C$8:$X$638,22,FALSE)</f>
        <v>KALOO</v>
      </c>
      <c r="M131" s="250" t="str">
        <f>VLOOKUP(D131,'TS Gantry - AP47'!$C$8:$Y$638,23,FALSE)</f>
        <v>LUNKARANSAR</v>
      </c>
      <c r="N131" s="250" t="str">
        <f>VLOOKUP(D131,'TS Gantry - AP47'!$C$8:$Z$638,24,FALSE)</f>
        <v>BIKANER</v>
      </c>
      <c r="O131" s="250"/>
      <c r="P131" s="250"/>
      <c r="Q131" s="250"/>
      <c r="R131" s="250"/>
      <c r="S131" s="163"/>
      <c r="T131" s="159"/>
      <c r="U131" s="175"/>
      <c r="V131" s="175"/>
      <c r="W131" s="175"/>
      <c r="X131" s="175"/>
      <c r="Y131" s="175"/>
      <c r="Z131" s="175"/>
    </row>
    <row r="132" ht="15.75" customHeight="1">
      <c r="A132" s="202">
        <v>128.0</v>
      </c>
      <c r="B132" s="211" t="s">
        <v>636</v>
      </c>
      <c r="C132" s="163">
        <v>25.0</v>
      </c>
      <c r="D132" s="203" t="s">
        <v>609</v>
      </c>
      <c r="E132" s="163" t="str">
        <f>VLOOKUP(D132,'TS Gantry - AP47'!$C$8:$D$638,2,0)</f>
        <v>DA+0</v>
      </c>
      <c r="F132" s="163" t="s">
        <v>651</v>
      </c>
      <c r="G132" s="158">
        <v>45852.0</v>
      </c>
      <c r="H132" s="249">
        <v>45858.0</v>
      </c>
      <c r="I132" s="185" t="s">
        <v>674</v>
      </c>
      <c r="J132" s="250" t="s">
        <v>672</v>
      </c>
      <c r="K132" s="250" t="s">
        <v>654</v>
      </c>
      <c r="L132" s="250" t="str">
        <f>VLOOKUP(D132,'TS Gantry - AP47'!$C$8:$X$638,22,FALSE)</f>
        <v>MALSAR</v>
      </c>
      <c r="M132" s="250" t="str">
        <f>VLOOKUP(D132,'TS Gantry - AP47'!$C$8:$Y$638,23,FALSE)</f>
        <v>SARDARSHAHAR</v>
      </c>
      <c r="N132" s="250" t="str">
        <f>VLOOKUP(D132,'TS Gantry - AP47'!$C$8:$Z$638,24,FALSE)</f>
        <v>CHURU</v>
      </c>
      <c r="O132" s="250"/>
      <c r="P132" s="250"/>
      <c r="Q132" s="250"/>
      <c r="R132" s="250"/>
      <c r="S132" s="163"/>
      <c r="T132" s="159"/>
      <c r="U132" s="175"/>
      <c r="V132" s="175"/>
      <c r="W132" s="175"/>
      <c r="X132" s="175"/>
      <c r="Y132" s="175"/>
      <c r="Z132" s="175"/>
    </row>
    <row r="133" ht="15.75" customHeight="1">
      <c r="A133" s="202">
        <v>129.0</v>
      </c>
      <c r="B133" s="211" t="s">
        <v>636</v>
      </c>
      <c r="C133" s="163">
        <v>26.0</v>
      </c>
      <c r="D133" s="203" t="s">
        <v>244</v>
      </c>
      <c r="E133" s="163" t="str">
        <f>VLOOKUP(D133,'TS Gantry - AP47'!$C$8:$D$638,2,0)</f>
        <v>DA-3</v>
      </c>
      <c r="F133" s="163" t="s">
        <v>651</v>
      </c>
      <c r="G133" s="158">
        <v>45853.0</v>
      </c>
      <c r="H133" s="249">
        <v>45858.0</v>
      </c>
      <c r="I133" s="185" t="s">
        <v>682</v>
      </c>
      <c r="J133" s="250" t="s">
        <v>656</v>
      </c>
      <c r="K133" s="250" t="s">
        <v>654</v>
      </c>
      <c r="L133" s="250" t="str">
        <f>VLOOKUP(D133,'TS Gantry - AP47'!$C$8:$X$638,22,FALSE)</f>
        <v>KELAN</v>
      </c>
      <c r="M133" s="250" t="str">
        <f>VLOOKUP(D133,'TS Gantry - AP47'!$C$8:$Y$638,23,FALSE)</f>
        <v>CHHATARGARH</v>
      </c>
      <c r="N133" s="250" t="str">
        <f>VLOOKUP(D133,'TS Gantry - AP47'!$C$8:$Z$638,24,FALSE)</f>
        <v>BIKANER</v>
      </c>
      <c r="O133" s="250"/>
      <c r="P133" s="250"/>
      <c r="Q133" s="250"/>
      <c r="R133" s="250"/>
      <c r="S133" s="163"/>
      <c r="T133" s="159"/>
      <c r="U133" s="175"/>
      <c r="V133" s="175"/>
      <c r="W133" s="175"/>
      <c r="X133" s="175"/>
      <c r="Y133" s="175"/>
      <c r="Z133" s="175"/>
    </row>
    <row r="134" ht="15.75" customHeight="1">
      <c r="A134" s="202">
        <v>130.0</v>
      </c>
      <c r="B134" s="211" t="s">
        <v>636</v>
      </c>
      <c r="C134" s="163">
        <v>27.0</v>
      </c>
      <c r="D134" s="203" t="s">
        <v>463</v>
      </c>
      <c r="E134" s="163" t="str">
        <f>VLOOKUP(D134,'TS Gantry - AP47'!$C$8:$D$638,2,0)</f>
        <v>DA+0</v>
      </c>
      <c r="F134" s="163" t="s">
        <v>651</v>
      </c>
      <c r="G134" s="158">
        <v>45853.0</v>
      </c>
      <c r="H134" s="249">
        <v>45858.0</v>
      </c>
      <c r="I134" s="185" t="s">
        <v>680</v>
      </c>
      <c r="J134" s="250" t="s">
        <v>653</v>
      </c>
      <c r="K134" s="250" t="s">
        <v>654</v>
      </c>
      <c r="L134" s="250" t="str">
        <f>VLOOKUP(D134,'TS Gantry - AP47'!$C$8:$X$638,22,FALSE)</f>
        <v>KALOO</v>
      </c>
      <c r="M134" s="250" t="str">
        <f>VLOOKUP(D134,'TS Gantry - AP47'!$C$8:$Y$638,23,FALSE)</f>
        <v>LUNKARANSAR</v>
      </c>
      <c r="N134" s="250" t="str">
        <f>VLOOKUP(D134,'TS Gantry - AP47'!$C$8:$Z$638,24,FALSE)</f>
        <v>BIKANER</v>
      </c>
      <c r="O134" s="250"/>
      <c r="P134" s="250"/>
      <c r="Q134" s="250"/>
      <c r="R134" s="250"/>
      <c r="S134" s="163"/>
      <c r="T134" s="159"/>
      <c r="U134" s="175"/>
      <c r="V134" s="175"/>
      <c r="W134" s="175"/>
      <c r="X134" s="175"/>
      <c r="Y134" s="175"/>
      <c r="Z134" s="175"/>
    </row>
    <row r="135" ht="15.75" customHeight="1">
      <c r="A135" s="202">
        <v>131.0</v>
      </c>
      <c r="B135" s="211" t="s">
        <v>636</v>
      </c>
      <c r="C135" s="163">
        <v>28.0</v>
      </c>
      <c r="D135" s="237" t="s">
        <v>522</v>
      </c>
      <c r="E135" s="163" t="str">
        <f>VLOOKUP(D135,'TS Gantry - AP47'!$C$8:$D$638,2,0)</f>
        <v>DA+3</v>
      </c>
      <c r="F135" s="163" t="s">
        <v>651</v>
      </c>
      <c r="G135" s="136">
        <v>45842.0</v>
      </c>
      <c r="H135" s="249">
        <v>45859.0</v>
      </c>
      <c r="I135" s="185" t="s">
        <v>684</v>
      </c>
      <c r="J135" s="250" t="s">
        <v>678</v>
      </c>
      <c r="K135" s="250" t="s">
        <v>654</v>
      </c>
      <c r="L135" s="250" t="str">
        <f>VLOOKUP(D135,'TS Gantry - AP47'!$C$8:$X$638,22,FALSE)</f>
        <v>KANWALASAR</v>
      </c>
      <c r="M135" s="250" t="str">
        <f>VLOOKUP(D135,'TS Gantry - AP47'!$C$8:$Y$638,23,FALSE)</f>
        <v>SARDARSHAHAR</v>
      </c>
      <c r="N135" s="250" t="str">
        <f>VLOOKUP(D135,'TS Gantry - AP47'!$C$8:$Z$638,24,FALSE)</f>
        <v>CHURU</v>
      </c>
      <c r="O135" s="250"/>
      <c r="P135" s="250"/>
      <c r="Q135" s="250"/>
      <c r="R135" s="250"/>
      <c r="S135" s="163"/>
      <c r="T135" s="159"/>
      <c r="U135" s="175"/>
      <c r="V135" s="175"/>
      <c r="W135" s="175"/>
      <c r="X135" s="175"/>
      <c r="Y135" s="175"/>
      <c r="Z135" s="175"/>
    </row>
    <row r="136" ht="15.75" customHeight="1">
      <c r="A136" s="202">
        <v>132.0</v>
      </c>
      <c r="B136" s="211" t="s">
        <v>636</v>
      </c>
      <c r="C136" s="163">
        <v>29.0</v>
      </c>
      <c r="D136" s="237" t="s">
        <v>243</v>
      </c>
      <c r="E136" s="163" t="str">
        <f>VLOOKUP(D136,'TS Gantry - AP47'!$C$8:$D$638,2,0)</f>
        <v>DA-1.5</v>
      </c>
      <c r="F136" s="163" t="s">
        <v>651</v>
      </c>
      <c r="G136" s="158">
        <v>45853.0</v>
      </c>
      <c r="H136" s="249">
        <v>45860.0</v>
      </c>
      <c r="I136" s="185" t="s">
        <v>682</v>
      </c>
      <c r="J136" s="250" t="s">
        <v>656</v>
      </c>
      <c r="K136" s="250" t="s">
        <v>654</v>
      </c>
      <c r="L136" s="250" t="str">
        <f>VLOOKUP(D136,'TS Gantry - AP47'!$C$8:$X$638,22,FALSE)</f>
        <v>KELAN</v>
      </c>
      <c r="M136" s="250" t="str">
        <f>VLOOKUP(D136,'TS Gantry - AP47'!$C$8:$Y$638,23,FALSE)</f>
        <v>CHHATARGARH</v>
      </c>
      <c r="N136" s="250" t="str">
        <f>VLOOKUP(D136,'TS Gantry - AP47'!$C$8:$Z$638,24,FALSE)</f>
        <v>BIKANER</v>
      </c>
      <c r="O136" s="250"/>
      <c r="P136" s="250"/>
      <c r="Q136" s="250"/>
      <c r="R136" s="250"/>
      <c r="S136" s="163"/>
      <c r="T136" s="159"/>
      <c r="U136" s="175"/>
      <c r="V136" s="175"/>
      <c r="W136" s="175"/>
      <c r="X136" s="175"/>
      <c r="Y136" s="175"/>
      <c r="Z136" s="175"/>
    </row>
    <row r="137" ht="15.75" customHeight="1">
      <c r="A137" s="202">
        <v>133.0</v>
      </c>
      <c r="B137" s="211" t="s">
        <v>636</v>
      </c>
      <c r="C137" s="163">
        <v>30.0</v>
      </c>
      <c r="D137" s="203" t="s">
        <v>523</v>
      </c>
      <c r="E137" s="163" t="str">
        <f>VLOOKUP(D137,'TS Gantry - AP47'!$C$8:$D$638,2,0)</f>
        <v>DA+9</v>
      </c>
      <c r="F137" s="163" t="s">
        <v>651</v>
      </c>
      <c r="G137" s="136">
        <v>45837.0</v>
      </c>
      <c r="H137" s="249">
        <v>45861.0</v>
      </c>
      <c r="I137" s="185" t="s">
        <v>684</v>
      </c>
      <c r="J137" s="250" t="s">
        <v>678</v>
      </c>
      <c r="K137" s="250" t="s">
        <v>654</v>
      </c>
      <c r="L137" s="250" t="str">
        <f>VLOOKUP(D137,'TS Gantry - AP47'!$C$8:$X$638,22,FALSE)</f>
        <v>KANWALASAR</v>
      </c>
      <c r="M137" s="250" t="str">
        <f>VLOOKUP(D137,'TS Gantry - AP47'!$C$8:$Y$638,23,FALSE)</f>
        <v>SARDARSHAHAR</v>
      </c>
      <c r="N137" s="250" t="str">
        <f>VLOOKUP(D137,'TS Gantry - AP47'!$C$8:$Z$638,24,FALSE)</f>
        <v>CHURU</v>
      </c>
      <c r="O137" s="250"/>
      <c r="P137" s="250"/>
      <c r="Q137" s="250"/>
      <c r="R137" s="250"/>
      <c r="S137" s="163"/>
      <c r="T137" s="159"/>
      <c r="U137" s="175"/>
      <c r="V137" s="175"/>
      <c r="W137" s="175"/>
      <c r="X137" s="175"/>
      <c r="Y137" s="175"/>
      <c r="Z137" s="175"/>
    </row>
    <row r="138" ht="15.75" customHeight="1">
      <c r="A138" s="202">
        <v>134.0</v>
      </c>
      <c r="B138" s="211" t="s">
        <v>636</v>
      </c>
      <c r="C138" s="163">
        <v>31.0</v>
      </c>
      <c r="D138" s="203" t="s">
        <v>465</v>
      </c>
      <c r="E138" s="163" t="str">
        <f>VLOOKUP(D138,'TS Gantry - AP47'!$C$8:$D$638,2,0)</f>
        <v>DA+0</v>
      </c>
      <c r="F138" s="163" t="s">
        <v>651</v>
      </c>
      <c r="G138" s="158">
        <v>45856.0</v>
      </c>
      <c r="H138" s="249">
        <v>45863.0</v>
      </c>
      <c r="I138" s="185" t="s">
        <v>680</v>
      </c>
      <c r="J138" s="250" t="s">
        <v>653</v>
      </c>
      <c r="K138" s="250" t="s">
        <v>654</v>
      </c>
      <c r="L138" s="250" t="str">
        <f>VLOOKUP(D138,'TS Gantry - AP47'!$C$8:$X$638,22,FALSE)</f>
        <v>KALOO</v>
      </c>
      <c r="M138" s="250" t="str">
        <f>VLOOKUP(D138,'TS Gantry - AP47'!$C$8:$Y$638,23,FALSE)</f>
        <v>LUNKARANSAR</v>
      </c>
      <c r="N138" s="250" t="str">
        <f>VLOOKUP(D138,'TS Gantry - AP47'!$C$8:$Z$638,24,FALSE)</f>
        <v>BIKANER</v>
      </c>
      <c r="O138" s="250"/>
      <c r="P138" s="250"/>
      <c r="Q138" s="250"/>
      <c r="R138" s="250"/>
      <c r="S138" s="163"/>
      <c r="T138" s="159"/>
      <c r="U138" s="175"/>
      <c r="V138" s="175"/>
      <c r="W138" s="175"/>
      <c r="X138" s="175"/>
      <c r="Y138" s="175"/>
      <c r="Z138" s="175"/>
    </row>
    <row r="139" ht="15.75" customHeight="1">
      <c r="A139" s="202">
        <v>135.0</v>
      </c>
      <c r="B139" s="211" t="s">
        <v>636</v>
      </c>
      <c r="C139" s="163">
        <v>32.0</v>
      </c>
      <c r="D139" s="203" t="s">
        <v>467</v>
      </c>
      <c r="E139" s="163" t="str">
        <f>VLOOKUP(D139,'TS Gantry - AP47'!$C$8:$D$638,2,0)</f>
        <v>DA+0</v>
      </c>
      <c r="F139" s="163" t="s">
        <v>651</v>
      </c>
      <c r="G139" s="158">
        <v>45857.0</v>
      </c>
      <c r="H139" s="249">
        <v>45863.0</v>
      </c>
      <c r="I139" s="185" t="s">
        <v>679</v>
      </c>
      <c r="J139" s="250" t="s">
        <v>662</v>
      </c>
      <c r="K139" s="250" t="s">
        <v>654</v>
      </c>
      <c r="L139" s="250" t="str">
        <f>VLOOKUP(D139,'TS Gantry - AP47'!$C$8:$X$638,22,FALSE)</f>
        <v>KALOO</v>
      </c>
      <c r="M139" s="250" t="str">
        <f>VLOOKUP(D139,'TS Gantry - AP47'!$C$8:$Y$638,23,FALSE)</f>
        <v>LUNKARANSAR</v>
      </c>
      <c r="N139" s="250" t="str">
        <f>VLOOKUP(D139,'TS Gantry - AP47'!$C$8:$Z$638,24,FALSE)</f>
        <v>BIKANER</v>
      </c>
      <c r="O139" s="250"/>
      <c r="P139" s="250"/>
      <c r="Q139" s="250"/>
      <c r="R139" s="250"/>
      <c r="S139" s="163"/>
      <c r="T139" s="159"/>
      <c r="U139" s="175"/>
      <c r="V139" s="175"/>
      <c r="W139" s="175"/>
      <c r="X139" s="175"/>
      <c r="Y139" s="175"/>
      <c r="Z139" s="175"/>
    </row>
    <row r="140" ht="15.75" customHeight="1">
      <c r="A140" s="202">
        <v>136.0</v>
      </c>
      <c r="B140" s="211" t="s">
        <v>636</v>
      </c>
      <c r="C140" s="163">
        <v>33.0</v>
      </c>
      <c r="D140" s="203" t="s">
        <v>604</v>
      </c>
      <c r="E140" s="163" t="str">
        <f>VLOOKUP(D140,'TS Gantry - AP47'!$C$8:$D$638,2,0)</f>
        <v>DA+9</v>
      </c>
      <c r="F140" s="163" t="s">
        <v>651</v>
      </c>
      <c r="G140" s="158">
        <v>45859.0</v>
      </c>
      <c r="H140" s="249">
        <v>45863.0</v>
      </c>
      <c r="I140" s="185" t="s">
        <v>674</v>
      </c>
      <c r="J140" s="250" t="s">
        <v>672</v>
      </c>
      <c r="K140" s="250" t="s">
        <v>654</v>
      </c>
      <c r="L140" s="250" t="str">
        <f>VLOOKUP(D140,'TS Gantry - AP47'!$C$8:$X$638,22,FALSE)</f>
        <v>MALSAR</v>
      </c>
      <c r="M140" s="250" t="str">
        <f>VLOOKUP(D140,'TS Gantry - AP47'!$C$8:$Y$638,23,FALSE)</f>
        <v>SARDARSHAHAR</v>
      </c>
      <c r="N140" s="250" t="str">
        <f>VLOOKUP(D140,'TS Gantry - AP47'!$C$8:$Z$638,24,FALSE)</f>
        <v>CHURU</v>
      </c>
      <c r="O140" s="250"/>
      <c r="P140" s="250"/>
      <c r="Q140" s="250"/>
      <c r="R140" s="250"/>
      <c r="S140" s="163"/>
      <c r="T140" s="159"/>
      <c r="U140" s="175"/>
      <c r="V140" s="175"/>
      <c r="W140" s="175"/>
      <c r="X140" s="175"/>
      <c r="Y140" s="175"/>
      <c r="Z140" s="175"/>
    </row>
    <row r="141" ht="15.75" customHeight="1">
      <c r="A141" s="202">
        <v>137.0</v>
      </c>
      <c r="B141" s="211" t="s">
        <v>636</v>
      </c>
      <c r="C141" s="163">
        <v>34.0</v>
      </c>
      <c r="D141" s="203" t="s">
        <v>593</v>
      </c>
      <c r="E141" s="163" t="str">
        <f>VLOOKUP(D141,'TS Gantry - AP47'!$C$8:$D$638,2,0)</f>
        <v>DA+9</v>
      </c>
      <c r="F141" s="163" t="s">
        <v>651</v>
      </c>
      <c r="G141" s="158">
        <v>45855.0</v>
      </c>
      <c r="H141" s="249">
        <v>45864.0</v>
      </c>
      <c r="I141" s="185" t="s">
        <v>675</v>
      </c>
      <c r="J141" s="250" t="s">
        <v>669</v>
      </c>
      <c r="K141" s="250" t="s">
        <v>654</v>
      </c>
      <c r="L141" s="250" t="str">
        <f>VLOOKUP(D141,'TS Gantry - AP47'!$C$8:$X$638,22,FALSE)</f>
        <v>MALSAR</v>
      </c>
      <c r="M141" s="250" t="str">
        <f>VLOOKUP(D141,'TS Gantry - AP47'!$C$8:$Y$638,23,FALSE)</f>
        <v>SARDARSHAHAR</v>
      </c>
      <c r="N141" s="250" t="str">
        <f>VLOOKUP(D141,'TS Gantry - AP47'!$C$8:$Z$638,24,FALSE)</f>
        <v>CHURU</v>
      </c>
      <c r="O141" s="250"/>
      <c r="P141" s="250"/>
      <c r="Q141" s="250"/>
      <c r="R141" s="250"/>
      <c r="S141" s="163"/>
      <c r="T141" s="159"/>
      <c r="U141" s="175"/>
      <c r="V141" s="175"/>
      <c r="W141" s="175"/>
      <c r="X141" s="175"/>
      <c r="Y141" s="175"/>
      <c r="Z141" s="175"/>
    </row>
    <row r="142" ht="15.75" customHeight="1">
      <c r="A142" s="202">
        <v>138.0</v>
      </c>
      <c r="B142" s="211" t="s">
        <v>636</v>
      </c>
      <c r="C142" s="163">
        <v>35.0</v>
      </c>
      <c r="D142" s="203" t="s">
        <v>532</v>
      </c>
      <c r="E142" s="163" t="str">
        <f>VLOOKUP(D142,'TS Gantry - AP47'!$C$8:$D$638,2,0)</f>
        <v>DA+9</v>
      </c>
      <c r="F142" s="163" t="s">
        <v>651</v>
      </c>
      <c r="G142" s="158">
        <v>45856.0</v>
      </c>
      <c r="H142" s="249">
        <v>45867.0</v>
      </c>
      <c r="I142" s="185" t="s">
        <v>683</v>
      </c>
      <c r="J142" s="250" t="s">
        <v>678</v>
      </c>
      <c r="K142" s="250" t="s">
        <v>654</v>
      </c>
      <c r="L142" s="250" t="str">
        <f>VLOOKUP(D142,'TS Gantry - AP47'!$C$8:$X$638,22,FALSE)</f>
        <v>DHEERASAR</v>
      </c>
      <c r="M142" s="250" t="str">
        <f>VLOOKUP(D142,'TS Gantry - AP47'!$C$8:$Y$638,23,FALSE)</f>
        <v>SARDARSHAHAR</v>
      </c>
      <c r="N142" s="250" t="str">
        <f>VLOOKUP(D142,'TS Gantry - AP47'!$C$8:$Z$638,24,FALSE)</f>
        <v>CHURU</v>
      </c>
      <c r="O142" s="250"/>
      <c r="P142" s="250"/>
      <c r="Q142" s="250"/>
      <c r="R142" s="250"/>
      <c r="S142" s="163"/>
      <c r="T142" s="159"/>
      <c r="U142" s="175"/>
      <c r="V142" s="175"/>
      <c r="W142" s="175"/>
      <c r="X142" s="175"/>
      <c r="Y142" s="175"/>
      <c r="Z142" s="175"/>
    </row>
    <row r="143" ht="15.75" customHeight="1">
      <c r="A143" s="202">
        <v>139.0</v>
      </c>
      <c r="B143" s="211" t="s">
        <v>636</v>
      </c>
      <c r="C143" s="163">
        <v>36.0</v>
      </c>
      <c r="D143" s="203" t="s">
        <v>250</v>
      </c>
      <c r="E143" s="163" t="str">
        <f>VLOOKUP(D143,'TS Gantry - AP47'!$C$8:$D$638,2,0)</f>
        <v>DA+9</v>
      </c>
      <c r="F143" s="163" t="s">
        <v>651</v>
      </c>
      <c r="G143" s="158">
        <v>45861.0</v>
      </c>
      <c r="H143" s="249">
        <v>45867.0</v>
      </c>
      <c r="I143" s="185" t="s">
        <v>682</v>
      </c>
      <c r="J143" s="250" t="s">
        <v>663</v>
      </c>
      <c r="K143" s="250" t="s">
        <v>654</v>
      </c>
      <c r="L143" s="250" t="str">
        <f>VLOOKUP(D143,'TS Gantry - AP47'!$C$8:$X$638,22,FALSE)</f>
        <v>KELAN</v>
      </c>
      <c r="M143" s="250" t="str">
        <f>VLOOKUP(D143,'TS Gantry - AP47'!$C$8:$Y$638,23,FALSE)</f>
        <v>CHHATARGARH</v>
      </c>
      <c r="N143" s="250" t="str">
        <f>VLOOKUP(D143,'TS Gantry - AP47'!$C$8:$Z$638,24,FALSE)</f>
        <v>BIKANER</v>
      </c>
      <c r="O143" s="250"/>
      <c r="P143" s="250"/>
      <c r="Q143" s="250"/>
      <c r="R143" s="250"/>
      <c r="S143" s="163"/>
      <c r="T143" s="159"/>
      <c r="U143" s="175"/>
      <c r="V143" s="175"/>
      <c r="W143" s="175"/>
      <c r="X143" s="175"/>
      <c r="Y143" s="175"/>
      <c r="Z143" s="175"/>
    </row>
    <row r="144" ht="15.75" customHeight="1">
      <c r="A144" s="202">
        <v>140.0</v>
      </c>
      <c r="B144" s="211" t="s">
        <v>636</v>
      </c>
      <c r="C144" s="163">
        <v>37.0</v>
      </c>
      <c r="D144" s="203" t="s">
        <v>605</v>
      </c>
      <c r="E144" s="163" t="str">
        <f>VLOOKUP(D144,'TS Gantry - AP47'!$C$8:$D$638,2,0)</f>
        <v>DA+3</v>
      </c>
      <c r="F144" s="163" t="s">
        <v>651</v>
      </c>
      <c r="G144" s="158">
        <v>45863.0</v>
      </c>
      <c r="H144" s="249">
        <v>45867.0</v>
      </c>
      <c r="I144" s="185" t="s">
        <v>674</v>
      </c>
      <c r="J144" s="250" t="s">
        <v>672</v>
      </c>
      <c r="K144" s="250" t="s">
        <v>654</v>
      </c>
      <c r="L144" s="250" t="str">
        <f>VLOOKUP(D144,'TS Gantry - AP47'!$C$8:$X$638,22,FALSE)</f>
        <v>MALSAR</v>
      </c>
      <c r="M144" s="250" t="str">
        <f>VLOOKUP(D144,'TS Gantry - AP47'!$C$8:$Y$638,23,FALSE)</f>
        <v>SARDARSHAHAR</v>
      </c>
      <c r="N144" s="250" t="str">
        <f>VLOOKUP(D144,'TS Gantry - AP47'!$C$8:$Z$638,24,FALSE)</f>
        <v>CHURU</v>
      </c>
      <c r="O144" s="250"/>
      <c r="P144" s="250"/>
      <c r="Q144" s="250"/>
      <c r="R144" s="250"/>
      <c r="S144" s="163"/>
      <c r="T144" s="159"/>
      <c r="U144" s="175"/>
      <c r="V144" s="175"/>
      <c r="W144" s="175"/>
      <c r="X144" s="175"/>
      <c r="Y144" s="175"/>
      <c r="Z144" s="175"/>
    </row>
    <row r="145" ht="15.75" customHeight="1">
      <c r="A145" s="202">
        <v>141.0</v>
      </c>
      <c r="B145" s="163" t="s">
        <v>636</v>
      </c>
      <c r="C145" s="163">
        <v>38.0</v>
      </c>
      <c r="D145" s="203" t="s">
        <v>278</v>
      </c>
      <c r="E145" s="163" t="str">
        <f>VLOOKUP(D145,'TS Gantry - AP47'!$C$8:$D$638,2,0)</f>
        <v>DB2+0</v>
      </c>
      <c r="F145" s="163" t="s">
        <v>651</v>
      </c>
      <c r="G145" s="158">
        <v>45858.0</v>
      </c>
      <c r="H145" s="158">
        <v>45868.0</v>
      </c>
      <c r="I145" s="185" t="s">
        <v>652</v>
      </c>
      <c r="J145" s="250" t="s">
        <v>656</v>
      </c>
      <c r="K145" s="250" t="s">
        <v>654</v>
      </c>
      <c r="L145" s="250" t="str">
        <f>VLOOKUP(D145,'TS Gantry - AP47'!$C$8:$X$638,22,FALSE)</f>
        <v>RAJASAR BHATIYAN</v>
      </c>
      <c r="M145" s="250" t="str">
        <f>VLOOKUP(D145,'TS Gantry - AP47'!$C$8:$Y$638,23,FALSE)</f>
        <v>CHHATARGARH</v>
      </c>
      <c r="N145" s="250" t="str">
        <f>VLOOKUP(D145,'TS Gantry - AP47'!$C$8:$Z$638,24,FALSE)</f>
        <v>BIKANER</v>
      </c>
      <c r="O145" s="250"/>
      <c r="P145" s="250"/>
      <c r="Q145" s="250"/>
      <c r="R145" s="250"/>
      <c r="S145" s="163"/>
      <c r="T145" s="159"/>
      <c r="U145" s="175"/>
      <c r="V145" s="175"/>
      <c r="W145" s="175"/>
      <c r="X145" s="175"/>
      <c r="Y145" s="175"/>
      <c r="Z145" s="175"/>
    </row>
    <row r="146" ht="15.75" customHeight="1">
      <c r="A146" s="202">
        <v>142.0</v>
      </c>
      <c r="B146" s="163" t="s">
        <v>636</v>
      </c>
      <c r="C146" s="163">
        <v>39.0</v>
      </c>
      <c r="D146" s="203" t="s">
        <v>528</v>
      </c>
      <c r="E146" s="163" t="str">
        <f>VLOOKUP(D146,'TS Gantry - AP47'!$C$8:$D$638,2,0)</f>
        <v>DA-1.5</v>
      </c>
      <c r="F146" s="163" t="s">
        <v>651</v>
      </c>
      <c r="G146" s="158">
        <v>45856.0</v>
      </c>
      <c r="H146" s="158">
        <v>45869.0</v>
      </c>
      <c r="I146" s="185" t="s">
        <v>685</v>
      </c>
      <c r="J146" s="250" t="s">
        <v>678</v>
      </c>
      <c r="K146" s="250" t="s">
        <v>654</v>
      </c>
      <c r="L146" s="250" t="str">
        <f>VLOOKUP(D146,'TS Gantry - AP47'!$C$8:$X$638,22,FALSE)</f>
        <v>DHEERASAR</v>
      </c>
      <c r="M146" s="250" t="str">
        <f>VLOOKUP(D146,'TS Gantry - AP47'!$C$8:$Y$638,23,FALSE)</f>
        <v>SARDARSHAHAR</v>
      </c>
      <c r="N146" s="250" t="str">
        <f>VLOOKUP(D146,'TS Gantry - AP47'!$C$8:$Z$638,24,FALSE)</f>
        <v>CHURU</v>
      </c>
      <c r="O146" s="250"/>
      <c r="P146" s="250"/>
      <c r="Q146" s="250"/>
      <c r="R146" s="250"/>
      <c r="S146" s="163"/>
      <c r="T146" s="159"/>
      <c r="U146" s="175"/>
      <c r="V146" s="175"/>
      <c r="W146" s="175"/>
      <c r="X146" s="175"/>
      <c r="Y146" s="175"/>
      <c r="Z146" s="175"/>
    </row>
    <row r="147" ht="15.75" customHeight="1">
      <c r="A147" s="202">
        <v>143.0</v>
      </c>
      <c r="B147" s="211" t="s">
        <v>636</v>
      </c>
      <c r="C147" s="163">
        <v>40.0</v>
      </c>
      <c r="D147" s="203" t="s">
        <v>448</v>
      </c>
      <c r="E147" s="163" t="str">
        <f>VLOOKUP(D147,'TS Gantry - AP47'!$C$8:$D$638,2,0)</f>
        <v>DB2+0</v>
      </c>
      <c r="F147" s="163" t="s">
        <v>651</v>
      </c>
      <c r="G147" s="158">
        <v>45863.0</v>
      </c>
      <c r="H147" s="249">
        <v>45870.0</v>
      </c>
      <c r="I147" s="185" t="s">
        <v>680</v>
      </c>
      <c r="J147" s="250" t="s">
        <v>653</v>
      </c>
      <c r="K147" s="250" t="s">
        <v>654</v>
      </c>
      <c r="L147" s="250" t="str">
        <f>VLOOKUP(D147,'TS Gantry - AP47'!$C$8:$X$638,22,FALSE)</f>
        <v>KALOO</v>
      </c>
      <c r="M147" s="250" t="str">
        <f>VLOOKUP(D147,'TS Gantry - AP47'!$C$8:$Y$638,23,FALSE)</f>
        <v>LUNKARANSAR</v>
      </c>
      <c r="N147" s="250" t="str">
        <f>VLOOKUP(D147,'TS Gantry - AP47'!$C$8:$Z$638,24,FALSE)</f>
        <v>BIKANER</v>
      </c>
      <c r="O147" s="250"/>
      <c r="P147" s="250"/>
      <c r="Q147" s="250"/>
      <c r="R147" s="250"/>
      <c r="S147" s="163"/>
      <c r="T147" s="159"/>
      <c r="U147" s="175"/>
      <c r="V147" s="175"/>
      <c r="W147" s="175"/>
      <c r="X147" s="175"/>
      <c r="Y147" s="175"/>
      <c r="Z147" s="175"/>
    </row>
    <row r="148" ht="15.75" customHeight="1">
      <c r="A148" s="202">
        <v>144.0</v>
      </c>
      <c r="B148" s="211" t="s">
        <v>636</v>
      </c>
      <c r="C148" s="163">
        <v>41.0</v>
      </c>
      <c r="D148" s="203" t="s">
        <v>468</v>
      </c>
      <c r="E148" s="163" t="str">
        <f>VLOOKUP(D148,'TS Gantry - AP47'!$C$8:$D$638,2,0)</f>
        <v>DB1+0</v>
      </c>
      <c r="F148" s="163" t="s">
        <v>651</v>
      </c>
      <c r="G148" s="158">
        <v>45863.0</v>
      </c>
      <c r="H148" s="158">
        <v>45870.0</v>
      </c>
      <c r="I148" s="185" t="s">
        <v>679</v>
      </c>
      <c r="J148" s="250" t="s">
        <v>681</v>
      </c>
      <c r="K148" s="250" t="s">
        <v>654</v>
      </c>
      <c r="L148" s="250" t="str">
        <f>VLOOKUP(D148,'TS Gantry - AP47'!$C$8:$X$638,22,FALSE)</f>
        <v>KALOO</v>
      </c>
      <c r="M148" s="250" t="str">
        <f>VLOOKUP(D148,'TS Gantry - AP47'!$C$8:$Y$638,23,FALSE)</f>
        <v>LUNKARANSAR</v>
      </c>
      <c r="N148" s="250" t="str">
        <f>VLOOKUP(D148,'TS Gantry - AP47'!$C$8:$Z$638,24,FALSE)</f>
        <v>BIKANER</v>
      </c>
      <c r="O148" s="250"/>
      <c r="P148" s="250"/>
      <c r="Q148" s="250"/>
      <c r="R148" s="250"/>
      <c r="S148" s="163"/>
      <c r="T148" s="159"/>
      <c r="U148" s="175"/>
      <c r="V148" s="175"/>
      <c r="W148" s="175"/>
      <c r="X148" s="175"/>
      <c r="Y148" s="175"/>
      <c r="Z148" s="175"/>
    </row>
    <row r="149" ht="15.75" customHeight="1">
      <c r="A149" s="206">
        <v>145.0</v>
      </c>
      <c r="B149" s="245" t="s">
        <v>636</v>
      </c>
      <c r="C149" s="170">
        <v>42.0</v>
      </c>
      <c r="D149" s="207" t="s">
        <v>527</v>
      </c>
      <c r="E149" s="170" t="str">
        <f>VLOOKUP(D149,'TS Gantry - AP47'!$C$8:$D$638,2,0)</f>
        <v>DA+3</v>
      </c>
      <c r="F149" s="170" t="s">
        <v>651</v>
      </c>
      <c r="G149" s="226">
        <v>45863.0</v>
      </c>
      <c r="H149" s="226">
        <v>45870.0</v>
      </c>
      <c r="I149" s="209" t="s">
        <v>684</v>
      </c>
      <c r="J149" s="251" t="s">
        <v>686</v>
      </c>
      <c r="K149" s="251" t="s">
        <v>654</v>
      </c>
      <c r="L149" s="251" t="str">
        <f>VLOOKUP(D149,'TS Gantry - AP47'!$C$8:$X$638,22,FALSE)</f>
        <v>DHEERASAR</v>
      </c>
      <c r="M149" s="251" t="str">
        <f>VLOOKUP(D149,'TS Gantry - AP47'!$C$8:$Y$638,23,FALSE)</f>
        <v>SARDARSHAHAR</v>
      </c>
      <c r="N149" s="251" t="str">
        <f>VLOOKUP(D149,'TS Gantry - AP47'!$C$8:$Z$638,24,FALSE)</f>
        <v>CHURU</v>
      </c>
      <c r="O149" s="251"/>
      <c r="P149" s="251"/>
      <c r="Q149" s="251"/>
      <c r="R149" s="251"/>
      <c r="S149" s="170"/>
      <c r="T149" s="171"/>
      <c r="U149" s="175"/>
      <c r="V149" s="175"/>
      <c r="W149" s="175"/>
      <c r="X149" s="175"/>
      <c r="Y149" s="175"/>
      <c r="Z149" s="175"/>
    </row>
    <row r="150" ht="15.75" customHeight="1">
      <c r="A150" s="196">
        <v>146.0</v>
      </c>
      <c r="B150" s="197" t="s">
        <v>687</v>
      </c>
      <c r="C150" s="197">
        <v>1.0</v>
      </c>
      <c r="D150" s="198" t="s">
        <v>592</v>
      </c>
      <c r="E150" s="197" t="str">
        <f>VLOOKUP(D150,'TS Gantry - AP47'!$C$8:$D$638,2,0)</f>
        <v>DA-3</v>
      </c>
      <c r="F150" s="197" t="s">
        <v>651</v>
      </c>
      <c r="G150" s="222">
        <v>45863.0</v>
      </c>
      <c r="H150" s="222">
        <v>45871.0</v>
      </c>
      <c r="I150" s="200" t="s">
        <v>675</v>
      </c>
      <c r="J150" s="248" t="s">
        <v>669</v>
      </c>
      <c r="K150" s="248" t="s">
        <v>654</v>
      </c>
      <c r="L150" s="248" t="str">
        <f>VLOOKUP(D150,'TS Gantry - AP47'!$C$8:$X$638,22,FALSE)</f>
        <v>MALSAR</v>
      </c>
      <c r="M150" s="248" t="str">
        <f>VLOOKUP(D150,'TS Gantry - AP47'!$C$8:$Y$638,23,FALSE)</f>
        <v>SARDARSHAHAR</v>
      </c>
      <c r="N150" s="248" t="str">
        <f>VLOOKUP(D150,'TS Gantry - AP47'!$C$8:$Z$638,24,FALSE)</f>
        <v>CHURU</v>
      </c>
      <c r="O150" s="248"/>
      <c r="P150" s="248"/>
      <c r="Q150" s="248"/>
      <c r="R150" s="248"/>
      <c r="S150" s="197"/>
      <c r="T150" s="225"/>
      <c r="U150" s="175"/>
      <c r="V150" s="175"/>
      <c r="W150" s="175"/>
      <c r="X150" s="175"/>
      <c r="Y150" s="175"/>
      <c r="Z150" s="175"/>
    </row>
    <row r="151" ht="15.75" customHeight="1">
      <c r="A151" s="202">
        <v>147.0</v>
      </c>
      <c r="B151" s="163" t="s">
        <v>687</v>
      </c>
      <c r="C151" s="163">
        <v>2.0</v>
      </c>
      <c r="D151" s="203" t="s">
        <v>606</v>
      </c>
      <c r="E151" s="163" t="str">
        <f>VLOOKUP(D151,'TS Gantry - AP47'!$C$8:$D$638,2,0)</f>
        <v>DA+6</v>
      </c>
      <c r="F151" s="163" t="s">
        <v>651</v>
      </c>
      <c r="G151" s="158">
        <v>45865.0</v>
      </c>
      <c r="H151" s="158">
        <v>45872.0</v>
      </c>
      <c r="I151" s="185" t="s">
        <v>674</v>
      </c>
      <c r="J151" s="250" t="s">
        <v>672</v>
      </c>
      <c r="K151" s="250" t="s">
        <v>654</v>
      </c>
      <c r="L151" s="250" t="str">
        <f>VLOOKUP(D151,'TS Gantry - AP47'!$C$8:$X$638,22,FALSE)</f>
        <v>MALSAR</v>
      </c>
      <c r="M151" s="250" t="str">
        <f>VLOOKUP(D151,'TS Gantry - AP47'!$C$8:$Y$638,23,FALSE)</f>
        <v>SARDARSHAHAR</v>
      </c>
      <c r="N151" s="250" t="str">
        <f>VLOOKUP(D151,'TS Gantry - AP47'!$C$8:$Z$638,24,FALSE)</f>
        <v>CHURU</v>
      </c>
      <c r="O151" s="250"/>
      <c r="P151" s="250"/>
      <c r="Q151" s="250"/>
      <c r="R151" s="250"/>
      <c r="S151" s="163"/>
      <c r="T151" s="159"/>
      <c r="U151" s="175"/>
      <c r="V151" s="175"/>
      <c r="W151" s="175"/>
      <c r="X151" s="175"/>
      <c r="Y151" s="175"/>
      <c r="Z151" s="175"/>
    </row>
    <row r="152" ht="15.75" customHeight="1">
      <c r="A152" s="202">
        <v>148.0</v>
      </c>
      <c r="B152" s="163" t="s">
        <v>687</v>
      </c>
      <c r="C152" s="163">
        <v>3.0</v>
      </c>
      <c r="D152" s="203" t="s">
        <v>277</v>
      </c>
      <c r="E152" s="163" t="str">
        <f>VLOOKUP(D152,'TS Gantry - AP47'!$C$8:$D$638,2,0)</f>
        <v>DA-1.5</v>
      </c>
      <c r="F152" s="163" t="s">
        <v>651</v>
      </c>
      <c r="G152" s="158">
        <v>45865.0</v>
      </c>
      <c r="H152" s="158">
        <v>45872.0</v>
      </c>
      <c r="I152" s="185" t="s">
        <v>652</v>
      </c>
      <c r="J152" s="250" t="s">
        <v>656</v>
      </c>
      <c r="K152" s="250" t="s">
        <v>654</v>
      </c>
      <c r="L152" s="250" t="str">
        <f>VLOOKUP(D152,'TS Gantry - AP47'!$C$8:$X$638,22,FALSE)</f>
        <v>RAJASAR BHATIYAN</v>
      </c>
      <c r="M152" s="250" t="str">
        <f>VLOOKUP(D152,'TS Gantry - AP47'!$C$8:$Y$638,23,FALSE)</f>
        <v>CHHATARGARH</v>
      </c>
      <c r="N152" s="250" t="str">
        <f>VLOOKUP(D152,'TS Gantry - AP47'!$C$8:$Z$638,24,FALSE)</f>
        <v>BIKANER</v>
      </c>
      <c r="O152" s="250"/>
      <c r="P152" s="250"/>
      <c r="Q152" s="250"/>
      <c r="R152" s="250"/>
      <c r="S152" s="163"/>
      <c r="T152" s="159"/>
      <c r="U152" s="175"/>
      <c r="V152" s="175"/>
      <c r="W152" s="175"/>
      <c r="X152" s="175"/>
      <c r="Y152" s="175"/>
      <c r="Z152" s="175"/>
    </row>
    <row r="153" ht="15.75" customHeight="1">
      <c r="A153" s="202">
        <v>149.0</v>
      </c>
      <c r="B153" s="163" t="s">
        <v>687</v>
      </c>
      <c r="C153" s="163">
        <v>4.0</v>
      </c>
      <c r="D153" s="203" t="s">
        <v>253</v>
      </c>
      <c r="E153" s="163" t="str">
        <f>VLOOKUP(D153,'TS Gantry - AP47'!$C$8:$D$638,2,0)</f>
        <v>DA+9</v>
      </c>
      <c r="F153" s="163" t="s">
        <v>651</v>
      </c>
      <c r="G153" s="158">
        <v>45869.0</v>
      </c>
      <c r="H153" s="158">
        <v>45872.0</v>
      </c>
      <c r="I153" s="185" t="s">
        <v>682</v>
      </c>
      <c r="J153" s="250" t="s">
        <v>663</v>
      </c>
      <c r="K153" s="250" t="s">
        <v>654</v>
      </c>
      <c r="L153" s="250" t="str">
        <f>VLOOKUP(D153,'TS Gantry - AP47'!$C$8:$X$638,22,FALSE)</f>
        <v>KELAN</v>
      </c>
      <c r="M153" s="250" t="str">
        <f>VLOOKUP(D153,'TS Gantry - AP47'!$C$8:$Y$638,23,FALSE)</f>
        <v>CHHATARGARH</v>
      </c>
      <c r="N153" s="250" t="str">
        <f>VLOOKUP(D153,'TS Gantry - AP47'!$C$8:$Z$638,24,FALSE)</f>
        <v>BIKANER</v>
      </c>
      <c r="O153" s="250"/>
      <c r="P153" s="250"/>
      <c r="Q153" s="250"/>
      <c r="R153" s="250"/>
      <c r="S153" s="163"/>
      <c r="T153" s="159"/>
      <c r="U153" s="175"/>
      <c r="V153" s="175"/>
      <c r="W153" s="175"/>
      <c r="X153" s="175"/>
      <c r="Y153" s="175"/>
      <c r="Z153" s="175"/>
    </row>
    <row r="154" ht="15.75" customHeight="1">
      <c r="A154" s="202">
        <v>150.0</v>
      </c>
      <c r="B154" s="211" t="s">
        <v>687</v>
      </c>
      <c r="C154" s="163">
        <v>5.0</v>
      </c>
      <c r="D154" s="203" t="s">
        <v>477</v>
      </c>
      <c r="E154" s="163" t="str">
        <f>VLOOKUP(D154,'TS Gantry - AP47'!$C$8:$D$638,2,0)</f>
        <v>DA+0</v>
      </c>
      <c r="F154" s="163" t="s">
        <v>651</v>
      </c>
      <c r="G154" s="158">
        <v>45869.0</v>
      </c>
      <c r="H154" s="158">
        <v>45874.0</v>
      </c>
      <c r="I154" s="185" t="s">
        <v>680</v>
      </c>
      <c r="J154" s="250" t="s">
        <v>653</v>
      </c>
      <c r="K154" s="250" t="s">
        <v>654</v>
      </c>
      <c r="L154" s="250" t="str">
        <f>VLOOKUP(D154,'TS Gantry - AP47'!$C$8:$X$638,22,FALSE)</f>
        <v>GARABDESAR</v>
      </c>
      <c r="M154" s="250" t="str">
        <f>VLOOKUP(D154,'TS Gantry - AP47'!$C$8:$Y$638,23,FALSE)</f>
        <v>LUNKARANSAR</v>
      </c>
      <c r="N154" s="250" t="str">
        <f>VLOOKUP(D154,'TS Gantry - AP47'!$C$8:$Z$638,24,FALSE)</f>
        <v>BIKANER</v>
      </c>
      <c r="O154" s="250"/>
      <c r="P154" s="250"/>
      <c r="Q154" s="250"/>
      <c r="R154" s="250"/>
      <c r="S154" s="163"/>
      <c r="T154" s="159"/>
      <c r="U154" s="175"/>
      <c r="V154" s="175"/>
      <c r="W154" s="175"/>
      <c r="X154" s="175"/>
      <c r="Y154" s="175"/>
      <c r="Z154" s="175"/>
    </row>
    <row r="155" ht="15.75" customHeight="1">
      <c r="A155" s="202">
        <v>151.0</v>
      </c>
      <c r="B155" s="211" t="s">
        <v>687</v>
      </c>
      <c r="C155" s="163">
        <v>6.0</v>
      </c>
      <c r="D155" s="203" t="s">
        <v>524</v>
      </c>
      <c r="E155" s="163" t="str">
        <f>VLOOKUP(D155,'TS Gantry - AP47'!$C$8:$D$638,2,0)</f>
        <v>DA+6</v>
      </c>
      <c r="F155" s="163" t="s">
        <v>651</v>
      </c>
      <c r="G155" s="158">
        <v>45869.0</v>
      </c>
      <c r="H155" s="158">
        <v>45874.0</v>
      </c>
      <c r="I155" s="185" t="s">
        <v>684</v>
      </c>
      <c r="J155" s="250" t="s">
        <v>678</v>
      </c>
      <c r="K155" s="250" t="s">
        <v>654</v>
      </c>
      <c r="L155" s="250" t="str">
        <f>VLOOKUP(D155,'TS Gantry - AP47'!$C$8:$X$638,22,FALSE)</f>
        <v>KANWALASAR</v>
      </c>
      <c r="M155" s="250" t="str">
        <f>VLOOKUP(D155,'TS Gantry - AP47'!$C$8:$Y$638,23,FALSE)</f>
        <v>SARDARSHAHAR</v>
      </c>
      <c r="N155" s="250" t="str">
        <f>VLOOKUP(D155,'TS Gantry - AP47'!$C$8:$Z$638,24,FALSE)</f>
        <v>CHURU</v>
      </c>
      <c r="O155" s="250"/>
      <c r="P155" s="250"/>
      <c r="Q155" s="250"/>
      <c r="R155" s="250"/>
      <c r="S155" s="163"/>
      <c r="T155" s="159"/>
      <c r="U155" s="175"/>
      <c r="V155" s="175"/>
      <c r="W155" s="175"/>
      <c r="X155" s="175"/>
      <c r="Y155" s="175"/>
      <c r="Z155" s="175"/>
    </row>
    <row r="156" ht="15.75" customHeight="1">
      <c r="A156" s="202">
        <v>152.0</v>
      </c>
      <c r="B156" s="163" t="s">
        <v>687</v>
      </c>
      <c r="C156" s="163">
        <v>7.0</v>
      </c>
      <c r="D156" s="203" t="s">
        <v>559</v>
      </c>
      <c r="E156" s="163" t="str">
        <f>VLOOKUP(D156,'TS Gantry - AP47'!$C$8:$D$638,2,0)</f>
        <v>DA-3</v>
      </c>
      <c r="F156" s="163" t="s">
        <v>651</v>
      </c>
      <c r="G156" s="158">
        <v>45859.0</v>
      </c>
      <c r="H156" s="158">
        <v>45875.0</v>
      </c>
      <c r="I156" s="185" t="s">
        <v>688</v>
      </c>
      <c r="J156" s="250" t="s">
        <v>662</v>
      </c>
      <c r="K156" s="250" t="s">
        <v>654</v>
      </c>
      <c r="L156" s="250" t="str">
        <f>VLOOKUP(D156,'TS Gantry - AP47'!$C$8:$X$638,22,FALSE)</f>
        <v>RANGAISAR</v>
      </c>
      <c r="M156" s="250" t="str">
        <f>VLOOKUP(D156,'TS Gantry - AP47'!$C$8:$Y$638,23,FALSE)</f>
        <v>SARDARSHAHAR</v>
      </c>
      <c r="N156" s="250" t="str">
        <f>VLOOKUP(D156,'TS Gantry - AP47'!$C$8:$Z$638,24,FALSE)</f>
        <v>CHURU</v>
      </c>
      <c r="O156" s="250"/>
      <c r="P156" s="250"/>
      <c r="Q156" s="250"/>
      <c r="R156" s="250"/>
      <c r="S156" s="163"/>
      <c r="T156" s="159"/>
      <c r="U156" s="175"/>
      <c r="V156" s="175"/>
      <c r="W156" s="175"/>
      <c r="X156" s="175"/>
      <c r="Y156" s="175"/>
      <c r="Z156" s="175"/>
    </row>
    <row r="157" ht="15.75" customHeight="1">
      <c r="A157" s="202">
        <v>153.0</v>
      </c>
      <c r="B157" s="163" t="s">
        <v>687</v>
      </c>
      <c r="C157" s="163">
        <v>8.0</v>
      </c>
      <c r="D157" s="203" t="s">
        <v>472</v>
      </c>
      <c r="E157" s="163" t="str">
        <f>VLOOKUP(D157,'TS Gantry - AP47'!$C$8:$D$638,2,0)</f>
        <v>DA+0</v>
      </c>
      <c r="F157" s="163" t="s">
        <v>651</v>
      </c>
      <c r="G157" s="158">
        <v>45869.0</v>
      </c>
      <c r="H157" s="158">
        <v>45876.0</v>
      </c>
      <c r="I157" s="185" t="s">
        <v>679</v>
      </c>
      <c r="J157" s="250" t="s">
        <v>653</v>
      </c>
      <c r="K157" s="250" t="s">
        <v>654</v>
      </c>
      <c r="L157" s="250" t="str">
        <f>VLOOKUP(D157,'TS Gantry - AP47'!$C$8:$X$638,22,FALSE)</f>
        <v>KALOO</v>
      </c>
      <c r="M157" s="250" t="str">
        <f>VLOOKUP(D157,'TS Gantry - AP47'!$C$8:$Y$638,23,FALSE)</f>
        <v>LUNKARANSAR</v>
      </c>
      <c r="N157" s="250" t="str">
        <f>VLOOKUP(D157,'TS Gantry - AP47'!$C$8:$Z$638,24,FALSE)</f>
        <v>BIKANER</v>
      </c>
      <c r="O157" s="250"/>
      <c r="P157" s="250"/>
      <c r="Q157" s="250"/>
      <c r="R157" s="250"/>
      <c r="S157" s="163"/>
      <c r="T157" s="159"/>
      <c r="U157" s="175"/>
      <c r="V157" s="175"/>
      <c r="W157" s="175"/>
      <c r="X157" s="175"/>
      <c r="Y157" s="175"/>
      <c r="Z157" s="175"/>
    </row>
    <row r="158" ht="15.75" customHeight="1">
      <c r="A158" s="202">
        <v>154.0</v>
      </c>
      <c r="B158" s="163" t="s">
        <v>687</v>
      </c>
      <c r="C158" s="163">
        <v>9.0</v>
      </c>
      <c r="D158" s="203" t="s">
        <v>529</v>
      </c>
      <c r="E158" s="163" t="str">
        <f>VLOOKUP(D158,'TS Gantry - AP47'!$C$8:$D$638,2,0)</f>
        <v>DA+3</v>
      </c>
      <c r="F158" s="163" t="s">
        <v>651</v>
      </c>
      <c r="G158" s="158">
        <v>45865.0</v>
      </c>
      <c r="H158" s="158">
        <v>45876.0</v>
      </c>
      <c r="I158" s="185" t="s">
        <v>685</v>
      </c>
      <c r="J158" s="250" t="s">
        <v>681</v>
      </c>
      <c r="K158" s="250" t="s">
        <v>654</v>
      </c>
      <c r="L158" s="250" t="str">
        <f>VLOOKUP(D158,'TS Gantry - AP47'!$C$8:$X$638,22,FALSE)</f>
        <v>DHEERASAR</v>
      </c>
      <c r="M158" s="250" t="str">
        <f>VLOOKUP(D158,'TS Gantry - AP47'!$C$8:$Y$638,23,FALSE)</f>
        <v>SARDARSHAHAR</v>
      </c>
      <c r="N158" s="250" t="str">
        <f>VLOOKUP(D158,'TS Gantry - AP47'!$C$8:$Z$638,24,FALSE)</f>
        <v>CHURU</v>
      </c>
      <c r="O158" s="250"/>
      <c r="P158" s="250"/>
      <c r="Q158" s="250"/>
      <c r="R158" s="250"/>
      <c r="S158" s="163"/>
      <c r="T158" s="159"/>
      <c r="U158" s="175"/>
      <c r="V158" s="175"/>
      <c r="W158" s="175"/>
      <c r="X158" s="175"/>
      <c r="Y158" s="175"/>
      <c r="Z158" s="175"/>
    </row>
    <row r="159" ht="15.75" customHeight="1">
      <c r="A159" s="202">
        <v>155.0</v>
      </c>
      <c r="B159" s="163" t="s">
        <v>687</v>
      </c>
      <c r="C159" s="163">
        <v>10.0</v>
      </c>
      <c r="D159" s="203" t="s">
        <v>531</v>
      </c>
      <c r="E159" s="163" t="str">
        <f>VLOOKUP(D159,'TS Gantry - AP47'!$C$8:$D$638,2,0)</f>
        <v>DA+6</v>
      </c>
      <c r="F159" s="163" t="s">
        <v>651</v>
      </c>
      <c r="G159" s="158">
        <v>45865.0</v>
      </c>
      <c r="H159" s="158">
        <v>45876.0</v>
      </c>
      <c r="I159" s="185" t="s">
        <v>683</v>
      </c>
      <c r="J159" s="250" t="s">
        <v>678</v>
      </c>
      <c r="K159" s="250" t="s">
        <v>654</v>
      </c>
      <c r="L159" s="250" t="str">
        <f>VLOOKUP(D159,'TS Gantry - AP47'!$C$8:$X$638,22,FALSE)</f>
        <v>DHEERASAR</v>
      </c>
      <c r="M159" s="250" t="str">
        <f>VLOOKUP(D159,'TS Gantry - AP47'!$C$8:$Y$638,23,FALSE)</f>
        <v>SARDARSHAHAR</v>
      </c>
      <c r="N159" s="250" t="str">
        <f>VLOOKUP(D159,'TS Gantry - AP47'!$C$8:$Z$638,24,FALSE)</f>
        <v>CHURU</v>
      </c>
      <c r="O159" s="250"/>
      <c r="P159" s="250"/>
      <c r="Q159" s="250"/>
      <c r="R159" s="250"/>
      <c r="S159" s="163"/>
      <c r="T159" s="159"/>
      <c r="U159" s="175"/>
      <c r="V159" s="175"/>
      <c r="W159" s="175"/>
      <c r="X159" s="175"/>
      <c r="Y159" s="175"/>
      <c r="Z159" s="175"/>
    </row>
    <row r="160" ht="15.75" customHeight="1">
      <c r="A160" s="202">
        <v>156.0</v>
      </c>
      <c r="B160" s="163" t="s">
        <v>687</v>
      </c>
      <c r="C160" s="163">
        <v>11.0</v>
      </c>
      <c r="D160" s="203" t="s">
        <v>276</v>
      </c>
      <c r="E160" s="163" t="str">
        <f>VLOOKUP(D160,'TS Gantry - AP47'!$C$8:$D$638,2,0)</f>
        <v>DA-1.5</v>
      </c>
      <c r="F160" s="163" t="s">
        <v>651</v>
      </c>
      <c r="G160" s="158">
        <v>45872.0</v>
      </c>
      <c r="H160" s="158">
        <v>45876.0</v>
      </c>
      <c r="I160" s="185" t="s">
        <v>652</v>
      </c>
      <c r="J160" s="250" t="s">
        <v>656</v>
      </c>
      <c r="K160" s="250" t="s">
        <v>654</v>
      </c>
      <c r="L160" s="250" t="str">
        <f>VLOOKUP(D160,'TS Gantry - AP47'!$C$8:$X$638,22,FALSE)</f>
        <v>RAJASAR BHATIYAN</v>
      </c>
      <c r="M160" s="250" t="str">
        <f>VLOOKUP(D160,'TS Gantry - AP47'!$C$8:$Y$638,23,FALSE)</f>
        <v>CHHATARGARH</v>
      </c>
      <c r="N160" s="250" t="str">
        <f>VLOOKUP(D160,'TS Gantry - AP47'!$C$8:$Z$638,24,FALSE)</f>
        <v>BIKANER</v>
      </c>
      <c r="O160" s="250"/>
      <c r="P160" s="250"/>
      <c r="Q160" s="250"/>
      <c r="R160" s="250"/>
      <c r="S160" s="163"/>
      <c r="T160" s="159"/>
      <c r="U160" s="175"/>
      <c r="V160" s="175"/>
      <c r="W160" s="175"/>
      <c r="X160" s="175"/>
      <c r="Y160" s="175"/>
      <c r="Z160" s="175"/>
    </row>
    <row r="161" ht="15.75" customHeight="1">
      <c r="A161" s="202">
        <v>157.0</v>
      </c>
      <c r="B161" s="163" t="s">
        <v>687</v>
      </c>
      <c r="C161" s="163">
        <v>12.0</v>
      </c>
      <c r="D161" s="203" t="s">
        <v>254</v>
      </c>
      <c r="E161" s="163" t="str">
        <f>VLOOKUP(D161,'TS Gantry - AP47'!$C$8:$D$638,2,0)</f>
        <v>DA+0</v>
      </c>
      <c r="F161" s="163" t="s">
        <v>651</v>
      </c>
      <c r="G161" s="158">
        <v>45872.0</v>
      </c>
      <c r="H161" s="158">
        <v>45877.0</v>
      </c>
      <c r="I161" s="185" t="s">
        <v>682</v>
      </c>
      <c r="J161" s="250" t="s">
        <v>663</v>
      </c>
      <c r="K161" s="250" t="s">
        <v>654</v>
      </c>
      <c r="L161" s="250" t="str">
        <f>VLOOKUP(D161,'TS Gantry - AP47'!$C$8:$X$638,22,FALSE)</f>
        <v>KELAN</v>
      </c>
      <c r="M161" s="250" t="str">
        <f>VLOOKUP(D161,'TS Gantry - AP47'!$C$8:$Y$638,23,FALSE)</f>
        <v>CHHATARGARH</v>
      </c>
      <c r="N161" s="250" t="str">
        <f>VLOOKUP(D161,'TS Gantry - AP47'!$C$8:$Z$638,24,FALSE)</f>
        <v>BIKANER</v>
      </c>
      <c r="O161" s="250"/>
      <c r="P161" s="250"/>
      <c r="Q161" s="250"/>
      <c r="R161" s="250"/>
      <c r="S161" s="163"/>
      <c r="T161" s="159"/>
      <c r="U161" s="175"/>
      <c r="V161" s="175"/>
      <c r="W161" s="175"/>
      <c r="X161" s="175"/>
      <c r="Y161" s="175"/>
      <c r="Z161" s="175"/>
    </row>
    <row r="162" ht="15.75" customHeight="1">
      <c r="A162" s="202">
        <v>158.0</v>
      </c>
      <c r="B162" s="163" t="s">
        <v>687</v>
      </c>
      <c r="C162" s="163">
        <v>13.0</v>
      </c>
      <c r="D162" s="203" t="s">
        <v>482</v>
      </c>
      <c r="E162" s="163" t="str">
        <f>VLOOKUP(D162,'TS Gantry - AP47'!$C$8:$D$638,2,0)</f>
        <v>DA+6</v>
      </c>
      <c r="F162" s="163" t="s">
        <v>651</v>
      </c>
      <c r="G162" s="158">
        <v>45874.0</v>
      </c>
      <c r="H162" s="158">
        <v>45882.0</v>
      </c>
      <c r="I162" s="185" t="s">
        <v>680</v>
      </c>
      <c r="J162" s="250" t="s">
        <v>678</v>
      </c>
      <c r="K162" s="250" t="s">
        <v>654</v>
      </c>
      <c r="L162" s="250" t="str">
        <f>VLOOKUP(D162,'TS Gantry - AP47'!$C$8:$X$638,22,FALSE)</f>
        <v>GARABDESAR</v>
      </c>
      <c r="M162" s="250" t="str">
        <f>VLOOKUP(D162,'TS Gantry - AP47'!$C$8:$Y$638,23,FALSE)</f>
        <v>LUNKARANSAR</v>
      </c>
      <c r="N162" s="250" t="str">
        <f>VLOOKUP(D162,'TS Gantry - AP47'!$C$8:$Z$638,24,FALSE)</f>
        <v>BIKANER</v>
      </c>
      <c r="O162" s="250"/>
      <c r="P162" s="250"/>
      <c r="Q162" s="250"/>
      <c r="R162" s="250"/>
      <c r="S162" s="163"/>
      <c r="T162" s="159"/>
      <c r="U162" s="175"/>
      <c r="V162" s="175"/>
      <c r="W162" s="175"/>
      <c r="X162" s="175"/>
      <c r="Y162" s="175"/>
      <c r="Z162" s="175"/>
    </row>
    <row r="163" ht="15.75" customHeight="1">
      <c r="A163" s="202">
        <v>159.0</v>
      </c>
      <c r="B163" s="163" t="s">
        <v>687</v>
      </c>
      <c r="C163" s="163">
        <v>14.0</v>
      </c>
      <c r="D163" s="203" t="s">
        <v>248</v>
      </c>
      <c r="E163" s="163" t="str">
        <f>VLOOKUP(D163,'TS Gantry - AP47'!$C$8:$D$638,2,0)</f>
        <v>DA+6</v>
      </c>
      <c r="F163" s="163" t="s">
        <v>651</v>
      </c>
      <c r="G163" s="158">
        <v>45860.0</v>
      </c>
      <c r="H163" s="158">
        <v>45882.0</v>
      </c>
      <c r="I163" s="185" t="s">
        <v>682</v>
      </c>
      <c r="J163" s="250" t="s">
        <v>663</v>
      </c>
      <c r="K163" s="250" t="s">
        <v>654</v>
      </c>
      <c r="L163" s="250" t="str">
        <f>VLOOKUP(D163,'TS Gantry - AP47'!$C$8:$X$638,22,FALSE)</f>
        <v>KELAN</v>
      </c>
      <c r="M163" s="250" t="str">
        <f>VLOOKUP(D163,'TS Gantry - AP47'!$C$8:$Y$638,23,FALSE)</f>
        <v>CHHATARGARH</v>
      </c>
      <c r="N163" s="250" t="str">
        <f>VLOOKUP(D163,'TS Gantry - AP47'!$C$8:$Z$638,24,FALSE)</f>
        <v>BIKANER</v>
      </c>
      <c r="O163" s="250"/>
      <c r="P163" s="250"/>
      <c r="Q163" s="250"/>
      <c r="R163" s="250"/>
      <c r="S163" s="163"/>
      <c r="T163" s="159"/>
      <c r="U163" s="175"/>
      <c r="V163" s="175"/>
      <c r="W163" s="175"/>
      <c r="X163" s="175"/>
      <c r="Y163" s="175"/>
      <c r="Z163" s="175"/>
    </row>
    <row r="164" ht="15.75" customHeight="1">
      <c r="A164" s="202">
        <v>160.0</v>
      </c>
      <c r="B164" s="163" t="s">
        <v>687</v>
      </c>
      <c r="C164" s="163">
        <v>15.0</v>
      </c>
      <c r="D164" s="203" t="s">
        <v>275</v>
      </c>
      <c r="E164" s="163" t="str">
        <f>VLOOKUP(D164,'TS Gantry - AP47'!$C$8:$D$638,2,0)</f>
        <v>DA+0</v>
      </c>
      <c r="F164" s="163" t="s">
        <v>651</v>
      </c>
      <c r="G164" s="158">
        <v>45876.0</v>
      </c>
      <c r="H164" s="158">
        <v>45883.0</v>
      </c>
      <c r="I164" s="185" t="s">
        <v>652</v>
      </c>
      <c r="J164" s="250" t="s">
        <v>656</v>
      </c>
      <c r="K164" s="250" t="s">
        <v>654</v>
      </c>
      <c r="L164" s="250" t="str">
        <f>VLOOKUP(D164,'TS Gantry - AP47'!$C$8:$X$638,22,FALSE)</f>
        <v>RAJASAR BHATIYAN</v>
      </c>
      <c r="M164" s="250" t="str">
        <f>VLOOKUP(D164,'TS Gantry - AP47'!$C$8:$Y$638,23,FALSE)</f>
        <v>CHHATARGARH</v>
      </c>
      <c r="N164" s="250" t="str">
        <f>VLOOKUP(D164,'TS Gantry - AP47'!$C$8:$Z$638,24,FALSE)</f>
        <v>BIKANER</v>
      </c>
      <c r="O164" s="250"/>
      <c r="P164" s="250"/>
      <c r="Q164" s="250"/>
      <c r="R164" s="250"/>
      <c r="S164" s="163"/>
      <c r="T164" s="159"/>
      <c r="U164" s="175"/>
      <c r="V164" s="175"/>
      <c r="W164" s="175"/>
      <c r="X164" s="175"/>
      <c r="Y164" s="175"/>
      <c r="Z164" s="175"/>
    </row>
    <row r="165" ht="15.75" customHeight="1">
      <c r="A165" s="202">
        <v>161.0</v>
      </c>
      <c r="B165" s="163" t="s">
        <v>687</v>
      </c>
      <c r="C165" s="163">
        <v>16.0</v>
      </c>
      <c r="D165" s="203" t="s">
        <v>558</v>
      </c>
      <c r="E165" s="163" t="str">
        <f>VLOOKUP(D165,'TS Gantry - AP47'!$C$8:$D$638,2,0)</f>
        <v>DA+6</v>
      </c>
      <c r="F165" s="163" t="s">
        <v>651</v>
      </c>
      <c r="G165" s="158">
        <v>45877.0</v>
      </c>
      <c r="H165" s="158">
        <v>45883.0</v>
      </c>
      <c r="I165" s="185" t="s">
        <v>688</v>
      </c>
      <c r="J165" s="250" t="s">
        <v>662</v>
      </c>
      <c r="K165" s="250" t="s">
        <v>654</v>
      </c>
      <c r="L165" s="250" t="str">
        <f>VLOOKUP(D165,'TS Gantry - AP47'!$C$8:$X$638,22,FALSE)</f>
        <v>RANGAISAR</v>
      </c>
      <c r="M165" s="250" t="str">
        <f>VLOOKUP(D165,'TS Gantry - AP47'!$C$8:$Y$638,23,FALSE)</f>
        <v>SARDARSHAHAR</v>
      </c>
      <c r="N165" s="250" t="str">
        <f>VLOOKUP(D165,'TS Gantry - AP47'!$C$8:$Z$638,24,FALSE)</f>
        <v>CHURU</v>
      </c>
      <c r="O165" s="250"/>
      <c r="P165" s="250"/>
      <c r="Q165" s="250"/>
      <c r="R165" s="250"/>
      <c r="S165" s="163"/>
      <c r="T165" s="159"/>
      <c r="U165" s="175"/>
      <c r="V165" s="175"/>
      <c r="W165" s="175"/>
      <c r="X165" s="175"/>
      <c r="Y165" s="175"/>
      <c r="Z165" s="175"/>
    </row>
    <row r="166" ht="15.75" customHeight="1">
      <c r="A166" s="202">
        <v>162.0</v>
      </c>
      <c r="B166" s="163" t="s">
        <v>687</v>
      </c>
      <c r="C166" s="163">
        <v>17.0</v>
      </c>
      <c r="D166" s="203" t="s">
        <v>344</v>
      </c>
      <c r="E166" s="163" t="str">
        <f>VLOOKUP(D166,'TS Gantry - AP47'!$C$8:$D$638,2,0)</f>
        <v>DA+0</v>
      </c>
      <c r="F166" s="163" t="s">
        <v>651</v>
      </c>
      <c r="G166" s="158">
        <v>45886.0</v>
      </c>
      <c r="H166" s="158">
        <v>45890.0</v>
      </c>
      <c r="I166" s="185" t="s">
        <v>652</v>
      </c>
      <c r="J166" s="250" t="s">
        <v>663</v>
      </c>
      <c r="K166" s="250" t="s">
        <v>654</v>
      </c>
      <c r="L166" s="250" t="str">
        <f>VLOOKUP(D166,'TS Gantry - AP47'!$C$8:$X$638,22,FALSE)</f>
        <v>DHEERERAN</v>
      </c>
      <c r="M166" s="250" t="str">
        <f>VLOOKUP(D166,'TS Gantry - AP47'!$C$8:$Y$638,23,FALSE)</f>
        <v>LUNKARANSAR</v>
      </c>
      <c r="N166" s="250" t="str">
        <f>VLOOKUP(D166,'TS Gantry - AP47'!$C$8:$Z$638,24,FALSE)</f>
        <v>BIKANER</v>
      </c>
      <c r="O166" s="250"/>
      <c r="P166" s="250"/>
      <c r="Q166" s="250"/>
      <c r="R166" s="250"/>
      <c r="S166" s="163"/>
      <c r="T166" s="159"/>
      <c r="U166" s="175"/>
      <c r="V166" s="175"/>
      <c r="W166" s="175"/>
      <c r="X166" s="175"/>
      <c r="Y166" s="175"/>
      <c r="Z166" s="175"/>
    </row>
    <row r="167" ht="15.75" customHeight="1">
      <c r="A167" s="202">
        <v>163.0</v>
      </c>
      <c r="B167" s="163" t="s">
        <v>687</v>
      </c>
      <c r="C167" s="163">
        <v>18.0</v>
      </c>
      <c r="D167" s="203" t="s">
        <v>500</v>
      </c>
      <c r="E167" s="163" t="str">
        <f>VLOOKUP(D167,'TS Gantry - AP47'!$C$8:$D$638,2,0)</f>
        <v>DA+6</v>
      </c>
      <c r="F167" s="163" t="s">
        <v>651</v>
      </c>
      <c r="G167" s="158">
        <v>45883.0</v>
      </c>
      <c r="H167" s="158">
        <v>45891.0</v>
      </c>
      <c r="I167" s="250" t="s">
        <v>658</v>
      </c>
      <c r="J167" s="250" t="s">
        <v>681</v>
      </c>
      <c r="K167" s="250" t="s">
        <v>654</v>
      </c>
      <c r="L167" s="250" t="str">
        <f>VLOOKUP(D167,'TS Gantry - AP47'!$C$8:$X$638,22,FALSE)</f>
        <v>CHHATASAR</v>
      </c>
      <c r="M167" s="250" t="str">
        <f>VLOOKUP(D167,'TS Gantry - AP47'!$C$8:$Y$638,23,FALSE)</f>
        <v>LUNKARANSAR</v>
      </c>
      <c r="N167" s="250" t="str">
        <f>VLOOKUP(D167,'TS Gantry - AP47'!$C$8:$Z$638,24,FALSE)</f>
        <v>BIKANER</v>
      </c>
      <c r="O167" s="250"/>
      <c r="P167" s="250"/>
      <c r="Q167" s="250"/>
      <c r="R167" s="250"/>
      <c r="S167" s="163"/>
      <c r="T167" s="159"/>
      <c r="U167" s="175"/>
      <c r="V167" s="175"/>
      <c r="W167" s="175"/>
      <c r="X167" s="175"/>
      <c r="Y167" s="175"/>
      <c r="Z167" s="175"/>
    </row>
    <row r="168" ht="15.75" customHeight="1">
      <c r="A168" s="202">
        <v>164.0</v>
      </c>
      <c r="B168" s="163" t="s">
        <v>687</v>
      </c>
      <c r="C168" s="163">
        <v>19.0</v>
      </c>
      <c r="D168" s="203" t="s">
        <v>530</v>
      </c>
      <c r="E168" s="163" t="str">
        <f>VLOOKUP(D168,'TS Gantry - AP47'!$C$8:$D$638,2,0)</f>
        <v>DA+6</v>
      </c>
      <c r="F168" s="163" t="s">
        <v>651</v>
      </c>
      <c r="G168" s="158">
        <v>45877.0</v>
      </c>
      <c r="H168" s="158">
        <v>45891.0</v>
      </c>
      <c r="I168" s="250" t="s">
        <v>683</v>
      </c>
      <c r="J168" s="250" t="s">
        <v>678</v>
      </c>
      <c r="K168" s="250" t="s">
        <v>654</v>
      </c>
      <c r="L168" s="250" t="str">
        <f>VLOOKUP(D168,'TS Gantry - AP47'!$C$8:$X$638,22,FALSE)</f>
        <v>DHEERASAR</v>
      </c>
      <c r="M168" s="250" t="str">
        <f>VLOOKUP(D168,'TS Gantry - AP47'!$C$8:$Y$638,23,FALSE)</f>
        <v>SARDARSHAHAR</v>
      </c>
      <c r="N168" s="250" t="str">
        <f>VLOOKUP(D168,'TS Gantry - AP47'!$C$8:$Z$638,24,FALSE)</f>
        <v>CHURU</v>
      </c>
      <c r="O168" s="250"/>
      <c r="P168" s="250"/>
      <c r="Q168" s="250"/>
      <c r="R168" s="250"/>
      <c r="S168" s="163"/>
      <c r="T168" s="159"/>
      <c r="U168" s="175"/>
      <c r="V168" s="175"/>
      <c r="W168" s="175"/>
      <c r="X168" s="175"/>
      <c r="Y168" s="175"/>
      <c r="Z168" s="175"/>
    </row>
    <row r="169" ht="15.75" customHeight="1">
      <c r="A169" s="202">
        <v>165.0</v>
      </c>
      <c r="B169" s="163" t="s">
        <v>687</v>
      </c>
      <c r="C169" s="163">
        <v>20.0</v>
      </c>
      <c r="D169" s="203" t="s">
        <v>556</v>
      </c>
      <c r="E169" s="163" t="str">
        <f>VLOOKUP(D169,'TS Gantry - AP47'!$C$8:$D$638,2,0)</f>
        <v>DA+0</v>
      </c>
      <c r="F169" s="163" t="s">
        <v>651</v>
      </c>
      <c r="G169" s="158">
        <v>45880.0</v>
      </c>
      <c r="H169" s="158">
        <v>45892.0</v>
      </c>
      <c r="I169" s="250" t="s">
        <v>685</v>
      </c>
      <c r="J169" s="250" t="s">
        <v>662</v>
      </c>
      <c r="K169" s="250" t="s">
        <v>654</v>
      </c>
      <c r="L169" s="250" t="str">
        <f>VLOOKUP(D169,'TS Gantry - AP47'!$C$8:$X$638,22,FALSE)</f>
        <v>RANGAISAR</v>
      </c>
      <c r="M169" s="250" t="str">
        <f>VLOOKUP(D169,'TS Gantry - AP47'!$C$8:$Y$638,23,FALSE)</f>
        <v>SARDARSHAHAR</v>
      </c>
      <c r="N169" s="250" t="str">
        <f>VLOOKUP(D169,'TS Gantry - AP47'!$C$8:$Z$638,24,FALSE)</f>
        <v>CHURU</v>
      </c>
      <c r="O169" s="250"/>
      <c r="P169" s="250"/>
      <c r="Q169" s="250"/>
      <c r="R169" s="250"/>
      <c r="S169" s="163"/>
      <c r="T169" s="159"/>
      <c r="U169" s="175"/>
      <c r="V169" s="175"/>
      <c r="W169" s="175"/>
      <c r="X169" s="175"/>
      <c r="Y169" s="175"/>
      <c r="Z169" s="175"/>
    </row>
    <row r="170" ht="15.75" customHeight="1">
      <c r="A170" s="202">
        <v>166.0</v>
      </c>
      <c r="B170" s="211" t="s">
        <v>687</v>
      </c>
      <c r="C170" s="163">
        <v>21.0</v>
      </c>
      <c r="D170" s="203" t="s">
        <v>343</v>
      </c>
      <c r="E170" s="163" t="str">
        <f>VLOOKUP(D170,'TS Gantry - AP47'!$C$8:$D$638,2,0)</f>
        <v>DB1+0</v>
      </c>
      <c r="F170" s="163" t="s">
        <v>651</v>
      </c>
      <c r="G170" s="158">
        <v>45891.0</v>
      </c>
      <c r="H170" s="158">
        <v>45897.0</v>
      </c>
      <c r="I170" s="185" t="s">
        <v>652</v>
      </c>
      <c r="J170" s="250" t="s">
        <v>686</v>
      </c>
      <c r="K170" s="250" t="s">
        <v>654</v>
      </c>
      <c r="L170" s="250" t="str">
        <f>VLOOKUP(D170,'TS Gantry - AP47'!$C$8:$X$638,22,FALSE)</f>
        <v>DHEERERAN</v>
      </c>
      <c r="M170" s="250" t="str">
        <f>VLOOKUP(D170,'TS Gantry - AP47'!$C$8:$Y$638,23,FALSE)</f>
        <v>LUNKARANSAR</v>
      </c>
      <c r="N170" s="250" t="str">
        <f>VLOOKUP(D170,'TS Gantry - AP47'!$C$8:$Z$638,24,FALSE)</f>
        <v>BIKANER</v>
      </c>
      <c r="O170" s="250"/>
      <c r="P170" s="250"/>
      <c r="Q170" s="250"/>
      <c r="R170" s="250"/>
      <c r="S170" s="163"/>
      <c r="T170" s="159"/>
      <c r="U170" s="175"/>
      <c r="V170" s="175"/>
      <c r="W170" s="175"/>
      <c r="X170" s="175"/>
      <c r="Y170" s="175"/>
      <c r="Z170" s="175"/>
    </row>
    <row r="171" ht="15.0" customHeight="1">
      <c r="A171" s="202">
        <v>167.0</v>
      </c>
      <c r="B171" s="163" t="s">
        <v>687</v>
      </c>
      <c r="C171" s="163">
        <v>22.0</v>
      </c>
      <c r="D171" s="203" t="s">
        <v>607</v>
      </c>
      <c r="E171" s="163" t="str">
        <f>VLOOKUP(D171,'TS Gantry - AP47'!$C$8:$D$638,2,0)</f>
        <v>DC1+0</v>
      </c>
      <c r="F171" s="163" t="s">
        <v>651</v>
      </c>
      <c r="G171" s="158">
        <v>45872.0</v>
      </c>
      <c r="H171" s="158">
        <v>45897.0</v>
      </c>
      <c r="I171" s="250" t="s">
        <v>674</v>
      </c>
      <c r="J171" s="250" t="s">
        <v>672</v>
      </c>
      <c r="K171" s="250" t="s">
        <v>654</v>
      </c>
      <c r="L171" s="250" t="str">
        <f>VLOOKUP(D171,'TS Gantry - AP47'!$C$8:$X$638,22,FALSE)</f>
        <v>MALSAR</v>
      </c>
      <c r="M171" s="250" t="str">
        <f>VLOOKUP(D171,'TS Gantry - AP47'!$C$8:$Y$638,23,FALSE)</f>
        <v>SARDARSHAHAR</v>
      </c>
      <c r="N171" s="250" t="str">
        <f>VLOOKUP(D171,'TS Gantry - AP47'!$C$8:$Z$638,24,FALSE)</f>
        <v>CHURU</v>
      </c>
      <c r="O171" s="250"/>
      <c r="P171" s="250"/>
      <c r="Q171" s="250"/>
      <c r="R171" s="250"/>
      <c r="S171" s="163"/>
      <c r="T171" s="205"/>
      <c r="U171" s="175"/>
      <c r="V171" s="175"/>
      <c r="W171" s="175"/>
      <c r="X171" s="175"/>
      <c r="Y171" s="175"/>
      <c r="Z171" s="175"/>
    </row>
    <row r="172" ht="15.0" customHeight="1">
      <c r="A172" s="206">
        <v>168.0</v>
      </c>
      <c r="B172" s="245" t="s">
        <v>687</v>
      </c>
      <c r="C172" s="170">
        <v>23.0</v>
      </c>
      <c r="D172" s="207" t="s">
        <v>560</v>
      </c>
      <c r="E172" s="170" t="str">
        <f>VLOOKUP(D172,'TS Gantry - AP47'!$C$8:$D$638,2,0)</f>
        <v>DA+6</v>
      </c>
      <c r="F172" s="170" t="s">
        <v>651</v>
      </c>
      <c r="G172" s="226">
        <v>45885.0</v>
      </c>
      <c r="H172" s="226">
        <v>45898.0</v>
      </c>
      <c r="I172" s="209" t="s">
        <v>688</v>
      </c>
      <c r="J172" s="251" t="s">
        <v>662</v>
      </c>
      <c r="K172" s="209" t="s">
        <v>654</v>
      </c>
      <c r="L172" s="209" t="str">
        <f>VLOOKUP(D172,'TS Gantry - AP47'!$C$8:$X$638,22,FALSE)</f>
        <v>RANGAISAR</v>
      </c>
      <c r="M172" s="209" t="str">
        <f>VLOOKUP(D172,'TS Gantry - AP47'!$C$8:$Y$638,23,FALSE)</f>
        <v>SARDARSHAHAR</v>
      </c>
      <c r="N172" s="209" t="str">
        <f>VLOOKUP(D172,'TS Gantry - AP47'!$C$8:$Z$638,24,FALSE)</f>
        <v>CHURU</v>
      </c>
      <c r="O172" s="170"/>
      <c r="P172" s="170"/>
      <c r="Q172" s="170"/>
      <c r="R172" s="170"/>
      <c r="S172" s="170"/>
      <c r="T172" s="210"/>
      <c r="U172" s="175"/>
      <c r="V172" s="175"/>
      <c r="W172" s="175"/>
      <c r="X172" s="175"/>
      <c r="Y172" s="175"/>
      <c r="Z172" s="175"/>
    </row>
    <row r="173" ht="15.75" customHeight="1">
      <c r="A173" s="196">
        <v>169.0</v>
      </c>
      <c r="B173" s="197" t="s">
        <v>689</v>
      </c>
      <c r="C173" s="197">
        <v>1.0</v>
      </c>
      <c r="D173" s="198" t="s">
        <v>284</v>
      </c>
      <c r="E173" s="197" t="str">
        <f>VLOOKUP(D173,'TS Gantry - AP47'!$C$8:$D$638,2,0)</f>
        <v>DA+9</v>
      </c>
      <c r="F173" s="197" t="s">
        <v>651</v>
      </c>
      <c r="G173" s="222">
        <v>45891.0</v>
      </c>
      <c r="H173" s="222">
        <v>45903.0</v>
      </c>
      <c r="I173" s="200" t="s">
        <v>682</v>
      </c>
      <c r="J173" s="248" t="s">
        <v>686</v>
      </c>
      <c r="K173" s="200" t="s">
        <v>654</v>
      </c>
      <c r="L173" s="200" t="str">
        <f>VLOOKUP(D173,'TS Gantry - AP47'!$C$8:$X$638,22,FALSE)</f>
        <v>RAJASAR BHATIYAN</v>
      </c>
      <c r="M173" s="200" t="str">
        <f>VLOOKUP(D173,'TS Gantry - AP47'!$C$8:$Y$638,23,FALSE)</f>
        <v>CHHATARGARH</v>
      </c>
      <c r="N173" s="200" t="str">
        <f>VLOOKUP(D173,'TS Gantry - AP47'!$C$8:$Z$638,24,FALSE)</f>
        <v>BIKANER</v>
      </c>
      <c r="O173" s="197"/>
      <c r="P173" s="197"/>
      <c r="Q173" s="197"/>
      <c r="R173" s="197"/>
      <c r="S173" s="197"/>
      <c r="T173" s="201"/>
      <c r="U173" s="175"/>
      <c r="V173" s="175"/>
      <c r="W173" s="175"/>
      <c r="X173" s="175"/>
      <c r="Y173" s="175"/>
      <c r="Z173" s="175"/>
    </row>
    <row r="174" ht="15.75" customHeight="1">
      <c r="A174" s="202">
        <v>170.0</v>
      </c>
      <c r="B174" s="211" t="s">
        <v>689</v>
      </c>
      <c r="C174" s="163">
        <v>2.0</v>
      </c>
      <c r="D174" s="203" t="s">
        <v>475</v>
      </c>
      <c r="E174" s="211" t="str">
        <f>VLOOKUP(D174,'TS Gantry - AP47'!$C$8:$D$638,2,0)</f>
        <v>DA+3</v>
      </c>
      <c r="F174" s="163" t="s">
        <v>651</v>
      </c>
      <c r="G174" s="158">
        <v>45896.0</v>
      </c>
      <c r="H174" s="158">
        <v>45903.0</v>
      </c>
      <c r="I174" s="185" t="s">
        <v>680</v>
      </c>
      <c r="J174" s="250" t="s">
        <v>681</v>
      </c>
      <c r="K174" s="214" t="s">
        <v>654</v>
      </c>
      <c r="L174" s="214" t="str">
        <f>VLOOKUP(D174,'TS Gantry - AP47'!$C$8:$X$638,22,FALSE)</f>
        <v>GARABDESAR</v>
      </c>
      <c r="M174" s="214" t="str">
        <f>VLOOKUP(D174,'TS Gantry - AP47'!$C$8:$Y$638,23,FALSE)</f>
        <v>LUNKARANSAR</v>
      </c>
      <c r="N174" s="214" t="str">
        <f>VLOOKUP(D174,'TS Gantry - AP47'!$C$8:$Z$638,24,FALSE)</f>
        <v>BIKANER</v>
      </c>
      <c r="O174" s="211"/>
      <c r="P174" s="211"/>
      <c r="Q174" s="211"/>
      <c r="R174" s="211"/>
      <c r="S174" s="211"/>
      <c r="T174" s="252"/>
      <c r="U174" s="175"/>
      <c r="V174" s="175"/>
      <c r="W174" s="175"/>
      <c r="X174" s="175"/>
      <c r="Y174" s="175"/>
      <c r="Z174" s="175"/>
    </row>
    <row r="175" ht="15.75" customHeight="1">
      <c r="A175" s="202">
        <v>171.0</v>
      </c>
      <c r="B175" s="253" t="s">
        <v>689</v>
      </c>
      <c r="C175" s="163">
        <v>3.0</v>
      </c>
      <c r="D175" s="203" t="s">
        <v>584</v>
      </c>
      <c r="E175" s="211" t="str">
        <f>VLOOKUP(D175,'TS Gantry - AP47'!$C$8:$D$638,2,0)</f>
        <v>DA+6</v>
      </c>
      <c r="F175" s="163" t="s">
        <v>651</v>
      </c>
      <c r="G175" s="158">
        <v>45898.0</v>
      </c>
      <c r="H175" s="158">
        <v>45903.0</v>
      </c>
      <c r="I175" s="185" t="s">
        <v>674</v>
      </c>
      <c r="J175" s="250" t="s">
        <v>672</v>
      </c>
      <c r="K175" s="214" t="s">
        <v>654</v>
      </c>
      <c r="L175" s="214" t="str">
        <f>VLOOKUP(D175,'TS Gantry - AP47'!$C$8:$X$638,22,FALSE)</f>
        <v>MALAKSAR</v>
      </c>
      <c r="M175" s="214" t="str">
        <f>VLOOKUP(D175,'TS Gantry - AP47'!$C$8:$Y$638,23,FALSE)</f>
        <v>SARDARSHAHAR</v>
      </c>
      <c r="N175" s="214" t="str">
        <f>VLOOKUP(D175,'TS Gantry - AP47'!$C$8:$Z$638,24,FALSE)</f>
        <v>CHURU</v>
      </c>
      <c r="O175" s="211"/>
      <c r="P175" s="211"/>
      <c r="Q175" s="211"/>
      <c r="R175" s="211"/>
      <c r="S175" s="211"/>
      <c r="T175" s="252"/>
      <c r="U175" s="175"/>
      <c r="V175" s="175"/>
      <c r="W175" s="175"/>
      <c r="X175" s="175"/>
      <c r="Y175" s="175"/>
      <c r="Z175" s="175"/>
    </row>
    <row r="176" ht="15.75" customHeight="1">
      <c r="A176" s="202">
        <v>172.0</v>
      </c>
      <c r="B176" s="253" t="s">
        <v>689</v>
      </c>
      <c r="C176" s="163">
        <v>4.0</v>
      </c>
      <c r="D176" s="203" t="s">
        <v>591</v>
      </c>
      <c r="E176" s="211" t="str">
        <f>VLOOKUP(D176,'TS Gantry - AP47'!$C$8:$D$638,2,0)</f>
        <v>DA+6</v>
      </c>
      <c r="F176" s="163" t="s">
        <v>651</v>
      </c>
      <c r="G176" s="158">
        <v>45896.0</v>
      </c>
      <c r="H176" s="158">
        <v>45906.0</v>
      </c>
      <c r="I176" s="185" t="s">
        <v>675</v>
      </c>
      <c r="J176" s="250" t="s">
        <v>678</v>
      </c>
      <c r="K176" s="214" t="s">
        <v>654</v>
      </c>
      <c r="L176" s="214" t="str">
        <f>VLOOKUP(D176,'TS Gantry - AP47'!$C$8:$X$638,22,FALSE)</f>
        <v>MALSAR</v>
      </c>
      <c r="M176" s="214" t="str">
        <f>VLOOKUP(D176,'TS Gantry - AP47'!$C$8:$Y$638,23,FALSE)</f>
        <v>SARDARSHAHAR</v>
      </c>
      <c r="N176" s="214" t="str">
        <f>VLOOKUP(D176,'TS Gantry - AP47'!$C$8:$Z$638,24,FALSE)</f>
        <v>CHURU</v>
      </c>
      <c r="O176" s="211"/>
      <c r="P176" s="211"/>
      <c r="Q176" s="211"/>
      <c r="R176" s="211"/>
      <c r="S176" s="211"/>
      <c r="T176" s="252"/>
      <c r="U176" s="175"/>
      <c r="V176" s="175"/>
      <c r="W176" s="175"/>
      <c r="X176" s="175"/>
      <c r="Y176" s="175"/>
      <c r="Z176" s="175"/>
    </row>
    <row r="177" ht="15.75" customHeight="1">
      <c r="A177" s="202">
        <v>173.0</v>
      </c>
      <c r="B177" s="253" t="s">
        <v>689</v>
      </c>
      <c r="C177" s="163">
        <v>5.0</v>
      </c>
      <c r="D177" s="203" t="s">
        <v>333</v>
      </c>
      <c r="E177" s="211" t="str">
        <f>VLOOKUP(D177,'TS Gantry - AP47'!$C$8:$D$638,2,0)</f>
        <v>DC1+0</v>
      </c>
      <c r="F177" s="163" t="s">
        <v>651</v>
      </c>
      <c r="G177" s="158">
        <v>45898.0</v>
      </c>
      <c r="H177" s="158">
        <v>45906.0</v>
      </c>
      <c r="I177" s="185" t="s">
        <v>652</v>
      </c>
      <c r="J177" s="250" t="s">
        <v>686</v>
      </c>
      <c r="K177" s="214" t="s">
        <v>654</v>
      </c>
      <c r="L177" s="214" t="str">
        <f>VLOOKUP(D177,'TS Gantry - AP47'!$C$8:$X$638,22,FALSE)</f>
        <v>DOODIMUKLERA</v>
      </c>
      <c r="M177" s="214" t="str">
        <f>VLOOKUP(D177,'TS Gantry - AP47'!$C$8:$Y$638,23,FALSE)</f>
        <v>LUNKARANSAR</v>
      </c>
      <c r="N177" s="214" t="str">
        <f>VLOOKUP(D177,'TS Gantry - AP47'!$C$8:$Z$638,24,FALSE)</f>
        <v>BIKANER</v>
      </c>
      <c r="O177" s="211"/>
      <c r="P177" s="211"/>
      <c r="Q177" s="211"/>
      <c r="R177" s="211"/>
      <c r="S177" s="211"/>
      <c r="T177" s="252"/>
      <c r="U177" s="175"/>
      <c r="V177" s="175"/>
      <c r="W177" s="175"/>
      <c r="X177" s="175"/>
      <c r="Y177" s="175"/>
      <c r="Z177" s="175"/>
    </row>
    <row r="178" ht="15.75" customHeight="1">
      <c r="A178" s="202">
        <v>174.0</v>
      </c>
      <c r="B178" s="253" t="s">
        <v>689</v>
      </c>
      <c r="C178" s="163">
        <v>6.0</v>
      </c>
      <c r="D178" s="203" t="s">
        <v>583</v>
      </c>
      <c r="E178" s="211" t="str">
        <f>VLOOKUP(D178,'TS Gantry - AP47'!$C$8:$D$638,2,0)</f>
        <v>DA+3</v>
      </c>
      <c r="F178" s="163" t="s">
        <v>651</v>
      </c>
      <c r="G178" s="158">
        <v>45904.0</v>
      </c>
      <c r="H178" s="158">
        <v>45906.0</v>
      </c>
      <c r="I178" s="185" t="s">
        <v>674</v>
      </c>
      <c r="J178" s="250" t="s">
        <v>672</v>
      </c>
      <c r="K178" s="214" t="s">
        <v>654</v>
      </c>
      <c r="L178" s="214" t="str">
        <f>VLOOKUP(D178,'TS Gantry - AP47'!$C$8:$X$638,22,FALSE)</f>
        <v>MALAKSAR</v>
      </c>
      <c r="M178" s="214" t="str">
        <f>VLOOKUP(D178,'TS Gantry - AP47'!$C$8:$Y$638,23,FALSE)</f>
        <v>SARDARSHAHAR</v>
      </c>
      <c r="N178" s="214" t="str">
        <f>VLOOKUP(D178,'TS Gantry - AP47'!$C$8:$Z$638,24,FALSE)</f>
        <v>CHURU</v>
      </c>
      <c r="O178" s="211"/>
      <c r="P178" s="211"/>
      <c r="Q178" s="211"/>
      <c r="R178" s="211"/>
      <c r="S178" s="211"/>
      <c r="T178" s="252"/>
      <c r="U178" s="175"/>
      <c r="V178" s="175"/>
      <c r="W178" s="175"/>
      <c r="X178" s="175"/>
      <c r="Y178" s="175"/>
      <c r="Z178" s="175"/>
    </row>
    <row r="179" ht="15.75" customHeight="1">
      <c r="A179" s="202">
        <v>175.0</v>
      </c>
      <c r="B179" s="253" t="s">
        <v>689</v>
      </c>
      <c r="C179" s="163">
        <v>7.0</v>
      </c>
      <c r="D179" s="203" t="s">
        <v>555</v>
      </c>
      <c r="E179" s="211" t="str">
        <f>VLOOKUP(D179,'TS Gantry - AP47'!$C$8:$D$638,2,0)</f>
        <v>DA+6</v>
      </c>
      <c r="F179" s="163" t="s">
        <v>651</v>
      </c>
      <c r="G179" s="158">
        <v>45894.0</v>
      </c>
      <c r="H179" s="158">
        <v>45909.0</v>
      </c>
      <c r="I179" s="185" t="s">
        <v>685</v>
      </c>
      <c r="J179" s="250" t="s">
        <v>678</v>
      </c>
      <c r="K179" s="214" t="s">
        <v>654</v>
      </c>
      <c r="L179" s="214" t="str">
        <f>VLOOKUP(D179,'TS Gantry - AP47'!$C$8:$X$638,22,FALSE)</f>
        <v>RANGAISAR</v>
      </c>
      <c r="M179" s="214" t="str">
        <f>VLOOKUP(D179,'TS Gantry - AP47'!$C$8:$Y$638,23,FALSE)</f>
        <v>SARDARSHAHAR</v>
      </c>
      <c r="N179" s="214" t="str">
        <f>VLOOKUP(D179,'TS Gantry - AP47'!$C$8:$Z$638,24,FALSE)</f>
        <v>CHURU</v>
      </c>
      <c r="O179" s="163"/>
      <c r="P179" s="163"/>
      <c r="Q179" s="163"/>
      <c r="R179" s="163"/>
      <c r="S179" s="163"/>
      <c r="T179" s="205"/>
      <c r="U179" s="175"/>
      <c r="V179" s="175"/>
      <c r="W179" s="175"/>
      <c r="X179" s="175"/>
      <c r="Y179" s="175"/>
      <c r="Z179" s="175"/>
    </row>
    <row r="180" ht="15.75" customHeight="1">
      <c r="A180" s="202">
        <v>176.0</v>
      </c>
      <c r="B180" s="253" t="s">
        <v>689</v>
      </c>
      <c r="C180" s="163">
        <v>8.0</v>
      </c>
      <c r="D180" s="203" t="s">
        <v>471</v>
      </c>
      <c r="E180" s="211" t="str">
        <f>VLOOKUP(D180,'TS Gantry - AP47'!$C$8:$D$638,2,0)</f>
        <v>DA+0</v>
      </c>
      <c r="F180" s="163" t="s">
        <v>651</v>
      </c>
      <c r="G180" s="158">
        <v>45904.0</v>
      </c>
      <c r="H180" s="158">
        <v>45911.0</v>
      </c>
      <c r="I180" s="185" t="s">
        <v>680</v>
      </c>
      <c r="J180" s="250" t="s">
        <v>681</v>
      </c>
      <c r="K180" s="185" t="s">
        <v>654</v>
      </c>
      <c r="L180" s="185" t="str">
        <f>VLOOKUP(D180,'TS Gantry - AP47'!$C$8:$X$638,22,FALSE)</f>
        <v>KALOO</v>
      </c>
      <c r="M180" s="185" t="str">
        <f>VLOOKUP(D180,'TS Gantry - AP47'!$C$8:$Y$638,23,FALSE)</f>
        <v>LUNKARANSAR</v>
      </c>
      <c r="N180" s="185" t="str">
        <f>VLOOKUP(D180,'TS Gantry - AP47'!$C$8:$Z$638,24,FALSE)</f>
        <v>BIKANER</v>
      </c>
      <c r="O180" s="163"/>
      <c r="P180" s="163"/>
      <c r="Q180" s="163"/>
      <c r="R180" s="163"/>
      <c r="S180" s="163"/>
      <c r="T180" s="205"/>
      <c r="U180" s="175"/>
      <c r="V180" s="175"/>
      <c r="W180" s="175"/>
      <c r="X180" s="175"/>
      <c r="Y180" s="175"/>
      <c r="Z180" s="175"/>
    </row>
    <row r="181" ht="15.75" customHeight="1">
      <c r="A181" s="202">
        <v>177.0</v>
      </c>
      <c r="B181" s="253" t="s">
        <v>689</v>
      </c>
      <c r="C181" s="163">
        <v>9.0</v>
      </c>
      <c r="D181" s="203" t="s">
        <v>582</v>
      </c>
      <c r="E181" s="211" t="str">
        <f>VLOOKUP(D181,'TS Gantry - AP47'!$C$8:$D$638,2,0)</f>
        <v>DA+3</v>
      </c>
      <c r="F181" s="163" t="s">
        <v>651</v>
      </c>
      <c r="G181" s="158">
        <v>45907.0</v>
      </c>
      <c r="H181" s="158">
        <v>45911.0</v>
      </c>
      <c r="I181" s="185" t="s">
        <v>674</v>
      </c>
      <c r="J181" s="250" t="s">
        <v>672</v>
      </c>
      <c r="K181" s="185" t="s">
        <v>654</v>
      </c>
      <c r="L181" s="185" t="str">
        <f>VLOOKUP(D181,'TS Gantry - AP47'!$C$8:$X$638,22,FALSE)</f>
        <v>MALAKSAR</v>
      </c>
      <c r="M181" s="185" t="str">
        <f>VLOOKUP(D181,'TS Gantry - AP47'!$C$8:$Y$638,23,FALSE)</f>
        <v>SARDARSHAHAR</v>
      </c>
      <c r="N181" s="185" t="str">
        <f>VLOOKUP(D181,'TS Gantry - AP47'!$C$8:$Z$638,24,FALSE)</f>
        <v>CHURU</v>
      </c>
      <c r="O181" s="163"/>
      <c r="P181" s="163"/>
      <c r="Q181" s="163"/>
      <c r="R181" s="163"/>
      <c r="S181" s="163"/>
      <c r="T181" s="205"/>
      <c r="U181" s="175"/>
      <c r="V181" s="175"/>
      <c r="W181" s="175"/>
      <c r="X181" s="175"/>
      <c r="Y181" s="175"/>
      <c r="Z181" s="175"/>
    </row>
    <row r="182" ht="15.75" customHeight="1">
      <c r="A182" s="202">
        <v>178.0</v>
      </c>
      <c r="B182" s="253" t="s">
        <v>689</v>
      </c>
      <c r="C182" s="163">
        <v>10.0</v>
      </c>
      <c r="D182" s="203" t="s">
        <v>590</v>
      </c>
      <c r="E182" s="211" t="str">
        <f>VLOOKUP(D182,'TS Gantry - AP47'!$C$8:$D$638,2,0)</f>
        <v>DA+6</v>
      </c>
      <c r="F182" s="163" t="s">
        <v>651</v>
      </c>
      <c r="G182" s="158">
        <v>45907.0</v>
      </c>
      <c r="H182" s="158">
        <v>45916.0</v>
      </c>
      <c r="I182" s="185" t="s">
        <v>675</v>
      </c>
      <c r="J182" s="250" t="s">
        <v>678</v>
      </c>
      <c r="K182" s="185" t="s">
        <v>654</v>
      </c>
      <c r="L182" s="185" t="str">
        <f>VLOOKUP(D182,'TS Gantry - AP47'!$C$8:$X$638,22,FALSE)</f>
        <v>MALSAR</v>
      </c>
      <c r="M182" s="185" t="str">
        <f>VLOOKUP(D182,'TS Gantry - AP47'!$C$8:$Y$638,23,FALSE)</f>
        <v>SARDARSHAHAR</v>
      </c>
      <c r="N182" s="185" t="str">
        <f>VLOOKUP(D182,'TS Gantry - AP47'!$C$8:$Z$638,24,FALSE)</f>
        <v>CHURU</v>
      </c>
      <c r="O182" s="163"/>
      <c r="P182" s="163"/>
      <c r="Q182" s="163"/>
      <c r="R182" s="163"/>
      <c r="S182" s="163"/>
      <c r="T182" s="205"/>
      <c r="U182" s="175"/>
      <c r="V182" s="175"/>
      <c r="W182" s="175"/>
      <c r="X182" s="175"/>
      <c r="Y182" s="175"/>
      <c r="Z182" s="175"/>
    </row>
    <row r="183" ht="15.75" customHeight="1">
      <c r="A183" s="202">
        <v>179.0</v>
      </c>
      <c r="B183" s="253" t="s">
        <v>689</v>
      </c>
      <c r="C183" s="163">
        <v>11.0</v>
      </c>
      <c r="D183" s="203" t="s">
        <v>321</v>
      </c>
      <c r="E183" s="211" t="str">
        <f>VLOOKUP(D183,'TS Gantry - AP47'!$C$8:$D$638,2,0)</f>
        <v>DB1+3</v>
      </c>
      <c r="F183" s="163" t="s">
        <v>651</v>
      </c>
      <c r="G183" s="158">
        <v>45907.0</v>
      </c>
      <c r="H183" s="158">
        <v>45916.0</v>
      </c>
      <c r="I183" s="185" t="s">
        <v>652</v>
      </c>
      <c r="J183" s="250" t="s">
        <v>686</v>
      </c>
      <c r="K183" s="185" t="s">
        <v>654</v>
      </c>
      <c r="L183" s="185" t="str">
        <f>VLOOKUP(D183,'TS Gantry - AP47'!$C$8:$X$638,22,FALSE)</f>
        <v>SODHWALI</v>
      </c>
      <c r="M183" s="185" t="str">
        <f>VLOOKUP(D183,'TS Gantry - AP47'!$C$8:$Y$638,23,FALSE)</f>
        <v>LUNKARANSAR</v>
      </c>
      <c r="N183" s="185" t="str">
        <f>VLOOKUP(D183,'TS Gantry - AP47'!$C$8:$Z$638,24,FALSE)</f>
        <v>BIKANER</v>
      </c>
      <c r="O183" s="163"/>
      <c r="P183" s="163"/>
      <c r="Q183" s="163"/>
      <c r="R183" s="163"/>
      <c r="S183" s="163"/>
      <c r="T183" s="205"/>
      <c r="U183" s="175"/>
      <c r="V183" s="175"/>
      <c r="W183" s="175"/>
      <c r="X183" s="175"/>
      <c r="Y183" s="175"/>
      <c r="Z183" s="175"/>
    </row>
    <row r="184" ht="15.75" customHeight="1">
      <c r="A184" s="202">
        <v>180.0</v>
      </c>
      <c r="B184" s="253" t="s">
        <v>689</v>
      </c>
      <c r="C184" s="163">
        <v>12.0</v>
      </c>
      <c r="D184" s="203" t="s">
        <v>285</v>
      </c>
      <c r="E184" s="211" t="str">
        <f>VLOOKUP(D184,'TS Gantry - AP47'!$C$8:$D$638,2,0)</f>
        <v>DA+3</v>
      </c>
      <c r="F184" s="163" t="s">
        <v>651</v>
      </c>
      <c r="G184" s="158">
        <v>45911.0</v>
      </c>
      <c r="H184" s="158">
        <v>45916.0</v>
      </c>
      <c r="I184" s="185" t="s">
        <v>682</v>
      </c>
      <c r="J184" s="250" t="s">
        <v>663</v>
      </c>
      <c r="K184" s="185" t="s">
        <v>654</v>
      </c>
      <c r="L184" s="185" t="str">
        <f>VLOOKUP(D184,'TS Gantry - AP47'!$C$8:$X$638,22,FALSE)</f>
        <v>RAJASAR BHATIYAN</v>
      </c>
      <c r="M184" s="185" t="str">
        <f>VLOOKUP(D184,'TS Gantry - AP47'!$C$8:$Y$638,23,FALSE)</f>
        <v>CHHATARGARH</v>
      </c>
      <c r="N184" s="185" t="str">
        <f>VLOOKUP(D184,'TS Gantry - AP47'!$C$8:$Z$638,24,FALSE)</f>
        <v>BIKANER</v>
      </c>
      <c r="O184" s="163"/>
      <c r="P184" s="163"/>
      <c r="Q184" s="163"/>
      <c r="R184" s="163"/>
      <c r="S184" s="163"/>
      <c r="T184" s="205"/>
      <c r="U184" s="175"/>
      <c r="V184" s="175"/>
      <c r="W184" s="175"/>
      <c r="X184" s="175"/>
      <c r="Y184" s="175"/>
      <c r="Z184" s="175"/>
    </row>
    <row r="185" ht="15.75" customHeight="1">
      <c r="A185" s="202">
        <v>181.0</v>
      </c>
      <c r="B185" s="253" t="s">
        <v>689</v>
      </c>
      <c r="C185" s="163">
        <v>13.0</v>
      </c>
      <c r="D185" s="203" t="s">
        <v>581</v>
      </c>
      <c r="E185" s="211" t="str">
        <f>VLOOKUP(D185,'TS Gantry - AP47'!$C$8:$D$638,2,0)</f>
        <v>DA+9</v>
      </c>
      <c r="F185" s="163" t="s">
        <v>651</v>
      </c>
      <c r="G185" s="158">
        <v>45912.0</v>
      </c>
      <c r="H185" s="158">
        <v>45916.0</v>
      </c>
      <c r="I185" s="185" t="s">
        <v>674</v>
      </c>
      <c r="J185" s="250" t="s">
        <v>672</v>
      </c>
      <c r="K185" s="185" t="s">
        <v>654</v>
      </c>
      <c r="L185" s="185" t="str">
        <f>VLOOKUP(D185,'TS Gantry - AP47'!$C$8:$X$638,22,FALSE)</f>
        <v>MALAKSAR</v>
      </c>
      <c r="M185" s="185" t="str">
        <f>VLOOKUP(D185,'TS Gantry - AP47'!$C$8:$Y$638,23,FALSE)</f>
        <v>SARDARSHAHAR</v>
      </c>
      <c r="N185" s="185" t="str">
        <f>VLOOKUP(D185,'TS Gantry - AP47'!$C$8:$Z$638,24,FALSE)</f>
        <v>CHURU</v>
      </c>
      <c r="O185" s="163"/>
      <c r="P185" s="163"/>
      <c r="Q185" s="163"/>
      <c r="R185" s="163"/>
      <c r="S185" s="163"/>
      <c r="T185" s="205"/>
      <c r="U185" s="175"/>
      <c r="V185" s="175"/>
      <c r="W185" s="175"/>
      <c r="X185" s="175"/>
      <c r="Y185" s="175"/>
      <c r="Z185" s="175"/>
    </row>
    <row r="186" ht="15.75" customHeight="1">
      <c r="A186" s="202">
        <v>182.0</v>
      </c>
      <c r="B186" s="253" t="s">
        <v>689</v>
      </c>
      <c r="C186" s="163">
        <v>14.0</v>
      </c>
      <c r="D186" s="203" t="s">
        <v>580</v>
      </c>
      <c r="E186" s="211" t="str">
        <f>VLOOKUP(D186,'TS Gantry - AP47'!$C$8:$D$638,2,0)</f>
        <v>DA+6</v>
      </c>
      <c r="F186" s="163" t="s">
        <v>651</v>
      </c>
      <c r="G186" s="158">
        <v>45918.0</v>
      </c>
      <c r="H186" s="158">
        <v>45921.0</v>
      </c>
      <c r="I186" s="185" t="s">
        <v>674</v>
      </c>
      <c r="J186" s="250" t="s">
        <v>672</v>
      </c>
      <c r="K186" s="185" t="s">
        <v>654</v>
      </c>
      <c r="L186" s="185" t="str">
        <f>VLOOKUP(D186,'TS Gantry - AP47'!$C$8:$X$638,22,FALSE)</f>
        <v>MALAKSAR</v>
      </c>
      <c r="M186" s="185" t="str">
        <f>VLOOKUP(D186,'TS Gantry - AP47'!$C$8:$Y$638,23,FALSE)</f>
        <v>SARDARSHAHAR</v>
      </c>
      <c r="N186" s="185" t="str">
        <f>VLOOKUP(D186,'TS Gantry - AP47'!$C$8:$Z$638,24,FALSE)</f>
        <v>CHURU</v>
      </c>
      <c r="O186" s="163"/>
      <c r="P186" s="163"/>
      <c r="Q186" s="163"/>
      <c r="R186" s="163"/>
      <c r="S186" s="163"/>
      <c r="T186" s="205"/>
      <c r="U186" s="175"/>
      <c r="V186" s="175"/>
      <c r="W186" s="175"/>
      <c r="X186" s="175"/>
      <c r="Y186" s="175"/>
      <c r="Z186" s="175"/>
    </row>
    <row r="187" ht="15.75" customHeight="1">
      <c r="A187" s="202">
        <v>183.0</v>
      </c>
      <c r="B187" s="253" t="s">
        <v>689</v>
      </c>
      <c r="C187" s="163">
        <v>15.0</v>
      </c>
      <c r="D187" s="203" t="s">
        <v>288</v>
      </c>
      <c r="E187" s="211" t="str">
        <f>VLOOKUP(D187,'TS Gantry - AP47'!$C$8:$D$638,2,0)</f>
        <v>DA+9</v>
      </c>
      <c r="F187" s="163" t="s">
        <v>651</v>
      </c>
      <c r="G187" s="158">
        <v>45918.0</v>
      </c>
      <c r="H187" s="158">
        <v>45922.0</v>
      </c>
      <c r="I187" s="185" t="s">
        <v>682</v>
      </c>
      <c r="J187" s="250" t="s">
        <v>663</v>
      </c>
      <c r="K187" s="185" t="s">
        <v>654</v>
      </c>
      <c r="L187" s="185" t="str">
        <f>VLOOKUP(D187,'TS Gantry - AP47'!$C$8:$X$638,22,FALSE)</f>
        <v>RAJASAR BHATIYAN</v>
      </c>
      <c r="M187" s="185" t="str">
        <f>VLOOKUP(D187,'TS Gantry - AP47'!$C$8:$Y$638,23,FALSE)</f>
        <v>CHHATARGARH</v>
      </c>
      <c r="N187" s="185" t="str">
        <f>VLOOKUP(D187,'TS Gantry - AP47'!$C$8:$Z$638,24,FALSE)</f>
        <v>BIKANER</v>
      </c>
      <c r="O187" s="163" t="s">
        <v>690</v>
      </c>
      <c r="P187" s="163"/>
      <c r="Q187" s="183">
        <v>45882.0</v>
      </c>
      <c r="R187" s="183">
        <v>45918.0</v>
      </c>
      <c r="S187" s="163"/>
      <c r="T187" s="254"/>
      <c r="U187" s="175"/>
      <c r="V187" s="175"/>
      <c r="W187" s="175"/>
      <c r="X187" s="175"/>
      <c r="Y187" s="175"/>
      <c r="Z187" s="175"/>
    </row>
    <row r="188" ht="15.0" customHeight="1">
      <c r="A188" s="202">
        <v>184.0</v>
      </c>
      <c r="B188" s="253" t="s">
        <v>689</v>
      </c>
      <c r="C188" s="163">
        <v>16.0</v>
      </c>
      <c r="D188" s="203" t="s">
        <v>379</v>
      </c>
      <c r="E188" s="211" t="str">
        <f>VLOOKUP(D188,'TS Gantry - AP47'!$C$8:$D$638,2,0)</f>
        <v>DC1+3</v>
      </c>
      <c r="F188" s="163" t="s">
        <v>651</v>
      </c>
      <c r="G188" s="158">
        <v>45919.0</v>
      </c>
      <c r="H188" s="158">
        <v>45923.0</v>
      </c>
      <c r="I188" s="185" t="s">
        <v>652</v>
      </c>
      <c r="J188" s="250" t="s">
        <v>686</v>
      </c>
      <c r="K188" s="185" t="s">
        <v>654</v>
      </c>
      <c r="L188" s="185" t="str">
        <f>VLOOKUP(D188,'TS Gantry - AP47'!$C$8:$X$638,22,FALSE)</f>
        <v>HANSHERA</v>
      </c>
      <c r="M188" s="185" t="str">
        <f>VLOOKUP(D188,'TS Gantry - AP47'!$C$8:$Y$638,23,FALSE)</f>
        <v>LUNKARANSAR</v>
      </c>
      <c r="N188" s="185" t="str">
        <f>VLOOKUP(D188,'TS Gantry - AP47'!$C$8:$Z$638,24,FALSE)</f>
        <v>BIKANER</v>
      </c>
      <c r="O188" s="163"/>
      <c r="P188" s="163"/>
      <c r="Q188" s="183"/>
      <c r="R188" s="163"/>
      <c r="S188" s="163"/>
      <c r="T188" s="254"/>
      <c r="U188" s="175"/>
      <c r="V188" s="175"/>
      <c r="W188" s="175"/>
      <c r="X188" s="175"/>
      <c r="Y188" s="175"/>
      <c r="Z188" s="175"/>
    </row>
    <row r="189" ht="15.0" customHeight="1">
      <c r="A189" s="202">
        <v>185.0</v>
      </c>
      <c r="B189" s="253" t="s">
        <v>689</v>
      </c>
      <c r="C189" s="163">
        <v>17.0</v>
      </c>
      <c r="D189" s="203" t="s">
        <v>289</v>
      </c>
      <c r="E189" s="211" t="str">
        <f>VLOOKUP(D189,'TS Gantry - AP47'!$C$8:$D$638,2,0)</f>
        <v>DA+3</v>
      </c>
      <c r="F189" s="163" t="s">
        <v>651</v>
      </c>
      <c r="G189" s="158">
        <v>45923.0</v>
      </c>
      <c r="H189" s="158">
        <v>45925.0</v>
      </c>
      <c r="I189" s="185" t="s">
        <v>682</v>
      </c>
      <c r="J189" s="250" t="s">
        <v>686</v>
      </c>
      <c r="K189" s="185" t="s">
        <v>654</v>
      </c>
      <c r="L189" s="185" t="str">
        <f>VLOOKUP(D189,'TS Gantry - AP47'!$C$8:$X$638,22,FALSE)</f>
        <v>RAJASAR BHATIYAN</v>
      </c>
      <c r="M189" s="185" t="str">
        <f>VLOOKUP(D189,'TS Gantry - AP47'!$C$8:$Y$638,23,FALSE)</f>
        <v>CHHATARGARH</v>
      </c>
      <c r="N189" s="185" t="str">
        <f>VLOOKUP(D189,'TS Gantry - AP47'!$C$8:$Z$638,24,FALSE)</f>
        <v>BIKANER</v>
      </c>
      <c r="O189" s="163"/>
      <c r="P189" s="163"/>
      <c r="Q189" s="183"/>
      <c r="R189" s="163"/>
      <c r="S189" s="163"/>
      <c r="T189" s="254"/>
      <c r="U189" s="175"/>
      <c r="V189" s="175"/>
      <c r="W189" s="175"/>
      <c r="X189" s="175"/>
      <c r="Y189" s="175"/>
      <c r="Z189" s="175"/>
    </row>
    <row r="190" ht="15.0" customHeight="1">
      <c r="A190" s="202">
        <v>186.0</v>
      </c>
      <c r="B190" s="253" t="s">
        <v>689</v>
      </c>
      <c r="C190" s="163">
        <v>18.0</v>
      </c>
      <c r="D190" s="203" t="s">
        <v>579</v>
      </c>
      <c r="E190" s="211" t="str">
        <f>VLOOKUP(D190,'TS Gantry - AP47'!$C$8:$D$638,2,0)</f>
        <v>DA+9</v>
      </c>
      <c r="F190" s="163" t="s">
        <v>651</v>
      </c>
      <c r="G190" s="158">
        <v>45923.0</v>
      </c>
      <c r="H190" s="158">
        <v>45926.0</v>
      </c>
      <c r="I190" s="185" t="s">
        <v>674</v>
      </c>
      <c r="J190" s="250" t="s">
        <v>672</v>
      </c>
      <c r="K190" s="185" t="s">
        <v>654</v>
      </c>
      <c r="L190" s="185" t="str">
        <f>VLOOKUP(D190,'TS Gantry - AP47'!$C$8:$X$638,22,FALSE)</f>
        <v>MALAKSAR</v>
      </c>
      <c r="M190" s="185" t="str">
        <f>VLOOKUP(D190,'TS Gantry - AP47'!$C$8:$Y$638,23,FALSE)</f>
        <v>SARDARSHAHAR</v>
      </c>
      <c r="N190" s="185" t="str">
        <f>VLOOKUP(D190,'TS Gantry - AP47'!$C$8:$Z$638,24,FALSE)</f>
        <v>CHURU</v>
      </c>
      <c r="O190" s="163"/>
      <c r="P190" s="163"/>
      <c r="Q190" s="183"/>
      <c r="R190" s="163"/>
      <c r="S190" s="163"/>
      <c r="T190" s="254"/>
      <c r="U190" s="175"/>
      <c r="V190" s="175"/>
      <c r="W190" s="175"/>
      <c r="X190" s="175"/>
      <c r="Y190" s="175"/>
      <c r="Z190" s="175"/>
    </row>
    <row r="191" ht="15.0" customHeight="1">
      <c r="A191" s="202">
        <v>187.0</v>
      </c>
      <c r="B191" s="253" t="s">
        <v>689</v>
      </c>
      <c r="C191" s="163">
        <v>19.0</v>
      </c>
      <c r="D191" s="203" t="s">
        <v>578</v>
      </c>
      <c r="E191" s="211" t="str">
        <f>VLOOKUP(D191,'TS Gantry - AP47'!$C$8:$D$638,2,0)</f>
        <v>DA+9</v>
      </c>
      <c r="F191" s="163" t="s">
        <v>651</v>
      </c>
      <c r="G191" s="158">
        <v>45926.0</v>
      </c>
      <c r="H191" s="158">
        <v>45929.0</v>
      </c>
      <c r="I191" s="185" t="s">
        <v>674</v>
      </c>
      <c r="J191" s="250" t="s">
        <v>672</v>
      </c>
      <c r="K191" s="185" t="s">
        <v>654</v>
      </c>
      <c r="L191" s="185" t="str">
        <f>VLOOKUP(D191,'TS Gantry - AP47'!$C$8:$X$638,22,FALSE)</f>
        <v>MALAKSAR</v>
      </c>
      <c r="M191" s="185" t="str">
        <f>VLOOKUP(D191,'TS Gantry - AP47'!$C$8:$Y$638,23,FALSE)</f>
        <v>SARDARSHAHAR</v>
      </c>
      <c r="N191" s="185" t="str">
        <f>VLOOKUP(D191,'TS Gantry - AP47'!$C$8:$Z$638,24,FALSE)</f>
        <v>CHURU</v>
      </c>
      <c r="O191" s="163"/>
      <c r="P191" s="163"/>
      <c r="Q191" s="183"/>
      <c r="R191" s="163"/>
      <c r="S191" s="163"/>
      <c r="T191" s="254"/>
      <c r="U191" s="175"/>
      <c r="V191" s="175"/>
      <c r="W191" s="175"/>
      <c r="X191" s="175"/>
      <c r="Y191" s="175"/>
      <c r="Z191" s="175"/>
    </row>
    <row r="192" ht="15.0" customHeight="1">
      <c r="A192" s="202">
        <v>188.0</v>
      </c>
      <c r="B192" s="253" t="s">
        <v>689</v>
      </c>
      <c r="C192" s="163">
        <v>20.0</v>
      </c>
      <c r="D192" s="203" t="s">
        <v>476</v>
      </c>
      <c r="E192" s="211" t="str">
        <f>VLOOKUP(D192,'TS Gantry - AP47'!$C$8:$D$638,2,0)</f>
        <v>DA+3</v>
      </c>
      <c r="F192" s="163" t="s">
        <v>651</v>
      </c>
      <c r="G192" s="158">
        <v>45924.0</v>
      </c>
      <c r="H192" s="158">
        <v>45931.0</v>
      </c>
      <c r="I192" s="185" t="s">
        <v>680</v>
      </c>
      <c r="J192" s="250" t="s">
        <v>681</v>
      </c>
      <c r="K192" s="185" t="s">
        <v>654</v>
      </c>
      <c r="L192" s="185" t="str">
        <f>VLOOKUP(D192,'TS Gantry - AP47'!$C$8:$X$638,22,FALSE)</f>
        <v>GARABDESAR</v>
      </c>
      <c r="M192" s="185" t="str">
        <f>VLOOKUP(D192,'TS Gantry - AP47'!$C$8:$Y$638,23,FALSE)</f>
        <v>LUNKARANSAR</v>
      </c>
      <c r="N192" s="185" t="str">
        <f>VLOOKUP(D192,'TS Gantry - AP47'!$C$8:$Z$638,24,FALSE)</f>
        <v>BIKANER</v>
      </c>
      <c r="O192" s="163" t="s">
        <v>690</v>
      </c>
      <c r="P192" s="163"/>
      <c r="Q192" s="183">
        <v>45870.0</v>
      </c>
      <c r="R192" s="183">
        <v>45924.0</v>
      </c>
      <c r="S192" s="163"/>
      <c r="T192" s="254"/>
      <c r="U192" s="175"/>
      <c r="V192" s="175"/>
      <c r="W192" s="175"/>
      <c r="X192" s="175"/>
      <c r="Y192" s="175"/>
      <c r="Z192" s="175"/>
    </row>
    <row r="193" ht="15.0" customHeight="1">
      <c r="A193" s="206">
        <v>189.0</v>
      </c>
      <c r="B193" s="255" t="s">
        <v>689</v>
      </c>
      <c r="C193" s="170">
        <v>21.0</v>
      </c>
      <c r="D193" s="207" t="s">
        <v>290</v>
      </c>
      <c r="E193" s="245" t="str">
        <f>VLOOKUP(D193,'TS Gantry - AP47'!$C$8:$D$638,2,0)</f>
        <v>DA-1.5</v>
      </c>
      <c r="F193" s="170" t="s">
        <v>651</v>
      </c>
      <c r="G193" s="226">
        <v>45927.0</v>
      </c>
      <c r="H193" s="226">
        <v>45931.0</v>
      </c>
      <c r="I193" s="209" t="s">
        <v>682</v>
      </c>
      <c r="J193" s="251" t="s">
        <v>686</v>
      </c>
      <c r="K193" s="209" t="s">
        <v>654</v>
      </c>
      <c r="L193" s="209" t="str">
        <f>VLOOKUP(D193,'TS Gantry - AP47'!$C$8:$X$638,22,FALSE)</f>
        <v>MAKADASAR</v>
      </c>
      <c r="M193" s="209" t="str">
        <f>VLOOKUP(D193,'TS Gantry - AP47'!$C$8:$Y$638,23,FALSE)</f>
        <v>CHHATARGARH</v>
      </c>
      <c r="N193" s="209" t="str">
        <f>VLOOKUP(D193,'TS Gantry - AP47'!$C$8:$Z$638,24,FALSE)</f>
        <v>BIKANER</v>
      </c>
      <c r="O193" s="170"/>
      <c r="P193" s="170"/>
      <c r="Q193" s="170"/>
      <c r="R193" s="170"/>
      <c r="S193" s="170"/>
      <c r="T193" s="256"/>
      <c r="U193" s="175"/>
      <c r="V193" s="175"/>
      <c r="W193" s="175"/>
      <c r="X193" s="175"/>
      <c r="Y193" s="175"/>
      <c r="Z193" s="175"/>
    </row>
    <row r="194" ht="15.0" customHeight="1">
      <c r="A194" s="196">
        <v>190.0</v>
      </c>
      <c r="B194" s="257" t="s">
        <v>691</v>
      </c>
      <c r="C194" s="197">
        <v>1.0</v>
      </c>
      <c r="D194" s="198" t="s">
        <v>562</v>
      </c>
      <c r="E194" s="197" t="str">
        <f>VLOOKUP(D194,'TS Gantry - AP47'!$C$8:$D$638,2,0)</f>
        <v>DA+9</v>
      </c>
      <c r="F194" s="197" t="s">
        <v>651</v>
      </c>
      <c r="G194" s="222">
        <v>45928.0</v>
      </c>
      <c r="H194" s="222">
        <v>45934.0</v>
      </c>
      <c r="I194" s="200" t="s">
        <v>679</v>
      </c>
      <c r="J194" s="248" t="s">
        <v>678</v>
      </c>
      <c r="K194" s="200" t="s">
        <v>654</v>
      </c>
      <c r="L194" s="200" t="str">
        <f>VLOOKUP(D194,'TS Gantry - AP47'!$C$8:$X$638,22,FALSE)</f>
        <v>LODSAR</v>
      </c>
      <c r="M194" s="200" t="str">
        <f>VLOOKUP(D194,'TS Gantry - AP47'!$C$8:$Y$638,23,FALSE)</f>
        <v>SARDARSHAHAR</v>
      </c>
      <c r="N194" s="200" t="str">
        <f>VLOOKUP(D194,'TS Gantry - AP47'!$C$8:$Z$638,24,FALSE)</f>
        <v>CHURU</v>
      </c>
      <c r="O194" s="197"/>
      <c r="P194" s="197"/>
      <c r="Q194" s="197"/>
      <c r="R194" s="197"/>
      <c r="S194" s="197"/>
      <c r="T194" s="258"/>
      <c r="U194" s="175"/>
      <c r="V194" s="175"/>
      <c r="W194" s="175"/>
      <c r="X194" s="175"/>
      <c r="Y194" s="175"/>
      <c r="Z194" s="175"/>
    </row>
    <row r="195" ht="15.0" customHeight="1">
      <c r="A195" s="202">
        <v>191.0</v>
      </c>
      <c r="B195" s="253" t="s">
        <v>691</v>
      </c>
      <c r="C195" s="163">
        <v>2.0</v>
      </c>
      <c r="D195" s="203" t="s">
        <v>585</v>
      </c>
      <c r="E195" s="211" t="str">
        <f>VLOOKUP(D195,'TS Gantry - AP47'!$C$8:$D$638,2,0)</f>
        <v>DB1+0</v>
      </c>
      <c r="F195" s="163" t="s">
        <v>651</v>
      </c>
      <c r="G195" s="158">
        <v>45929.0</v>
      </c>
      <c r="H195" s="158">
        <v>45934.0</v>
      </c>
      <c r="I195" s="185" t="s">
        <v>674</v>
      </c>
      <c r="J195" s="250" t="s">
        <v>672</v>
      </c>
      <c r="K195" s="185" t="s">
        <v>654</v>
      </c>
      <c r="L195" s="185" t="str">
        <f>VLOOKUP(D195,'TS Gantry - AP47'!$C$8:$X$638,22,FALSE)</f>
        <v>HALASAR</v>
      </c>
      <c r="M195" s="185" t="str">
        <f>VLOOKUP(D195,'TS Gantry - AP47'!$C$8:$Y$638,23,FALSE)</f>
        <v>SARDARSHAHAR</v>
      </c>
      <c r="N195" s="185" t="str">
        <f>VLOOKUP(D195,'TS Gantry - AP47'!$C$8:$Z$638,24,FALSE)</f>
        <v>CHURU</v>
      </c>
      <c r="O195" s="163"/>
      <c r="P195" s="163"/>
      <c r="Q195" s="163"/>
      <c r="R195" s="163"/>
      <c r="S195" s="163"/>
      <c r="T195" s="254"/>
      <c r="U195" s="175"/>
      <c r="V195" s="175"/>
      <c r="W195" s="175"/>
      <c r="X195" s="175"/>
      <c r="Y195" s="175"/>
      <c r="Z195" s="175"/>
    </row>
    <row r="196" ht="15.0" customHeight="1">
      <c r="A196" s="202">
        <v>192.0</v>
      </c>
      <c r="B196" s="259" t="s">
        <v>691</v>
      </c>
      <c r="C196" s="211">
        <v>3.0</v>
      </c>
      <c r="D196" s="212" t="s">
        <v>286</v>
      </c>
      <c r="E196" s="211" t="str">
        <f>VLOOKUP(D196,'TS Gantry - AP47'!$C$8:$D$638,2,0)</f>
        <v>DB1+0</v>
      </c>
      <c r="F196" s="211" t="s">
        <v>651</v>
      </c>
      <c r="G196" s="249">
        <v>45934.0</v>
      </c>
      <c r="H196" s="158">
        <v>45939.0</v>
      </c>
      <c r="I196" s="214" t="s">
        <v>682</v>
      </c>
      <c r="J196" s="260" t="s">
        <v>686</v>
      </c>
      <c r="K196" s="185" t="s">
        <v>654</v>
      </c>
      <c r="L196" s="185" t="str">
        <f>VLOOKUP(D196,'TS Gantry - AP47'!$C$8:$X$638,22,FALSE)</f>
        <v>RAJASAR BHATIYAN</v>
      </c>
      <c r="M196" s="185" t="str">
        <f>VLOOKUP(D196,'TS Gantry - AP47'!$C$8:$Y$638,23,FALSE)</f>
        <v>CHHATARGARH</v>
      </c>
      <c r="N196" s="185" t="str">
        <f>VLOOKUP(D196,'TS Gantry - AP47'!$C$8:$Z$638,24,FALSE)</f>
        <v>BIKANER</v>
      </c>
      <c r="O196" s="211" t="s">
        <v>690</v>
      </c>
      <c r="P196" s="211"/>
      <c r="Q196" s="183">
        <v>45882.0</v>
      </c>
      <c r="R196" s="183">
        <v>45934.0</v>
      </c>
      <c r="S196" s="163"/>
      <c r="T196" s="254"/>
      <c r="U196" s="175"/>
      <c r="V196" s="175"/>
      <c r="W196" s="175"/>
      <c r="X196" s="175"/>
      <c r="Y196" s="175"/>
      <c r="Z196" s="175"/>
    </row>
    <row r="197" ht="15.0" customHeight="1">
      <c r="A197" s="202">
        <v>193.0</v>
      </c>
      <c r="B197" s="259" t="s">
        <v>691</v>
      </c>
      <c r="C197" s="163">
        <v>4.0</v>
      </c>
      <c r="D197" s="212" t="s">
        <v>577</v>
      </c>
      <c r="E197" s="211" t="str">
        <f>VLOOKUP(D197,'TS Gantry - AP47'!$C$8:$D$638,2,0)</f>
        <v>DA+9</v>
      </c>
      <c r="F197" s="211" t="s">
        <v>651</v>
      </c>
      <c r="G197" s="249">
        <v>45934.0</v>
      </c>
      <c r="H197" s="249">
        <v>45942.0</v>
      </c>
      <c r="I197" s="214" t="s">
        <v>674</v>
      </c>
      <c r="J197" s="260" t="s">
        <v>672</v>
      </c>
      <c r="K197" s="185" t="s">
        <v>654</v>
      </c>
      <c r="L197" s="185" t="str">
        <f>VLOOKUP(D197,'TS Gantry - AP47'!$C$8:$X$638,22,FALSE)</f>
        <v>MALAKSAR</v>
      </c>
      <c r="M197" s="185" t="str">
        <f>VLOOKUP(D197,'TS Gantry - AP47'!$C$8:$Y$638,23,FALSE)</f>
        <v>SARDARSHAHAR</v>
      </c>
      <c r="N197" s="185" t="str">
        <f>VLOOKUP(D197,'TS Gantry - AP47'!$C$8:$Z$638,24,FALSE)</f>
        <v>CHURU</v>
      </c>
      <c r="O197" s="211" t="s">
        <v>690</v>
      </c>
      <c r="P197" s="211"/>
      <c r="Q197" s="183">
        <v>45896.0</v>
      </c>
      <c r="R197" s="183">
        <v>45926.0</v>
      </c>
      <c r="S197" s="163"/>
      <c r="T197" s="254"/>
      <c r="U197" s="175"/>
      <c r="V197" s="175"/>
      <c r="W197" s="175"/>
      <c r="X197" s="175"/>
      <c r="Y197" s="175"/>
      <c r="Z197" s="175"/>
    </row>
    <row r="198" ht="15.0" customHeight="1">
      <c r="A198" s="202">
        <v>194.0</v>
      </c>
      <c r="B198" s="259" t="s">
        <v>691</v>
      </c>
      <c r="C198" s="211">
        <v>5.0</v>
      </c>
      <c r="D198" s="212" t="s">
        <v>563</v>
      </c>
      <c r="E198" s="211" t="str">
        <f>VLOOKUP(D198,'TS Gantry - AP47'!$C$8:$D$638,2,0)</f>
        <v>DA+9</v>
      </c>
      <c r="F198" s="211" t="s">
        <v>651</v>
      </c>
      <c r="G198" s="249">
        <v>45934.0</v>
      </c>
      <c r="H198" s="249">
        <v>45942.0</v>
      </c>
      <c r="I198" s="214" t="s">
        <v>679</v>
      </c>
      <c r="J198" s="260" t="s">
        <v>678</v>
      </c>
      <c r="K198" s="185" t="s">
        <v>654</v>
      </c>
      <c r="L198" s="185" t="str">
        <f>VLOOKUP(D198,'TS Gantry - AP47'!$C$8:$X$638,22,FALSE)</f>
        <v>NAHARSARA</v>
      </c>
      <c r="M198" s="185" t="str">
        <f>VLOOKUP(D198,'TS Gantry - AP47'!$C$8:$Y$638,23,FALSE)</f>
        <v>SARDARSHAHAR</v>
      </c>
      <c r="N198" s="185" t="str">
        <f>VLOOKUP(D198,'TS Gantry - AP47'!$C$8:$Z$638,24,FALSE)</f>
        <v>CHURU</v>
      </c>
      <c r="O198" s="211"/>
      <c r="P198" s="211"/>
      <c r="Q198" s="213"/>
      <c r="R198" s="163"/>
      <c r="S198" s="163"/>
      <c r="T198" s="254"/>
      <c r="U198" s="175"/>
      <c r="V198" s="175"/>
      <c r="W198" s="175"/>
      <c r="X198" s="175"/>
      <c r="Y198" s="175"/>
      <c r="Z198" s="175"/>
    </row>
    <row r="199" ht="15.0" customHeight="1">
      <c r="A199" s="202">
        <v>195.0</v>
      </c>
      <c r="B199" s="259" t="s">
        <v>691</v>
      </c>
      <c r="C199" s="163">
        <v>6.0</v>
      </c>
      <c r="D199" s="212" t="s">
        <v>410</v>
      </c>
      <c r="E199" s="211" t="str">
        <f>VLOOKUP(D199,'TS Gantry - AP47'!$C$8:$D$638,2,0)</f>
        <v>DA+0</v>
      </c>
      <c r="F199" s="211" t="s">
        <v>651</v>
      </c>
      <c r="G199" s="249">
        <v>45939.0</v>
      </c>
      <c r="H199" s="249">
        <v>45942.0</v>
      </c>
      <c r="I199" s="214" t="s">
        <v>652</v>
      </c>
      <c r="J199" s="260" t="s">
        <v>656</v>
      </c>
      <c r="K199" s="185" t="s">
        <v>654</v>
      </c>
      <c r="L199" s="185" t="str">
        <f>VLOOKUP(D199,'TS Gantry - AP47'!$C$8:$X$638,22,FALSE)</f>
        <v>KALKAL MUKLERA</v>
      </c>
      <c r="M199" s="185" t="str">
        <f>VLOOKUP(D199,'TS Gantry - AP47'!$C$8:$Y$638,23,FALSE)</f>
        <v>LUNKARANSAR</v>
      </c>
      <c r="N199" s="185" t="str">
        <f>VLOOKUP(D199,'TS Gantry - AP47'!$C$8:$Z$638,24,FALSE)</f>
        <v>BIKANER</v>
      </c>
      <c r="O199" s="211" t="s">
        <v>690</v>
      </c>
      <c r="P199" s="211"/>
      <c r="Q199" s="183">
        <v>45733.0</v>
      </c>
      <c r="R199" s="183">
        <v>45926.0</v>
      </c>
      <c r="S199" s="163"/>
      <c r="T199" s="159"/>
      <c r="U199" s="175"/>
      <c r="V199" s="175"/>
      <c r="W199" s="175"/>
      <c r="X199" s="175"/>
      <c r="Y199" s="175"/>
      <c r="Z199" s="175"/>
    </row>
    <row r="200" ht="15.0" customHeight="1">
      <c r="A200" s="202">
        <v>196.0</v>
      </c>
      <c r="B200" s="259" t="s">
        <v>691</v>
      </c>
      <c r="C200" s="211">
        <v>7.0</v>
      </c>
      <c r="D200" s="203" t="s">
        <v>587</v>
      </c>
      <c r="E200" s="211" t="str">
        <f>VLOOKUP(D200,'TS Gantry - AP47'!$C$8:$D$638,2,0)</f>
        <v>DA+3</v>
      </c>
      <c r="F200" s="211" t="s">
        <v>651</v>
      </c>
      <c r="G200" s="158">
        <v>45943.0</v>
      </c>
      <c r="H200" s="158">
        <v>45946.0</v>
      </c>
      <c r="I200" s="185" t="s">
        <v>674</v>
      </c>
      <c r="J200" s="260" t="s">
        <v>672</v>
      </c>
      <c r="K200" s="185" t="s">
        <v>654</v>
      </c>
      <c r="L200" s="185" t="str">
        <f>VLOOKUP(D200,'TS Gantry - AP47'!$C$8:$X$638,22,FALSE)</f>
        <v>HALASAR</v>
      </c>
      <c r="M200" s="185" t="str">
        <f>VLOOKUP(D200,'TS Gantry - AP47'!$C$8:$Y$638,23,FALSE)</f>
        <v>SARDARSHAHAR</v>
      </c>
      <c r="N200" s="185" t="str">
        <f>VLOOKUP(D200,'TS Gantry - AP47'!$C$8:$Z$638,24,FALSE)</f>
        <v>CHURU</v>
      </c>
      <c r="O200" s="163"/>
      <c r="P200" s="163"/>
      <c r="Q200" s="163"/>
      <c r="R200" s="163"/>
      <c r="S200" s="163"/>
      <c r="T200" s="159"/>
      <c r="U200" s="175"/>
      <c r="V200" s="175"/>
      <c r="W200" s="175"/>
      <c r="X200" s="175"/>
      <c r="Y200" s="175"/>
      <c r="Z200" s="175"/>
    </row>
    <row r="201" ht="15.0" customHeight="1">
      <c r="A201" s="202">
        <v>197.0</v>
      </c>
      <c r="B201" s="259" t="s">
        <v>691</v>
      </c>
      <c r="C201" s="163">
        <v>8.0</v>
      </c>
      <c r="D201" s="212" t="s">
        <v>480</v>
      </c>
      <c r="E201" s="211" t="str">
        <f>VLOOKUP(D201,'TS Gantry - AP47'!$C$8:$D$638,2,0)</f>
        <v>DB2+0</v>
      </c>
      <c r="F201" s="211" t="s">
        <v>651</v>
      </c>
      <c r="G201" s="249">
        <v>45934.0</v>
      </c>
      <c r="H201" s="249">
        <v>45947.0</v>
      </c>
      <c r="I201" s="214" t="s">
        <v>680</v>
      </c>
      <c r="J201" s="260" t="s">
        <v>681</v>
      </c>
      <c r="K201" s="185" t="s">
        <v>654</v>
      </c>
      <c r="L201" s="185" t="str">
        <f>VLOOKUP(D201,'TS Gantry - AP47'!$C$8:$X$638,22,FALSE)</f>
        <v>RAJPURA HUDAAN</v>
      </c>
      <c r="M201" s="185" t="str">
        <f>VLOOKUP(D201,'TS Gantry - AP47'!$C$8:$Y$638,23,FALSE)</f>
        <v>LUNKARANSAR</v>
      </c>
      <c r="N201" s="185" t="str">
        <f>VLOOKUP(D201,'TS Gantry - AP47'!$C$8:$Z$638,24,FALSE)</f>
        <v>BIKANER</v>
      </c>
      <c r="O201" s="211" t="s">
        <v>690</v>
      </c>
      <c r="P201" s="211"/>
      <c r="Q201" s="183">
        <v>45870.0</v>
      </c>
      <c r="R201" s="183">
        <v>45934.0</v>
      </c>
      <c r="S201" s="163"/>
      <c r="T201" s="254"/>
      <c r="U201" s="175"/>
      <c r="V201" s="175"/>
      <c r="W201" s="175"/>
      <c r="X201" s="175"/>
      <c r="Y201" s="175"/>
      <c r="Z201" s="175"/>
    </row>
    <row r="202" ht="15.0" customHeight="1">
      <c r="A202" s="202">
        <v>198.0</v>
      </c>
      <c r="B202" s="259" t="s">
        <v>691</v>
      </c>
      <c r="C202" s="211">
        <v>9.0</v>
      </c>
      <c r="D202" s="203" t="s">
        <v>392</v>
      </c>
      <c r="E202" s="211" t="str">
        <f>VLOOKUP(D202,'TS Gantry - AP47'!$C$8:$D$638,2,0)</f>
        <v>DA+3</v>
      </c>
      <c r="F202" s="211" t="s">
        <v>651</v>
      </c>
      <c r="G202" s="158">
        <v>45944.0</v>
      </c>
      <c r="H202" s="158">
        <v>45947.0</v>
      </c>
      <c r="I202" s="185" t="s">
        <v>652</v>
      </c>
      <c r="J202" s="260" t="s">
        <v>663</v>
      </c>
      <c r="K202" s="185" t="s">
        <v>654</v>
      </c>
      <c r="L202" s="185" t="str">
        <f>VLOOKUP(D202,'TS Gantry - AP47'!$C$8:$X$638,22,FALSE)</f>
        <v>SURANA</v>
      </c>
      <c r="M202" s="185" t="str">
        <f>VLOOKUP(D202,'TS Gantry - AP47'!$C$8:$Y$638,23,FALSE)</f>
        <v>LUNKARANSAR</v>
      </c>
      <c r="N202" s="185" t="str">
        <f>VLOOKUP(D202,'TS Gantry - AP47'!$C$8:$Z$638,24,FALSE)</f>
        <v>BIKANER</v>
      </c>
      <c r="O202" s="163" t="s">
        <v>690</v>
      </c>
      <c r="P202" s="163"/>
      <c r="Q202" s="163"/>
      <c r="R202" s="163"/>
      <c r="S202" s="163"/>
      <c r="T202" s="254"/>
      <c r="U202" s="175"/>
      <c r="V202" s="175"/>
      <c r="W202" s="175"/>
      <c r="X202" s="175"/>
      <c r="Y202" s="175"/>
      <c r="Z202" s="175"/>
    </row>
    <row r="203" ht="15.0" customHeight="1">
      <c r="A203" s="202">
        <v>199.0</v>
      </c>
      <c r="B203" s="259" t="s">
        <v>691</v>
      </c>
      <c r="C203" s="163">
        <v>10.0</v>
      </c>
      <c r="D203" s="203" t="s">
        <v>588</v>
      </c>
      <c r="E203" s="211" t="str">
        <f>VLOOKUP(D203,'TS Gantry - AP47'!$C$8:$D$638,2,0)</f>
        <v>DA+3</v>
      </c>
      <c r="F203" s="211" t="s">
        <v>651</v>
      </c>
      <c r="G203" s="158">
        <v>45946.0</v>
      </c>
      <c r="H203" s="158">
        <v>45948.0</v>
      </c>
      <c r="I203" s="185" t="s">
        <v>674</v>
      </c>
      <c r="J203" s="260" t="s">
        <v>672</v>
      </c>
      <c r="K203" s="185" t="s">
        <v>654</v>
      </c>
      <c r="L203" s="185" t="str">
        <f>VLOOKUP(D203,'TS Gantry - AP47'!$C$8:$X$638,22,FALSE)</f>
        <v>HALASAR</v>
      </c>
      <c r="M203" s="185" t="str">
        <f>VLOOKUP(D203,'TS Gantry - AP47'!$C$8:$Y$638,23,FALSE)</f>
        <v>SARDARSHAHAR</v>
      </c>
      <c r="N203" s="185" t="str">
        <f>VLOOKUP(D203,'TS Gantry - AP47'!$C$8:$Z$638,24,FALSE)</f>
        <v>CHURU</v>
      </c>
      <c r="O203" s="163"/>
      <c r="P203" s="163"/>
      <c r="Q203" s="163"/>
      <c r="R203" s="163"/>
      <c r="S203" s="163"/>
      <c r="T203" s="254"/>
      <c r="U203" s="175"/>
      <c r="V203" s="175"/>
      <c r="W203" s="175"/>
      <c r="X203" s="175"/>
      <c r="Y203" s="175"/>
      <c r="Z203" s="175"/>
    </row>
    <row r="204" ht="15.0" customHeight="1">
      <c r="A204" s="202">
        <v>200.0</v>
      </c>
      <c r="B204" s="259" t="s">
        <v>691</v>
      </c>
      <c r="C204" s="163">
        <v>11.0</v>
      </c>
      <c r="D204" s="203" t="s">
        <v>525</v>
      </c>
      <c r="E204" s="211" t="str">
        <f>VLOOKUP(D204,'TS Gantry - AP47'!$C$8:$D$638,2,0)</f>
        <v>DA+9</v>
      </c>
      <c r="F204" s="211" t="s">
        <v>651</v>
      </c>
      <c r="G204" s="158">
        <v>45942.0</v>
      </c>
      <c r="H204" s="158">
        <v>45949.0</v>
      </c>
      <c r="I204" s="185" t="s">
        <v>658</v>
      </c>
      <c r="J204" s="260" t="s">
        <v>692</v>
      </c>
      <c r="K204" s="185" t="s">
        <v>654</v>
      </c>
      <c r="L204" s="185" t="str">
        <f>VLOOKUP(D204,'TS Gantry - AP47'!$C$8:$X$638,22,FALSE)</f>
        <v>KANWALASAR</v>
      </c>
      <c r="M204" s="185" t="str">
        <f>VLOOKUP(D204,'TS Gantry - AP47'!$C$8:$Y$638,23,FALSE)</f>
        <v>SARDARSHAHAR</v>
      </c>
      <c r="N204" s="185" t="str">
        <f>VLOOKUP(D204,'TS Gantry - AP47'!$C$8:$Z$638,24,FALSE)</f>
        <v>CHURU</v>
      </c>
      <c r="O204" s="163"/>
      <c r="P204" s="163"/>
      <c r="Q204" s="163"/>
      <c r="R204" s="163"/>
      <c r="S204" s="163"/>
      <c r="T204" s="159"/>
      <c r="U204" s="175"/>
      <c r="V204" s="175"/>
      <c r="W204" s="175"/>
      <c r="X204" s="175"/>
      <c r="Y204" s="175"/>
      <c r="Z204" s="175"/>
    </row>
    <row r="205" ht="15.0" customHeight="1">
      <c r="A205" s="202">
        <v>201.0</v>
      </c>
      <c r="B205" s="259" t="s">
        <v>691</v>
      </c>
      <c r="C205" s="211">
        <v>12.0</v>
      </c>
      <c r="D205" s="237" t="s">
        <v>266</v>
      </c>
      <c r="E205" s="211" t="str">
        <f>VLOOKUP(D205,'TS Gantry - AP47'!$C$8:$D$638,2,0)</f>
        <v>DB1+9</v>
      </c>
      <c r="F205" s="211" t="s">
        <v>651</v>
      </c>
      <c r="G205" s="158">
        <v>45940.0</v>
      </c>
      <c r="H205" s="158">
        <v>45953.0</v>
      </c>
      <c r="I205" s="185" t="s">
        <v>682</v>
      </c>
      <c r="J205" s="260" t="s">
        <v>693</v>
      </c>
      <c r="K205" s="185" t="s">
        <v>654</v>
      </c>
      <c r="L205" s="185" t="str">
        <f>VLOOKUP(D205,'TS Gantry - AP47'!$C$8:$X$638,22,FALSE)</f>
        <v>AMBARAN</v>
      </c>
      <c r="M205" s="185" t="str">
        <f>VLOOKUP(D205,'TS Gantry - AP47'!$C$8:$Y$638,23,FALSE)</f>
        <v>CHHATARGARH</v>
      </c>
      <c r="N205" s="185" t="str">
        <f>VLOOKUP(D205,'TS Gantry - AP47'!$C$8:$Z$638,24,FALSE)</f>
        <v>BIKANER</v>
      </c>
      <c r="O205" s="163"/>
      <c r="P205" s="163"/>
      <c r="Q205" s="163"/>
      <c r="R205" s="163"/>
      <c r="S205" s="163"/>
      <c r="T205" s="159"/>
      <c r="U205" s="175"/>
      <c r="V205" s="175"/>
      <c r="W205" s="175"/>
      <c r="X205" s="175"/>
      <c r="Y205" s="175"/>
      <c r="Z205" s="175"/>
    </row>
    <row r="206" ht="15.0" customHeight="1">
      <c r="A206" s="202">
        <v>202.0</v>
      </c>
      <c r="B206" s="259" t="s">
        <v>691</v>
      </c>
      <c r="C206" s="163">
        <v>13.0</v>
      </c>
      <c r="D206" s="212" t="s">
        <v>470</v>
      </c>
      <c r="E206" s="211" t="str">
        <f>VLOOKUP(D206,'TS Gantry - AP47'!$C$8:$D$638,2,0)</f>
        <v>DA+0</v>
      </c>
      <c r="F206" s="211" t="s">
        <v>651</v>
      </c>
      <c r="G206" s="249">
        <v>45918.0</v>
      </c>
      <c r="H206" s="249">
        <v>45955.0</v>
      </c>
      <c r="I206" s="214" t="s">
        <v>680</v>
      </c>
      <c r="J206" s="260" t="s">
        <v>681</v>
      </c>
      <c r="K206" s="185" t="s">
        <v>654</v>
      </c>
      <c r="L206" s="185" t="str">
        <f>VLOOKUP(D206,'TS Gantry - AP47'!$C$8:$X$638,22,FALSE)</f>
        <v>KALOO</v>
      </c>
      <c r="M206" s="185" t="str">
        <f>VLOOKUP(D206,'TS Gantry - AP47'!$C$8:$Y$638,23,FALSE)</f>
        <v>LUNKARANSAR</v>
      </c>
      <c r="N206" s="185" t="str">
        <f>VLOOKUP(D206,'TS Gantry - AP47'!$C$8:$Z$638,24,FALSE)</f>
        <v>BIKANER</v>
      </c>
      <c r="O206" s="211" t="s">
        <v>690</v>
      </c>
      <c r="P206" s="211"/>
      <c r="Q206" s="213">
        <v>45870.0</v>
      </c>
      <c r="R206" s="183">
        <v>45946.0</v>
      </c>
      <c r="S206" s="163"/>
      <c r="T206" s="254"/>
      <c r="U206" s="175"/>
      <c r="V206" s="175"/>
      <c r="W206" s="175"/>
      <c r="X206" s="175"/>
      <c r="Y206" s="175"/>
      <c r="Z206" s="175"/>
    </row>
    <row r="207" ht="15.0" customHeight="1">
      <c r="A207" s="202">
        <v>203.0</v>
      </c>
      <c r="B207" s="259" t="s">
        <v>691</v>
      </c>
      <c r="C207" s="163">
        <v>14.0</v>
      </c>
      <c r="D207" s="203" t="s">
        <v>564</v>
      </c>
      <c r="E207" s="211" t="str">
        <f>VLOOKUP(D207,'TS Gantry - AP47'!$C$8:$D$638,2,0)</f>
        <v>DB1+9</v>
      </c>
      <c r="F207" s="211" t="s">
        <v>651</v>
      </c>
      <c r="G207" s="158">
        <v>45943.0</v>
      </c>
      <c r="H207" s="158">
        <v>45955.0</v>
      </c>
      <c r="I207" s="185" t="s">
        <v>679</v>
      </c>
      <c r="J207" s="260" t="s">
        <v>694</v>
      </c>
      <c r="K207" s="185" t="s">
        <v>654</v>
      </c>
      <c r="L207" s="185" t="str">
        <f>VLOOKUP(D207,'TS Gantry - AP47'!$C$8:$X$638,22,FALSE)</f>
        <v>NAHARSARA</v>
      </c>
      <c r="M207" s="185" t="str">
        <f>VLOOKUP(D207,'TS Gantry - AP47'!$C$8:$Y$638,23,FALSE)</f>
        <v>SARDARSHAHAR</v>
      </c>
      <c r="N207" s="185" t="str">
        <f>VLOOKUP(D207,'TS Gantry - AP47'!$C$8:$Z$638,24,FALSE)</f>
        <v>CHURU</v>
      </c>
      <c r="O207" s="163"/>
      <c r="P207" s="163"/>
      <c r="Q207" s="163"/>
      <c r="R207" s="163"/>
      <c r="S207" s="163"/>
      <c r="T207" s="254"/>
      <c r="U207" s="175"/>
      <c r="V207" s="175"/>
      <c r="W207" s="175"/>
      <c r="X207" s="175"/>
      <c r="Y207" s="175"/>
      <c r="Z207" s="175"/>
    </row>
    <row r="208" ht="15.0" customHeight="1">
      <c r="A208" s="202">
        <v>204.0</v>
      </c>
      <c r="B208" s="259" t="s">
        <v>691</v>
      </c>
      <c r="C208" s="211">
        <v>15.0</v>
      </c>
      <c r="D208" s="203" t="s">
        <v>526</v>
      </c>
      <c r="E208" s="211" t="str">
        <f>VLOOKUP(D208,'TS Gantry - AP47'!$C$8:$D$638,2,0)</f>
        <v>DB1+9</v>
      </c>
      <c r="F208" s="211" t="s">
        <v>651</v>
      </c>
      <c r="G208" s="158">
        <v>45948.0</v>
      </c>
      <c r="H208" s="158">
        <v>45956.0</v>
      </c>
      <c r="I208" s="185" t="s">
        <v>658</v>
      </c>
      <c r="J208" s="260" t="s">
        <v>692</v>
      </c>
      <c r="K208" s="185" t="s">
        <v>654</v>
      </c>
      <c r="L208" s="185" t="str">
        <f>VLOOKUP(D208,'TS Gantry - AP47'!$C$8:$X$638,22,FALSE)</f>
        <v>DHEERASAR</v>
      </c>
      <c r="M208" s="185" t="str">
        <f>VLOOKUP(D208,'TS Gantry - AP47'!$C$8:$Y$638,23,FALSE)</f>
        <v>SARDARSHAHAR</v>
      </c>
      <c r="N208" s="185" t="str">
        <f>VLOOKUP(D208,'TS Gantry - AP47'!$C$8:$Z$638,24,FALSE)</f>
        <v>CHURU</v>
      </c>
      <c r="O208" s="163"/>
      <c r="P208" s="163"/>
      <c r="Q208" s="163"/>
      <c r="R208" s="163"/>
      <c r="S208" s="163"/>
      <c r="T208" s="254"/>
      <c r="U208" s="175"/>
      <c r="V208" s="175"/>
      <c r="W208" s="175"/>
      <c r="X208" s="175"/>
      <c r="Y208" s="175"/>
      <c r="Z208" s="175"/>
    </row>
    <row r="209" ht="15.0" customHeight="1">
      <c r="A209" s="202">
        <v>205.0</v>
      </c>
      <c r="B209" s="259" t="s">
        <v>691</v>
      </c>
      <c r="C209" s="163">
        <v>16.0</v>
      </c>
      <c r="D209" s="203" t="s">
        <v>589</v>
      </c>
      <c r="E209" s="211" t="str">
        <f>VLOOKUP(D209,'TS Gantry - AP47'!$C$8:$D$638,2,0)</f>
        <v>DA+3</v>
      </c>
      <c r="F209" s="211" t="s">
        <v>651</v>
      </c>
      <c r="G209" s="158">
        <v>45953.0</v>
      </c>
      <c r="H209" s="158">
        <v>45956.0</v>
      </c>
      <c r="I209" s="185" t="s">
        <v>674</v>
      </c>
      <c r="J209" s="260" t="s">
        <v>672</v>
      </c>
      <c r="K209" s="185" t="s">
        <v>654</v>
      </c>
      <c r="L209" s="185" t="str">
        <f>VLOOKUP(D209,'TS Gantry - AP47'!$C$8:$X$638,22,FALSE)</f>
        <v>HALASAR</v>
      </c>
      <c r="M209" s="185" t="str">
        <f>VLOOKUP(D209,'TS Gantry - AP47'!$C$8:$Y$638,23,FALSE)</f>
        <v>SARDARSHAHAR</v>
      </c>
      <c r="N209" s="185" t="str">
        <f>VLOOKUP(D209,'TS Gantry - AP47'!$C$8:$Z$638,24,FALSE)</f>
        <v>CHURU</v>
      </c>
      <c r="O209" s="163"/>
      <c r="P209" s="163"/>
      <c r="Q209" s="163"/>
      <c r="R209" s="163"/>
      <c r="S209" s="163"/>
      <c r="T209" s="254"/>
      <c r="U209" s="175"/>
      <c r="V209" s="175"/>
      <c r="W209" s="175"/>
      <c r="X209" s="175"/>
      <c r="Y209" s="175"/>
      <c r="Z209" s="175"/>
    </row>
    <row r="210" ht="15.0" customHeight="1">
      <c r="A210" s="202">
        <v>206.0</v>
      </c>
      <c r="B210" s="259" t="s">
        <v>691</v>
      </c>
      <c r="C210" s="211">
        <v>17.0</v>
      </c>
      <c r="D210" s="203" t="s">
        <v>370</v>
      </c>
      <c r="E210" s="211" t="str">
        <f>VLOOKUP(D210,'TS Gantry - AP47'!$C$8:$D$638,2,0)</f>
        <v>DC2+0</v>
      </c>
      <c r="F210" s="211" t="s">
        <v>651</v>
      </c>
      <c r="G210" s="158">
        <v>45947.0</v>
      </c>
      <c r="H210" s="158">
        <v>45957.0</v>
      </c>
      <c r="I210" s="185" t="s">
        <v>652</v>
      </c>
      <c r="J210" s="260" t="s">
        <v>695</v>
      </c>
      <c r="K210" s="185" t="s">
        <v>654</v>
      </c>
      <c r="L210" s="185" t="str">
        <f>VLOOKUP(D210,'TS Gantry - AP47'!$C$8:$X$638,22,FALSE)</f>
        <v>SHARAH BOOCHAWAS</v>
      </c>
      <c r="M210" s="185" t="str">
        <f>VLOOKUP(D210,'TS Gantry - AP47'!$C$8:$Y$638,23,FALSE)</f>
        <v>LUNKARANSAR</v>
      </c>
      <c r="N210" s="185" t="str">
        <f>VLOOKUP(D210,'TS Gantry - AP47'!$C$8:$Z$638,24,FALSE)</f>
        <v>BIKANER</v>
      </c>
      <c r="O210" s="163" t="s">
        <v>690</v>
      </c>
      <c r="P210" s="163"/>
      <c r="Q210" s="183">
        <v>45719.0</v>
      </c>
      <c r="R210" s="183">
        <v>45947.0</v>
      </c>
      <c r="S210" s="163"/>
      <c r="T210" s="254"/>
      <c r="U210" s="175"/>
      <c r="V210" s="175"/>
      <c r="W210" s="175"/>
      <c r="X210" s="175"/>
      <c r="Y210" s="175"/>
      <c r="Z210" s="175"/>
    </row>
    <row r="211" ht="15.0" customHeight="1">
      <c r="A211" s="202">
        <v>207.0</v>
      </c>
      <c r="B211" s="259" t="s">
        <v>691</v>
      </c>
      <c r="C211" s="163">
        <v>18.0</v>
      </c>
      <c r="D211" s="229" t="s">
        <v>268</v>
      </c>
      <c r="E211" s="211" t="str">
        <f>VLOOKUP(D211,'TS Gantry - AP47'!$C$8:$D$638,2,0)</f>
        <v>DA+9</v>
      </c>
      <c r="F211" s="211" t="s">
        <v>651</v>
      </c>
      <c r="G211" s="158">
        <v>45953.0</v>
      </c>
      <c r="H211" s="158">
        <v>45958.0</v>
      </c>
      <c r="I211" s="185" t="s">
        <v>682</v>
      </c>
      <c r="J211" s="260" t="s">
        <v>693</v>
      </c>
      <c r="K211" s="185" t="s">
        <v>654</v>
      </c>
      <c r="L211" s="185" t="str">
        <f>VLOOKUP(D211,'TS Gantry - AP47'!$C$8:$X$638,22,FALSE)</f>
        <v>AMBARAN</v>
      </c>
      <c r="M211" s="185" t="str">
        <f>VLOOKUP(D211,'TS Gantry - AP47'!$C$8:$Y$638,23,FALSE)</f>
        <v>CHHATARGARH</v>
      </c>
      <c r="N211" s="185" t="str">
        <f>VLOOKUP(D211,'TS Gantry - AP47'!$C$8:$Z$638,24,FALSE)</f>
        <v>BIKANER</v>
      </c>
      <c r="O211" s="163"/>
      <c r="P211" s="163"/>
      <c r="Q211" s="163"/>
      <c r="R211" s="163"/>
      <c r="S211" s="163"/>
      <c r="T211" s="261"/>
      <c r="U211" s="175"/>
      <c r="V211" s="175"/>
      <c r="W211" s="175"/>
      <c r="X211" s="175"/>
      <c r="Y211" s="175"/>
      <c r="Z211" s="175"/>
    </row>
    <row r="212" ht="15.0" customHeight="1">
      <c r="A212" s="202">
        <v>208.0</v>
      </c>
      <c r="B212" s="259" t="s">
        <v>691</v>
      </c>
      <c r="C212" s="211">
        <v>19.0</v>
      </c>
      <c r="D212" s="203" t="s">
        <v>506</v>
      </c>
      <c r="E212" s="211" t="str">
        <f>VLOOKUP(D212,'TS Gantry - AP47'!$C$8:$D$638,2,0)</f>
        <v>DB2+0</v>
      </c>
      <c r="F212" s="211" t="s">
        <v>651</v>
      </c>
      <c r="G212" s="158">
        <v>45952.0</v>
      </c>
      <c r="H212" s="158">
        <v>45960.0</v>
      </c>
      <c r="I212" s="185" t="s">
        <v>658</v>
      </c>
      <c r="J212" s="260" t="s">
        <v>692</v>
      </c>
      <c r="K212" s="185" t="s">
        <v>654</v>
      </c>
      <c r="L212" s="185" t="str">
        <f>VLOOKUP(D212,'TS Gantry - AP47'!$C$8:$X$638,22,FALSE)</f>
        <v>CHHATASAR</v>
      </c>
      <c r="M212" s="185" t="str">
        <f>VLOOKUP(D212,'TS Gantry - AP47'!$C$8:$Y$638,23,FALSE)</f>
        <v>LUNKARANSAR</v>
      </c>
      <c r="N212" s="185" t="str">
        <f>VLOOKUP(D212,'TS Gantry - AP47'!$C$8:$Z$638,24,FALSE)</f>
        <v>BIKANER</v>
      </c>
      <c r="O212" s="163"/>
      <c r="P212" s="163"/>
      <c r="Q212" s="163"/>
      <c r="R212" s="163"/>
      <c r="S212" s="163"/>
      <c r="T212" s="159"/>
      <c r="U212" s="175"/>
      <c r="V212" s="175"/>
      <c r="W212" s="175"/>
      <c r="X212" s="175"/>
      <c r="Y212" s="175"/>
      <c r="Z212" s="175"/>
    </row>
    <row r="213" ht="15.0" customHeight="1">
      <c r="A213" s="202">
        <v>209.0</v>
      </c>
      <c r="B213" s="259" t="s">
        <v>691</v>
      </c>
      <c r="C213" s="163">
        <v>20.0</v>
      </c>
      <c r="D213" s="161" t="s">
        <v>349</v>
      </c>
      <c r="E213" s="211" t="str">
        <f>VLOOKUP(D213,'TS Gantry - AP47'!$C$8:$D$638,2,0)</f>
        <v>DA+3</v>
      </c>
      <c r="F213" s="211" t="s">
        <v>651</v>
      </c>
      <c r="G213" s="158">
        <v>45957.0</v>
      </c>
      <c r="H213" s="158">
        <v>45960.0</v>
      </c>
      <c r="I213" s="185" t="s">
        <v>652</v>
      </c>
      <c r="J213" s="260" t="s">
        <v>695</v>
      </c>
      <c r="K213" s="185" t="s">
        <v>654</v>
      </c>
      <c r="L213" s="185" t="str">
        <f>VLOOKUP(D213,'TS Gantry - AP47'!$C$8:$X$638,22,FALSE)</f>
        <v>DHEERERAN</v>
      </c>
      <c r="M213" s="185" t="str">
        <f>VLOOKUP(D213,'TS Gantry - AP47'!$C$8:$Y$638,23,FALSE)</f>
        <v>LUNKARANSAR</v>
      </c>
      <c r="N213" s="185" t="str">
        <f>VLOOKUP(D213,'TS Gantry - AP47'!$C$8:$Z$638,24,FALSE)</f>
        <v>BIKANER</v>
      </c>
      <c r="O213" s="163"/>
      <c r="P213" s="163"/>
      <c r="Q213" s="163"/>
      <c r="R213" s="163"/>
      <c r="S213" s="163"/>
      <c r="T213" s="261"/>
      <c r="U213" s="175"/>
      <c r="V213" s="175"/>
      <c r="W213" s="175"/>
      <c r="X213" s="175"/>
      <c r="Y213" s="175"/>
      <c r="Z213" s="175"/>
    </row>
    <row r="214" ht="15.0" customHeight="1">
      <c r="A214" s="202">
        <v>210.0</v>
      </c>
      <c r="B214" s="259" t="s">
        <v>691</v>
      </c>
      <c r="C214" s="211">
        <v>21.0</v>
      </c>
      <c r="D214" s="161" t="s">
        <v>269</v>
      </c>
      <c r="E214" s="211" t="str">
        <f>VLOOKUP(D214,'TS Gantry - AP47'!$C$8:$D$638,2,0)</f>
        <v>DA+9</v>
      </c>
      <c r="F214" s="211" t="s">
        <v>651</v>
      </c>
      <c r="G214" s="158">
        <v>45957.0</v>
      </c>
      <c r="H214" s="158">
        <v>45960.0</v>
      </c>
      <c r="I214" s="185" t="s">
        <v>682</v>
      </c>
      <c r="J214" s="260" t="s">
        <v>693</v>
      </c>
      <c r="K214" s="185" t="s">
        <v>654</v>
      </c>
      <c r="L214" s="185" t="str">
        <f>VLOOKUP(D214,'TS Gantry - AP47'!$C$8:$X$638,22,FALSE)</f>
        <v>AMBARAN</v>
      </c>
      <c r="M214" s="185" t="str">
        <f>VLOOKUP(D214,'TS Gantry - AP47'!$C$8:$Y$638,23,FALSE)</f>
        <v>CHHATARGARH</v>
      </c>
      <c r="N214" s="185" t="str">
        <f>VLOOKUP(D214,'TS Gantry - AP47'!$C$8:$Z$638,24,FALSE)</f>
        <v>BIKANER</v>
      </c>
      <c r="O214" s="163"/>
      <c r="P214" s="163"/>
      <c r="Q214" s="163"/>
      <c r="R214" s="163"/>
      <c r="S214" s="163"/>
      <c r="T214" s="261"/>
      <c r="U214" s="175"/>
      <c r="V214" s="175"/>
      <c r="W214" s="175"/>
      <c r="X214" s="175"/>
      <c r="Y214" s="175"/>
      <c r="Z214" s="175"/>
    </row>
    <row r="215" ht="15.0" customHeight="1">
      <c r="A215" s="202">
        <v>211.0</v>
      </c>
      <c r="B215" s="259" t="s">
        <v>691</v>
      </c>
      <c r="C215" s="163">
        <v>22.0</v>
      </c>
      <c r="D215" s="161" t="s">
        <v>603</v>
      </c>
      <c r="E215" s="211" t="str">
        <f>VLOOKUP(D215,'TS Gantry - AP47'!$C$8:$D$638,2,0)</f>
        <v>DA+3</v>
      </c>
      <c r="F215" s="211" t="s">
        <v>651</v>
      </c>
      <c r="G215" s="158">
        <v>45958.0</v>
      </c>
      <c r="H215" s="158">
        <v>45960.0</v>
      </c>
      <c r="I215" s="185" t="s">
        <v>674</v>
      </c>
      <c r="J215" s="260" t="s">
        <v>672</v>
      </c>
      <c r="K215" s="185" t="s">
        <v>654</v>
      </c>
      <c r="L215" s="185" t="str">
        <f>VLOOKUP(D215,'TS Gantry - AP47'!$C$8:$X$638,22,FALSE)</f>
        <v>MALSAR</v>
      </c>
      <c r="M215" s="185" t="str">
        <f>VLOOKUP(D215,'TS Gantry - AP47'!$C$8:$Y$638,23,FALSE)</f>
        <v>SARDARSHAHAR</v>
      </c>
      <c r="N215" s="185" t="str">
        <f>VLOOKUP(D215,'TS Gantry - AP47'!$C$8:$Z$638,24,FALSE)</f>
        <v>CHURU</v>
      </c>
      <c r="O215" s="163"/>
      <c r="P215" s="163"/>
      <c r="Q215" s="163"/>
      <c r="R215" s="163"/>
      <c r="S215" s="163"/>
      <c r="T215" s="261"/>
      <c r="U215" s="175"/>
      <c r="V215" s="175"/>
      <c r="W215" s="175"/>
      <c r="X215" s="175"/>
      <c r="Y215" s="175"/>
      <c r="Z215" s="175"/>
    </row>
    <row r="216" ht="15.0" customHeight="1">
      <c r="A216" s="202">
        <v>212.0</v>
      </c>
      <c r="B216" s="259" t="s">
        <v>691</v>
      </c>
      <c r="C216" s="211">
        <v>23.0</v>
      </c>
      <c r="D216" s="203" t="s">
        <v>478</v>
      </c>
      <c r="E216" s="211" t="str">
        <f>VLOOKUP(D216,'TS Gantry - AP47'!$C$8:$D$638,2,0)</f>
        <v>DA+3</v>
      </c>
      <c r="F216" s="211" t="s">
        <v>651</v>
      </c>
      <c r="G216" s="158">
        <v>45954.0</v>
      </c>
      <c r="H216" s="158">
        <v>45962.0</v>
      </c>
      <c r="I216" s="185" t="s">
        <v>680</v>
      </c>
      <c r="J216" s="260" t="s">
        <v>681</v>
      </c>
      <c r="K216" s="185" t="s">
        <v>654</v>
      </c>
      <c r="L216" s="185" t="str">
        <f>VLOOKUP(D216,'TS Gantry - AP47'!$C$8:$X$638,22,FALSE)</f>
        <v>RAJPURA HUDAAN</v>
      </c>
      <c r="M216" s="185" t="str">
        <f>VLOOKUP(D216,'TS Gantry - AP47'!$C$8:$Y$638,23,FALSE)</f>
        <v>LUNKARANSAR</v>
      </c>
      <c r="N216" s="185" t="str">
        <f>VLOOKUP(D216,'TS Gantry - AP47'!$C$8:$Z$638,24,FALSE)</f>
        <v>BIKANER</v>
      </c>
      <c r="O216" s="163"/>
      <c r="P216" s="163"/>
      <c r="Q216" s="163"/>
      <c r="R216" s="163"/>
      <c r="S216" s="163"/>
      <c r="T216" s="261"/>
      <c r="U216" s="175"/>
      <c r="V216" s="175"/>
      <c r="W216" s="175"/>
      <c r="X216" s="175"/>
      <c r="Y216" s="175"/>
      <c r="Z216" s="175"/>
    </row>
    <row r="217" ht="15.0" customHeight="1">
      <c r="A217" s="202">
        <v>213.0</v>
      </c>
      <c r="B217" s="259" t="s">
        <v>691</v>
      </c>
      <c r="C217" s="211">
        <v>24.0</v>
      </c>
      <c r="D217" s="203" t="s">
        <v>565</v>
      </c>
      <c r="E217" s="211" t="str">
        <f>VLOOKUP(D217,'TS Gantry - AP47'!$C$8:$D$638,2,0)</f>
        <v>DA+9</v>
      </c>
      <c r="F217" s="211" t="s">
        <v>651</v>
      </c>
      <c r="G217" s="158">
        <v>45956.0</v>
      </c>
      <c r="H217" s="158">
        <v>45962.0</v>
      </c>
      <c r="I217" s="185" t="s">
        <v>679</v>
      </c>
      <c r="J217" s="260" t="s">
        <v>694</v>
      </c>
      <c r="K217" s="185" t="s">
        <v>654</v>
      </c>
      <c r="L217" s="185" t="str">
        <f>VLOOKUP(D217,'TS Gantry - AP47'!$C$8:$X$638,22,FALSE)</f>
        <v>NAHARSARA</v>
      </c>
      <c r="M217" s="185" t="str">
        <f>VLOOKUP(D217,'TS Gantry - AP47'!$C$8:$Y$638,23,FALSE)</f>
        <v>SARDARSHAHAR</v>
      </c>
      <c r="N217" s="185" t="str">
        <f>VLOOKUP(D217,'TS Gantry - AP47'!$C$8:$Z$638,24,FALSE)</f>
        <v>CHURU</v>
      </c>
      <c r="O217" s="163"/>
      <c r="P217" s="163"/>
      <c r="Q217" s="163"/>
      <c r="R217" s="163"/>
      <c r="S217" s="163"/>
      <c r="T217" s="261"/>
      <c r="U217" s="175"/>
      <c r="V217" s="175"/>
      <c r="W217" s="175"/>
      <c r="X217" s="175"/>
      <c r="Y217" s="175"/>
      <c r="Z217" s="175"/>
    </row>
    <row r="218" ht="15.0" customHeight="1">
      <c r="A218" s="206">
        <v>214.0</v>
      </c>
      <c r="B218" s="262" t="s">
        <v>691</v>
      </c>
      <c r="C218" s="245">
        <v>25.0</v>
      </c>
      <c r="D218" s="263" t="s">
        <v>270</v>
      </c>
      <c r="E218" s="245" t="str">
        <f>VLOOKUP(D218,'TS Gantry - AP47'!$C$8:$D$638,2,0)</f>
        <v>DA-1.5</v>
      </c>
      <c r="F218" s="245" t="s">
        <v>651</v>
      </c>
      <c r="G218" s="226">
        <v>45961.0</v>
      </c>
      <c r="H218" s="226">
        <v>45963.0</v>
      </c>
      <c r="I218" s="209" t="s">
        <v>682</v>
      </c>
      <c r="J218" s="264" t="s">
        <v>693</v>
      </c>
      <c r="K218" s="209" t="s">
        <v>654</v>
      </c>
      <c r="L218" s="209" t="str">
        <f>VLOOKUP(D218,'TS Gantry - AP47'!$C$8:$X$638,22,FALSE)</f>
        <v>AMBARAN</v>
      </c>
      <c r="M218" s="209" t="str">
        <f>VLOOKUP(D218,'TS Gantry - AP47'!$C$8:$Y$638,23,FALSE)</f>
        <v>CHHATARGARH</v>
      </c>
      <c r="N218" s="209" t="str">
        <f>VLOOKUP(D218,'TS Gantry - AP47'!$C$8:$Z$638,24,FALSE)</f>
        <v>BIKANER</v>
      </c>
      <c r="O218" s="170"/>
      <c r="P218" s="170"/>
      <c r="Q218" s="170"/>
      <c r="R218" s="170"/>
      <c r="S218" s="170"/>
      <c r="T218" s="265"/>
      <c r="U218" s="266"/>
      <c r="V218" s="266"/>
      <c r="W218" s="266"/>
      <c r="X218" s="266"/>
      <c r="Y218" s="266"/>
      <c r="Z218" s="266"/>
    </row>
    <row r="219" ht="15.0" customHeight="1">
      <c r="A219" s="154">
        <v>215.0</v>
      </c>
      <c r="B219" s="259" t="s">
        <v>637</v>
      </c>
      <c r="C219" s="211">
        <v>1.0</v>
      </c>
      <c r="D219" s="267" t="s">
        <v>586</v>
      </c>
      <c r="E219" s="211" t="str">
        <f>VLOOKUP(D219,'TS Gantry - AP47'!$C$8:$D$638,2,0)</f>
        <v>DA+0</v>
      </c>
      <c r="F219" s="211" t="s">
        <v>651</v>
      </c>
      <c r="G219" s="249">
        <v>45957.0</v>
      </c>
      <c r="H219" s="249">
        <v>45964.0</v>
      </c>
      <c r="I219" s="214" t="s">
        <v>674</v>
      </c>
      <c r="J219" s="260" t="s">
        <v>672</v>
      </c>
      <c r="K219" s="214" t="s">
        <v>654</v>
      </c>
      <c r="L219" s="214" t="str">
        <f>VLOOKUP(D219,'TS Gantry - AP47'!$C$8:$X$638,22,FALSE)</f>
        <v>HALASAR</v>
      </c>
      <c r="M219" s="214" t="str">
        <f>VLOOKUP(D219,'TS Gantry - AP47'!$C$8:$Y$638,23,FALSE)</f>
        <v>SARDARSHAHAR</v>
      </c>
      <c r="N219" s="214" t="str">
        <f>VLOOKUP(D219,'TS Gantry - AP47'!$C$8:$Z$638,24,FALSE)</f>
        <v>CHURU</v>
      </c>
      <c r="O219" s="211" t="s">
        <v>690</v>
      </c>
      <c r="P219" s="211"/>
      <c r="Q219" s="213">
        <v>45896.0</v>
      </c>
      <c r="R219" s="213">
        <v>45958.0</v>
      </c>
      <c r="S219" s="211"/>
      <c r="T219" s="268"/>
      <c r="U219" s="175"/>
      <c r="V219" s="175"/>
      <c r="W219" s="175"/>
      <c r="X219" s="175"/>
      <c r="Y219" s="175"/>
      <c r="Z219" s="175"/>
    </row>
    <row r="220" ht="15.0" customHeight="1">
      <c r="A220" s="202">
        <v>216.0</v>
      </c>
      <c r="B220" s="259" t="s">
        <v>637</v>
      </c>
      <c r="C220" s="163">
        <v>2.0</v>
      </c>
      <c r="D220" s="161" t="s">
        <v>502</v>
      </c>
      <c r="E220" s="211" t="str">
        <f>VLOOKUP(D220,'TS Gantry - AP47'!$C$8:$D$638,2,0)</f>
        <v>DC2+0</v>
      </c>
      <c r="F220" s="211" t="s">
        <v>651</v>
      </c>
      <c r="G220" s="158">
        <v>45957.0</v>
      </c>
      <c r="H220" s="158">
        <v>45965.0</v>
      </c>
      <c r="I220" s="185" t="s">
        <v>658</v>
      </c>
      <c r="J220" s="260" t="s">
        <v>692</v>
      </c>
      <c r="K220" s="185" t="s">
        <v>654</v>
      </c>
      <c r="L220" s="185" t="str">
        <f>VLOOKUP(D220,'TS Gantry - AP47'!$C$8:$X$638,22,FALSE)</f>
        <v>CHHATASAR</v>
      </c>
      <c r="M220" s="185" t="str">
        <f>VLOOKUP(D220,'TS Gantry - AP47'!$C$8:$Y$638,23,FALSE)</f>
        <v>LUNKARANSAR</v>
      </c>
      <c r="N220" s="185" t="str">
        <f>VLOOKUP(D220,'TS Gantry - AP47'!$C$8:$Z$638,24,FALSE)</f>
        <v>BIKANER</v>
      </c>
      <c r="O220" s="163"/>
      <c r="P220" s="163"/>
      <c r="Q220" s="163"/>
      <c r="R220" s="163"/>
      <c r="S220" s="163"/>
      <c r="T220" s="261"/>
      <c r="U220" s="175"/>
      <c r="V220" s="175"/>
      <c r="W220" s="175"/>
      <c r="X220" s="175"/>
      <c r="Y220" s="175"/>
      <c r="Z220" s="175"/>
    </row>
    <row r="221" ht="15.0" customHeight="1">
      <c r="A221" s="202">
        <v>217.0</v>
      </c>
      <c r="B221" s="259" t="s">
        <v>637</v>
      </c>
      <c r="C221" s="163">
        <v>3.0</v>
      </c>
      <c r="D221" s="269" t="s">
        <v>354</v>
      </c>
      <c r="E221" s="211" t="str">
        <f>VLOOKUP(D221,'TS Gantry - AP47'!$C$8:$D$638,2,0)</f>
        <v>DA-1.5</v>
      </c>
      <c r="F221" s="211" t="s">
        <v>651</v>
      </c>
      <c r="G221" s="158">
        <v>45962.0</v>
      </c>
      <c r="H221" s="158">
        <v>45966.0</v>
      </c>
      <c r="I221" s="185" t="s">
        <v>652</v>
      </c>
      <c r="J221" s="260" t="s">
        <v>656</v>
      </c>
      <c r="K221" s="185" t="s">
        <v>654</v>
      </c>
      <c r="L221" s="185" t="str">
        <f>VLOOKUP(D221,'TS Gantry - AP47'!$C$8:$X$638,22,FALSE)</f>
        <v>SHARAH BEECHHARWAS</v>
      </c>
      <c r="M221" s="185" t="str">
        <f>VLOOKUP(D221,'TS Gantry - AP47'!$C$8:$Y$638,23,FALSE)</f>
        <v>LUNKARANSAR</v>
      </c>
      <c r="N221" s="185" t="str">
        <f>VLOOKUP(D221,'TS Gantry - AP47'!$C$8:$Z$638,24,FALSE)</f>
        <v>BIKANER</v>
      </c>
      <c r="O221" s="163"/>
      <c r="P221" s="163"/>
      <c r="Q221" s="163"/>
      <c r="R221" s="163"/>
      <c r="S221" s="163"/>
      <c r="T221" s="261"/>
      <c r="U221" s="175"/>
      <c r="V221" s="175"/>
      <c r="W221" s="175"/>
      <c r="X221" s="175"/>
      <c r="Y221" s="175"/>
      <c r="Z221" s="175"/>
    </row>
    <row r="222" ht="15.0" customHeight="1">
      <c r="A222" s="202">
        <v>218.0</v>
      </c>
      <c r="B222" s="259" t="s">
        <v>637</v>
      </c>
      <c r="C222" s="163">
        <v>4.0</v>
      </c>
      <c r="D222" s="161" t="s">
        <v>271</v>
      </c>
      <c r="E222" s="211" t="str">
        <f>VLOOKUP(D222,'TS Gantry - AP47'!$C$8:$D$638,2,0)</f>
        <v>DA+6</v>
      </c>
      <c r="F222" s="211" t="s">
        <v>651</v>
      </c>
      <c r="G222" s="158">
        <v>45963.0</v>
      </c>
      <c r="H222" s="158">
        <v>45967.0</v>
      </c>
      <c r="I222" s="185" t="s">
        <v>682</v>
      </c>
      <c r="J222" s="260" t="s">
        <v>663</v>
      </c>
      <c r="K222" s="185" t="s">
        <v>654</v>
      </c>
      <c r="L222" s="185" t="str">
        <f>VLOOKUP(D222,'TS Gantry - AP47'!$C$8:$X$638,22,FALSE)</f>
        <v>AMBARAN</v>
      </c>
      <c r="M222" s="185" t="str">
        <f>VLOOKUP(D222,'TS Gantry - AP47'!$C$8:$Y$638,23,FALSE)</f>
        <v>CHHATARGARH</v>
      </c>
      <c r="N222" s="185" t="str">
        <f>VLOOKUP(D222,'TS Gantry - AP47'!$C$8:$Z$638,24,FALSE)</f>
        <v>BIKANER</v>
      </c>
      <c r="O222" s="163"/>
      <c r="P222" s="163"/>
      <c r="Q222" s="163"/>
      <c r="R222" s="163"/>
      <c r="S222" s="163"/>
      <c r="T222" s="261"/>
      <c r="U222" s="175"/>
      <c r="V222" s="175"/>
      <c r="W222" s="175"/>
      <c r="X222" s="175"/>
      <c r="Y222" s="175"/>
      <c r="Z222" s="175"/>
    </row>
    <row r="223" ht="15.0" customHeight="1">
      <c r="A223" s="202">
        <v>219.0</v>
      </c>
      <c r="B223" s="259" t="s">
        <v>637</v>
      </c>
      <c r="C223" s="163">
        <v>5.0</v>
      </c>
      <c r="D223" s="237" t="s">
        <v>566</v>
      </c>
      <c r="E223" s="211" t="str">
        <f>VLOOKUP(D223,'TS Gantry - AP47'!$C$8:$D$638,2,0)</f>
        <v>DA+9</v>
      </c>
      <c r="F223" s="211" t="s">
        <v>651</v>
      </c>
      <c r="G223" s="158">
        <v>45962.0</v>
      </c>
      <c r="H223" s="158">
        <v>45968.0</v>
      </c>
      <c r="I223" s="185" t="s">
        <v>679</v>
      </c>
      <c r="J223" s="260" t="s">
        <v>694</v>
      </c>
      <c r="K223" s="185" t="s">
        <v>654</v>
      </c>
      <c r="L223" s="185" t="str">
        <f>VLOOKUP(D223,'TS Gantry - AP47'!$C$8:$X$638,22,FALSE)</f>
        <v>NAHARSARA</v>
      </c>
      <c r="M223" s="185" t="str">
        <f>VLOOKUP(D223,'TS Gantry - AP47'!$C$8:$Y$638,23,FALSE)</f>
        <v>SARDARSHAHAR</v>
      </c>
      <c r="N223" s="185" t="str">
        <f>VLOOKUP(D223,'TS Gantry - AP47'!$C$8:$Z$638,24,FALSE)</f>
        <v>CHURU</v>
      </c>
      <c r="O223" s="163"/>
      <c r="P223" s="163"/>
      <c r="Q223" s="163"/>
      <c r="R223" s="163"/>
      <c r="S223" s="163"/>
      <c r="T223" s="261"/>
      <c r="U223" s="175"/>
      <c r="V223" s="175"/>
      <c r="W223" s="175"/>
      <c r="X223" s="175"/>
      <c r="Y223" s="175"/>
      <c r="Z223" s="175"/>
    </row>
    <row r="224" ht="15.0" customHeight="1">
      <c r="A224" s="202">
        <v>220.0</v>
      </c>
      <c r="B224" s="259" t="s">
        <v>637</v>
      </c>
      <c r="C224" s="163">
        <v>6.0</v>
      </c>
      <c r="D224" s="161" t="s">
        <v>474</v>
      </c>
      <c r="E224" s="211" t="str">
        <f>VLOOKUP(D224,'TS Gantry - AP47'!$C$8:$D$638,2,0)</f>
        <v>DA+0</v>
      </c>
      <c r="F224" s="211" t="s">
        <v>651</v>
      </c>
      <c r="G224" s="158">
        <v>45960.0</v>
      </c>
      <c r="H224" s="158">
        <v>45970.0</v>
      </c>
      <c r="I224" s="185" t="s">
        <v>680</v>
      </c>
      <c r="J224" s="260" t="s">
        <v>681</v>
      </c>
      <c r="K224" s="185" t="s">
        <v>654</v>
      </c>
      <c r="L224" s="185" t="str">
        <f>VLOOKUP(D224,'TS Gantry - AP47'!$C$8:$X$638,22,FALSE)</f>
        <v>GARABDESAR</v>
      </c>
      <c r="M224" s="185" t="str">
        <f>VLOOKUP(D224,'TS Gantry - AP47'!$C$8:$Y$638,23,FALSE)</f>
        <v>LUNKARANSAR</v>
      </c>
      <c r="N224" s="185" t="str">
        <f>VLOOKUP(D224,'TS Gantry - AP47'!$C$8:$Z$638,24,FALSE)</f>
        <v>BIKANER</v>
      </c>
      <c r="O224" s="163"/>
      <c r="P224" s="163"/>
      <c r="Q224" s="163"/>
      <c r="R224" s="163"/>
      <c r="S224" s="163"/>
      <c r="T224" s="261"/>
      <c r="U224" s="175"/>
      <c r="V224" s="175"/>
      <c r="W224" s="175"/>
      <c r="X224" s="175"/>
      <c r="Y224" s="175"/>
      <c r="Z224" s="175"/>
    </row>
    <row r="225" ht="15.0" customHeight="1">
      <c r="A225" s="202">
        <v>221.0</v>
      </c>
      <c r="B225" s="259" t="s">
        <v>637</v>
      </c>
      <c r="C225" s="163">
        <v>7.0</v>
      </c>
      <c r="D225" s="237" t="s">
        <v>272</v>
      </c>
      <c r="E225" s="211" t="str">
        <f>VLOOKUP(D225,'TS Gantry - AP47'!$C$8:$D$638,2,0)</f>
        <v>DA+3</v>
      </c>
      <c r="F225" s="211" t="s">
        <v>651</v>
      </c>
      <c r="G225" s="158">
        <v>45967.0</v>
      </c>
      <c r="H225" s="158">
        <v>45970.0</v>
      </c>
      <c r="I225" s="185" t="s">
        <v>682</v>
      </c>
      <c r="J225" s="260" t="s">
        <v>663</v>
      </c>
      <c r="K225" s="185" t="s">
        <v>654</v>
      </c>
      <c r="L225" s="185" t="str">
        <f>VLOOKUP(D225,'TS Gantry - AP47'!$C$8:$X$638,22,FALSE)</f>
        <v>AMBARAN</v>
      </c>
      <c r="M225" s="185" t="str">
        <f>VLOOKUP(D225,'TS Gantry - AP47'!$C$8:$Y$638,23,FALSE)</f>
        <v>CHHATARGARH</v>
      </c>
      <c r="N225" s="185" t="str">
        <f>VLOOKUP(D225,'TS Gantry - AP47'!$C$8:$Z$638,24,FALSE)</f>
        <v>BIKANER</v>
      </c>
      <c r="O225" s="163"/>
      <c r="P225" s="163"/>
      <c r="Q225" s="163"/>
      <c r="R225" s="163"/>
      <c r="S225" s="163"/>
      <c r="T225" s="261"/>
      <c r="U225" s="175"/>
      <c r="V225" s="175"/>
      <c r="W225" s="175"/>
      <c r="X225" s="175"/>
      <c r="Y225" s="175"/>
      <c r="Z225" s="175"/>
    </row>
    <row r="226" ht="15.0" customHeight="1">
      <c r="A226" s="202">
        <v>222.0</v>
      </c>
      <c r="B226" s="259" t="s">
        <v>637</v>
      </c>
      <c r="C226" s="163">
        <v>8.0</v>
      </c>
      <c r="D226" s="237" t="s">
        <v>601</v>
      </c>
      <c r="E226" s="211" t="str">
        <f>VLOOKUP(D226,'TS Gantry - AP47'!$C$8:$D$638,2,0)</f>
        <v>DC1+9</v>
      </c>
      <c r="F226" s="211" t="s">
        <v>651</v>
      </c>
      <c r="G226" s="158">
        <v>45965.0</v>
      </c>
      <c r="H226" s="158">
        <v>45971.0</v>
      </c>
      <c r="I226" s="185" t="s">
        <v>674</v>
      </c>
      <c r="J226" s="260" t="s">
        <v>672</v>
      </c>
      <c r="K226" s="185" t="s">
        <v>654</v>
      </c>
      <c r="L226" s="185" t="str">
        <f>VLOOKUP(D226,'TS Gantry - AP47'!$C$8:$X$638,22,FALSE)</f>
        <v>MALSAR</v>
      </c>
      <c r="M226" s="185" t="str">
        <f>VLOOKUP(D226,'TS Gantry - AP47'!$C$8:$Y$638,23,FALSE)</f>
        <v>SARDARSHAHAR</v>
      </c>
      <c r="N226" s="185" t="str">
        <f>VLOOKUP(D226,'TS Gantry - AP47'!$C$8:$Z$638,24,FALSE)</f>
        <v>CHURU</v>
      </c>
      <c r="O226" s="163"/>
      <c r="P226" s="163"/>
      <c r="Q226" s="163"/>
      <c r="R226" s="163"/>
      <c r="S226" s="163"/>
      <c r="T226" s="261"/>
      <c r="U226" s="175"/>
      <c r="V226" s="175"/>
      <c r="W226" s="175"/>
      <c r="X226" s="175"/>
      <c r="Y226" s="175"/>
      <c r="Z226" s="175"/>
    </row>
    <row r="227" ht="15.0" customHeight="1">
      <c r="A227" s="202">
        <v>223.0</v>
      </c>
      <c r="B227" s="259" t="s">
        <v>637</v>
      </c>
      <c r="C227" s="163">
        <v>9.0</v>
      </c>
      <c r="D227" s="237" t="s">
        <v>385</v>
      </c>
      <c r="E227" s="211" t="str">
        <f>VLOOKUP(D227,'TS Gantry - AP47'!$C$8:$D$638,2,0)</f>
        <v>DA+3</v>
      </c>
      <c r="F227" s="211" t="s">
        <v>651</v>
      </c>
      <c r="G227" s="158">
        <v>45967.0</v>
      </c>
      <c r="H227" s="158">
        <v>45972.0</v>
      </c>
      <c r="I227" s="185" t="s">
        <v>652</v>
      </c>
      <c r="J227" s="260" t="s">
        <v>656</v>
      </c>
      <c r="K227" s="185" t="s">
        <v>654</v>
      </c>
      <c r="L227" s="185" t="str">
        <f>VLOOKUP(D227,'TS Gantry - AP47'!$C$8:$X$638,22,FALSE)</f>
        <v>HANSHERA</v>
      </c>
      <c r="M227" s="185" t="str">
        <f>VLOOKUP(D227,'TS Gantry - AP47'!$C$8:$Y$638,23,FALSE)</f>
        <v>LUNKARANSAR</v>
      </c>
      <c r="N227" s="185" t="str">
        <f>VLOOKUP(D227,'TS Gantry - AP47'!$C$8:$Z$638,24,FALSE)</f>
        <v>BIKANER</v>
      </c>
      <c r="O227" s="163"/>
      <c r="P227" s="163"/>
      <c r="Q227" s="163"/>
      <c r="R227" s="163"/>
      <c r="S227" s="163"/>
      <c r="T227" s="261"/>
      <c r="U227" s="175"/>
      <c r="V227" s="175"/>
      <c r="W227" s="175"/>
      <c r="X227" s="175"/>
      <c r="Y227" s="175"/>
      <c r="Z227" s="175"/>
    </row>
    <row r="228" ht="15.0" customHeight="1">
      <c r="A228" s="202">
        <v>224.0</v>
      </c>
      <c r="B228" s="259" t="s">
        <v>637</v>
      </c>
      <c r="C228" s="163">
        <v>10.0</v>
      </c>
      <c r="D228" s="237" t="s">
        <v>533</v>
      </c>
      <c r="E228" s="211" t="str">
        <f>VLOOKUP(D228,'TS Gantry - AP47'!$C$8:$D$638,2,0)</f>
        <v>DA-3</v>
      </c>
      <c r="F228" s="211" t="s">
        <v>651</v>
      </c>
      <c r="G228" s="158">
        <v>45966.0</v>
      </c>
      <c r="H228" s="158">
        <v>45973.0</v>
      </c>
      <c r="I228" s="185" t="s">
        <v>658</v>
      </c>
      <c r="J228" s="260" t="s">
        <v>692</v>
      </c>
      <c r="K228" s="185" t="s">
        <v>654</v>
      </c>
      <c r="L228" s="185" t="str">
        <f>VLOOKUP(D228,'TS Gantry - AP47'!$C$8:$X$638,22,FALSE)</f>
        <v>DHEERASAR</v>
      </c>
      <c r="M228" s="185" t="str">
        <f>VLOOKUP(D228,'TS Gantry - AP47'!$C$8:$Y$638,23,FALSE)</f>
        <v>SARDARSHAHAR</v>
      </c>
      <c r="N228" s="185" t="str">
        <f>VLOOKUP(D228,'TS Gantry - AP47'!$C$8:$Z$638,24,FALSE)</f>
        <v>CHURU</v>
      </c>
      <c r="O228" s="163"/>
      <c r="P228" s="163"/>
      <c r="Q228" s="163"/>
      <c r="R228" s="163"/>
      <c r="S228" s="163"/>
      <c r="T228" s="261"/>
      <c r="U228" s="175"/>
      <c r="V228" s="175"/>
      <c r="W228" s="175"/>
      <c r="X228" s="175"/>
      <c r="Y228" s="175"/>
      <c r="Z228" s="175"/>
    </row>
    <row r="229" ht="15.0" customHeight="1">
      <c r="A229" s="202">
        <v>225.0</v>
      </c>
      <c r="B229" s="259" t="s">
        <v>637</v>
      </c>
      <c r="C229" s="163">
        <v>11.0</v>
      </c>
      <c r="D229" s="237" t="s">
        <v>273</v>
      </c>
      <c r="E229" s="211" t="str">
        <f>VLOOKUP(D229,'TS Gantry - AP47'!$C$8:$D$638,2,0)</f>
        <v>DA+3</v>
      </c>
      <c r="F229" s="211" t="s">
        <v>651</v>
      </c>
      <c r="G229" s="158">
        <v>45970.0</v>
      </c>
      <c r="H229" s="158">
        <v>45973.0</v>
      </c>
      <c r="I229" s="185" t="s">
        <v>682</v>
      </c>
      <c r="J229" s="260" t="s">
        <v>663</v>
      </c>
      <c r="K229" s="185" t="s">
        <v>654</v>
      </c>
      <c r="L229" s="185" t="str">
        <f>VLOOKUP(D229,'TS Gantry - AP47'!$C$8:$X$638,22,FALSE)</f>
        <v>RAJASAR BHATIYAN</v>
      </c>
      <c r="M229" s="185" t="str">
        <f>VLOOKUP(D229,'TS Gantry - AP47'!$C$8:$Y$638,23,FALSE)</f>
        <v>CHHATARGARH</v>
      </c>
      <c r="N229" s="185" t="str">
        <f>VLOOKUP(D229,'TS Gantry - AP47'!$C$8:$Z$638,24,FALSE)</f>
        <v>BIKANER</v>
      </c>
      <c r="O229" s="163"/>
      <c r="P229" s="163"/>
      <c r="Q229" s="163"/>
      <c r="R229" s="163"/>
      <c r="S229" s="163"/>
      <c r="T229" s="261"/>
      <c r="U229" s="175"/>
      <c r="V229" s="175"/>
      <c r="W229" s="175"/>
      <c r="X229" s="175"/>
      <c r="Y229" s="175"/>
      <c r="Z229" s="175"/>
    </row>
    <row r="230" ht="15.75" customHeight="1">
      <c r="A230" s="202">
        <v>226.0</v>
      </c>
      <c r="B230" s="259" t="s">
        <v>637</v>
      </c>
      <c r="C230" s="163">
        <v>12.0</v>
      </c>
      <c r="D230" s="161" t="s">
        <v>567</v>
      </c>
      <c r="E230" s="211" t="str">
        <f>VLOOKUP(D230,'TS Gantry - AP47'!$C$8:$D$638,2,0)</f>
        <v>DA+3</v>
      </c>
      <c r="F230" s="211" t="s">
        <v>651</v>
      </c>
      <c r="G230" s="158">
        <v>45969.0</v>
      </c>
      <c r="H230" s="158">
        <v>45974.0</v>
      </c>
      <c r="I230" s="185" t="s">
        <v>679</v>
      </c>
      <c r="J230" s="260" t="s">
        <v>694</v>
      </c>
      <c r="K230" s="185" t="s">
        <v>654</v>
      </c>
      <c r="L230" s="185" t="str">
        <f>VLOOKUP(D230,'TS Gantry - AP47'!$C$8:$X$638,22,FALSE)</f>
        <v>NAHARSARA</v>
      </c>
      <c r="M230" s="185" t="str">
        <f>VLOOKUP(D230,'TS Gantry - AP47'!$C$8:$Y$638,23,FALSE)</f>
        <v>SARDARSHAHAR</v>
      </c>
      <c r="N230" s="185" t="str">
        <f>VLOOKUP(D230,'TS Gantry - AP47'!$C$8:$Z$638,24,FALSE)</f>
        <v>CHURU</v>
      </c>
      <c r="O230" s="163"/>
      <c r="P230" s="163"/>
      <c r="Q230" s="163"/>
      <c r="R230" s="163"/>
      <c r="S230" s="163"/>
      <c r="T230" s="261"/>
      <c r="U230" s="175"/>
      <c r="V230" s="175"/>
      <c r="W230" s="175"/>
      <c r="X230" s="175"/>
      <c r="Y230" s="175"/>
      <c r="Z230" s="175"/>
    </row>
    <row r="231" ht="15.75" customHeight="1">
      <c r="A231" s="202">
        <v>227.0</v>
      </c>
      <c r="B231" s="259" t="s">
        <v>637</v>
      </c>
      <c r="C231" s="163">
        <v>13.0</v>
      </c>
      <c r="D231" s="237" t="s">
        <v>599</v>
      </c>
      <c r="E231" s="211" t="str">
        <f>VLOOKUP(D231,'TS Gantry - AP47'!$C$8:$D$638,2,0)</f>
        <v>DB2+9</v>
      </c>
      <c r="F231" s="211" t="s">
        <v>651</v>
      </c>
      <c r="G231" s="158">
        <v>45970.0</v>
      </c>
      <c r="H231" s="158">
        <v>45975.0</v>
      </c>
      <c r="I231" s="185" t="s">
        <v>674</v>
      </c>
      <c r="J231" s="260" t="s">
        <v>672</v>
      </c>
      <c r="K231" s="185" t="s">
        <v>654</v>
      </c>
      <c r="L231" s="185" t="str">
        <f>VLOOKUP(D231,'TS Gantry - AP47'!$C$8:$X$638,22,FALSE)</f>
        <v>MALSAR</v>
      </c>
      <c r="M231" s="185" t="str">
        <f>VLOOKUP(D231,'TS Gantry - AP47'!$C$8:$Y$638,23,FALSE)</f>
        <v>SARDARSHAHAR</v>
      </c>
      <c r="N231" s="185" t="str">
        <f>VLOOKUP(D231,'TS Gantry - AP47'!$C$8:$Z$638,24,FALSE)</f>
        <v>CHURU</v>
      </c>
      <c r="O231" s="163"/>
      <c r="P231" s="163"/>
      <c r="Q231" s="163"/>
      <c r="R231" s="163"/>
      <c r="S231" s="163"/>
      <c r="T231" s="261"/>
      <c r="U231" s="175"/>
      <c r="V231" s="175"/>
      <c r="W231" s="175"/>
      <c r="X231" s="175"/>
      <c r="Y231" s="175"/>
      <c r="Z231" s="175"/>
    </row>
    <row r="232" ht="15.75" customHeight="1">
      <c r="A232" s="202">
        <v>228.0</v>
      </c>
      <c r="B232" s="259" t="s">
        <v>637</v>
      </c>
      <c r="C232" s="163">
        <v>14.0</v>
      </c>
      <c r="D232" s="269" t="s">
        <v>367</v>
      </c>
      <c r="E232" s="211" t="str">
        <f>VLOOKUP(D232,'TS Gantry - AP47'!$C$8:$D$638,2,0)</f>
        <v>DA+3</v>
      </c>
      <c r="F232" s="211" t="s">
        <v>651</v>
      </c>
      <c r="G232" s="158">
        <v>45975.0</v>
      </c>
      <c r="H232" s="136">
        <v>45977.0</v>
      </c>
      <c r="I232" s="185" t="s">
        <v>652</v>
      </c>
      <c r="J232" s="260" t="s">
        <v>656</v>
      </c>
      <c r="K232" s="185" t="s">
        <v>654</v>
      </c>
      <c r="L232" s="185" t="str">
        <f>VLOOKUP(D232,'TS Gantry - AP47'!$C$8:$X$638,22,FALSE)</f>
        <v>SHARAH BOOCHAWAS</v>
      </c>
      <c r="M232" s="185" t="str">
        <f>VLOOKUP(D232,'TS Gantry - AP47'!$C$8:$Y$638,23,FALSE)</f>
        <v>LUNKARANSAR</v>
      </c>
      <c r="N232" s="185" t="str">
        <f>VLOOKUP(D232,'TS Gantry - AP47'!$C$8:$Z$638,24,FALSE)</f>
        <v>BIKANER</v>
      </c>
      <c r="O232" s="163"/>
      <c r="P232" s="163"/>
      <c r="Q232" s="163"/>
      <c r="R232" s="163"/>
      <c r="S232" s="163"/>
      <c r="T232" s="261"/>
      <c r="U232" s="175"/>
      <c r="V232" s="175"/>
      <c r="W232" s="175"/>
      <c r="X232" s="175"/>
      <c r="Y232" s="175"/>
      <c r="Z232" s="175"/>
    </row>
    <row r="233" ht="15.75" customHeight="1">
      <c r="A233" s="202">
        <v>229.0</v>
      </c>
      <c r="B233" s="259" t="s">
        <v>637</v>
      </c>
      <c r="C233" s="163">
        <v>15.0</v>
      </c>
      <c r="D233" s="237" t="s">
        <v>598</v>
      </c>
      <c r="E233" s="211" t="str">
        <f>VLOOKUP(D233,'TS Gantry - AP47'!$C$8:$D$638,2,0)</f>
        <v>DA-3</v>
      </c>
      <c r="F233" s="211" t="s">
        <v>651</v>
      </c>
      <c r="G233" s="158">
        <v>45975.0</v>
      </c>
      <c r="H233" s="136">
        <v>45977.0</v>
      </c>
      <c r="I233" s="185" t="s">
        <v>674</v>
      </c>
      <c r="J233" s="260" t="s">
        <v>672</v>
      </c>
      <c r="K233" s="185" t="s">
        <v>654</v>
      </c>
      <c r="L233" s="185" t="str">
        <f>VLOOKUP(D233,'TS Gantry - AP47'!$C$8:$X$638,22,FALSE)</f>
        <v>MALSAR</v>
      </c>
      <c r="M233" s="185" t="str">
        <f>VLOOKUP(D233,'TS Gantry - AP47'!$C$8:$Y$638,23,FALSE)</f>
        <v>SARDARSHAHAR</v>
      </c>
      <c r="N233" s="185"/>
      <c r="O233" s="163"/>
      <c r="P233" s="163"/>
      <c r="Q233" s="163"/>
      <c r="R233" s="163"/>
      <c r="S233" s="163"/>
      <c r="T233" s="261"/>
      <c r="U233" s="175"/>
      <c r="V233" s="175"/>
      <c r="W233" s="175"/>
      <c r="X233" s="175"/>
      <c r="Y233" s="175"/>
      <c r="Z233" s="175"/>
    </row>
    <row r="234" ht="15.75" customHeight="1">
      <c r="A234" s="202">
        <v>230.0</v>
      </c>
      <c r="B234" s="259" t="s">
        <v>637</v>
      </c>
      <c r="C234" s="163">
        <v>16.0</v>
      </c>
      <c r="D234" s="270" t="s">
        <v>535</v>
      </c>
      <c r="E234" s="211" t="str">
        <f>VLOOKUP(D234,'TS Gantry - AP47'!$C$8:$D$638,2,0)</f>
        <v>DA+3</v>
      </c>
      <c r="F234" s="211" t="s">
        <v>651</v>
      </c>
      <c r="G234" s="158">
        <v>45971.0</v>
      </c>
      <c r="H234" s="158">
        <v>45978.0</v>
      </c>
      <c r="I234" s="185" t="s">
        <v>658</v>
      </c>
      <c r="J234" s="185" t="s">
        <v>696</v>
      </c>
      <c r="K234" s="185" t="s">
        <v>654</v>
      </c>
      <c r="L234" s="185" t="str">
        <f>VLOOKUP(D234,'TS Gantry - AP47'!$C$8:$X$638,22,FALSE)</f>
        <v>MALSISAR</v>
      </c>
      <c r="M234" s="185" t="str">
        <f>VLOOKUP(D234,'TS Gantry - AP47'!$C$8:$Y$638,23,FALSE)</f>
        <v>SARDARSHAHAR</v>
      </c>
      <c r="N234" s="185" t="str">
        <f>VLOOKUP(D234,'TS Gantry - AP47'!$C$8:$Z$638,24,FALSE)</f>
        <v>CHURU</v>
      </c>
      <c r="O234" s="163"/>
      <c r="P234" s="163"/>
      <c r="Q234" s="163"/>
      <c r="R234" s="163"/>
      <c r="S234" s="163"/>
      <c r="T234" s="261"/>
      <c r="U234" s="175"/>
      <c r="V234" s="175"/>
      <c r="W234" s="175"/>
      <c r="X234" s="175"/>
      <c r="Y234" s="175"/>
      <c r="Z234" s="175"/>
    </row>
    <row r="235" ht="15.75" customHeight="1">
      <c r="A235" s="202">
        <v>231.0</v>
      </c>
      <c r="B235" s="259" t="s">
        <v>637</v>
      </c>
      <c r="C235" s="163">
        <v>17.0</v>
      </c>
      <c r="D235" s="269" t="s">
        <v>481</v>
      </c>
      <c r="E235" s="211" t="str">
        <f>VLOOKUP(D235,'TS Gantry - AP47'!$C$8:$D$638,2,0)</f>
        <v>DA+3</v>
      </c>
      <c r="F235" s="211" t="s">
        <v>651</v>
      </c>
      <c r="G235" s="158">
        <v>45971.0</v>
      </c>
      <c r="H235" s="158">
        <v>45979.0</v>
      </c>
      <c r="I235" s="185" t="s">
        <v>680</v>
      </c>
      <c r="J235" s="260" t="s">
        <v>681</v>
      </c>
      <c r="K235" s="185" t="s">
        <v>654</v>
      </c>
      <c r="L235" s="185" t="str">
        <f>VLOOKUP(D235,'TS Gantry - AP47'!$C$8:$X$638,22,FALSE)</f>
        <v>GARABDESAR</v>
      </c>
      <c r="M235" s="185" t="str">
        <f>VLOOKUP(D235,'TS Gantry - AP47'!$C$8:$Y$638,23,FALSE)</f>
        <v>LUNKARANSAR</v>
      </c>
      <c r="N235" s="185" t="str">
        <f>VLOOKUP(D235,'TS Gantry - AP47'!$C$8:$Z$638,24,FALSE)</f>
        <v>BIKANER</v>
      </c>
      <c r="O235" s="163"/>
      <c r="P235" s="163"/>
      <c r="Q235" s="163"/>
      <c r="R235" s="163"/>
      <c r="S235" s="163"/>
      <c r="T235" s="261"/>
      <c r="U235" s="175"/>
      <c r="V235" s="175"/>
      <c r="W235" s="175"/>
      <c r="X235" s="175"/>
      <c r="Y235" s="175"/>
      <c r="Z235" s="175"/>
    </row>
    <row r="236" ht="15.75" customHeight="1">
      <c r="A236" s="202">
        <v>232.0</v>
      </c>
      <c r="B236" s="259" t="s">
        <v>637</v>
      </c>
      <c r="C236" s="163">
        <v>18.0</v>
      </c>
      <c r="D236" s="269" t="s">
        <v>274</v>
      </c>
      <c r="E236" s="211" t="str">
        <f>VLOOKUP(D236,'TS Gantry - AP47'!$C$8:$D$638,2,0)</f>
        <v>DD45+0</v>
      </c>
      <c r="F236" s="211" t="s">
        <v>651</v>
      </c>
      <c r="G236" s="136">
        <v>45974.0</v>
      </c>
      <c r="H236" s="158">
        <v>45980.0</v>
      </c>
      <c r="I236" s="185" t="s">
        <v>682</v>
      </c>
      <c r="J236" s="260" t="s">
        <v>663</v>
      </c>
      <c r="K236" s="185" t="s">
        <v>654</v>
      </c>
      <c r="L236" s="185" t="str">
        <f>VLOOKUP(D236,'TS Gantry - AP47'!$C$8:$X$638,22,FALSE)</f>
        <v>RAJASAR BHATIYAN</v>
      </c>
      <c r="M236" s="185" t="str">
        <f>VLOOKUP(D236,'TS Gantry - AP47'!$C$8:$Y$638,23,FALSE)</f>
        <v>CHHATARGARH</v>
      </c>
      <c r="N236" s="185" t="str">
        <f>VLOOKUP(D236,'TS Gantry - AP47'!$C$8:$Z$638,24,FALSE)</f>
        <v>BIKANER</v>
      </c>
      <c r="O236" s="163"/>
      <c r="P236" s="163"/>
      <c r="Q236" s="163"/>
      <c r="R236" s="163"/>
      <c r="S236" s="163"/>
      <c r="T236" s="261"/>
      <c r="U236" s="175"/>
      <c r="V236" s="175"/>
      <c r="W236" s="175"/>
      <c r="X236" s="175"/>
      <c r="Y236" s="175"/>
      <c r="Z236" s="175"/>
    </row>
    <row r="237" ht="15.75" customHeight="1">
      <c r="A237" s="202">
        <v>233.0</v>
      </c>
      <c r="B237" s="259" t="s">
        <v>637</v>
      </c>
      <c r="C237" s="163">
        <v>19.0</v>
      </c>
      <c r="D237" s="269" t="s">
        <v>413</v>
      </c>
      <c r="E237" s="211" t="str">
        <f>VLOOKUP(D237,'TS Gantry - AP47'!$C$8:$D$638,2,0)</f>
        <v>DA+0</v>
      </c>
      <c r="F237" s="211" t="s">
        <v>651</v>
      </c>
      <c r="G237" s="158">
        <v>45979.0</v>
      </c>
      <c r="H237" s="136">
        <v>45982.0</v>
      </c>
      <c r="I237" s="185" t="s">
        <v>652</v>
      </c>
      <c r="J237" s="185" t="s">
        <v>693</v>
      </c>
      <c r="K237" s="185" t="s">
        <v>654</v>
      </c>
      <c r="L237" s="185" t="str">
        <f>VLOOKUP(D237,'TS Gantry - AP47'!$C$8:$X$638,22,FALSE)</f>
        <v>LUNKARANSAR</v>
      </c>
      <c r="M237" s="185" t="str">
        <f>VLOOKUP(D237,'TS Gantry - AP47'!$C$8:$Y$638,23,FALSE)</f>
        <v>LUNKARANSAR</v>
      </c>
      <c r="N237" s="185" t="str">
        <f>VLOOKUP(D237,'TS Gantry - AP47'!$C$8:$Z$638,24,FALSE)</f>
        <v>BIKANER</v>
      </c>
      <c r="O237" s="163"/>
      <c r="P237" s="163"/>
      <c r="Q237" s="163"/>
      <c r="R237" s="163"/>
      <c r="S237" s="163"/>
      <c r="T237" s="261"/>
      <c r="U237" s="175"/>
      <c r="V237" s="175"/>
      <c r="W237" s="175"/>
      <c r="X237" s="175"/>
      <c r="Y237" s="175"/>
      <c r="Z237" s="175"/>
    </row>
    <row r="238" ht="15.75" customHeight="1">
      <c r="A238" s="202">
        <v>234.0</v>
      </c>
      <c r="B238" s="259" t="s">
        <v>637</v>
      </c>
      <c r="C238" s="163">
        <v>20.0</v>
      </c>
      <c r="D238" s="138" t="s">
        <v>596</v>
      </c>
      <c r="E238" s="211" t="str">
        <f>VLOOKUP(D238,'TS Gantry - AP47'!$C$8:$D$638,2,0)</f>
        <v>DB2+0</v>
      </c>
      <c r="F238" s="211" t="s">
        <v>651</v>
      </c>
      <c r="G238" s="136">
        <v>45977.0</v>
      </c>
      <c r="H238" s="136">
        <v>45983.0</v>
      </c>
      <c r="I238" s="185" t="s">
        <v>674</v>
      </c>
      <c r="J238" s="260" t="s">
        <v>672</v>
      </c>
      <c r="K238" s="185" t="s">
        <v>654</v>
      </c>
      <c r="L238" s="185" t="str">
        <f>VLOOKUP(D238,'TS Gantry - AP47'!$C$8:$X$638,22,FALSE)</f>
        <v>MALSAR</v>
      </c>
      <c r="M238" s="185" t="str">
        <f>VLOOKUP(D238,'TS Gantry - AP47'!$C$8:$Y$638,23,FALSE)</f>
        <v>SARDARSHAHAR</v>
      </c>
      <c r="N238" s="185" t="str">
        <f>VLOOKUP(D238,'TS Gantry - AP47'!$C$8:$Z$638,24,FALSE)</f>
        <v>CHURU</v>
      </c>
      <c r="O238" s="163"/>
      <c r="P238" s="163"/>
      <c r="Q238" s="163"/>
      <c r="R238" s="163"/>
      <c r="S238" s="163"/>
      <c r="T238" s="261"/>
      <c r="U238" s="175"/>
      <c r="V238" s="175"/>
      <c r="W238" s="175"/>
      <c r="X238" s="175"/>
      <c r="Y238" s="175"/>
      <c r="Z238" s="175"/>
    </row>
    <row r="239" ht="15.75" customHeight="1">
      <c r="A239" s="202">
        <v>235.0</v>
      </c>
      <c r="B239" s="259" t="s">
        <v>637</v>
      </c>
      <c r="C239" s="163">
        <v>21.0</v>
      </c>
      <c r="D239" s="237" t="s">
        <v>473</v>
      </c>
      <c r="E239" s="211" t="str">
        <f>VLOOKUP(D239,'TS Gantry - AP47'!$C$8:$D$638,2,0)</f>
        <v>DA+0</v>
      </c>
      <c r="F239" s="211" t="s">
        <v>651</v>
      </c>
      <c r="G239" s="158">
        <v>45970.0</v>
      </c>
      <c r="H239" s="158">
        <v>45985.0</v>
      </c>
      <c r="I239" s="185" t="s">
        <v>680</v>
      </c>
      <c r="J239" s="260" t="s">
        <v>681</v>
      </c>
      <c r="K239" s="185" t="s">
        <v>654</v>
      </c>
      <c r="L239" s="185" t="str">
        <f>VLOOKUP(D239,'TS Gantry - AP47'!$C$8:$X$638,22,FALSE)</f>
        <v>GARABDESAR</v>
      </c>
      <c r="M239" s="185" t="str">
        <f>VLOOKUP(D239,'TS Gantry - AP47'!$C$8:$Y$638,23,FALSE)</f>
        <v>LUNKARANSAR</v>
      </c>
      <c r="N239" s="185" t="str">
        <f>VLOOKUP(D239,'TS Gantry - AP47'!$C$8:$Z$638,24,FALSE)</f>
        <v>BIKANER</v>
      </c>
      <c r="O239" s="163"/>
      <c r="P239" s="163"/>
      <c r="Q239" s="163"/>
      <c r="R239" s="163"/>
      <c r="S239" s="163"/>
      <c r="T239" s="261"/>
      <c r="U239" s="175"/>
      <c r="V239" s="175"/>
      <c r="W239" s="175"/>
      <c r="X239" s="175"/>
      <c r="Y239" s="175"/>
      <c r="Z239" s="175"/>
    </row>
    <row r="240" ht="15.75" customHeight="1">
      <c r="A240" s="202">
        <v>236.0</v>
      </c>
      <c r="B240" s="259" t="s">
        <v>637</v>
      </c>
      <c r="C240" s="163">
        <v>22.0</v>
      </c>
      <c r="D240" s="270" t="s">
        <v>597</v>
      </c>
      <c r="E240" s="211" t="str">
        <f>VLOOKUP(D240,'TS Gantry - AP47'!$C$8:$D$638,2,0)</f>
        <v>DA+0</v>
      </c>
      <c r="F240" s="211" t="s">
        <v>651</v>
      </c>
      <c r="G240" s="136">
        <v>45984.0</v>
      </c>
      <c r="H240" s="158">
        <v>45985.0</v>
      </c>
      <c r="I240" s="185" t="s">
        <v>674</v>
      </c>
      <c r="J240" s="260" t="s">
        <v>672</v>
      </c>
      <c r="K240" s="185" t="s">
        <v>654</v>
      </c>
      <c r="L240" s="185" t="str">
        <f>VLOOKUP(D240,'TS Gantry - AP47'!$C$8:$X$638,22,FALSE)</f>
        <v>MALSAR</v>
      </c>
      <c r="M240" s="185" t="str">
        <f>VLOOKUP(D240,'TS Gantry - AP47'!$C$8:$Y$638,23,FALSE)</f>
        <v>SARDARSHAHAR</v>
      </c>
      <c r="N240" s="185" t="str">
        <f>VLOOKUP(D240,'TS Gantry - AP47'!$C$8:$Z$638,24,FALSE)</f>
        <v>CHURU</v>
      </c>
      <c r="O240" s="163"/>
      <c r="P240" s="163"/>
      <c r="Q240" s="163"/>
      <c r="R240" s="163"/>
      <c r="S240" s="163"/>
      <c r="T240" s="261"/>
      <c r="U240" s="175"/>
      <c r="V240" s="175"/>
      <c r="W240" s="175"/>
      <c r="X240" s="175"/>
      <c r="Y240" s="175"/>
      <c r="Z240" s="175"/>
    </row>
    <row r="241" ht="15.75" customHeight="1">
      <c r="A241" s="202">
        <v>237.0</v>
      </c>
      <c r="B241" s="259" t="s">
        <v>637</v>
      </c>
      <c r="C241" s="163">
        <v>23.0</v>
      </c>
      <c r="D241" s="269" t="s">
        <v>536</v>
      </c>
      <c r="E241" s="211" t="str">
        <f>VLOOKUP(D241,'TS Gantry - AP47'!$C$8:$D$638,2,0)</f>
        <v>DB2+3</v>
      </c>
      <c r="F241" s="211" t="s">
        <v>651</v>
      </c>
      <c r="G241" s="158">
        <v>45975.0</v>
      </c>
      <c r="H241" s="136">
        <v>45986.0</v>
      </c>
      <c r="I241" s="185" t="s">
        <v>658</v>
      </c>
      <c r="J241" s="185" t="s">
        <v>693</v>
      </c>
      <c r="K241" s="185" t="s">
        <v>654</v>
      </c>
      <c r="L241" s="185" t="str">
        <f>VLOOKUP(D241,'TS Gantry - AP47'!$C$8:$X$638,22,FALSE)</f>
        <v>MALSISAR</v>
      </c>
      <c r="M241" s="185" t="str">
        <f>VLOOKUP(D241,'TS Gantry - AP47'!$C$8:$Y$638,23,FALSE)</f>
        <v>SARDARSHAHAR</v>
      </c>
      <c r="N241" s="185" t="str">
        <f>VLOOKUP(D241,'TS Gantry - AP47'!$C$8:$Z$638,24,FALSE)</f>
        <v>CHURU</v>
      </c>
      <c r="O241" s="163"/>
      <c r="P241" s="163"/>
      <c r="Q241" s="163"/>
      <c r="R241" s="163"/>
      <c r="S241" s="163"/>
      <c r="T241" s="261"/>
      <c r="U241" s="175"/>
      <c r="V241" s="175"/>
      <c r="W241" s="175"/>
      <c r="X241" s="175"/>
      <c r="Y241" s="175"/>
      <c r="Z241" s="175"/>
    </row>
    <row r="242" ht="15.75" customHeight="1">
      <c r="A242" s="202">
        <v>238.0</v>
      </c>
      <c r="B242" s="259" t="s">
        <v>637</v>
      </c>
      <c r="C242" s="163">
        <v>24.0</v>
      </c>
      <c r="D242" s="161" t="s">
        <v>540</v>
      </c>
      <c r="E242" s="211" t="str">
        <f>VLOOKUP(D242,'TS Gantry - AP47'!$C$8:$D$638,2,0)</f>
        <v>DA+6</v>
      </c>
      <c r="F242" s="211" t="s">
        <v>651</v>
      </c>
      <c r="G242" s="158">
        <v>45985.0</v>
      </c>
      <c r="H242" s="158">
        <v>45989.0</v>
      </c>
      <c r="I242" s="185" t="s">
        <v>658</v>
      </c>
      <c r="J242" s="185" t="s">
        <v>693</v>
      </c>
      <c r="K242" s="185" t="s">
        <v>654</v>
      </c>
      <c r="L242" s="185" t="str">
        <f>VLOOKUP(D242,'TS Gantry - AP47'!$C$8:$X$638,22,FALSE)</f>
        <v>KEEKASAR</v>
      </c>
      <c r="M242" s="185" t="str">
        <f>VLOOKUP(D242,'TS Gantry - AP47'!$C$8:$Y$638,23,FALSE)</f>
        <v>SARDARSHAHAR</v>
      </c>
      <c r="N242" s="185" t="str">
        <f>VLOOKUP(D242,'TS Gantry - AP47'!$C$8:$Z$638,24,FALSE)</f>
        <v>CHURU</v>
      </c>
      <c r="O242" s="163"/>
      <c r="P242" s="163"/>
      <c r="Q242" s="163"/>
      <c r="R242" s="163"/>
      <c r="S242" s="163"/>
      <c r="T242" s="261"/>
      <c r="U242" s="175"/>
      <c r="V242" s="175"/>
      <c r="W242" s="175"/>
      <c r="X242" s="175"/>
      <c r="Y242" s="175"/>
      <c r="Z242" s="175"/>
    </row>
    <row r="243" ht="15.75" customHeight="1">
      <c r="A243" s="202">
        <v>239.0</v>
      </c>
      <c r="B243" s="259" t="s">
        <v>637</v>
      </c>
      <c r="C243" s="163">
        <v>25.0</v>
      </c>
      <c r="D243" s="269" t="s">
        <v>264</v>
      </c>
      <c r="E243" s="211" t="str">
        <f>VLOOKUP(D243,'TS Gantry - AP47'!$C$8:$D$638,2,0)</f>
        <v>DC2+9</v>
      </c>
      <c r="F243" s="211" t="s">
        <v>651</v>
      </c>
      <c r="G243" s="136">
        <v>45981.0</v>
      </c>
      <c r="H243" s="158">
        <v>45990.0</v>
      </c>
      <c r="I243" s="185" t="s">
        <v>682</v>
      </c>
      <c r="J243" s="260" t="s">
        <v>663</v>
      </c>
      <c r="K243" s="185" t="s">
        <v>654</v>
      </c>
      <c r="L243" s="185" t="str">
        <f>VLOOKUP(D243,'TS Gantry - AP47'!$C$8:$X$638,22,FALSE)</f>
        <v>KELAN</v>
      </c>
      <c r="M243" s="185" t="str">
        <f>VLOOKUP(D243,'TS Gantry - AP47'!$C$8:$Y$638,23,FALSE)</f>
        <v>CHHATARGARH</v>
      </c>
      <c r="N243" s="185" t="str">
        <f>VLOOKUP(D243,'TS Gantry - AP47'!$C$8:$Z$638,24,FALSE)</f>
        <v>BIKANER</v>
      </c>
      <c r="O243" s="163"/>
      <c r="P243" s="163"/>
      <c r="Q243" s="163"/>
      <c r="R243" s="163"/>
      <c r="S243" s="163"/>
      <c r="T243" s="261"/>
      <c r="U243" s="175"/>
      <c r="V243" s="175"/>
      <c r="W243" s="175"/>
      <c r="X243" s="175"/>
      <c r="Y243" s="175"/>
      <c r="Z243" s="175"/>
    </row>
    <row r="244" ht="15.75" customHeight="1">
      <c r="A244" s="202">
        <v>240.0</v>
      </c>
      <c r="B244" s="259" t="s">
        <v>637</v>
      </c>
      <c r="C244" s="163">
        <v>26.0</v>
      </c>
      <c r="D244" s="161" t="s">
        <v>561</v>
      </c>
      <c r="E244" s="211" t="str">
        <f>VLOOKUP(D244,'TS Gantry - AP47'!$C$8:$D$638,2,0)</f>
        <v>DA+9</v>
      </c>
      <c r="F244" s="211" t="s">
        <v>651</v>
      </c>
      <c r="G244" s="136">
        <v>45986.0</v>
      </c>
      <c r="H244" s="158">
        <v>45990.0</v>
      </c>
      <c r="I244" s="185" t="s">
        <v>674</v>
      </c>
      <c r="J244" s="260" t="s">
        <v>672</v>
      </c>
      <c r="K244" s="185" t="s">
        <v>654</v>
      </c>
      <c r="L244" s="185" t="str">
        <f>VLOOKUP(D244,'TS Gantry - AP47'!$C$8:$X$638,22,FALSE)</f>
        <v>RANGAISAR</v>
      </c>
      <c r="M244" s="185" t="str">
        <f>VLOOKUP(D244,'TS Gantry - AP47'!$C$8:$Y$638,23,FALSE)</f>
        <v>SARDARSHAHAR</v>
      </c>
      <c r="N244" s="185" t="str">
        <f>VLOOKUP(D244,'TS Gantry - AP47'!$C$8:$Z$638,24,FALSE)</f>
        <v>CHURU</v>
      </c>
      <c r="O244" s="163"/>
      <c r="P244" s="163"/>
      <c r="Q244" s="163"/>
      <c r="R244" s="163"/>
      <c r="S244" s="163"/>
      <c r="T244" s="261"/>
      <c r="U244" s="175"/>
      <c r="V244" s="175"/>
      <c r="W244" s="175"/>
      <c r="X244" s="175"/>
      <c r="Y244" s="175"/>
      <c r="Z244" s="175"/>
    </row>
    <row r="245" ht="15.75" customHeight="1">
      <c r="A245" s="202">
        <v>241.0</v>
      </c>
      <c r="B245" s="259" t="s">
        <v>637</v>
      </c>
      <c r="C245" s="163">
        <v>27.0</v>
      </c>
      <c r="D245" s="269" t="s">
        <v>416</v>
      </c>
      <c r="E245" s="211" t="str">
        <f>VLOOKUP(D245,'TS Gantry - AP47'!$C$8:$D$638,2,0)</f>
        <v>DC2+3</v>
      </c>
      <c r="F245" s="211" t="s">
        <v>651</v>
      </c>
      <c r="G245" s="158">
        <v>45985.0</v>
      </c>
      <c r="H245" s="136">
        <v>45992.0</v>
      </c>
      <c r="I245" s="185" t="s">
        <v>652</v>
      </c>
      <c r="J245" s="185" t="s">
        <v>697</v>
      </c>
      <c r="K245" s="185" t="s">
        <v>654</v>
      </c>
      <c r="L245" s="185" t="str">
        <f>VLOOKUP(D245,'TS Gantry - AP47'!$C$8:$X$638,22,FALSE)</f>
        <v>LUNKARANSAR</v>
      </c>
      <c r="M245" s="185" t="str">
        <f>VLOOKUP(D245,'TS Gantry - AP47'!$C$8:$Y$638,23,FALSE)</f>
        <v>LUNKARANSAR</v>
      </c>
      <c r="N245" s="185" t="str">
        <f>VLOOKUP(D245,'TS Gantry - AP47'!$C$8:$Z$638,24,FALSE)</f>
        <v>BIKANER</v>
      </c>
      <c r="O245" s="163"/>
      <c r="P245" s="163"/>
      <c r="Q245" s="163"/>
      <c r="R245" s="163"/>
      <c r="S245" s="163"/>
      <c r="T245" s="261"/>
      <c r="U245" s="175"/>
      <c r="V245" s="175"/>
      <c r="W245" s="175"/>
      <c r="X245" s="175"/>
      <c r="Y245" s="175"/>
      <c r="Z245" s="175"/>
    </row>
    <row r="246" ht="15.75" customHeight="1">
      <c r="A246" s="202">
        <v>242.0</v>
      </c>
      <c r="B246" s="259" t="s">
        <v>637</v>
      </c>
      <c r="C246" s="163">
        <v>28.0</v>
      </c>
      <c r="D246" s="161" t="s">
        <v>537</v>
      </c>
      <c r="E246" s="211" t="str">
        <f>VLOOKUP(D246,'TS Gantry - AP47'!$C$8:$D$638,2,0)</f>
        <v>DA+9</v>
      </c>
      <c r="F246" s="211" t="s">
        <v>651</v>
      </c>
      <c r="G246" s="136">
        <v>45988.0</v>
      </c>
      <c r="H246" s="136">
        <v>45992.0</v>
      </c>
      <c r="I246" s="185" t="s">
        <v>658</v>
      </c>
      <c r="J246" s="185" t="s">
        <v>693</v>
      </c>
      <c r="K246" s="185" t="s">
        <v>654</v>
      </c>
      <c r="L246" s="185" t="str">
        <f>VLOOKUP(D246,'TS Gantry - AP47'!$C$8:$X$638,22,FALSE)</f>
        <v>MALSISAR</v>
      </c>
      <c r="M246" s="185" t="str">
        <f>VLOOKUP(D246,'TS Gantry - AP47'!$C$8:$Y$638,23,FALSE)</f>
        <v>SARDARSHAHAR</v>
      </c>
      <c r="N246" s="185" t="str">
        <f>VLOOKUP(D246,'TS Gantry - AP47'!$C$8:$Z$638,24,FALSE)</f>
        <v>CHURU</v>
      </c>
      <c r="O246" s="163"/>
      <c r="P246" s="163"/>
      <c r="Q246" s="163"/>
      <c r="R246" s="163"/>
      <c r="S246" s="163"/>
      <c r="T246" s="261"/>
      <c r="U246" s="175"/>
      <c r="V246" s="175"/>
      <c r="W246" s="175"/>
      <c r="X246" s="175"/>
      <c r="Y246" s="175"/>
      <c r="Z246" s="175"/>
    </row>
    <row r="247" ht="15.75" customHeight="1">
      <c r="A247" s="202">
        <v>243.0</v>
      </c>
      <c r="B247" s="259" t="s">
        <v>637</v>
      </c>
      <c r="C247" s="163">
        <v>29.0</v>
      </c>
      <c r="D247" s="237" t="s">
        <v>539</v>
      </c>
      <c r="E247" s="211" t="str">
        <f>VLOOKUP(D247,'TS Gantry - AP47'!$C$8:$D$638,2,0)</f>
        <v>DA+9</v>
      </c>
      <c r="F247" s="211" t="s">
        <v>651</v>
      </c>
      <c r="G247" s="136">
        <v>45981.0</v>
      </c>
      <c r="H247" s="136">
        <v>45993.0</v>
      </c>
      <c r="I247" s="185" t="s">
        <v>658</v>
      </c>
      <c r="J247" s="260" t="s">
        <v>662</v>
      </c>
      <c r="K247" s="185" t="s">
        <v>654</v>
      </c>
      <c r="L247" s="185" t="str">
        <f>VLOOKUP(D247,'TS Gantry - AP47'!$C$8:$X$638,22,FALSE)</f>
        <v>KEEKASAR</v>
      </c>
      <c r="M247" s="185" t="str">
        <f>VLOOKUP(D247,'TS Gantry - AP47'!$C$8:$Y$638,23,FALSE)</f>
        <v>SARDARSHAHAR</v>
      </c>
      <c r="N247" s="185" t="str">
        <f>VLOOKUP(D247,'TS Gantry - AP47'!$C$8:$Z$638,24,FALSE)</f>
        <v>CHURU</v>
      </c>
      <c r="O247" s="163"/>
      <c r="P247" s="163"/>
      <c r="Q247" s="163"/>
      <c r="R247" s="163"/>
      <c r="S247" s="163"/>
      <c r="T247" s="261"/>
      <c r="U247" s="175"/>
      <c r="V247" s="175"/>
      <c r="W247" s="175"/>
      <c r="X247" s="175"/>
      <c r="Y247" s="175"/>
      <c r="Z247" s="175"/>
    </row>
    <row r="248" ht="15.75" customHeight="1">
      <c r="A248" s="202">
        <v>244.0</v>
      </c>
      <c r="B248" s="259" t="s">
        <v>637</v>
      </c>
      <c r="C248" s="163">
        <v>30.0</v>
      </c>
      <c r="D248" s="269" t="s">
        <v>295</v>
      </c>
      <c r="E248" s="211" t="str">
        <f>VLOOKUP(D248,'TS Gantry - AP47'!$C$8:$D$638,2,0)</f>
        <v>DB1+0</v>
      </c>
      <c r="F248" s="211" t="s">
        <v>651</v>
      </c>
      <c r="G248" s="136">
        <v>45987.0</v>
      </c>
      <c r="H248" s="136">
        <v>45993.0</v>
      </c>
      <c r="I248" s="185" t="s">
        <v>682</v>
      </c>
      <c r="J248" s="260" t="s">
        <v>663</v>
      </c>
      <c r="K248" s="185" t="s">
        <v>654</v>
      </c>
      <c r="L248" s="185" t="str">
        <f>VLOOKUP(D248,'TS Gantry - AP47'!$C$8:$X$638,22,FALSE)</f>
        <v>BINJHARWALI</v>
      </c>
      <c r="M248" s="185" t="str">
        <f>VLOOKUP(D248,'TS Gantry - AP47'!$C$8:$Y$638,23,FALSE)</f>
        <v>LUNKARANSAR</v>
      </c>
      <c r="N248" s="185" t="str">
        <f>VLOOKUP(D248,'TS Gantry - AP47'!$C$8:$Z$638,24,FALSE)</f>
        <v>BIKANER</v>
      </c>
      <c r="O248" s="163"/>
      <c r="P248" s="163"/>
      <c r="Q248" s="163"/>
      <c r="R248" s="163"/>
      <c r="S248" s="163"/>
      <c r="T248" s="261"/>
      <c r="U248" s="175"/>
      <c r="V248" s="175"/>
      <c r="W248" s="175"/>
      <c r="X248" s="175"/>
      <c r="Y248" s="175"/>
      <c r="Z248" s="175"/>
    </row>
    <row r="249" ht="15.75" customHeight="1">
      <c r="A249" s="202">
        <v>245.0</v>
      </c>
      <c r="B249" s="259" t="s">
        <v>637</v>
      </c>
      <c r="C249" s="163">
        <v>31.0</v>
      </c>
      <c r="D249" s="161" t="s">
        <v>263</v>
      </c>
      <c r="E249" s="211" t="str">
        <f>VLOOKUP(D249,'TS Gantry - AP47'!$C$8:$D$638,2,0)</f>
        <v>DA+9</v>
      </c>
      <c r="F249" s="211" t="s">
        <v>651</v>
      </c>
      <c r="G249" s="158">
        <v>45990.0</v>
      </c>
      <c r="H249" s="136">
        <v>45993.0</v>
      </c>
      <c r="I249" s="185" t="s">
        <v>682</v>
      </c>
      <c r="J249" s="260" t="s">
        <v>663</v>
      </c>
      <c r="K249" s="185" t="s">
        <v>654</v>
      </c>
      <c r="L249" s="185" t="str">
        <f>VLOOKUP(D249,'TS Gantry - AP47'!$C$8:$X$638,22,FALSE)</f>
        <v>KELAN</v>
      </c>
      <c r="M249" s="185" t="str">
        <f>VLOOKUP(D249,'TS Gantry - AP47'!$C$8:$Y$638,23,FALSE)</f>
        <v>CHHATARGARH</v>
      </c>
      <c r="N249" s="185" t="str">
        <f>VLOOKUP(D249,'TS Gantry - AP47'!$C$8:$Z$638,24,FALSE)</f>
        <v>BIKANER</v>
      </c>
      <c r="O249" s="163"/>
      <c r="P249" s="163"/>
      <c r="Q249" s="163"/>
      <c r="R249" s="163"/>
      <c r="S249" s="163"/>
      <c r="T249" s="261"/>
      <c r="U249" s="175"/>
      <c r="V249" s="175"/>
      <c r="W249" s="175"/>
      <c r="X249" s="175"/>
      <c r="Y249" s="175"/>
      <c r="Z249" s="175"/>
    </row>
    <row r="250" ht="15.75" customHeight="1">
      <c r="A250" s="206">
        <v>246.0</v>
      </c>
      <c r="B250" s="262" t="s">
        <v>637</v>
      </c>
      <c r="C250" s="170">
        <v>32.0</v>
      </c>
      <c r="D250" s="263" t="s">
        <v>569</v>
      </c>
      <c r="E250" s="245" t="str">
        <f>VLOOKUP(D250,'TS Gantry - AP47'!$C$8:$D$638,2,0)</f>
        <v>DA+9</v>
      </c>
      <c r="F250" s="245" t="s">
        <v>651</v>
      </c>
      <c r="G250" s="226">
        <v>45991.0</v>
      </c>
      <c r="H250" s="226">
        <v>45994.0</v>
      </c>
      <c r="I250" s="209" t="s">
        <v>674</v>
      </c>
      <c r="J250" s="264" t="s">
        <v>672</v>
      </c>
      <c r="K250" s="209" t="s">
        <v>654</v>
      </c>
      <c r="L250" s="209" t="str">
        <f>VLOOKUP(D250,'TS Gantry - AP47'!$C$8:$X$638,22,FALSE)</f>
        <v>NAHARSARA</v>
      </c>
      <c r="M250" s="209" t="str">
        <f>VLOOKUP(D250,'TS Gantry - AP47'!$C$8:$Y$638,23,FALSE)</f>
        <v>SARDARSHAHAR</v>
      </c>
      <c r="N250" s="209" t="str">
        <f>VLOOKUP(D250,'TS Gantry - AP47'!$C$8:$Z$638,24,FALSE)</f>
        <v>CHURU</v>
      </c>
      <c r="O250" s="170"/>
      <c r="P250" s="170"/>
      <c r="Q250" s="170"/>
      <c r="R250" s="170"/>
      <c r="S250" s="170"/>
      <c r="T250" s="265"/>
      <c r="U250" s="266"/>
      <c r="V250" s="266"/>
      <c r="W250" s="266"/>
      <c r="X250" s="266"/>
      <c r="Y250" s="266"/>
      <c r="Z250" s="266"/>
    </row>
    <row r="251" ht="15.75" customHeight="1">
      <c r="A251" s="154">
        <v>247.0</v>
      </c>
      <c r="B251" s="259" t="s">
        <v>698</v>
      </c>
      <c r="C251" s="211">
        <v>1.0</v>
      </c>
      <c r="D251" s="155" t="s">
        <v>541</v>
      </c>
      <c r="E251" s="211" t="str">
        <f>VLOOKUP(D251,'TS Gantry - AP47'!$C$8:$D$638,2,0)</f>
        <v>DA+0</v>
      </c>
      <c r="F251" s="211" t="s">
        <v>651</v>
      </c>
      <c r="G251" s="249">
        <v>45991.0</v>
      </c>
      <c r="H251" s="249">
        <v>45995.0</v>
      </c>
      <c r="I251" s="214" t="s">
        <v>658</v>
      </c>
      <c r="J251" s="260" t="s">
        <v>662</v>
      </c>
      <c r="K251" s="214" t="s">
        <v>654</v>
      </c>
      <c r="L251" s="214" t="str">
        <f>VLOOKUP(D251,'TS Gantry - AP47'!$C$8:$X$638,22,FALSE)</f>
        <v>SONPALSAR</v>
      </c>
      <c r="M251" s="214" t="str">
        <f>VLOOKUP(D251,'TS Gantry - AP47'!$C$8:$Y$638,23,FALSE)</f>
        <v>SARDARSHAHAR</v>
      </c>
      <c r="N251" s="214" t="str">
        <f>VLOOKUP(D251,'TS Gantry - AP47'!$C$8:$Z$638,24,FALSE)</f>
        <v>CHURU</v>
      </c>
      <c r="O251" s="211"/>
      <c r="P251" s="211"/>
      <c r="Q251" s="211"/>
      <c r="R251" s="211"/>
      <c r="S251" s="211"/>
      <c r="T251" s="268"/>
      <c r="U251" s="175"/>
      <c r="V251" s="175"/>
      <c r="W251" s="175"/>
      <c r="X251" s="175"/>
      <c r="Y251" s="175"/>
      <c r="Z251" s="175"/>
    </row>
    <row r="252" ht="15.75" customHeight="1">
      <c r="A252" s="202">
        <v>248.0</v>
      </c>
      <c r="B252" s="259" t="s">
        <v>698</v>
      </c>
      <c r="C252" s="163">
        <v>2.0</v>
      </c>
      <c r="D252" s="237" t="s">
        <v>262</v>
      </c>
      <c r="E252" s="211" t="str">
        <f>VLOOKUP(D252,'TS Gantry - AP47'!$C$8:$D$638,2,0)</f>
        <v>DA+9</v>
      </c>
      <c r="F252" s="211" t="s">
        <v>651</v>
      </c>
      <c r="G252" s="136">
        <v>45992.0</v>
      </c>
      <c r="H252" s="158">
        <v>45996.0</v>
      </c>
      <c r="I252" s="185" t="s">
        <v>682</v>
      </c>
      <c r="J252" s="260" t="s">
        <v>663</v>
      </c>
      <c r="K252" s="185" t="s">
        <v>654</v>
      </c>
      <c r="L252" s="185" t="str">
        <f>VLOOKUP(D252,'TS Gantry - AP47'!$C$8:$X$638,22,FALSE)</f>
        <v>KELAN</v>
      </c>
      <c r="M252" s="185" t="str">
        <f>VLOOKUP(D252,'TS Gantry - AP47'!$C$8:$Y$638,23,FALSE)</f>
        <v>CHHATARGARH</v>
      </c>
      <c r="N252" s="185" t="str">
        <f>VLOOKUP(D252,'TS Gantry - AP47'!$C$8:$Z$638,24,FALSE)</f>
        <v>BIKANER</v>
      </c>
      <c r="O252" s="163"/>
      <c r="P252" s="163"/>
      <c r="Q252" s="163"/>
      <c r="R252" s="163"/>
      <c r="S252" s="163"/>
      <c r="T252" s="261"/>
      <c r="U252" s="175"/>
      <c r="V252" s="175"/>
      <c r="W252" s="175"/>
      <c r="X252" s="175"/>
      <c r="Y252" s="175"/>
      <c r="Z252" s="175"/>
    </row>
    <row r="253" ht="15.75" customHeight="1">
      <c r="A253" s="154">
        <v>249.0</v>
      </c>
      <c r="B253" s="259" t="s">
        <v>698</v>
      </c>
      <c r="C253" s="211">
        <v>3.0</v>
      </c>
      <c r="D253" s="161" t="s">
        <v>542</v>
      </c>
      <c r="E253" s="211" t="str">
        <f>VLOOKUP(D253,'TS Gantry - AP47'!$C$8:$D$638,2,0)</f>
        <v>DA+3</v>
      </c>
      <c r="F253" s="211" t="s">
        <v>651</v>
      </c>
      <c r="G253" s="136">
        <v>45993.0</v>
      </c>
      <c r="H253" s="158">
        <v>45997.0</v>
      </c>
      <c r="I253" s="185" t="s">
        <v>658</v>
      </c>
      <c r="J253" s="260" t="s">
        <v>662</v>
      </c>
      <c r="K253" s="185" t="s">
        <v>654</v>
      </c>
      <c r="L253" s="185" t="str">
        <f>VLOOKUP(D253,'TS Gantry - AP47'!$C$8:$X$638,22,FALSE)</f>
        <v>SONPALSAR</v>
      </c>
      <c r="M253" s="185" t="str">
        <f>VLOOKUP(D253,'TS Gantry - AP47'!$C$8:$Y$638,23,FALSE)</f>
        <v>SARDARSHAHAR</v>
      </c>
      <c r="N253" s="185" t="str">
        <f>VLOOKUP(D253,'TS Gantry - AP47'!$C$8:$Z$638,24,FALSE)</f>
        <v>CHURU</v>
      </c>
      <c r="O253" s="163"/>
      <c r="P253" s="163"/>
      <c r="Q253" s="163"/>
      <c r="R253" s="163"/>
      <c r="S253" s="163"/>
      <c r="T253" s="261"/>
      <c r="U253" s="175"/>
      <c r="V253" s="175"/>
      <c r="W253" s="175"/>
      <c r="X253" s="175"/>
      <c r="Y253" s="175"/>
      <c r="Z253" s="175"/>
    </row>
    <row r="254" ht="15.75" customHeight="1">
      <c r="A254" s="202">
        <v>250.0</v>
      </c>
      <c r="B254" s="259" t="s">
        <v>698</v>
      </c>
      <c r="C254" s="163">
        <v>4.0</v>
      </c>
      <c r="D254" s="161" t="s">
        <v>568</v>
      </c>
      <c r="E254" s="211" t="str">
        <f>VLOOKUP(D254,'TS Gantry - AP47'!$C$8:$D$638,2,0)</f>
        <v>DA+3</v>
      </c>
      <c r="F254" s="211" t="s">
        <v>651</v>
      </c>
      <c r="G254" s="158">
        <v>45994.0</v>
      </c>
      <c r="H254" s="158">
        <v>45998.0</v>
      </c>
      <c r="I254" s="185" t="s">
        <v>674</v>
      </c>
      <c r="J254" s="250" t="s">
        <v>672</v>
      </c>
      <c r="K254" s="185" t="s">
        <v>654</v>
      </c>
      <c r="L254" s="185" t="str">
        <f>VLOOKUP(D254,'TS Gantry - AP47'!$C$8:$X$638,22,FALSE)</f>
        <v>NAHARSARA</v>
      </c>
      <c r="M254" s="185" t="str">
        <f>VLOOKUP(D254,'TS Gantry - AP47'!$C$8:$Y$638,23,FALSE)</f>
        <v>SARDARSHAHAR</v>
      </c>
      <c r="N254" s="185" t="str">
        <f>VLOOKUP(D254,'TS Gantry - AP47'!$C$8:$Z$638,24,FALSE)</f>
        <v>CHURU</v>
      </c>
      <c r="O254" s="163"/>
      <c r="P254" s="163"/>
      <c r="Q254" s="163"/>
      <c r="R254" s="163"/>
      <c r="S254" s="163"/>
      <c r="T254" s="261"/>
      <c r="U254" s="175"/>
      <c r="V254" s="175"/>
      <c r="W254" s="175"/>
      <c r="X254" s="175"/>
      <c r="Y254" s="175"/>
      <c r="Z254" s="175"/>
    </row>
    <row r="255" ht="15.75" customHeight="1">
      <c r="A255" s="154">
        <v>251.0</v>
      </c>
      <c r="B255" s="259" t="s">
        <v>698</v>
      </c>
      <c r="C255" s="211">
        <v>5.0</v>
      </c>
      <c r="D255" s="271" t="s">
        <v>283</v>
      </c>
      <c r="E255" s="211" t="str">
        <f>VLOOKUP(D255,'TS Gantry - AP47'!$C$8:$D$638,2,0)</f>
        <v>DA+9</v>
      </c>
      <c r="F255" s="211" t="s">
        <v>651</v>
      </c>
      <c r="G255" s="158">
        <v>45995.0</v>
      </c>
      <c r="H255" s="158">
        <v>45998.0</v>
      </c>
      <c r="I255" s="185" t="s">
        <v>682</v>
      </c>
      <c r="J255" s="260" t="s">
        <v>663</v>
      </c>
      <c r="K255" s="185" t="s">
        <v>654</v>
      </c>
      <c r="L255" s="185" t="str">
        <f>VLOOKUP(D255,'TS Gantry - AP47'!$C$8:$X$638,22,FALSE)</f>
        <v>RAJASAR BHATIYAN</v>
      </c>
      <c r="M255" s="185" t="str">
        <f>VLOOKUP(D255,'TS Gantry - AP47'!$C$8:$Y$638,23,FALSE)</f>
        <v>CHHATARGARH</v>
      </c>
      <c r="N255" s="185" t="str">
        <f>VLOOKUP(D255,'TS Gantry - AP47'!$C$8:$Z$638,24,FALSE)</f>
        <v>BIKANER</v>
      </c>
      <c r="O255" s="163"/>
      <c r="P255" s="163"/>
      <c r="Q255" s="163"/>
      <c r="R255" s="163"/>
      <c r="S255" s="163"/>
      <c r="T255" s="261"/>
      <c r="U255" s="175"/>
      <c r="V255" s="175"/>
      <c r="W255" s="175"/>
      <c r="X255" s="175"/>
      <c r="Y255" s="175"/>
      <c r="Z255" s="175"/>
    </row>
    <row r="256" ht="15.75" customHeight="1">
      <c r="A256" s="202">
        <v>252.0</v>
      </c>
      <c r="B256" s="259" t="s">
        <v>698</v>
      </c>
      <c r="C256" s="163">
        <v>6.0</v>
      </c>
      <c r="D256" s="270" t="s">
        <v>483</v>
      </c>
      <c r="E256" s="211" t="str">
        <f>VLOOKUP(D256,'TS Gantry - AP47'!$C$8:$D$638,2,0)</f>
        <v>DA+0</v>
      </c>
      <c r="F256" s="211" t="s">
        <v>651</v>
      </c>
      <c r="G256" s="158">
        <v>45985.0</v>
      </c>
      <c r="H256" s="158">
        <v>45999.0</v>
      </c>
      <c r="I256" s="185" t="s">
        <v>680</v>
      </c>
      <c r="J256" s="185" t="s">
        <v>681</v>
      </c>
      <c r="K256" s="185" t="s">
        <v>654</v>
      </c>
      <c r="L256" s="185" t="str">
        <f>VLOOKUP(D256,'TS Gantry - AP47'!$C$8:$X$638,22,FALSE)</f>
        <v>GARABDESAR</v>
      </c>
      <c r="M256" s="185" t="str">
        <f>VLOOKUP(D256,'TS Gantry - AP47'!$C$8:$Y$638,23,FALSE)</f>
        <v>LUNKARANSAR</v>
      </c>
      <c r="N256" s="185" t="str">
        <f>VLOOKUP(D256,'TS Gantry - AP47'!$C$8:$Z$638,24,FALSE)</f>
        <v>BIKANER</v>
      </c>
      <c r="O256" s="163"/>
      <c r="P256" s="163"/>
      <c r="Q256" s="163"/>
      <c r="R256" s="163"/>
      <c r="S256" s="163"/>
      <c r="T256" s="261"/>
      <c r="U256" s="175"/>
      <c r="V256" s="175"/>
      <c r="W256" s="175"/>
      <c r="X256" s="175"/>
      <c r="Y256" s="175"/>
      <c r="Z256" s="175"/>
    </row>
    <row r="257" ht="15.75" customHeight="1">
      <c r="A257" s="154">
        <v>253.0</v>
      </c>
      <c r="B257" s="259" t="s">
        <v>698</v>
      </c>
      <c r="C257" s="211">
        <v>7.0</v>
      </c>
      <c r="D257" s="161" t="s">
        <v>260</v>
      </c>
      <c r="E257" s="211" t="str">
        <f>VLOOKUP(D257,'TS Gantry - AP47'!$C$8:$D$638,2,0)</f>
        <v>DA+3</v>
      </c>
      <c r="F257" s="211" t="s">
        <v>651</v>
      </c>
      <c r="G257" s="158">
        <v>45996.0</v>
      </c>
      <c r="H257" s="158">
        <v>46000.0</v>
      </c>
      <c r="I257" s="185" t="s">
        <v>682</v>
      </c>
      <c r="J257" s="260" t="s">
        <v>663</v>
      </c>
      <c r="K257" s="185" t="s">
        <v>654</v>
      </c>
      <c r="L257" s="185" t="str">
        <f>VLOOKUP(D257,'TS Gantry - AP47'!$C$8:$X$638,22,FALSE)</f>
        <v>KELAN</v>
      </c>
      <c r="M257" s="185" t="str">
        <f>VLOOKUP(D257,'TS Gantry - AP47'!$C$8:$Y$638,23,FALSE)</f>
        <v>CHHATARGARH</v>
      </c>
      <c r="N257" s="185" t="str">
        <f>VLOOKUP(D257,'TS Gantry - AP47'!$C$8:$Z$638,24,FALSE)</f>
        <v>BIKANER</v>
      </c>
      <c r="O257" s="163"/>
      <c r="P257" s="163"/>
      <c r="Q257" s="163"/>
      <c r="R257" s="163"/>
      <c r="S257" s="163"/>
      <c r="T257" s="261"/>
      <c r="U257" s="175"/>
      <c r="V257" s="175"/>
      <c r="W257" s="175"/>
      <c r="X257" s="175"/>
      <c r="Y257" s="175"/>
      <c r="Z257" s="175"/>
    </row>
    <row r="258" ht="15.75" customHeight="1">
      <c r="A258" s="202">
        <v>254.0</v>
      </c>
      <c r="B258" s="259" t="s">
        <v>698</v>
      </c>
      <c r="C258" s="163">
        <v>8.0</v>
      </c>
      <c r="D258" s="161" t="s">
        <v>570</v>
      </c>
      <c r="E258" s="211" t="str">
        <f>VLOOKUP(D258,'TS Gantry - AP47'!$C$8:$D$638,2,0)</f>
        <v>DA+9</v>
      </c>
      <c r="F258" s="211" t="s">
        <v>651</v>
      </c>
      <c r="G258" s="158">
        <v>45998.0</v>
      </c>
      <c r="H258" s="158">
        <v>46001.0</v>
      </c>
      <c r="I258" s="185" t="s">
        <v>674</v>
      </c>
      <c r="J258" s="250" t="s">
        <v>672</v>
      </c>
      <c r="K258" s="185" t="s">
        <v>654</v>
      </c>
      <c r="L258" s="185" t="str">
        <f>VLOOKUP(D258,'TS Gantry - AP47'!$C$8:$X$638,22,FALSE)</f>
        <v>NAHARSARA</v>
      </c>
      <c r="M258" s="185" t="str">
        <f>VLOOKUP(D258,'TS Gantry - AP47'!$C$8:$Y$638,23,FALSE)</f>
        <v>SARDARSHAHAR</v>
      </c>
      <c r="N258" s="185" t="str">
        <f>VLOOKUP(D258,'TS Gantry - AP47'!$C$8:$Z$638,24,FALSE)</f>
        <v>CHURU</v>
      </c>
      <c r="O258" s="163"/>
      <c r="P258" s="163"/>
      <c r="Q258" s="163"/>
      <c r="R258" s="163"/>
      <c r="S258" s="163"/>
      <c r="T258" s="261"/>
      <c r="U258" s="175"/>
      <c r="V258" s="175"/>
      <c r="W258" s="175"/>
      <c r="X258" s="175"/>
      <c r="Y258" s="175"/>
      <c r="Z258" s="175"/>
    </row>
    <row r="259" ht="15.75" customHeight="1">
      <c r="A259" s="154">
        <v>255.0</v>
      </c>
      <c r="B259" s="259" t="s">
        <v>698</v>
      </c>
      <c r="C259" s="211">
        <v>9.0</v>
      </c>
      <c r="D259" s="161" t="s">
        <v>259</v>
      </c>
      <c r="E259" s="211" t="str">
        <f>VLOOKUP(D259,'TS Gantry - AP47'!$C$8:$D$638,2,0)</f>
        <v>DA-1.5</v>
      </c>
      <c r="F259" s="211" t="s">
        <v>651</v>
      </c>
      <c r="G259" s="158">
        <v>45997.0</v>
      </c>
      <c r="H259" s="158">
        <v>46003.0</v>
      </c>
      <c r="I259" s="185" t="s">
        <v>682</v>
      </c>
      <c r="J259" s="260" t="s">
        <v>663</v>
      </c>
      <c r="K259" s="185" t="s">
        <v>654</v>
      </c>
      <c r="L259" s="185" t="str">
        <f>VLOOKUP(D259,'TS Gantry - AP47'!$C$8:$X$638,22,FALSE)</f>
        <v>KELAN</v>
      </c>
      <c r="M259" s="185" t="str">
        <f>VLOOKUP(D259,'TS Gantry - AP47'!$C$8:$Y$638,23,FALSE)</f>
        <v>CHHATARGARH</v>
      </c>
      <c r="N259" s="185" t="str">
        <f>VLOOKUP(D259,'TS Gantry - AP47'!$C$8:$Z$638,24,FALSE)</f>
        <v>BIKANER</v>
      </c>
      <c r="O259" s="163"/>
      <c r="P259" s="163"/>
      <c r="Q259" s="163"/>
      <c r="R259" s="163"/>
      <c r="S259" s="163"/>
      <c r="T259" s="261"/>
      <c r="U259" s="175"/>
      <c r="V259" s="175"/>
      <c r="W259" s="175"/>
      <c r="X259" s="175"/>
      <c r="Y259" s="175"/>
      <c r="Z259" s="175"/>
    </row>
    <row r="260" ht="15.75" customHeight="1">
      <c r="A260" s="202">
        <v>256.0</v>
      </c>
      <c r="B260" s="259" t="s">
        <v>698</v>
      </c>
      <c r="C260" s="163">
        <v>10.0</v>
      </c>
      <c r="D260" s="161" t="s">
        <v>281</v>
      </c>
      <c r="E260" s="211" t="str">
        <f>VLOOKUP(D260,'TS Gantry - AP47'!$C$8:$D$638,2,0)</f>
        <v>DA+6</v>
      </c>
      <c r="F260" s="211" t="s">
        <v>651</v>
      </c>
      <c r="G260" s="158">
        <v>45997.0</v>
      </c>
      <c r="H260" s="158">
        <v>46003.0</v>
      </c>
      <c r="I260" s="185" t="s">
        <v>682</v>
      </c>
      <c r="J260" s="260" t="s">
        <v>663</v>
      </c>
      <c r="K260" s="185" t="s">
        <v>654</v>
      </c>
      <c r="L260" s="185" t="str">
        <f>VLOOKUP(D260,'TS Gantry - AP47'!$C$8:$X$638,22,FALSE)</f>
        <v>RAJASAR BHATIYAN</v>
      </c>
      <c r="M260" s="185" t="str">
        <f>VLOOKUP(D260,'TS Gantry - AP47'!$C$8:$Y$638,23,FALSE)</f>
        <v>CHHATARGARH</v>
      </c>
      <c r="N260" s="185" t="str">
        <f>VLOOKUP(D260,'TS Gantry - AP47'!$C$8:$Z$638,24,FALSE)</f>
        <v>BIKANER</v>
      </c>
      <c r="O260" s="163"/>
      <c r="P260" s="163"/>
      <c r="Q260" s="163"/>
      <c r="R260" s="163"/>
      <c r="S260" s="163"/>
      <c r="T260" s="261"/>
      <c r="U260" s="175"/>
      <c r="V260" s="175"/>
      <c r="W260" s="175"/>
      <c r="X260" s="175"/>
      <c r="Y260" s="175"/>
      <c r="Z260" s="175"/>
    </row>
    <row r="261" ht="15.75" customHeight="1">
      <c r="A261" s="154">
        <v>257.0</v>
      </c>
      <c r="B261" s="259" t="s">
        <v>698</v>
      </c>
      <c r="C261" s="211">
        <v>11.0</v>
      </c>
      <c r="D261" s="237" t="s">
        <v>414</v>
      </c>
      <c r="E261" s="211" t="str">
        <f>VLOOKUP(D261,'TS Gantry - AP47'!$C$8:$D$638,2,0)</f>
        <v>DD45+9</v>
      </c>
      <c r="F261" s="211" t="s">
        <v>651</v>
      </c>
      <c r="G261" s="136">
        <v>45992.0</v>
      </c>
      <c r="H261" s="158">
        <v>46004.0</v>
      </c>
      <c r="I261" s="185" t="s">
        <v>652</v>
      </c>
      <c r="J261" s="272" t="s">
        <v>696</v>
      </c>
      <c r="K261" s="185" t="s">
        <v>654</v>
      </c>
      <c r="L261" s="185" t="str">
        <f>VLOOKUP(D261,'TS Gantry - AP47'!$C$8:$X$638,22,FALSE)</f>
        <v>LUNKARANSAR</v>
      </c>
      <c r="M261" s="185" t="str">
        <f>VLOOKUP(D261,'TS Gantry - AP47'!$C$8:$Y$638,23,FALSE)</f>
        <v>LUNKARANSAR</v>
      </c>
      <c r="N261" s="185" t="str">
        <f>VLOOKUP(D261,'TS Gantry - AP47'!$C$8:$Z$638,24,FALSE)</f>
        <v>BIKANER</v>
      </c>
      <c r="O261" s="163"/>
      <c r="P261" s="163"/>
      <c r="Q261" s="163"/>
      <c r="R261" s="163"/>
      <c r="S261" s="163"/>
      <c r="T261" s="261"/>
      <c r="U261" s="175"/>
      <c r="V261" s="175"/>
      <c r="W261" s="175"/>
      <c r="X261" s="175"/>
      <c r="Y261" s="175"/>
      <c r="Z261" s="175"/>
    </row>
    <row r="262" ht="15.75" customHeight="1">
      <c r="A262" s="202">
        <v>258.0</v>
      </c>
      <c r="B262" s="259" t="s">
        <v>698</v>
      </c>
      <c r="C262" s="163">
        <v>12.0</v>
      </c>
      <c r="D262" s="161" t="s">
        <v>280</v>
      </c>
      <c r="E262" s="211" t="str">
        <f>VLOOKUP(D262,'TS Gantry - AP47'!$C$8:$D$638,2,0)</f>
        <v>DA-3</v>
      </c>
      <c r="F262" s="211" t="s">
        <v>651</v>
      </c>
      <c r="G262" s="158">
        <v>46002.0</v>
      </c>
      <c r="H262" s="158">
        <v>46005.0</v>
      </c>
      <c r="I262" s="185" t="s">
        <v>682</v>
      </c>
      <c r="J262" s="260" t="s">
        <v>663</v>
      </c>
      <c r="K262" s="185" t="s">
        <v>654</v>
      </c>
      <c r="L262" s="185" t="str">
        <f>VLOOKUP(D262,'TS Gantry - AP47'!$C$8:$X$638,22,FALSE)</f>
        <v>RAJASAR BHATIYAN</v>
      </c>
      <c r="M262" s="185" t="str">
        <f>VLOOKUP(D262,'TS Gantry - AP47'!$C$8:$Y$638,23,FALSE)</f>
        <v>CHHATARGARH</v>
      </c>
      <c r="N262" s="185" t="str">
        <f>VLOOKUP(D262,'TS Gantry - AP47'!$C$8:$Z$638,24,FALSE)</f>
        <v>BIKANER</v>
      </c>
      <c r="O262" s="163"/>
      <c r="P262" s="163"/>
      <c r="Q262" s="163"/>
      <c r="R262" s="163"/>
      <c r="S262" s="163"/>
      <c r="T262" s="261"/>
      <c r="U262" s="175"/>
      <c r="V262" s="175"/>
      <c r="W262" s="175"/>
      <c r="X262" s="175"/>
      <c r="Y262" s="175"/>
      <c r="Z262" s="175"/>
    </row>
    <row r="263" ht="15.75" customHeight="1">
      <c r="A263" s="154">
        <v>259.0</v>
      </c>
      <c r="B263" s="259" t="s">
        <v>698</v>
      </c>
      <c r="C263" s="211">
        <v>13.0</v>
      </c>
      <c r="D263" s="161" t="s">
        <v>572</v>
      </c>
      <c r="E263" s="211" t="str">
        <f>VLOOKUP(D263,'TS Gantry - AP47'!$C$8:$D$638,2,0)</f>
        <v>DA+3</v>
      </c>
      <c r="F263" s="211" t="s">
        <v>651</v>
      </c>
      <c r="G263" s="158">
        <v>46002.0</v>
      </c>
      <c r="H263" s="158">
        <v>46005.0</v>
      </c>
      <c r="I263" s="185" t="s">
        <v>674</v>
      </c>
      <c r="J263" s="185" t="s">
        <v>694</v>
      </c>
      <c r="K263" s="185" t="s">
        <v>654</v>
      </c>
      <c r="L263" s="185" t="str">
        <f>VLOOKUP(D263,'TS Gantry - AP47'!$C$8:$X$638,22,FALSE)</f>
        <v>MALAKSAR</v>
      </c>
      <c r="M263" s="185" t="str">
        <f>VLOOKUP(D263,'TS Gantry - AP47'!$C$8:$Y$638,23,FALSE)</f>
        <v>SARDARSHAHAR</v>
      </c>
      <c r="N263" s="185" t="str">
        <f>VLOOKUP(D263,'TS Gantry - AP47'!$C$8:$Z$638,24,FALSE)</f>
        <v>CHURU</v>
      </c>
      <c r="O263" s="163"/>
      <c r="P263" s="163"/>
      <c r="Q263" s="163"/>
      <c r="R263" s="163"/>
      <c r="S263" s="163"/>
      <c r="T263" s="261"/>
      <c r="U263" s="175"/>
      <c r="V263" s="175"/>
      <c r="W263" s="175"/>
      <c r="X263" s="175"/>
      <c r="Y263" s="175"/>
      <c r="Z263" s="175"/>
    </row>
    <row r="264" ht="15.75" customHeight="1">
      <c r="A264" s="202">
        <v>260.0</v>
      </c>
      <c r="B264" s="259" t="s">
        <v>698</v>
      </c>
      <c r="C264" s="163">
        <v>14.0</v>
      </c>
      <c r="D264" s="161" t="s">
        <v>543</v>
      </c>
      <c r="E264" s="211" t="str">
        <f>VLOOKUP(D264,'TS Gantry - AP47'!$C$8:$D$638,2,0)</f>
        <v>DA+6</v>
      </c>
      <c r="F264" s="211" t="s">
        <v>651</v>
      </c>
      <c r="G264" s="158">
        <v>46000.0</v>
      </c>
      <c r="H264" s="158">
        <v>46007.0</v>
      </c>
      <c r="I264" s="185" t="s">
        <v>658</v>
      </c>
      <c r="J264" s="260" t="s">
        <v>662</v>
      </c>
      <c r="K264" s="185" t="s">
        <v>654</v>
      </c>
      <c r="L264" s="185" t="str">
        <f>VLOOKUP(D264,'TS Gantry - AP47'!$C$8:$X$638,22,FALSE)</f>
        <v>SONPALSAR</v>
      </c>
      <c r="M264" s="185" t="str">
        <f>VLOOKUP(D264,'TS Gantry - AP47'!$C$8:$Y$638,23,FALSE)</f>
        <v>SARDARSHAHAR</v>
      </c>
      <c r="N264" s="185" t="str">
        <f>VLOOKUP(D264,'TS Gantry - AP47'!$C$8:$Z$638,24,FALSE)</f>
        <v>CHURU</v>
      </c>
      <c r="O264" s="163"/>
      <c r="P264" s="163"/>
      <c r="Q264" s="163"/>
      <c r="R264" s="163"/>
      <c r="S264" s="163"/>
      <c r="T264" s="261"/>
      <c r="U264" s="175"/>
      <c r="V264" s="175"/>
      <c r="W264" s="175"/>
      <c r="X264" s="175"/>
      <c r="Y264" s="175"/>
      <c r="Z264" s="175"/>
    </row>
    <row r="265" ht="15.75" customHeight="1">
      <c r="A265" s="154">
        <v>261.0</v>
      </c>
      <c r="B265" s="259" t="s">
        <v>698</v>
      </c>
      <c r="C265" s="211">
        <v>15.0</v>
      </c>
      <c r="D265" s="162" t="s">
        <v>258</v>
      </c>
      <c r="E265" s="211" t="str">
        <f>VLOOKUP(D265,'TS Gantry - AP47'!$C$8:$D$638,2,0)</f>
        <v>DA+9</v>
      </c>
      <c r="F265" s="211" t="s">
        <v>651</v>
      </c>
      <c r="G265" s="158">
        <v>46005.0</v>
      </c>
      <c r="H265" s="158">
        <v>46007.0</v>
      </c>
      <c r="I265" s="185" t="s">
        <v>682</v>
      </c>
      <c r="J265" s="260" t="s">
        <v>663</v>
      </c>
      <c r="K265" s="185" t="s">
        <v>654</v>
      </c>
      <c r="L265" s="185" t="str">
        <f>VLOOKUP(D265,'TS Gantry - AP47'!$C$8:$X$638,22,FALSE)</f>
        <v>KELAN</v>
      </c>
      <c r="M265" s="185" t="str">
        <f>VLOOKUP(D265,'TS Gantry - AP47'!$C$8:$Y$638,23,FALSE)</f>
        <v>CHHATARGARH</v>
      </c>
      <c r="N265" s="185" t="str">
        <f>VLOOKUP(D265,'TS Gantry - AP47'!$C$8:$Z$638,24,FALSE)</f>
        <v>BIKANER</v>
      </c>
      <c r="O265" s="163"/>
      <c r="P265" s="163"/>
      <c r="Q265" s="163"/>
      <c r="R265" s="163"/>
      <c r="S265" s="163"/>
      <c r="T265" s="261"/>
      <c r="U265" s="175"/>
      <c r="V265" s="175"/>
      <c r="W265" s="175"/>
      <c r="X265" s="175"/>
      <c r="Y265" s="175"/>
      <c r="Z265" s="175"/>
    </row>
    <row r="266" ht="15.75" customHeight="1">
      <c r="A266" s="202">
        <v>262.0</v>
      </c>
      <c r="B266" s="259" t="s">
        <v>698</v>
      </c>
      <c r="C266" s="163">
        <v>16.0</v>
      </c>
      <c r="D266" s="161" t="s">
        <v>437</v>
      </c>
      <c r="E266" s="211" t="str">
        <f>VLOOKUP(D266,'TS Gantry - AP47'!$C$8:$D$638,2,0)</f>
        <v>DB2+0</v>
      </c>
      <c r="F266" s="211" t="s">
        <v>651</v>
      </c>
      <c r="G266" s="136">
        <v>45993.0</v>
      </c>
      <c r="H266" s="158">
        <v>46008.0</v>
      </c>
      <c r="I266" s="185" t="s">
        <v>680</v>
      </c>
      <c r="J266" s="185" t="s">
        <v>681</v>
      </c>
      <c r="K266" s="185" t="s">
        <v>654</v>
      </c>
      <c r="L266" s="185" t="str">
        <f>VLOOKUP(D266,'TS Gantry - AP47'!$C$8:$X$638,22,FALSE)</f>
        <v>UCHHRANGDESAR</v>
      </c>
      <c r="M266" s="185" t="str">
        <f>VLOOKUP(D266,'TS Gantry - AP47'!$C$8:$Y$638,23,FALSE)</f>
        <v>LUNKARANSAR</v>
      </c>
      <c r="N266" s="185" t="str">
        <f>VLOOKUP(D266,'TS Gantry - AP47'!$C$8:$Z$638,24,FALSE)</f>
        <v>BIKANER</v>
      </c>
      <c r="O266" s="163"/>
      <c r="P266" s="163"/>
      <c r="Q266" s="163"/>
      <c r="R266" s="163"/>
      <c r="S266" s="163"/>
      <c r="T266" s="261"/>
      <c r="U266" s="175"/>
      <c r="V266" s="175"/>
      <c r="W266" s="175"/>
      <c r="X266" s="175"/>
      <c r="Y266" s="175"/>
      <c r="Z266" s="175"/>
    </row>
    <row r="267" ht="15.75" customHeight="1">
      <c r="A267" s="154">
        <v>263.0</v>
      </c>
      <c r="B267" s="259" t="s">
        <v>698</v>
      </c>
      <c r="C267" s="211">
        <v>17.0</v>
      </c>
      <c r="D267" s="161" t="s">
        <v>549</v>
      </c>
      <c r="E267" s="211" t="str">
        <f>VLOOKUP(D267,'TS Gantry - AP47'!$C$8:$D$638,2,0)</f>
        <v>DA+3</v>
      </c>
      <c r="F267" s="211" t="s">
        <v>651</v>
      </c>
      <c r="G267" s="158">
        <v>46002.0</v>
      </c>
      <c r="H267" s="158">
        <v>46008.0</v>
      </c>
      <c r="I267" s="185" t="s">
        <v>658</v>
      </c>
      <c r="J267" s="260" t="s">
        <v>662</v>
      </c>
      <c r="K267" s="185" t="s">
        <v>654</v>
      </c>
      <c r="L267" s="185" t="str">
        <f>VLOOKUP(D267,'TS Gantry - AP47'!$C$8:$X$638,22,FALSE)</f>
        <v>SONPALSAR</v>
      </c>
      <c r="M267" s="185" t="str">
        <f>VLOOKUP(D267,'TS Gantry - AP47'!$C$8:$Y$638,23,FALSE)</f>
        <v>SARDARSHAHAR</v>
      </c>
      <c r="N267" s="185" t="str">
        <f>VLOOKUP(D267,'TS Gantry - AP47'!$C$8:$Z$638,24,FALSE)</f>
        <v>CHURU</v>
      </c>
      <c r="O267" s="163"/>
      <c r="P267" s="163"/>
      <c r="Q267" s="163"/>
      <c r="R267" s="163"/>
      <c r="S267" s="163"/>
      <c r="T267" s="261"/>
      <c r="U267" s="175"/>
      <c r="V267" s="175"/>
      <c r="W267" s="175"/>
      <c r="X267" s="175"/>
      <c r="Y267" s="175"/>
      <c r="Z267" s="175"/>
    </row>
    <row r="268" ht="15.75" customHeight="1">
      <c r="A268" s="202">
        <v>264.0</v>
      </c>
      <c r="B268" s="259" t="s">
        <v>698</v>
      </c>
      <c r="C268" s="163">
        <v>18.0</v>
      </c>
      <c r="D268" s="161" t="s">
        <v>422</v>
      </c>
      <c r="E268" s="211" t="str">
        <f>VLOOKUP(D268,'TS Gantry - AP47'!$C$8:$D$638,2,0)</f>
        <v>DA-1.5</v>
      </c>
      <c r="F268" s="211" t="s">
        <v>651</v>
      </c>
      <c r="G268" s="158">
        <v>46004.0</v>
      </c>
      <c r="H268" s="158">
        <v>46008.0</v>
      </c>
      <c r="I268" s="185" t="s">
        <v>652</v>
      </c>
      <c r="J268" s="272" t="s">
        <v>696</v>
      </c>
      <c r="K268" s="185" t="s">
        <v>654</v>
      </c>
      <c r="L268" s="185" t="str">
        <f>VLOOKUP(D268,'TS Gantry - AP47'!$C$8:$X$638,22,FALSE)</f>
        <v>LUNKARANSAR</v>
      </c>
      <c r="M268" s="185" t="str">
        <f>VLOOKUP(D268,'TS Gantry - AP47'!$C$8:$Y$638,23,FALSE)</f>
        <v>LUNKARANSAR</v>
      </c>
      <c r="N268" s="185" t="str">
        <f>VLOOKUP(D268,'TS Gantry - AP47'!$C$8:$Z$638,24,FALSE)</f>
        <v>BIKANER</v>
      </c>
      <c r="O268" s="163"/>
      <c r="P268" s="163"/>
      <c r="Q268" s="163"/>
      <c r="R268" s="163"/>
      <c r="S268" s="163"/>
      <c r="T268" s="261"/>
      <c r="U268" s="175"/>
      <c r="V268" s="175"/>
      <c r="W268" s="175"/>
      <c r="X268" s="175"/>
      <c r="Y268" s="175"/>
      <c r="Z268" s="175"/>
    </row>
    <row r="269" ht="15.75" customHeight="1">
      <c r="A269" s="154">
        <v>265.0</v>
      </c>
      <c r="B269" s="259" t="s">
        <v>698</v>
      </c>
      <c r="C269" s="211">
        <v>19.0</v>
      </c>
      <c r="D269" s="161" t="s">
        <v>571</v>
      </c>
      <c r="E269" s="211" t="str">
        <f>VLOOKUP(D269,'TS Gantry - AP47'!$C$8:$D$638,2,0)</f>
        <v>DA-3</v>
      </c>
      <c r="F269" s="211" t="s">
        <v>651</v>
      </c>
      <c r="G269" s="158">
        <v>46005.0</v>
      </c>
      <c r="H269" s="158">
        <v>46008.0</v>
      </c>
      <c r="I269" s="185" t="s">
        <v>674</v>
      </c>
      <c r="J269" s="185" t="s">
        <v>694</v>
      </c>
      <c r="K269" s="185" t="s">
        <v>654</v>
      </c>
      <c r="L269" s="185" t="str">
        <f>VLOOKUP(D269,'TS Gantry - AP47'!$C$8:$X$638,22,FALSE)</f>
        <v>MALAKSAR</v>
      </c>
      <c r="M269" s="185" t="str">
        <f>VLOOKUP(D269,'TS Gantry - AP47'!$C$8:$Y$638,23,FALSE)</f>
        <v>SARDARSHAHAR</v>
      </c>
      <c r="N269" s="185" t="str">
        <f>VLOOKUP(D269,'TS Gantry - AP47'!$C$8:$Z$638,24,FALSE)</f>
        <v>CHURU</v>
      </c>
      <c r="O269" s="163"/>
      <c r="P269" s="163"/>
      <c r="Q269" s="163"/>
      <c r="R269" s="163"/>
      <c r="S269" s="163"/>
      <c r="T269" s="261"/>
      <c r="U269" s="175"/>
      <c r="V269" s="175"/>
      <c r="W269" s="175"/>
      <c r="X269" s="175"/>
      <c r="Y269" s="175"/>
      <c r="Z269" s="175"/>
    </row>
    <row r="270" ht="15.75" customHeight="1">
      <c r="A270" s="202">
        <v>266.0</v>
      </c>
      <c r="B270" s="259" t="s">
        <v>698</v>
      </c>
      <c r="C270" s="163">
        <v>20.0</v>
      </c>
      <c r="D270" s="161" t="s">
        <v>301</v>
      </c>
      <c r="E270" s="211" t="str">
        <f>VLOOKUP(D270,'TS Gantry - AP47'!$C$8:$D$638,2,0)</f>
        <v>DA+6</v>
      </c>
      <c r="F270" s="211" t="s">
        <v>651</v>
      </c>
      <c r="G270" s="158">
        <v>46006.0</v>
      </c>
      <c r="H270" s="158">
        <v>46010.0</v>
      </c>
      <c r="I270" s="185" t="s">
        <v>682</v>
      </c>
      <c r="J270" s="185" t="s">
        <v>669</v>
      </c>
      <c r="K270" s="185" t="s">
        <v>654</v>
      </c>
      <c r="L270" s="185" t="str">
        <f>VLOOKUP(D270,'TS Gantry - AP47'!$C$8:$X$638,22,FALSE)</f>
        <v>BINJHARWALI</v>
      </c>
      <c r="M270" s="185" t="str">
        <f>VLOOKUP(D270,'TS Gantry - AP47'!$C$8:$Y$638,23,FALSE)</f>
        <v>LUNKARANSAR</v>
      </c>
      <c r="N270" s="185" t="str">
        <f>VLOOKUP(D270,'TS Gantry - AP47'!$C$8:$Z$638,24,FALSE)</f>
        <v>BIKANER</v>
      </c>
      <c r="O270" s="163"/>
      <c r="P270" s="163"/>
      <c r="Q270" s="163"/>
      <c r="R270" s="163"/>
      <c r="S270" s="163"/>
      <c r="T270" s="261"/>
      <c r="U270" s="175"/>
      <c r="V270" s="175"/>
      <c r="W270" s="175"/>
      <c r="X270" s="175"/>
      <c r="Y270" s="175"/>
      <c r="Z270" s="175"/>
    </row>
    <row r="271" ht="15.75" customHeight="1">
      <c r="A271" s="154">
        <v>267.0</v>
      </c>
      <c r="B271" s="259" t="s">
        <v>698</v>
      </c>
      <c r="C271" s="211">
        <v>21.0</v>
      </c>
      <c r="D271" s="161" t="s">
        <v>573</v>
      </c>
      <c r="E271" s="211" t="str">
        <f>VLOOKUP(D271,'TS Gantry - AP47'!$C$8:$D$638,2,0)</f>
        <v>DA+9</v>
      </c>
      <c r="F271" s="211" t="s">
        <v>651</v>
      </c>
      <c r="G271" s="158">
        <v>46009.0</v>
      </c>
      <c r="H271" s="158">
        <v>46012.0</v>
      </c>
      <c r="I271" s="185" t="s">
        <v>674</v>
      </c>
      <c r="J271" s="185" t="s">
        <v>672</v>
      </c>
      <c r="K271" s="185" t="s">
        <v>654</v>
      </c>
      <c r="L271" s="185" t="str">
        <f>VLOOKUP(D271,'TS Gantry - AP47'!$C$8:$X$638,22,FALSE)</f>
        <v>MALAKSAR</v>
      </c>
      <c r="M271" s="185" t="str">
        <f>VLOOKUP(D271,'TS Gantry - AP47'!$C$8:$Y$638,23,FALSE)</f>
        <v>SARDARSHAHAR</v>
      </c>
      <c r="N271" s="185" t="str">
        <f>VLOOKUP(D271,'TS Gantry - AP47'!$C$8:$Z$638,24,FALSE)</f>
        <v>CHURU</v>
      </c>
      <c r="O271" s="163"/>
      <c r="P271" s="163"/>
      <c r="Q271" s="163"/>
      <c r="R271" s="163"/>
      <c r="S271" s="163"/>
      <c r="T271" s="261"/>
      <c r="U271" s="175"/>
      <c r="V271" s="175"/>
      <c r="W271" s="175"/>
      <c r="X271" s="175"/>
      <c r="Y271" s="175"/>
      <c r="Z271" s="175"/>
    </row>
    <row r="272" ht="15.75" customHeight="1">
      <c r="A272" s="202">
        <v>268.0</v>
      </c>
      <c r="B272" s="259" t="s">
        <v>698</v>
      </c>
      <c r="C272" s="163">
        <v>22.0</v>
      </c>
      <c r="D272" s="161" t="s">
        <v>551</v>
      </c>
      <c r="E272" s="211" t="str">
        <f>VLOOKUP(D272,'TS Gantry - AP47'!$C$8:$D$638,2,0)</f>
        <v>DA+9</v>
      </c>
      <c r="F272" s="211" t="s">
        <v>651</v>
      </c>
      <c r="G272" s="158">
        <v>46011.0</v>
      </c>
      <c r="H272" s="158">
        <v>46014.0</v>
      </c>
      <c r="I272" s="185" t="s">
        <v>658</v>
      </c>
      <c r="J272" s="185" t="s">
        <v>699</v>
      </c>
      <c r="K272" s="185" t="s">
        <v>654</v>
      </c>
      <c r="L272" s="185" t="str">
        <f>VLOOKUP(D272,'TS Gantry - AP47'!$C$8:$X$638,22,FALSE)</f>
        <v>RANGAISAR</v>
      </c>
      <c r="M272" s="185" t="str">
        <f>VLOOKUP(D272,'TS Gantry - AP47'!$C$8:$Y$638,23,FALSE)</f>
        <v>SARDARSHAHAR</v>
      </c>
      <c r="N272" s="185" t="str">
        <f>VLOOKUP(D272,'TS Gantry - AP47'!$C$8:$Z$638,24,FALSE)</f>
        <v>CHURU</v>
      </c>
      <c r="O272" s="163"/>
      <c r="P272" s="163"/>
      <c r="Q272" s="163"/>
      <c r="R272" s="163"/>
      <c r="S272" s="163"/>
      <c r="T272" s="261"/>
      <c r="U272" s="175"/>
      <c r="V272" s="175"/>
      <c r="W272" s="175"/>
      <c r="X272" s="175"/>
      <c r="Y272" s="175"/>
      <c r="Z272" s="175"/>
    </row>
    <row r="273" ht="15.75" customHeight="1">
      <c r="A273" s="154">
        <v>269.0</v>
      </c>
      <c r="B273" s="259" t="s">
        <v>698</v>
      </c>
      <c r="C273" s="211">
        <v>23.0</v>
      </c>
      <c r="D273" s="161" t="s">
        <v>256</v>
      </c>
      <c r="E273" s="211" t="str">
        <f>VLOOKUP(D273,'TS Gantry - AP47'!$C$8:$D$638,2,0)</f>
        <v>DB2+3</v>
      </c>
      <c r="F273" s="211" t="s">
        <v>651</v>
      </c>
      <c r="G273" s="158">
        <v>46008.0</v>
      </c>
      <c r="H273" s="158">
        <v>46016.0</v>
      </c>
      <c r="I273" s="185" t="s">
        <v>682</v>
      </c>
      <c r="J273" s="260" t="s">
        <v>663</v>
      </c>
      <c r="K273" s="185" t="s">
        <v>654</v>
      </c>
      <c r="L273" s="185" t="str">
        <f>VLOOKUP(D273,'TS Gantry - AP47'!$C$8:$X$638,22,FALSE)</f>
        <v>KELAN</v>
      </c>
      <c r="M273" s="185" t="str">
        <f>VLOOKUP(D273,'TS Gantry - AP47'!$C$8:$Y$638,23,FALSE)</f>
        <v>CHHATARGARH</v>
      </c>
      <c r="N273" s="185" t="str">
        <f>VLOOKUP(D273,'TS Gantry - AP47'!$C$8:$Z$638,24,FALSE)</f>
        <v>BIKANER</v>
      </c>
      <c r="O273" s="163"/>
      <c r="P273" s="163"/>
      <c r="Q273" s="163"/>
      <c r="R273" s="163"/>
      <c r="S273" s="163"/>
      <c r="T273" s="261"/>
      <c r="U273" s="175"/>
      <c r="V273" s="175"/>
      <c r="W273" s="175"/>
      <c r="X273" s="175"/>
      <c r="Y273" s="175"/>
      <c r="Z273" s="175"/>
    </row>
    <row r="274" ht="15.75" customHeight="1">
      <c r="A274" s="202">
        <v>270.0</v>
      </c>
      <c r="B274" s="259" t="s">
        <v>698</v>
      </c>
      <c r="C274" s="163">
        <v>24.0</v>
      </c>
      <c r="D274" s="161" t="s">
        <v>302</v>
      </c>
      <c r="E274" s="211" t="str">
        <f>VLOOKUP(D274,'TS Gantry - AP47'!$C$8:$D$638,2,0)</f>
        <v>DB1+3</v>
      </c>
      <c r="F274" s="211" t="s">
        <v>651</v>
      </c>
      <c r="G274" s="158">
        <v>46010.0</v>
      </c>
      <c r="H274" s="158">
        <v>46017.0</v>
      </c>
      <c r="I274" s="185" t="s">
        <v>682</v>
      </c>
      <c r="J274" s="260" t="s">
        <v>663</v>
      </c>
      <c r="K274" s="185" t="s">
        <v>654</v>
      </c>
      <c r="L274" s="185" t="str">
        <f>VLOOKUP(D274,'TS Gantry - AP47'!$C$8:$X$638,22,FALSE)</f>
        <v>BINJHARWALI</v>
      </c>
      <c r="M274" s="185" t="str">
        <f>VLOOKUP(D274,'TS Gantry - AP47'!$C$8:$Y$638,23,FALSE)</f>
        <v>LUNKARANSAR</v>
      </c>
      <c r="N274" s="185" t="str">
        <f>VLOOKUP(D274,'TS Gantry - AP47'!$C$8:$Z$638,24,FALSE)</f>
        <v>BIKANER</v>
      </c>
      <c r="O274" s="163"/>
      <c r="P274" s="163"/>
      <c r="Q274" s="163"/>
      <c r="R274" s="163"/>
      <c r="S274" s="163"/>
      <c r="T274" s="261"/>
      <c r="U274" s="175"/>
      <c r="V274" s="175"/>
      <c r="W274" s="175"/>
      <c r="X274" s="175"/>
      <c r="Y274" s="175"/>
      <c r="Z274" s="175"/>
    </row>
    <row r="275" ht="15.75" customHeight="1">
      <c r="A275" s="154">
        <v>271.0</v>
      </c>
      <c r="B275" s="259" t="s">
        <v>698</v>
      </c>
      <c r="C275" s="211">
        <v>25.0</v>
      </c>
      <c r="D275" s="161" t="s">
        <v>574</v>
      </c>
      <c r="E275" s="211" t="str">
        <f>VLOOKUP(D275,'TS Gantry - AP47'!$C$8:$D$638,2,0)</f>
        <v>DB1+6</v>
      </c>
      <c r="F275" s="211" t="s">
        <v>651</v>
      </c>
      <c r="G275" s="158">
        <v>46012.0</v>
      </c>
      <c r="H275" s="158">
        <v>46017.0</v>
      </c>
      <c r="I275" s="185" t="s">
        <v>674</v>
      </c>
      <c r="J275" s="185" t="s">
        <v>700</v>
      </c>
      <c r="K275" s="185" t="s">
        <v>654</v>
      </c>
      <c r="L275" s="185" t="str">
        <f>VLOOKUP(D275,'TS Gantry - AP47'!$C$8:$X$638,22,FALSE)</f>
        <v>MALAKSAR</v>
      </c>
      <c r="M275" s="185" t="str">
        <f>VLOOKUP(D275,'TS Gantry - AP47'!$C$8:$Y$638,23,FALSE)</f>
        <v>SARDARSHAHAR</v>
      </c>
      <c r="N275" s="185" t="str">
        <f>VLOOKUP(D275,'TS Gantry - AP47'!$C$8:$Z$638,24,FALSE)</f>
        <v>CHURU</v>
      </c>
      <c r="O275" s="163"/>
      <c r="P275" s="163"/>
      <c r="Q275" s="163"/>
      <c r="R275" s="163"/>
      <c r="S275" s="163"/>
      <c r="T275" s="261"/>
      <c r="U275" s="175"/>
      <c r="V275" s="175"/>
      <c r="W275" s="175"/>
      <c r="X275" s="175"/>
      <c r="Y275" s="175"/>
      <c r="Z275" s="175"/>
    </row>
    <row r="276" ht="15.75" customHeight="1">
      <c r="A276" s="202">
        <v>272.0</v>
      </c>
      <c r="B276" s="259" t="s">
        <v>698</v>
      </c>
      <c r="C276" s="163">
        <v>26.0</v>
      </c>
      <c r="D276" s="161" t="s">
        <v>418</v>
      </c>
      <c r="E276" s="211" t="str">
        <f>VLOOKUP(D276,'TS Gantry - AP47'!$C$8:$D$638,2,0)</f>
        <v>DD60+6</v>
      </c>
      <c r="F276" s="211" t="s">
        <v>651</v>
      </c>
      <c r="G276" s="158">
        <v>46009.0</v>
      </c>
      <c r="H276" s="158">
        <v>46018.0</v>
      </c>
      <c r="I276" s="185" t="s">
        <v>652</v>
      </c>
      <c r="J276" s="185" t="s">
        <v>696</v>
      </c>
      <c r="K276" s="185" t="s">
        <v>654</v>
      </c>
      <c r="L276" s="185" t="str">
        <f>VLOOKUP(D276,'TS Gantry - AP47'!$C$8:$X$638,22,FALSE)</f>
        <v>LUNKARANSAR</v>
      </c>
      <c r="M276" s="185" t="str">
        <f>VLOOKUP(D276,'TS Gantry - AP47'!$C$8:$Y$638,23,FALSE)</f>
        <v>LUNKARANSAR</v>
      </c>
      <c r="N276" s="185" t="str">
        <f>VLOOKUP(D276,'TS Gantry - AP47'!$C$8:$Z$638,24,FALSE)</f>
        <v>BIKANER</v>
      </c>
      <c r="O276" s="163"/>
      <c r="P276" s="163"/>
      <c r="Q276" s="163"/>
      <c r="R276" s="163"/>
      <c r="S276" s="163"/>
      <c r="T276" s="261"/>
      <c r="U276" s="175"/>
      <c r="V276" s="175"/>
      <c r="W276" s="175"/>
      <c r="X276" s="175"/>
      <c r="Y276" s="175"/>
      <c r="Z276" s="175"/>
    </row>
    <row r="277" ht="15.75" customHeight="1">
      <c r="A277" s="154">
        <v>273.0</v>
      </c>
      <c r="B277" s="259" t="s">
        <v>698</v>
      </c>
      <c r="C277" s="211">
        <v>27.0</v>
      </c>
      <c r="D277" s="161" t="s">
        <v>432</v>
      </c>
      <c r="E277" s="211" t="str">
        <f>VLOOKUP(D277,'TS Gantry - AP47'!$C$8:$D$638,2,0)</f>
        <v>DB1+9</v>
      </c>
      <c r="F277" s="211" t="s">
        <v>651</v>
      </c>
      <c r="G277" s="158">
        <v>46009.0</v>
      </c>
      <c r="H277" s="158">
        <v>46018.0</v>
      </c>
      <c r="I277" s="185" t="s">
        <v>680</v>
      </c>
      <c r="J277" s="185" t="s">
        <v>681</v>
      </c>
      <c r="K277" s="185" t="s">
        <v>654</v>
      </c>
      <c r="L277" s="185" t="str">
        <f>VLOOKUP(D277,'TS Gantry - AP47'!$C$8:$X$638,22,FALSE)</f>
        <v>UCHHRANGDESAR</v>
      </c>
      <c r="M277" s="185" t="str">
        <f>VLOOKUP(D277,'TS Gantry - AP47'!$C$8:$Y$638,23,FALSE)</f>
        <v>LUNKARANSAR</v>
      </c>
      <c r="N277" s="185" t="str">
        <f>VLOOKUP(D277,'TS Gantry - AP47'!$C$8:$Z$638,24,FALSE)</f>
        <v>BIKANER</v>
      </c>
      <c r="O277" s="163"/>
      <c r="P277" s="163"/>
      <c r="Q277" s="163"/>
      <c r="R277" s="163"/>
      <c r="S277" s="163"/>
      <c r="T277" s="261"/>
      <c r="U277" s="175"/>
      <c r="V277" s="175"/>
      <c r="W277" s="175"/>
      <c r="X277" s="175"/>
      <c r="Y277" s="175"/>
      <c r="Z277" s="175"/>
    </row>
    <row r="278" ht="15.75" customHeight="1">
      <c r="A278" s="202">
        <v>274.0</v>
      </c>
      <c r="B278" s="259" t="s">
        <v>698</v>
      </c>
      <c r="C278" s="163">
        <v>28.0</v>
      </c>
      <c r="D278" s="161" t="s">
        <v>255</v>
      </c>
      <c r="E278" s="211" t="str">
        <f>VLOOKUP(D278,'TS Gantry - AP47'!$C$8:$D$638,2,0)</f>
        <v>DA+9</v>
      </c>
      <c r="F278" s="211" t="s">
        <v>651</v>
      </c>
      <c r="G278" s="158">
        <v>46016.0</v>
      </c>
      <c r="H278" s="158">
        <v>46021.0</v>
      </c>
      <c r="I278" s="185" t="s">
        <v>682</v>
      </c>
      <c r="J278" s="185" t="s">
        <v>669</v>
      </c>
      <c r="K278" s="185" t="s">
        <v>654</v>
      </c>
      <c r="L278" s="185" t="str">
        <f>VLOOKUP(D278,'TS Gantry - AP47'!$C$8:$X$638,22,FALSE)</f>
        <v>KELAN</v>
      </c>
      <c r="M278" s="185" t="str">
        <f>VLOOKUP(D278,'TS Gantry - AP47'!$C$8:$Y$638,23,FALSE)</f>
        <v>CHHATARGARH</v>
      </c>
      <c r="N278" s="185" t="str">
        <f>VLOOKUP(D278,'TS Gantry - AP47'!$C$8:$Z$638,24,FALSE)</f>
        <v>BIKANER</v>
      </c>
      <c r="O278" s="163"/>
      <c r="P278" s="163"/>
      <c r="Q278" s="163"/>
      <c r="R278" s="163"/>
      <c r="S278" s="163"/>
      <c r="T278" s="261"/>
      <c r="U278" s="175"/>
      <c r="V278" s="175"/>
      <c r="W278" s="175"/>
      <c r="X278" s="175"/>
      <c r="Y278" s="175"/>
      <c r="Z278" s="175"/>
    </row>
    <row r="279" ht="15.75" customHeight="1">
      <c r="A279" s="154">
        <v>275.0</v>
      </c>
      <c r="B279" s="259" t="s">
        <v>698</v>
      </c>
      <c r="C279" s="211">
        <v>29.0</v>
      </c>
      <c r="D279" s="161" t="s">
        <v>576</v>
      </c>
      <c r="E279" s="211" t="str">
        <f>VLOOKUP(D279,'TS Gantry - AP47'!$C$8:$D$638,2,0)</f>
        <v>DA+6</v>
      </c>
      <c r="F279" s="211" t="s">
        <v>651</v>
      </c>
      <c r="G279" s="158">
        <v>46017.0</v>
      </c>
      <c r="H279" s="158">
        <v>46021.0</v>
      </c>
      <c r="I279" s="185" t="s">
        <v>674</v>
      </c>
      <c r="J279" s="185" t="s">
        <v>700</v>
      </c>
      <c r="K279" s="185" t="s">
        <v>654</v>
      </c>
      <c r="L279" s="185" t="str">
        <f>VLOOKUP(D279,'TS Gantry - AP47'!$C$8:$X$638,22,FALSE)</f>
        <v>MALAKSAR</v>
      </c>
      <c r="M279" s="185" t="str">
        <f>VLOOKUP(D279,'TS Gantry - AP47'!$C$8:$Y$638,23,FALSE)</f>
        <v>SARDARSHAHAR</v>
      </c>
      <c r="N279" s="185" t="str">
        <f>VLOOKUP(D279,'TS Gantry - AP47'!$C$8:$Z$638,24,FALSE)</f>
        <v>CHURU</v>
      </c>
      <c r="O279" s="163"/>
      <c r="P279" s="163"/>
      <c r="Q279" s="163"/>
      <c r="R279" s="163"/>
      <c r="S279" s="163"/>
      <c r="T279" s="261"/>
      <c r="U279" s="175"/>
      <c r="V279" s="175"/>
      <c r="W279" s="175"/>
      <c r="X279" s="175"/>
      <c r="Y279" s="175"/>
      <c r="Z279" s="175"/>
    </row>
    <row r="280" ht="15.75" customHeight="1">
      <c r="A280" s="202">
        <v>276.0</v>
      </c>
      <c r="B280" s="259" t="s">
        <v>698</v>
      </c>
      <c r="C280" s="163">
        <v>30.0</v>
      </c>
      <c r="D280" s="161" t="s">
        <v>479</v>
      </c>
      <c r="E280" s="211" t="str">
        <f>VLOOKUP(D280,'TS Gantry - AP47'!$C$8:$D$638,2,0)</f>
        <v>DA+3</v>
      </c>
      <c r="F280" s="211" t="s">
        <v>651</v>
      </c>
      <c r="G280" s="158">
        <v>46016.0</v>
      </c>
      <c r="H280" s="158">
        <v>46022.0</v>
      </c>
      <c r="I280" s="185" t="s">
        <v>680</v>
      </c>
      <c r="J280" s="185" t="s">
        <v>681</v>
      </c>
      <c r="K280" s="185" t="s">
        <v>654</v>
      </c>
      <c r="L280" s="185" t="str">
        <f>VLOOKUP(D280,'TS Gantry - AP47'!$C$8:$X$638,22,FALSE)</f>
        <v>RAJPURA HUDAAN</v>
      </c>
      <c r="M280" s="185" t="str">
        <f>VLOOKUP(D280,'TS Gantry - AP47'!$C$8:$Y$638,23,FALSE)</f>
        <v>LUNKARANSAR</v>
      </c>
      <c r="N280" s="185" t="str">
        <f>VLOOKUP(D280,'TS Gantry - AP47'!$C$8:$Z$638,24,FALSE)</f>
        <v>BIKANER</v>
      </c>
      <c r="O280" s="163"/>
      <c r="P280" s="163"/>
      <c r="Q280" s="163"/>
      <c r="R280" s="163"/>
      <c r="S280" s="163"/>
      <c r="T280" s="261"/>
      <c r="U280" s="175"/>
      <c r="V280" s="175"/>
      <c r="W280" s="175"/>
      <c r="X280" s="175"/>
      <c r="Y280" s="175"/>
      <c r="Z280" s="175"/>
    </row>
    <row r="281" ht="15.75" customHeight="1">
      <c r="A281" s="154">
        <v>277.0</v>
      </c>
      <c r="B281" s="259" t="s">
        <v>698</v>
      </c>
      <c r="C281" s="211">
        <v>31.0</v>
      </c>
      <c r="D281" s="161" t="s">
        <v>420</v>
      </c>
      <c r="E281" s="211" t="str">
        <f>VLOOKUP(D281,'TS Gantry - AP47'!$C$8:$D$638,2,0)</f>
        <v>DD60+9</v>
      </c>
      <c r="F281" s="211" t="s">
        <v>651</v>
      </c>
      <c r="G281" s="158">
        <v>46012.0</v>
      </c>
      <c r="H281" s="158">
        <v>46026.0</v>
      </c>
      <c r="I281" s="185" t="s">
        <v>652</v>
      </c>
      <c r="J281" s="185" t="s">
        <v>696</v>
      </c>
      <c r="K281" s="185" t="s">
        <v>654</v>
      </c>
      <c r="L281" s="185" t="str">
        <f>VLOOKUP(D281,'TS Gantry - AP47'!$C$8:$X$638,22,FALSE)</f>
        <v>LUNKARANSAR</v>
      </c>
      <c r="M281" s="185" t="str">
        <f>VLOOKUP(D281,'TS Gantry - AP47'!$C$8:$Y$638,23,FALSE)</f>
        <v>LUNKARANSAR</v>
      </c>
      <c r="N281" s="185" t="str">
        <f>VLOOKUP(D281,'TS Gantry - AP47'!$C$8:$Z$638,24,FALSE)</f>
        <v>BIKANER</v>
      </c>
      <c r="O281" s="163"/>
      <c r="P281" s="163"/>
      <c r="Q281" s="163"/>
      <c r="R281" s="163"/>
      <c r="S281" s="163"/>
      <c r="T281" s="261"/>
      <c r="U281" s="175"/>
      <c r="V281" s="175"/>
      <c r="W281" s="175"/>
      <c r="X281" s="175"/>
      <c r="Y281" s="175"/>
      <c r="Z281" s="175"/>
    </row>
    <row r="282" ht="15.75" customHeight="1">
      <c r="A282" s="202">
        <v>278.0</v>
      </c>
      <c r="B282" s="259" t="s">
        <v>698</v>
      </c>
      <c r="C282" s="163">
        <v>32.0</v>
      </c>
      <c r="D282" s="161" t="s">
        <v>252</v>
      </c>
      <c r="E282" s="211" t="str">
        <f>VLOOKUP(D282,'TS Gantry - AP47'!$C$8:$D$638,2,0)</f>
        <v>DA+9</v>
      </c>
      <c r="F282" s="211" t="s">
        <v>651</v>
      </c>
      <c r="G282" s="158">
        <v>46021.0</v>
      </c>
      <c r="H282" s="158">
        <v>46025.0</v>
      </c>
      <c r="I282" s="185" t="s">
        <v>682</v>
      </c>
      <c r="J282" s="185" t="s">
        <v>669</v>
      </c>
      <c r="K282" s="185" t="s">
        <v>654</v>
      </c>
      <c r="L282" s="185" t="str">
        <f>VLOOKUP(D282,'TS Gantry - AP47'!$C$8:$X$638,22,FALSE)</f>
        <v>KELAN</v>
      </c>
      <c r="M282" s="185" t="str">
        <f>VLOOKUP(D282,'TS Gantry - AP47'!$C$8:$Y$638,23,FALSE)</f>
        <v>CHHATARGARH</v>
      </c>
      <c r="N282" s="185" t="str">
        <f>VLOOKUP(D282,'TS Gantry - AP47'!$C$8:$Z$638,24,FALSE)</f>
        <v>BIKANER</v>
      </c>
      <c r="O282" s="163"/>
      <c r="P282" s="163"/>
      <c r="Q282" s="163"/>
      <c r="R282" s="163"/>
      <c r="S282" s="163"/>
      <c r="T282" s="261"/>
      <c r="U282" s="175"/>
      <c r="V282" s="175"/>
      <c r="W282" s="175"/>
      <c r="X282" s="175"/>
      <c r="Y282" s="175"/>
      <c r="Z282" s="175"/>
    </row>
    <row r="283" ht="15.75" customHeight="1">
      <c r="A283" s="202">
        <v>280.0</v>
      </c>
      <c r="B283" s="259" t="s">
        <v>639</v>
      </c>
      <c r="C283" s="163">
        <v>1.0</v>
      </c>
      <c r="D283" s="161" t="s">
        <v>552</v>
      </c>
      <c r="E283" s="211" t="str">
        <f>VLOOKUP(D283,'TS Gantry - AP47'!$C$8:$D$638,2,0)</f>
        <v>DC2+0</v>
      </c>
      <c r="F283" s="211" t="s">
        <v>651</v>
      </c>
      <c r="G283" s="158">
        <v>46021.0</v>
      </c>
      <c r="H283" s="158">
        <v>46027.0</v>
      </c>
      <c r="I283" s="185" t="s">
        <v>658</v>
      </c>
      <c r="J283" s="185" t="s">
        <v>699</v>
      </c>
      <c r="K283" s="185" t="s">
        <v>654</v>
      </c>
      <c r="L283" s="185" t="str">
        <f>VLOOKUP(D283,'TS Gantry - AP47'!$C$8:$X$638,22,FALSE)</f>
        <v>RANGAISAR</v>
      </c>
      <c r="M283" s="185" t="str">
        <f>VLOOKUP(D283,'TS Gantry - AP47'!$C$8:$Y$638,23,FALSE)</f>
        <v>SARDARSHAHAR</v>
      </c>
      <c r="N283" s="185" t="str">
        <f>VLOOKUP(D283,'TS Gantry - AP47'!$C$8:$Z$638,24,FALSE)</f>
        <v>CHURU</v>
      </c>
      <c r="O283" s="163"/>
      <c r="P283" s="163"/>
      <c r="Q283" s="163"/>
      <c r="R283" s="163"/>
      <c r="S283" s="163"/>
      <c r="T283" s="261"/>
      <c r="U283" s="175"/>
      <c r="V283" s="175"/>
      <c r="W283" s="175"/>
      <c r="X283" s="175"/>
      <c r="Y283" s="175"/>
      <c r="Z283" s="175"/>
    </row>
    <row r="284" ht="15.75" customHeight="1">
      <c r="A284" s="154">
        <v>279.0</v>
      </c>
      <c r="B284" s="259" t="s">
        <v>639</v>
      </c>
      <c r="C284" s="211">
        <v>2.0</v>
      </c>
      <c r="D284" s="161" t="s">
        <v>391</v>
      </c>
      <c r="E284" s="211" t="str">
        <f>VLOOKUP(D284,'TS Gantry - AP47'!$C$8:$D$638,2,0)</f>
        <v>DA+6</v>
      </c>
      <c r="F284" s="211" t="s">
        <v>651</v>
      </c>
      <c r="G284" s="158">
        <v>46027.0</v>
      </c>
      <c r="H284" s="158">
        <v>46033.0</v>
      </c>
      <c r="I284" s="185" t="s">
        <v>680</v>
      </c>
      <c r="J284" s="185" t="s">
        <v>681</v>
      </c>
      <c r="K284" s="185" t="s">
        <v>654</v>
      </c>
      <c r="L284" s="185" t="str">
        <f>VLOOKUP(D284,'TS Gantry - AP47'!$C$8:$X$638,22,FALSE)</f>
        <v>SURANA</v>
      </c>
      <c r="M284" s="185" t="str">
        <f>VLOOKUP(D284,'TS Gantry - AP47'!$C$8:$Y$638,23,FALSE)</f>
        <v>LUNKARANSAR</v>
      </c>
      <c r="N284" s="185" t="str">
        <f>VLOOKUP(D284,'TS Gantry - AP47'!$C$8:$Z$638,24,FALSE)</f>
        <v>BIKANER</v>
      </c>
      <c r="O284" s="163"/>
      <c r="P284" s="163"/>
      <c r="Q284" s="163"/>
      <c r="R284" s="163"/>
      <c r="S284" s="163"/>
      <c r="T284" s="261"/>
      <c r="U284" s="175"/>
      <c r="V284" s="175"/>
      <c r="W284" s="175"/>
      <c r="X284" s="175"/>
      <c r="Y284" s="175"/>
      <c r="Z284" s="175"/>
    </row>
    <row r="285" ht="15.75" customHeight="1">
      <c r="A285" s="154">
        <v>281.0</v>
      </c>
      <c r="B285" s="259" t="s">
        <v>639</v>
      </c>
      <c r="C285" s="253">
        <v>3.0</v>
      </c>
      <c r="D285" s="161" t="s">
        <v>614</v>
      </c>
      <c r="E285" s="211" t="str">
        <f>VLOOKUP(D285,'TS Gantry - AP47'!$C$8:$D$638,2,0)</f>
        <v>DB1+0</v>
      </c>
      <c r="F285" s="211" t="s">
        <v>651</v>
      </c>
      <c r="G285" s="158">
        <v>46026.0</v>
      </c>
      <c r="H285" s="158">
        <v>46033.0</v>
      </c>
      <c r="I285" s="185" t="s">
        <v>674</v>
      </c>
      <c r="J285" s="185" t="s">
        <v>692</v>
      </c>
      <c r="K285" s="185" t="s">
        <v>654</v>
      </c>
      <c r="L285" s="185" t="str">
        <f>VLOOKUP(D285,'TS Gantry - AP47'!$C$8:$X$638,22,FALSE)</f>
        <v>HALASAR</v>
      </c>
      <c r="M285" s="185" t="str">
        <f>VLOOKUP(D285,'TS Gantry - AP47'!$C$8:$Y$638,23,FALSE)</f>
        <v>SARDARSHAHAR</v>
      </c>
      <c r="N285" s="185" t="str">
        <f>VLOOKUP(D285,'TS Gantry - AP47'!$C$8:$Z$638,24,FALSE)</f>
        <v>CHURU</v>
      </c>
      <c r="O285" s="163"/>
      <c r="P285" s="163"/>
      <c r="Q285" s="163"/>
      <c r="R285" s="163"/>
      <c r="S285" s="163"/>
      <c r="T285" s="261"/>
      <c r="U285" s="175"/>
      <c r="V285" s="175"/>
      <c r="W285" s="175"/>
      <c r="X285" s="175"/>
      <c r="Y285" s="175"/>
      <c r="Z285" s="175"/>
    </row>
    <row r="286" ht="15.75" customHeight="1">
      <c r="A286" s="202">
        <v>282.0</v>
      </c>
      <c r="B286" s="259" t="s">
        <v>639</v>
      </c>
      <c r="C286" s="253">
        <v>4.0</v>
      </c>
      <c r="D286" s="161" t="s">
        <v>381</v>
      </c>
      <c r="E286" s="211" t="str">
        <f>VLOOKUP(D286,'TS Gantry - AP47'!$C$8:$D$638,2,0)</f>
        <v>DA+6</v>
      </c>
      <c r="F286" s="211" t="s">
        <v>651</v>
      </c>
      <c r="G286" s="158">
        <v>46027.0</v>
      </c>
      <c r="H286" s="158">
        <v>46034.0</v>
      </c>
      <c r="I286" s="185" t="s">
        <v>652</v>
      </c>
      <c r="J286" s="185" t="s">
        <v>701</v>
      </c>
      <c r="K286" s="185" t="s">
        <v>654</v>
      </c>
      <c r="L286" s="185" t="str">
        <f>VLOOKUP(D286,'TS Gantry - AP47'!$C$8:$X$638,22,FALSE)</f>
        <v>HANSHERA</v>
      </c>
      <c r="M286" s="185" t="str">
        <f>VLOOKUP(D286,'TS Gantry - AP47'!$C$8:$Y$638,23,FALSE)</f>
        <v>LUNKARANSAR</v>
      </c>
      <c r="N286" s="185" t="str">
        <f>VLOOKUP(D286,'TS Gantry - AP47'!$C$8:$Z$638,24,FALSE)</f>
        <v>BIKANER</v>
      </c>
      <c r="O286" s="163"/>
      <c r="P286" s="163"/>
      <c r="Q286" s="163"/>
      <c r="R286" s="163"/>
      <c r="S286" s="163"/>
      <c r="T286" s="261"/>
      <c r="U286" s="175"/>
      <c r="V286" s="175"/>
      <c r="W286" s="175"/>
      <c r="X286" s="175"/>
      <c r="Y286" s="175"/>
      <c r="Z286" s="175"/>
    </row>
    <row r="287" ht="15.75" customHeight="1">
      <c r="A287" s="154">
        <v>283.0</v>
      </c>
      <c r="B287" s="259" t="s">
        <v>639</v>
      </c>
      <c r="C287" s="211">
        <v>5.0</v>
      </c>
      <c r="D287" s="161" t="s">
        <v>553</v>
      </c>
      <c r="E287" s="211" t="str">
        <f>VLOOKUP(D287,'TS Gantry - AP47'!$C$8:$D$638,2,0)</f>
        <v>DD45+9</v>
      </c>
      <c r="F287" s="211" t="s">
        <v>651</v>
      </c>
      <c r="G287" s="158">
        <v>46026.0</v>
      </c>
      <c r="H287" s="158">
        <v>46035.0</v>
      </c>
      <c r="I287" s="185" t="s">
        <v>658</v>
      </c>
      <c r="J287" s="185" t="s">
        <v>700</v>
      </c>
      <c r="K287" s="185" t="s">
        <v>654</v>
      </c>
      <c r="L287" s="185" t="str">
        <f>VLOOKUP(D287,'TS Gantry - AP47'!$C$8:$X$638,22,FALSE)</f>
        <v>RANGAISAR</v>
      </c>
      <c r="M287" s="185" t="str">
        <f>VLOOKUP(D287,'TS Gantry - AP47'!$C$8:$Y$638,23,FALSE)</f>
        <v>SARDARSHAHAR</v>
      </c>
      <c r="N287" s="185" t="str">
        <f>VLOOKUP(D287,'TS Gantry - AP47'!$C$8:$Z$638,24,FALSE)</f>
        <v>CHURU</v>
      </c>
      <c r="O287" s="163"/>
      <c r="P287" s="163"/>
      <c r="Q287" s="163"/>
      <c r="R287" s="163"/>
      <c r="S287" s="163"/>
      <c r="T287" s="261"/>
      <c r="U287" s="175"/>
      <c r="V287" s="175"/>
      <c r="W287" s="175"/>
      <c r="X287" s="175"/>
      <c r="Y287" s="175"/>
      <c r="Z287" s="175"/>
    </row>
    <row r="288" ht="15.75" customHeight="1">
      <c r="A288" s="202">
        <v>284.0</v>
      </c>
      <c r="B288" s="259" t="s">
        <v>639</v>
      </c>
      <c r="C288" s="253">
        <v>6.0</v>
      </c>
      <c r="D288" s="161" t="s">
        <v>615</v>
      </c>
      <c r="E288" s="211" t="str">
        <f>VLOOKUP(D288,'TS Gantry - AP47'!$C$8:$D$638,2,0)</f>
        <v>DC1+0</v>
      </c>
      <c r="F288" s="211" t="s">
        <v>651</v>
      </c>
      <c r="G288" s="158">
        <v>46033.0</v>
      </c>
      <c r="H288" s="158">
        <v>46038.0</v>
      </c>
      <c r="I288" s="185" t="s">
        <v>674</v>
      </c>
      <c r="J288" s="185" t="s">
        <v>692</v>
      </c>
      <c r="K288" s="185" t="s">
        <v>654</v>
      </c>
      <c r="L288" s="185" t="str">
        <f>VLOOKUP(D288,'TS Gantry - AP47'!$C$8:$X$638,22,FALSE)</f>
        <v>HALASAR</v>
      </c>
      <c r="M288" s="185" t="str">
        <f>VLOOKUP(D288,'TS Gantry - AP47'!$C$8:$Y$638,23,FALSE)</f>
        <v>SARDARSHAHAR</v>
      </c>
      <c r="N288" s="185" t="str">
        <f>VLOOKUP(D288,'TS Gantry - AP47'!$C$8:$Z$638,24,FALSE)</f>
        <v>CHURU</v>
      </c>
      <c r="O288" s="163"/>
      <c r="P288" s="163"/>
      <c r="Q288" s="163"/>
      <c r="R288" s="163"/>
      <c r="S288" s="163"/>
      <c r="T288" s="261"/>
      <c r="U288" s="175"/>
      <c r="V288" s="175"/>
      <c r="W288" s="175"/>
      <c r="X288" s="175"/>
      <c r="Y288" s="175"/>
      <c r="Z288" s="175"/>
    </row>
    <row r="289" ht="15.75" customHeight="1">
      <c r="A289" s="154">
        <v>285.0</v>
      </c>
      <c r="B289" s="259" t="s">
        <v>639</v>
      </c>
      <c r="C289" s="253">
        <v>7.0</v>
      </c>
      <c r="D289" s="161" t="s">
        <v>246</v>
      </c>
      <c r="E289" s="211" t="str">
        <f>VLOOKUP(D289,'TS Gantry - AP47'!$C$8:$D$638,2,0)</f>
        <v>DD60+3</v>
      </c>
      <c r="F289" s="211" t="s">
        <v>651</v>
      </c>
      <c r="G289" s="158">
        <v>46021.0</v>
      </c>
      <c r="H289" s="158">
        <v>46042.0</v>
      </c>
      <c r="I289" s="185" t="s">
        <v>682</v>
      </c>
      <c r="J289" s="185" t="s">
        <v>663</v>
      </c>
      <c r="K289" s="185" t="s">
        <v>654</v>
      </c>
      <c r="L289" s="185" t="str">
        <f>VLOOKUP(D289,'TS Gantry - AP47'!$C$8:$X$638,22,FALSE)</f>
        <v>KELAN</v>
      </c>
      <c r="M289" s="185" t="str">
        <f>VLOOKUP(D289,'TS Gantry - AP47'!$C$8:$Y$638,23,FALSE)</f>
        <v>CHHATARGARH</v>
      </c>
      <c r="N289" s="185" t="str">
        <f>VLOOKUP(D289,'TS Gantry - AP47'!$C$8:$Z$638,24,FALSE)</f>
        <v>BIKANER</v>
      </c>
      <c r="O289" s="163"/>
      <c r="P289" s="163"/>
      <c r="Q289" s="163"/>
      <c r="R289" s="163"/>
      <c r="S289" s="163"/>
      <c r="T289" s="261"/>
      <c r="U289" s="175"/>
      <c r="V289" s="175"/>
      <c r="W289" s="175"/>
      <c r="X289" s="175"/>
      <c r="Y289" s="175"/>
      <c r="Z289" s="175"/>
    </row>
    <row r="290" ht="15.75" customHeight="1">
      <c r="A290" s="202">
        <v>286.0</v>
      </c>
      <c r="B290" s="259" t="s">
        <v>639</v>
      </c>
      <c r="C290" s="211">
        <v>8.0</v>
      </c>
      <c r="D290" s="161" t="s">
        <v>550</v>
      </c>
      <c r="E290" s="211" t="str">
        <f>VLOOKUP(D290,'TS Gantry - AP47'!$C$8:$D$638,2,0)</f>
        <v>DA+9</v>
      </c>
      <c r="F290" s="211" t="s">
        <v>651</v>
      </c>
      <c r="G290" s="158">
        <v>46037.0</v>
      </c>
      <c r="H290" s="158">
        <v>46043.0</v>
      </c>
      <c r="I290" s="185" t="s">
        <v>658</v>
      </c>
      <c r="J290" s="185" t="s">
        <v>700</v>
      </c>
      <c r="K290" s="185" t="s">
        <v>654</v>
      </c>
      <c r="L290" s="185" t="str">
        <f>VLOOKUP(D290,'TS Gantry - AP47'!$C$8:$X$638,22,FALSE)</f>
        <v>SONPALSAR</v>
      </c>
      <c r="M290" s="185" t="str">
        <f>VLOOKUP(D290,'TS Gantry - AP47'!$C$8:$Y$638,23,FALSE)</f>
        <v>SARDARSHAHAR</v>
      </c>
      <c r="N290" s="185" t="str">
        <f>VLOOKUP(D290,'TS Gantry - AP47'!$C$8:$Z$638,24,FALSE)</f>
        <v>CHURU</v>
      </c>
      <c r="O290" s="163"/>
      <c r="P290" s="163"/>
      <c r="Q290" s="163"/>
      <c r="R290" s="163"/>
      <c r="S290" s="163"/>
      <c r="T290" s="261"/>
      <c r="U290" s="175"/>
      <c r="V290" s="175"/>
      <c r="W290" s="175"/>
      <c r="X290" s="175"/>
      <c r="Y290" s="175"/>
      <c r="Z290" s="175"/>
    </row>
    <row r="291" ht="15.75" customHeight="1">
      <c r="A291" s="154">
        <v>287.0</v>
      </c>
      <c r="B291" s="259" t="s">
        <v>639</v>
      </c>
      <c r="C291" s="253">
        <v>9.0</v>
      </c>
      <c r="D291" s="161" t="s">
        <v>548</v>
      </c>
      <c r="E291" s="211" t="str">
        <f>VLOOKUP(D291,'TS Gantry - AP47'!$C$8:$D$638,2,0)</f>
        <v>DA+9</v>
      </c>
      <c r="F291" s="211" t="s">
        <v>651</v>
      </c>
      <c r="G291" s="158">
        <v>46050.0</v>
      </c>
      <c r="H291" s="158">
        <v>46053.0</v>
      </c>
      <c r="I291" s="185" t="s">
        <v>658</v>
      </c>
      <c r="J291" s="185" t="s">
        <v>700</v>
      </c>
      <c r="K291" s="185" t="s">
        <v>654</v>
      </c>
      <c r="L291" s="185" t="str">
        <f>VLOOKUP(D291,'TS Gantry - AP47'!$C$8:$X$638,22,FALSE)</f>
        <v>SONPALSAR</v>
      </c>
      <c r="M291" s="185" t="str">
        <f>VLOOKUP(D291,'TS Gantry - AP47'!$C$8:$Y$638,23,FALSE)</f>
        <v>SARDARSHAHAR</v>
      </c>
      <c r="N291" s="185" t="str">
        <f>VLOOKUP(D291,'TS Gantry - AP47'!$C$8:$Z$638,24,FALSE)</f>
        <v>CHURU</v>
      </c>
      <c r="O291" s="163"/>
      <c r="P291" s="163"/>
      <c r="Q291" s="163"/>
      <c r="R291" s="163"/>
      <c r="S291" s="163"/>
      <c r="T291" s="261"/>
      <c r="U291" s="175"/>
      <c r="V291" s="175"/>
      <c r="W291" s="175"/>
      <c r="X291" s="175"/>
      <c r="Y291" s="175"/>
      <c r="Z291" s="175"/>
    </row>
    <row r="292" ht="15.75" customHeight="1">
      <c r="A292" s="206">
        <v>288.0</v>
      </c>
      <c r="B292" s="262" t="s">
        <v>639</v>
      </c>
      <c r="C292" s="255">
        <v>10.0</v>
      </c>
      <c r="D292" s="263" t="s">
        <v>350</v>
      </c>
      <c r="E292" s="245" t="str">
        <f>VLOOKUP(D292,'TS Gantry - AP47'!$C$8:$D$638,2,0)</f>
        <v>DD60+25</v>
      </c>
      <c r="F292" s="245" t="s">
        <v>651</v>
      </c>
      <c r="G292" s="226">
        <v>46039.0</v>
      </c>
      <c r="H292" s="226">
        <v>46055.0</v>
      </c>
      <c r="I292" s="209" t="s">
        <v>652</v>
      </c>
      <c r="J292" s="209" t="s">
        <v>663</v>
      </c>
      <c r="K292" s="209" t="s">
        <v>654</v>
      </c>
      <c r="L292" s="209" t="str">
        <f>VLOOKUP(D292,'TS Gantry - AP47'!$C$8:$X$638,22,FALSE)</f>
        <v>DHEERERAN</v>
      </c>
      <c r="M292" s="209" t="str">
        <f>VLOOKUP(D292,'TS Gantry - AP47'!$C$8:$Y$638,23,FALSE)</f>
        <v>LUNKARANSAR</v>
      </c>
      <c r="N292" s="209" t="str">
        <f>VLOOKUP(D292,'TS Gantry - AP47'!$C$8:$Z$638,24,FALSE)</f>
        <v>BIKANER</v>
      </c>
      <c r="O292" s="170"/>
      <c r="P292" s="170"/>
      <c r="Q292" s="170"/>
      <c r="R292" s="170"/>
      <c r="S292" s="170"/>
      <c r="T292" s="265"/>
      <c r="U292" s="266"/>
      <c r="V292" s="266"/>
      <c r="W292" s="266"/>
      <c r="X292" s="266"/>
      <c r="Y292" s="266"/>
      <c r="Z292" s="266"/>
    </row>
    <row r="293" ht="15.75" customHeight="1">
      <c r="A293" s="154">
        <v>289.0</v>
      </c>
      <c r="B293" s="259" t="s">
        <v>702</v>
      </c>
      <c r="C293" s="259">
        <v>1.0</v>
      </c>
      <c r="D293" s="267" t="s">
        <v>387</v>
      </c>
      <c r="E293" s="211" t="str">
        <f>VLOOKUP(D293,'TS Gantry - AP47'!$C$8:$D$638,2,0)</f>
        <v>DA+0</v>
      </c>
      <c r="F293" s="211" t="s">
        <v>651</v>
      </c>
      <c r="G293" s="249">
        <v>46056.0</v>
      </c>
      <c r="H293" s="249">
        <v>46060.0</v>
      </c>
      <c r="I293" s="214" t="s">
        <v>652</v>
      </c>
      <c r="J293" s="214" t="s">
        <v>663</v>
      </c>
      <c r="K293" s="214" t="s">
        <v>654</v>
      </c>
      <c r="L293" s="214" t="str">
        <f>VLOOKUP(D293,'TS Gantry - AP47'!$C$8:$X$638,22,FALSE)</f>
        <v>JAKHARWALA</v>
      </c>
      <c r="M293" s="214" t="str">
        <f>VLOOKUP(D293,'TS Gantry - AP47'!$C$8:$Y$638,23,FALSE)</f>
        <v>LUNKARANSAR</v>
      </c>
      <c r="N293" s="214" t="str">
        <f>VLOOKUP(D293,'TS Gantry - AP47'!$C$8:$Z$638,24,FALSE)</f>
        <v>BIKANER</v>
      </c>
      <c r="O293" s="211"/>
      <c r="P293" s="211"/>
      <c r="Q293" s="211"/>
      <c r="R293" s="211"/>
      <c r="S293" s="211"/>
      <c r="T293" s="268"/>
      <c r="U293" s="175"/>
      <c r="V293" s="175"/>
      <c r="W293" s="175"/>
      <c r="X293" s="175"/>
      <c r="Y293" s="175"/>
      <c r="Z293" s="175"/>
    </row>
    <row r="294" ht="15.75" customHeight="1">
      <c r="A294" s="202">
        <v>290.0</v>
      </c>
      <c r="B294" s="253" t="s">
        <v>702</v>
      </c>
      <c r="C294" s="253">
        <v>2.0</v>
      </c>
      <c r="D294" s="161" t="s">
        <v>544</v>
      </c>
      <c r="E294" s="211" t="str">
        <f>VLOOKUP(D294,'TS Gantry - AP47'!$C$8:$D$644,2,0)</f>
        <v>DA+6</v>
      </c>
      <c r="F294" s="211" t="s">
        <v>651</v>
      </c>
      <c r="G294" s="158">
        <v>46068.0</v>
      </c>
      <c r="H294" s="158">
        <v>46072.0</v>
      </c>
      <c r="I294" s="185" t="s">
        <v>658</v>
      </c>
      <c r="J294" s="185" t="s">
        <v>662</v>
      </c>
      <c r="K294" s="185" t="s">
        <v>654</v>
      </c>
      <c r="L294" s="185" t="str">
        <f>VLOOKUP(D294,'TS Gantry - AP47'!$C$8:$X$638,22,FALSE)</f>
        <v>SONPALSAR</v>
      </c>
      <c r="M294" s="185" t="str">
        <f>VLOOKUP(D294,'TS Gantry - AP47'!$C$8:$Y$638,23,FALSE)</f>
        <v>SARDARSHAHAR</v>
      </c>
      <c r="N294" s="185" t="str">
        <f>VLOOKUP(D294,'TS Gantry - AP47'!$C$8:$Z$638,24,FALSE)</f>
        <v>CHURU</v>
      </c>
      <c r="O294" s="163"/>
      <c r="P294" s="163"/>
      <c r="Q294" s="163"/>
      <c r="R294" s="163"/>
      <c r="S294" s="163"/>
      <c r="T294" s="261"/>
      <c r="U294" s="175"/>
      <c r="V294" s="175"/>
      <c r="W294" s="175"/>
      <c r="X294" s="175"/>
      <c r="Y294" s="175"/>
      <c r="Z294" s="175"/>
    </row>
    <row r="295" ht="15.75" customHeight="1">
      <c r="A295" s="273">
        <v>291.0</v>
      </c>
      <c r="B295" s="255" t="s">
        <v>702</v>
      </c>
      <c r="C295" s="255">
        <v>3.0</v>
      </c>
      <c r="D295" s="263" t="s">
        <v>545</v>
      </c>
      <c r="E295" s="245" t="str">
        <f>VLOOKUP(D295,'TS Gantry - AP47'!$C$8:$D$644,2,0)</f>
        <v>DA+9</v>
      </c>
      <c r="F295" s="245" t="s">
        <v>651</v>
      </c>
      <c r="G295" s="226">
        <v>46068.0</v>
      </c>
      <c r="H295" s="226">
        <v>46075.0</v>
      </c>
      <c r="I295" s="209" t="s">
        <v>658</v>
      </c>
      <c r="J295" s="209" t="s">
        <v>662</v>
      </c>
      <c r="K295" s="209" t="s">
        <v>654</v>
      </c>
      <c r="L295" s="209" t="str">
        <f>VLOOKUP(D295,'TS Gantry - AP47'!$C$8:$X$638,22,FALSE)</f>
        <v>SONPALSAR</v>
      </c>
      <c r="M295" s="209" t="str">
        <f>VLOOKUP(D295,'TS Gantry - AP47'!$C$8:$Y$638,23,FALSE)</f>
        <v>SARDARSHAHAR</v>
      </c>
      <c r="N295" s="209" t="str">
        <f>VLOOKUP(D295,'TS Gantry - AP47'!$C$8:$Z$638,24,FALSE)</f>
        <v>CHURU</v>
      </c>
      <c r="O295" s="170"/>
      <c r="P295" s="170"/>
      <c r="Q295" s="170"/>
      <c r="R295" s="170"/>
      <c r="S295" s="170"/>
      <c r="T295" s="265"/>
      <c r="U295" s="266"/>
      <c r="V295" s="266"/>
      <c r="W295" s="266"/>
      <c r="X295" s="266"/>
      <c r="Y295" s="266"/>
      <c r="Z295" s="266"/>
    </row>
    <row r="296" ht="15.75" customHeight="1">
      <c r="A296" s="154">
        <v>292.0</v>
      </c>
      <c r="B296" s="211" t="s">
        <v>703</v>
      </c>
      <c r="C296" s="259">
        <v>1.0</v>
      </c>
      <c r="D296" s="267" t="s">
        <v>547</v>
      </c>
      <c r="E296" s="211" t="str">
        <f>VLOOKUP(D296,'TS Gantry - AP47'!$C$8:$D$644,2,0)</f>
        <v>DB2+3</v>
      </c>
      <c r="F296" s="211" t="s">
        <v>651</v>
      </c>
      <c r="G296" s="249">
        <v>46077.0</v>
      </c>
      <c r="H296" s="249">
        <v>46084.0</v>
      </c>
      <c r="I296" s="214" t="s">
        <v>658</v>
      </c>
      <c r="J296" s="214" t="s">
        <v>662</v>
      </c>
      <c r="K296" s="214" t="s">
        <v>654</v>
      </c>
      <c r="L296" s="214" t="str">
        <f>VLOOKUP(D296,'TS Gantry - AP47'!$C$8:$X$638,22,FALSE)</f>
        <v>SONPALSAR</v>
      </c>
      <c r="M296" s="214" t="str">
        <f>VLOOKUP(D296,'TS Gantry - AP47'!$C$8:$Y$638,23,FALSE)</f>
        <v>SARDARSHAHAR</v>
      </c>
      <c r="N296" s="214" t="str">
        <f>VLOOKUP(D296,'TS Gantry - AP47'!$C$8:$Z$638,24,FALSE)</f>
        <v>CHURU</v>
      </c>
      <c r="O296" s="211"/>
      <c r="P296" s="211"/>
      <c r="Q296" s="211"/>
      <c r="R296" s="211"/>
      <c r="S296" s="211"/>
      <c r="T296" s="268"/>
      <c r="U296" s="175"/>
      <c r="V296" s="175"/>
      <c r="W296" s="175"/>
      <c r="X296" s="175"/>
      <c r="Y296" s="175"/>
      <c r="Z296" s="175"/>
    </row>
    <row r="297" ht="15.75" customHeight="1">
      <c r="A297" s="274">
        <v>293.0</v>
      </c>
      <c r="B297" s="275" t="s">
        <v>703</v>
      </c>
      <c r="C297" s="276">
        <v>2.0</v>
      </c>
      <c r="D297" s="277" t="s">
        <v>616</v>
      </c>
      <c r="E297" s="275" t="str">
        <f>VLOOKUP(D297,'TS Gantry - AP47'!$C$8:$D$644,2,0)</f>
        <v>DB2+6</v>
      </c>
      <c r="F297" s="275" t="s">
        <v>651</v>
      </c>
      <c r="G297" s="164">
        <v>46080.0</v>
      </c>
      <c r="H297" s="164">
        <v>46090.0</v>
      </c>
      <c r="I297" s="239" t="s">
        <v>674</v>
      </c>
      <c r="J297" s="239" t="s">
        <v>672</v>
      </c>
      <c r="K297" s="239" t="s">
        <v>654</v>
      </c>
      <c r="L297" s="239" t="str">
        <f>VLOOKUP(D297,'TS Gantry - AP47'!$C$8:$X$638,22,FALSE)</f>
        <v>HALASAR</v>
      </c>
      <c r="M297" s="239" t="str">
        <f>VLOOKUP(D297,'TS Gantry - AP47'!$C$8:$Y$638,23,FALSE)</f>
        <v>SARDARSHAHAR</v>
      </c>
      <c r="N297" s="239" t="str">
        <f>VLOOKUP(D297,'TS Gantry - AP47'!$C$8:$Z$638,24,FALSE)</f>
        <v>CHURU</v>
      </c>
      <c r="O297" s="240"/>
      <c r="P297" s="240"/>
      <c r="Q297" s="240"/>
      <c r="R297" s="240"/>
      <c r="S297" s="240"/>
      <c r="T297" s="278"/>
      <c r="U297" s="175"/>
      <c r="V297" s="175"/>
      <c r="W297" s="175"/>
      <c r="X297" s="175"/>
      <c r="Y297" s="175"/>
      <c r="Z297" s="175"/>
    </row>
    <row r="298" ht="15.75" customHeight="1">
      <c r="A298" s="163">
        <v>294.0</v>
      </c>
      <c r="B298" s="163" t="s">
        <v>703</v>
      </c>
      <c r="C298" s="163">
        <v>3.0</v>
      </c>
      <c r="D298" s="161" t="s">
        <v>538</v>
      </c>
      <c r="E298" s="163" t="str">
        <f>VLOOKUP(D298,'TS Gantry - AP47'!$C$8:$D$644,2,0)</f>
        <v>DA+3</v>
      </c>
      <c r="F298" s="163" t="s">
        <v>651</v>
      </c>
      <c r="G298" s="158">
        <v>46093.0</v>
      </c>
      <c r="H298" s="158">
        <v>46096.0</v>
      </c>
      <c r="I298" s="185" t="s">
        <v>658</v>
      </c>
      <c r="J298" s="185" t="s">
        <v>672</v>
      </c>
      <c r="K298" s="185" t="s">
        <v>654</v>
      </c>
      <c r="L298" s="185" t="str">
        <f>VLOOKUP(D298,'TS Gantry - AP47'!$C$8:$X$638,22,FALSE)</f>
        <v>KEEKASAR</v>
      </c>
      <c r="M298" s="185" t="str">
        <f>VLOOKUP(D298,'TS Gantry - AP47'!$C$8:$Y$638,23,FALSE)</f>
        <v>SARDARSHAHAR</v>
      </c>
      <c r="N298" s="185" t="str">
        <f>VLOOKUP(D298,'TS Gantry - AP47'!$C$8:$Z$638,24,FALSE)</f>
        <v>CHURU</v>
      </c>
      <c r="O298" s="163"/>
      <c r="P298" s="163"/>
      <c r="Q298" s="163"/>
      <c r="R298" s="163"/>
      <c r="S298" s="163"/>
      <c r="T298" s="279"/>
      <c r="U298" s="163"/>
      <c r="V298" s="163"/>
      <c r="W298" s="163"/>
      <c r="X298" s="163"/>
      <c r="Y298" s="163"/>
      <c r="Z298" s="163"/>
    </row>
    <row r="299" ht="15.75" customHeight="1">
      <c r="A299" s="274">
        <v>295.0</v>
      </c>
      <c r="B299" s="240" t="s">
        <v>703</v>
      </c>
      <c r="C299" s="280">
        <v>4.0</v>
      </c>
      <c r="D299" s="281" t="s">
        <v>388</v>
      </c>
      <c r="E299" s="275" t="str">
        <f>VLOOKUP(D299,'TS Gantry - AP47'!$C$8:$D$644,2,0)</f>
        <v>DD60+0</v>
      </c>
      <c r="F299" s="275" t="s">
        <v>651</v>
      </c>
      <c r="G299" s="282">
        <v>46103.0</v>
      </c>
      <c r="H299" s="282">
        <v>46115.0</v>
      </c>
      <c r="I299" s="283" t="s">
        <v>658</v>
      </c>
      <c r="J299" s="283" t="s">
        <v>663</v>
      </c>
      <c r="K299" s="283" t="s">
        <v>654</v>
      </c>
      <c r="L299" s="283" t="str">
        <f>VLOOKUP(D299,'TS Gantry - AP47'!$C$8:$X$638,22,FALSE)</f>
        <v>JAKHARWALA</v>
      </c>
      <c r="M299" s="283" t="str">
        <f>VLOOKUP(D299,'TS Gantry - AP47'!$C$8:$Y$638,23,FALSE)</f>
        <v>LUNKARANSAR</v>
      </c>
      <c r="N299" s="283" t="str">
        <f>VLOOKUP(D299,'TS Gantry - AP47'!$C$8:$Z$638,24,FALSE)</f>
        <v>BIKANER</v>
      </c>
      <c r="O299" s="275"/>
      <c r="P299" s="275"/>
      <c r="Q299" s="275"/>
      <c r="R299" s="275"/>
      <c r="S299" s="275"/>
      <c r="T299" s="284"/>
      <c r="U299" s="175"/>
      <c r="V299" s="175"/>
      <c r="W299" s="175"/>
      <c r="X299" s="175"/>
      <c r="Y299" s="175"/>
      <c r="Z299" s="175"/>
    </row>
    <row r="300" ht="15.75" customHeight="1">
      <c r="A300" s="163">
        <v>296.0</v>
      </c>
      <c r="B300" s="163" t="s">
        <v>703</v>
      </c>
      <c r="C300" s="163">
        <v>5.0</v>
      </c>
      <c r="D300" s="161" t="s">
        <v>621</v>
      </c>
      <c r="E300" s="163" t="str">
        <f>VLOOKUP(D300,'TS Gantry - AP47'!$C$8:$D$647,2,0)</f>
        <v>DD60+18</v>
      </c>
      <c r="F300" s="163" t="s">
        <v>651</v>
      </c>
      <c r="G300" s="158">
        <v>46108.0</v>
      </c>
      <c r="H300" s="158">
        <v>46120.0</v>
      </c>
      <c r="I300" s="185" t="s">
        <v>674</v>
      </c>
      <c r="J300" s="185" t="s">
        <v>672</v>
      </c>
      <c r="K300" s="185" t="s">
        <v>654</v>
      </c>
      <c r="L300" s="185" t="str">
        <f>VLOOKUP(D300,'TS Gantry - AP47'!$C$8:$X$647,22,FALSE)</f>
        <v/>
      </c>
      <c r="M300" s="185" t="str">
        <f>VLOOKUP(D300,'TS Gantry - AP47'!$C$8:$Y$647,23,FALSE)</f>
        <v>SARDARSHAHAR</v>
      </c>
      <c r="N300" s="185" t="str">
        <f>VLOOKUP(D300,'TS Gantry - AP47'!$C$8:$Z$647,24,FALSE)</f>
        <v>CHURU</v>
      </c>
      <c r="O300" s="163"/>
      <c r="P300" s="163"/>
      <c r="Q300" s="163"/>
      <c r="R300" s="163"/>
      <c r="S300" s="163"/>
      <c r="T300" s="279"/>
      <c r="U300" s="163"/>
      <c r="V300" s="163"/>
      <c r="W300" s="163"/>
      <c r="X300" s="163"/>
      <c r="Y300" s="163"/>
      <c r="Z300" s="163"/>
    </row>
    <row r="301" ht="15.75" customHeight="1">
      <c r="A301" s="206">
        <v>297.0</v>
      </c>
      <c r="B301" s="170" t="s">
        <v>703</v>
      </c>
      <c r="C301" s="255">
        <v>6.0</v>
      </c>
      <c r="D301" s="263" t="s">
        <v>390</v>
      </c>
      <c r="E301" s="170" t="str">
        <f>VLOOKUP(D301,'TS Gantry - AP47'!$C$8:$D$644,2,0)</f>
        <v>DD60+0</v>
      </c>
      <c r="F301" s="170" t="s">
        <v>651</v>
      </c>
      <c r="G301" s="226">
        <v>46115.0</v>
      </c>
      <c r="H301" s="226">
        <v>46124.0</v>
      </c>
      <c r="I301" s="209" t="s">
        <v>658</v>
      </c>
      <c r="J301" s="209" t="s">
        <v>662</v>
      </c>
      <c r="K301" s="209" t="s">
        <v>654</v>
      </c>
      <c r="L301" s="209" t="str">
        <f>VLOOKUP(D301,'TS Gantry - AP47'!$C$8:$X$646,22,FALSE)</f>
        <v>JAKHARWALA</v>
      </c>
      <c r="M301" s="209" t="str">
        <f>VLOOKUP(D301,'TS Gantry - AP47'!$C$8:$Y$646,23,FALSE)</f>
        <v>LUNKARANSAR</v>
      </c>
      <c r="N301" s="209" t="str">
        <f>VLOOKUP(D301,'TS Gantry - AP47'!$C$8:$Z$646,24,FALSE)</f>
        <v>BIKANER</v>
      </c>
      <c r="O301" s="170"/>
      <c r="P301" s="170"/>
      <c r="Q301" s="170"/>
      <c r="R301" s="170"/>
      <c r="S301" s="170"/>
      <c r="T301" s="265"/>
      <c r="U301" s="285"/>
      <c r="V301" s="285"/>
      <c r="W301" s="285"/>
      <c r="X301" s="285"/>
      <c r="Y301" s="285"/>
      <c r="Z301" s="285"/>
    </row>
    <row r="302" ht="15.75" customHeight="1">
      <c r="A302" s="154">
        <v>298.0</v>
      </c>
      <c r="B302" s="211" t="s">
        <v>704</v>
      </c>
      <c r="C302" s="259">
        <v>1.0</v>
      </c>
      <c r="D302" s="267" t="s">
        <v>618</v>
      </c>
      <c r="E302" s="211" t="str">
        <f>VLOOKUP(D302,'TS Gantry - AP47'!$C$8:$D$644,2,0)</f>
        <v>DA-3</v>
      </c>
      <c r="F302" s="211" t="s">
        <v>651</v>
      </c>
      <c r="G302" s="249">
        <v>46121.0</v>
      </c>
      <c r="H302" s="286">
        <v>46127.0</v>
      </c>
      <c r="I302" s="214" t="s">
        <v>674</v>
      </c>
      <c r="J302" s="287" t="s">
        <v>662</v>
      </c>
      <c r="K302" s="214" t="s">
        <v>654</v>
      </c>
      <c r="L302" s="214" t="str">
        <f>VLOOKUP(D302,'TS Gantry - AP47'!$C$8:$X$646,22,FALSE)</f>
        <v/>
      </c>
      <c r="M302" s="214" t="str">
        <f>VLOOKUP(D302,'TS Gantry - AP47'!$C$8:$Y$646,23,FALSE)</f>
        <v>SARDARSHAHAR</v>
      </c>
      <c r="N302" s="214" t="str">
        <f>VLOOKUP(D302,'TS Gantry - AP47'!$C$8:$Z$646,24,FALSE)</f>
        <v>CHURU</v>
      </c>
      <c r="O302" s="211"/>
      <c r="P302" s="211"/>
      <c r="Q302" s="211"/>
      <c r="R302" s="211"/>
      <c r="S302" s="211"/>
      <c r="T302" s="268"/>
      <c r="U302" s="175"/>
      <c r="V302" s="175"/>
      <c r="W302" s="175"/>
      <c r="X302" s="175"/>
      <c r="Y302" s="175"/>
      <c r="Z302" s="175"/>
    </row>
    <row r="303" ht="15.75" customHeight="1">
      <c r="A303" s="154">
        <v>299.0</v>
      </c>
      <c r="B303" s="211" t="s">
        <v>704</v>
      </c>
      <c r="C303" s="253">
        <v>2.0</v>
      </c>
      <c r="D303" s="161" t="s">
        <v>620</v>
      </c>
      <c r="E303" s="211" t="str">
        <f>VLOOKUP(D303,'TS Gantry - AP47'!$C$8:$D$644,2,0)</f>
        <v>DD60+18</v>
      </c>
      <c r="F303" s="211" t="s">
        <v>651</v>
      </c>
      <c r="G303" s="158">
        <v>46065.0</v>
      </c>
      <c r="H303" s="158">
        <v>46136.0</v>
      </c>
      <c r="I303" s="214" t="s">
        <v>658</v>
      </c>
      <c r="J303" s="287" t="s">
        <v>662</v>
      </c>
      <c r="K303" s="185" t="s">
        <v>654</v>
      </c>
      <c r="L303" s="185" t="str">
        <f>VLOOKUP(D303,'TS Gantry - AP47'!$C$8:$X$646,22,FALSE)</f>
        <v/>
      </c>
      <c r="M303" s="185" t="str">
        <f>VLOOKUP(D303,'TS Gantry - AP47'!$C$8:$Y$646,23,FALSE)</f>
        <v>SARDARSHAHAR</v>
      </c>
      <c r="N303" s="185" t="str">
        <f>VLOOKUP(D303,'TS Gantry - AP47'!$C$8:$Z$646,24,FALSE)</f>
        <v>CHURU</v>
      </c>
      <c r="O303" s="163"/>
      <c r="P303" s="163"/>
      <c r="Q303" s="163"/>
      <c r="R303" s="163"/>
      <c r="S303" s="163"/>
      <c r="T303" s="261"/>
      <c r="U303" s="175"/>
      <c r="V303" s="175"/>
      <c r="W303" s="175"/>
      <c r="X303" s="175"/>
      <c r="Y303" s="175"/>
      <c r="Z303" s="175"/>
    </row>
    <row r="304" ht="15.75" customHeight="1">
      <c r="A304" s="154">
        <v>300.0</v>
      </c>
      <c r="B304" s="211" t="s">
        <v>704</v>
      </c>
      <c r="C304" s="259">
        <v>3.0</v>
      </c>
      <c r="D304" s="161" t="s">
        <v>619</v>
      </c>
      <c r="E304" s="211" t="str">
        <f>VLOOKUP(D304,'TS Gantry - AP47'!$C$8:$D$644,2,0)</f>
        <v>DC2+9</v>
      </c>
      <c r="F304" s="211" t="s">
        <v>651</v>
      </c>
      <c r="G304" s="158">
        <v>46126.0</v>
      </c>
      <c r="H304" s="158">
        <v>46136.0</v>
      </c>
      <c r="I304" s="214" t="s">
        <v>674</v>
      </c>
      <c r="J304" s="185" t="s">
        <v>694</v>
      </c>
      <c r="K304" s="185" t="s">
        <v>654</v>
      </c>
      <c r="L304" s="185" t="str">
        <f>VLOOKUP(D304,'TS Gantry - AP47'!$C$8:$X$638,22,FALSE)</f>
        <v>#N/A</v>
      </c>
      <c r="M304" s="185" t="str">
        <f>VLOOKUP(D304,'TS Gantry - AP47'!$C$8:$Y$638,23,FALSE)</f>
        <v>#N/A</v>
      </c>
      <c r="N304" s="185" t="str">
        <f>VLOOKUP(D304,'TS Gantry - AP47'!$C$8:$Z$638,24,FALSE)</f>
        <v>#N/A</v>
      </c>
      <c r="O304" s="163"/>
      <c r="P304" s="163"/>
      <c r="Q304" s="163"/>
      <c r="R304" s="163"/>
      <c r="S304" s="163"/>
      <c r="T304" s="261"/>
      <c r="U304" s="175"/>
      <c r="V304" s="175"/>
      <c r="W304" s="175"/>
      <c r="X304" s="175"/>
      <c r="Y304" s="175"/>
      <c r="Z304" s="175"/>
    </row>
    <row r="305" ht="15.75" customHeight="1">
      <c r="A305" s="273">
        <v>301.0</v>
      </c>
      <c r="B305" s="245" t="s">
        <v>704</v>
      </c>
      <c r="C305" s="255">
        <v>4.0</v>
      </c>
      <c r="D305" s="263" t="s">
        <v>554</v>
      </c>
      <c r="E305" s="245" t="str">
        <f>VLOOKUP(D305,'TS Gantry - AP47'!$C$8:$D$644,2,0)</f>
        <v>DA+6</v>
      </c>
      <c r="F305" s="245" t="s">
        <v>651</v>
      </c>
      <c r="G305" s="226">
        <v>46126.0</v>
      </c>
      <c r="H305" s="226">
        <v>46141.0</v>
      </c>
      <c r="I305" s="288" t="s">
        <v>658</v>
      </c>
      <c r="J305" s="209" t="s">
        <v>672</v>
      </c>
      <c r="K305" s="209" t="s">
        <v>654</v>
      </c>
      <c r="L305" s="209" t="str">
        <f>VLOOKUP(D305,'TS Gantry - AP47'!$C$8:$X$638,22,FALSE)</f>
        <v>RANGAISAR</v>
      </c>
      <c r="M305" s="209" t="str">
        <f>VLOOKUP(D305,'TS Gantry - AP47'!$C$8:$Y$638,23,FALSE)</f>
        <v>SARDARSHAHAR</v>
      </c>
      <c r="N305" s="209" t="str">
        <f>VLOOKUP(D305,'TS Gantry - AP47'!$C$8:$Z$638,24,FALSE)</f>
        <v>CHURU</v>
      </c>
      <c r="O305" s="170"/>
      <c r="P305" s="170"/>
      <c r="Q305" s="170"/>
      <c r="R305" s="170"/>
      <c r="S305" s="170"/>
      <c r="T305" s="265"/>
      <c r="U305" s="266"/>
      <c r="V305" s="266"/>
      <c r="W305" s="266"/>
      <c r="X305" s="266"/>
      <c r="Y305" s="266"/>
      <c r="Z305" s="266"/>
    </row>
    <row r="306" ht="15.75" customHeight="1">
      <c r="A306" s="154">
        <v>302.0</v>
      </c>
      <c r="B306" s="211" t="s">
        <v>705</v>
      </c>
      <c r="C306" s="259">
        <v>1.0</v>
      </c>
      <c r="D306" s="267" t="s">
        <v>364</v>
      </c>
      <c r="E306" s="211" t="str">
        <f>VLOOKUP(D306,'TS Gantry - AP47'!$C$8:$D$644,2,0)</f>
        <v>DA+3</v>
      </c>
      <c r="F306" s="211" t="s">
        <v>651</v>
      </c>
      <c r="G306" s="249">
        <v>46144.0</v>
      </c>
      <c r="H306" s="249">
        <v>46151.0</v>
      </c>
      <c r="I306" s="214" t="s">
        <v>658</v>
      </c>
      <c r="J306" s="214" t="s">
        <v>663</v>
      </c>
      <c r="K306" s="214" t="s">
        <v>654</v>
      </c>
      <c r="L306" s="214" t="str">
        <f>VLOOKUP(D306,'TS Gantry - AP47'!$C$8:$X$638,22,FALSE)</f>
        <v>SHARAH BOOCHAWAS</v>
      </c>
      <c r="M306" s="214" t="str">
        <f>VLOOKUP(D306,'TS Gantry - AP47'!$C$8:$Y$638,23,FALSE)</f>
        <v>LUNKARANSAR</v>
      </c>
      <c r="N306" s="214" t="str">
        <f>VLOOKUP(D306,'TS Gantry - AP47'!$C$8:$Z$638,24,FALSE)</f>
        <v>BIKANER</v>
      </c>
      <c r="O306" s="211"/>
      <c r="P306" s="211"/>
      <c r="Q306" s="211"/>
      <c r="R306" s="211"/>
      <c r="S306" s="211"/>
      <c r="T306" s="268"/>
      <c r="U306" s="175"/>
      <c r="V306" s="175"/>
      <c r="W306" s="175"/>
      <c r="X306" s="175"/>
      <c r="Y306" s="175"/>
      <c r="Z306" s="175"/>
    </row>
    <row r="307" ht="15.75" customHeight="1">
      <c r="A307" s="154">
        <v>303.0</v>
      </c>
      <c r="B307" s="211" t="s">
        <v>705</v>
      </c>
      <c r="C307" s="253">
        <v>2.0</v>
      </c>
      <c r="D307" s="161" t="s">
        <v>516</v>
      </c>
      <c r="E307" s="211" t="str">
        <f>VLOOKUP(D307,'TS Gantry - AP47'!$C$8:$D$644,2,0)</f>
        <v>DA+6</v>
      </c>
      <c r="F307" s="211" t="s">
        <v>651</v>
      </c>
      <c r="G307" s="158">
        <v>46160.0</v>
      </c>
      <c r="H307" s="158">
        <v>46163.0</v>
      </c>
      <c r="I307" s="214" t="s">
        <v>674</v>
      </c>
      <c r="J307" s="185" t="s">
        <v>706</v>
      </c>
      <c r="K307" s="185" t="s">
        <v>654</v>
      </c>
      <c r="L307" s="185" t="str">
        <f>VLOOKUP(D307,'TS Gantry - AP47'!$C$8:$X$638,22,FALSE)</f>
        <v>KAGASAR</v>
      </c>
      <c r="M307" s="185" t="str">
        <f>VLOOKUP(D307,'TS Gantry - AP47'!$C$8:$Y$638,23,FALSE)</f>
        <v>LUNKARANSAR</v>
      </c>
      <c r="N307" s="185" t="str">
        <f>VLOOKUP(D307,'TS Gantry - AP47'!$C$8:$Z$638,24,FALSE)</f>
        <v>BIKANER</v>
      </c>
      <c r="O307" s="163"/>
      <c r="P307" s="163"/>
      <c r="Q307" s="163"/>
      <c r="R307" s="163"/>
      <c r="S307" s="163"/>
      <c r="T307" s="261"/>
      <c r="U307" s="175"/>
      <c r="V307" s="175"/>
      <c r="W307" s="175"/>
      <c r="X307" s="175"/>
      <c r="Y307" s="175"/>
      <c r="Z307" s="175"/>
    </row>
    <row r="308" ht="15.75" customHeight="1">
      <c r="A308" s="154">
        <v>304.0</v>
      </c>
      <c r="B308" s="211" t="s">
        <v>705</v>
      </c>
      <c r="C308" s="259">
        <v>3.0</v>
      </c>
      <c r="D308" s="161" t="s">
        <v>431</v>
      </c>
      <c r="E308" s="211" t="str">
        <f>VLOOKUP(D308,'TS Gantry - AP47'!$C$8:$D$644,2,0)</f>
        <v>DD60+35</v>
      </c>
      <c r="F308" s="211" t="s">
        <v>651</v>
      </c>
      <c r="G308" s="158">
        <v>46144.0</v>
      </c>
      <c r="H308" s="158">
        <v>46167.0</v>
      </c>
      <c r="I308" s="214" t="s">
        <v>674</v>
      </c>
      <c r="J308" s="185" t="s">
        <v>706</v>
      </c>
      <c r="K308" s="185" t="s">
        <v>654</v>
      </c>
      <c r="L308" s="185" t="str">
        <f>VLOOKUP(D308,'TS Gantry - AP47'!$C$8:$X$638,22,FALSE)</f>
        <v>UCHHRANGDESAR</v>
      </c>
      <c r="M308" s="185" t="str">
        <f>VLOOKUP(D308,'TS Gantry - AP47'!$C$8:$Y$638,23,FALSE)</f>
        <v>LUNKARANSAR</v>
      </c>
      <c r="N308" s="185" t="str">
        <f>VLOOKUP(D308,'TS Gantry - AP47'!$C$8:$Z$638,24,FALSE)</f>
        <v>BIKANER</v>
      </c>
      <c r="O308" s="163"/>
      <c r="P308" s="163"/>
      <c r="Q308" s="163"/>
      <c r="R308" s="163"/>
      <c r="S308" s="163"/>
      <c r="T308" s="261"/>
      <c r="U308" s="175"/>
      <c r="V308" s="175"/>
      <c r="W308" s="175"/>
      <c r="X308" s="175"/>
      <c r="Y308" s="175"/>
      <c r="Z308" s="175"/>
    </row>
    <row r="309" ht="15.75" customHeight="1">
      <c r="A309" s="154">
        <v>305.0</v>
      </c>
      <c r="B309" s="211" t="s">
        <v>705</v>
      </c>
      <c r="C309" s="253">
        <v>4.0</v>
      </c>
      <c r="D309" s="161" t="s">
        <v>352</v>
      </c>
      <c r="E309" s="211" t="str">
        <f>VLOOKUP(D309,'TS Gantry - AP47'!$C$8:$D$644,2,0)</f>
        <v>DD60+18</v>
      </c>
      <c r="F309" s="211" t="s">
        <v>651</v>
      </c>
      <c r="G309" s="249">
        <v>46156.0</v>
      </c>
      <c r="H309" s="158">
        <v>46171.0</v>
      </c>
      <c r="I309" s="214" t="s">
        <v>658</v>
      </c>
      <c r="J309" s="185" t="s">
        <v>672</v>
      </c>
      <c r="K309" s="185" t="s">
        <v>654</v>
      </c>
      <c r="L309" s="185" t="str">
        <f>VLOOKUP(D309,'TS Gantry - AP47'!$C$8:$X$638,22,FALSE)</f>
        <v>DHEERERAN</v>
      </c>
      <c r="M309" s="185" t="str">
        <f>VLOOKUP(D309,'TS Gantry - AP47'!$C$8:$Y$638,23,FALSE)</f>
        <v>LUNKARANSAR</v>
      </c>
      <c r="N309" s="185" t="str">
        <f>VLOOKUP(D309,'TS Gantry - AP47'!$C$8:$Z$638,24,FALSE)</f>
        <v>BIKANER</v>
      </c>
      <c r="O309" s="163"/>
      <c r="P309" s="163"/>
      <c r="Q309" s="163"/>
      <c r="R309" s="163"/>
      <c r="S309" s="163"/>
      <c r="T309" s="261"/>
      <c r="U309" s="175"/>
      <c r="V309" s="175"/>
      <c r="W309" s="175"/>
      <c r="X309" s="175"/>
      <c r="Y309" s="175"/>
      <c r="Z309" s="175"/>
    </row>
    <row r="310" ht="15.75" customHeight="1">
      <c r="A310" s="273">
        <v>306.0</v>
      </c>
      <c r="B310" s="245" t="s">
        <v>705</v>
      </c>
      <c r="C310" s="262">
        <v>5.0</v>
      </c>
      <c r="D310" s="263" t="s">
        <v>428</v>
      </c>
      <c r="E310" s="245" t="str">
        <f>VLOOKUP(D310,'TS Gantry - AP47'!$C$8:$D$644,2,0)</f>
        <v>DA+9</v>
      </c>
      <c r="F310" s="245" t="s">
        <v>651</v>
      </c>
      <c r="G310" s="226">
        <v>46170.0</v>
      </c>
      <c r="H310" s="226">
        <v>46173.0</v>
      </c>
      <c r="I310" s="288" t="s">
        <v>674</v>
      </c>
      <c r="J310" s="239" t="s">
        <v>706</v>
      </c>
      <c r="K310" s="209" t="s">
        <v>654</v>
      </c>
      <c r="L310" s="209" t="str">
        <f>VLOOKUP(D310,'TS Gantry - AP47'!$C$8:$X$638,22,FALSE)</f>
        <v>UCHHRANGDESAR</v>
      </c>
      <c r="M310" s="209" t="str">
        <f>VLOOKUP(D310,'TS Gantry - AP47'!$C$8:$Y$638,23,FALSE)</f>
        <v>LUNKARANSAR</v>
      </c>
      <c r="N310" s="209" t="str">
        <f>VLOOKUP(D310,'TS Gantry - AP47'!$C$8:$Z$638,24,FALSE)</f>
        <v>BIKANER</v>
      </c>
      <c r="O310" s="170"/>
      <c r="P310" s="170"/>
      <c r="Q310" s="170"/>
      <c r="R310" s="170"/>
      <c r="S310" s="170"/>
      <c r="T310" s="265"/>
      <c r="U310" s="266"/>
      <c r="V310" s="266"/>
      <c r="W310" s="266"/>
      <c r="X310" s="266"/>
      <c r="Y310" s="266"/>
      <c r="Z310" s="266"/>
    </row>
    <row r="311" ht="15.75" customHeight="1">
      <c r="A311" s="274">
        <v>307.0</v>
      </c>
      <c r="B311" s="211" t="s">
        <v>641</v>
      </c>
      <c r="C311" s="253">
        <v>1.0</v>
      </c>
      <c r="D311" s="161" t="s">
        <v>238</v>
      </c>
      <c r="E311" s="211" t="str">
        <f>VLOOKUP(D311,'TS Gantry - AP47'!$C$8:$D$644,2,0)</f>
        <v>DD45+0</v>
      </c>
      <c r="F311" s="211" t="s">
        <v>651</v>
      </c>
      <c r="G311" s="136">
        <v>46162.0</v>
      </c>
      <c r="H311" s="158">
        <v>46176.0</v>
      </c>
      <c r="I311" s="289" t="s">
        <v>682</v>
      </c>
      <c r="J311" s="185" t="s">
        <v>663</v>
      </c>
      <c r="K311" s="290" t="s">
        <v>654</v>
      </c>
      <c r="L311" s="185" t="str">
        <f>VLOOKUP(D311,'TS Gantry - AP47'!$C$8:$X$638,22,FALSE)</f>
        <v>KELAN</v>
      </c>
      <c r="M311" s="185" t="str">
        <f>VLOOKUP(D311,'TS Gantry - AP47'!$C$8:$Y$638,23,FALSE)</f>
        <v>CHHATARGARH</v>
      </c>
      <c r="N311" s="185" t="str">
        <f>VLOOKUP(D311,'TS Gantry - AP47'!$C$8:$Z$638,24,FALSE)</f>
        <v>BIKANER</v>
      </c>
      <c r="O311" s="163"/>
      <c r="P311" s="163"/>
      <c r="Q311" s="163"/>
      <c r="R311" s="163"/>
      <c r="S311" s="163"/>
      <c r="T311" s="261"/>
      <c r="U311" s="175"/>
      <c r="V311" s="175"/>
      <c r="W311" s="175"/>
      <c r="X311" s="175"/>
      <c r="Y311" s="175"/>
      <c r="Z311" s="175"/>
    </row>
    <row r="312" ht="15.75" customHeight="1">
      <c r="A312" s="163">
        <v>308.0</v>
      </c>
      <c r="B312" s="259" t="s">
        <v>641</v>
      </c>
      <c r="C312" s="259">
        <v>2.0</v>
      </c>
      <c r="D312" s="267" t="s">
        <v>384</v>
      </c>
      <c r="E312" s="211" t="str">
        <f>VLOOKUP(D312,'TS Gantry - AP47'!$C$8:$D$644,2,0)</f>
        <v>DB2+0</v>
      </c>
      <c r="F312" s="211" t="s">
        <v>651</v>
      </c>
      <c r="G312" s="249">
        <v>46125.0</v>
      </c>
      <c r="H312" s="158">
        <v>46177.0</v>
      </c>
      <c r="I312" s="291" t="s">
        <v>658</v>
      </c>
      <c r="J312" s="185" t="s">
        <v>672</v>
      </c>
      <c r="K312" s="287" t="s">
        <v>654</v>
      </c>
      <c r="L312" s="214" t="str">
        <f>VLOOKUP(D312,'TS Gantry - AP47'!$C$8:$X$638,22,FALSE)</f>
        <v>HANSHERA</v>
      </c>
      <c r="M312" s="214" t="str">
        <f>VLOOKUP(D312,'TS Gantry - AP47'!$C$8:$Y$638,23,FALSE)</f>
        <v>LUNKARANSAR</v>
      </c>
      <c r="N312" s="214" t="str">
        <f>VLOOKUP(D312,'TS Gantry - AP47'!$C$8:$Z$638,24,FALSE)</f>
        <v>BIKANER</v>
      </c>
      <c r="O312" s="211"/>
      <c r="P312" s="211"/>
      <c r="Q312" s="211"/>
      <c r="R312" s="211"/>
      <c r="S312" s="211"/>
      <c r="T312" s="268"/>
      <c r="U312" s="175"/>
      <c r="V312" s="175"/>
      <c r="W312" s="175"/>
      <c r="X312" s="175"/>
      <c r="Y312" s="175"/>
      <c r="Z312" s="175"/>
    </row>
    <row r="313" ht="15.75" customHeight="1">
      <c r="A313" s="163">
        <v>309.0</v>
      </c>
      <c r="B313" s="259" t="s">
        <v>641</v>
      </c>
      <c r="C313" s="259">
        <v>3.0</v>
      </c>
      <c r="D313" s="161" t="s">
        <v>429</v>
      </c>
      <c r="E313" s="211" t="str">
        <f>VLOOKUP(D313,'TS Gantry - AP47'!$C$8:$D$644,2,0)</f>
        <v>DD60+35</v>
      </c>
      <c r="F313" s="211" t="s">
        <v>651</v>
      </c>
      <c r="G313" s="136">
        <v>46163.0</v>
      </c>
      <c r="H313" s="158">
        <v>46183.0</v>
      </c>
      <c r="I313" s="291" t="s">
        <v>674</v>
      </c>
      <c r="J313" s="185" t="s">
        <v>662</v>
      </c>
      <c r="K313" s="290" t="s">
        <v>654</v>
      </c>
      <c r="L313" s="185" t="str">
        <f>VLOOKUP(D313,'TS Gantry - AP47'!$C$8:$X$638,22,FALSE)</f>
        <v>UCHHRANGDESAR</v>
      </c>
      <c r="M313" s="185" t="str">
        <f>VLOOKUP(D313,'TS Gantry - AP47'!$C$8:$Y$638,23,FALSE)</f>
        <v>LUNKARANSAR</v>
      </c>
      <c r="N313" s="185" t="str">
        <f>VLOOKUP(D313,'TS Gantry - AP47'!$C$8:$Z$638,24,FALSE)</f>
        <v>BIKANER</v>
      </c>
      <c r="O313" s="163"/>
      <c r="P313" s="163"/>
      <c r="Q313" s="163"/>
      <c r="R313" s="163"/>
      <c r="S313" s="163"/>
      <c r="T313" s="261"/>
      <c r="U313" s="175"/>
      <c r="V313" s="175"/>
      <c r="W313" s="175"/>
      <c r="X313" s="175"/>
      <c r="Y313" s="175"/>
      <c r="Z313" s="175"/>
    </row>
    <row r="314" ht="15.75" customHeight="1">
      <c r="A314" s="163">
        <v>310.0</v>
      </c>
      <c r="B314" s="259" t="s">
        <v>641</v>
      </c>
      <c r="C314" s="253">
        <v>4.0</v>
      </c>
      <c r="D314" s="161" t="s">
        <v>425</v>
      </c>
      <c r="E314" s="211" t="str">
        <f>VLOOKUP(D314,'TS Gantry - AP47'!$C$8:$D$644,2,0)</f>
        <v>DA+0</v>
      </c>
      <c r="F314" s="211" t="s">
        <v>651</v>
      </c>
      <c r="G314" s="158">
        <v>46180.0</v>
      </c>
      <c r="H314" s="158">
        <v>46185.0</v>
      </c>
      <c r="I314" s="291" t="s">
        <v>674</v>
      </c>
      <c r="J314" s="185" t="s">
        <v>662</v>
      </c>
      <c r="K314" s="185" t="s">
        <v>654</v>
      </c>
      <c r="L314" s="185" t="str">
        <f>VLOOKUP(D314,'TS Gantry - AP47'!$C$8:$X$638,22,FALSE)</f>
        <v>DHANI BHOPALARAM</v>
      </c>
      <c r="M314" s="185" t="str">
        <f>VLOOKUP(D314,'TS Gantry - AP47'!$C$8:$Y$638,23,FALSE)</f>
        <v>LUNKARANSAR</v>
      </c>
      <c r="N314" s="185" t="str">
        <f>VLOOKUP(D314,'TS Gantry - AP47'!$C$8:$Z$638,24,FALSE)</f>
        <v>BIKANER</v>
      </c>
      <c r="O314" s="163"/>
      <c r="P314" s="163"/>
      <c r="Q314" s="163"/>
      <c r="R314" s="163"/>
      <c r="S314" s="163"/>
      <c r="T314" s="261"/>
      <c r="U314" s="175"/>
      <c r="V314" s="175"/>
      <c r="W314" s="175"/>
      <c r="X314" s="175"/>
      <c r="Y314" s="175"/>
      <c r="Z314" s="175"/>
    </row>
    <row r="315" ht="15.75" customHeight="1">
      <c r="A315" s="163">
        <v>311.0</v>
      </c>
      <c r="B315" s="259" t="s">
        <v>641</v>
      </c>
      <c r="C315" s="253">
        <v>5.0</v>
      </c>
      <c r="D315" s="161" t="s">
        <v>236</v>
      </c>
      <c r="E315" s="211" t="str">
        <f>VLOOKUP(D315,'TS Gantry - AP47'!$C$8:$D$644,2,0)</f>
        <v>DA+0</v>
      </c>
      <c r="F315" s="211" t="s">
        <v>651</v>
      </c>
      <c r="G315" s="158">
        <v>46177.0</v>
      </c>
      <c r="H315" s="158"/>
      <c r="I315" s="289" t="s">
        <v>682</v>
      </c>
      <c r="J315" s="211"/>
      <c r="K315" s="185" t="s">
        <v>654</v>
      </c>
      <c r="L315" s="185" t="str">
        <f>VLOOKUP(D315,'TS Gantry - AP47'!$C$8:$X$638,22,FALSE)</f>
        <v>KELAN</v>
      </c>
      <c r="M315" s="185" t="str">
        <f>VLOOKUP(D315,'TS Gantry - AP47'!$C$8:$Y$638,23,FALSE)</f>
        <v>CHHATARGARH</v>
      </c>
      <c r="N315" s="185" t="str">
        <f>VLOOKUP(D315,'TS Gantry - AP47'!$C$8:$Z$638,24,FALSE)</f>
        <v>BIKANER</v>
      </c>
      <c r="O315" s="163"/>
      <c r="P315" s="163"/>
      <c r="Q315" s="163"/>
      <c r="R315" s="163"/>
      <c r="S315" s="163"/>
      <c r="T315" s="261"/>
      <c r="U315" s="175"/>
      <c r="V315" s="175"/>
      <c r="W315" s="175"/>
      <c r="X315" s="175"/>
      <c r="Y315" s="175"/>
      <c r="Z315" s="175"/>
    </row>
    <row r="316" ht="15.75" customHeight="1">
      <c r="A316" s="163">
        <v>312.0</v>
      </c>
      <c r="B316" s="259" t="s">
        <v>641</v>
      </c>
      <c r="C316" s="253">
        <v>6.0</v>
      </c>
      <c r="D316" s="161" t="s">
        <v>426</v>
      </c>
      <c r="E316" s="211" t="str">
        <f>VLOOKUP(D316,'TS Gantry - AP47'!$C$8:$D$644,2,0)</f>
        <v>DC2+0</v>
      </c>
      <c r="F316" s="211" t="s">
        <v>651</v>
      </c>
      <c r="G316" s="158">
        <v>46184.0</v>
      </c>
      <c r="H316" s="158"/>
      <c r="I316" s="291" t="s">
        <v>674</v>
      </c>
      <c r="J316" s="163"/>
      <c r="K316" s="185" t="s">
        <v>654</v>
      </c>
      <c r="L316" s="185" t="str">
        <f>VLOOKUP(D316,'TS Gantry - AP47'!$C$8:$X$638,22,FALSE)</f>
        <v>UCHHRANGDESAR</v>
      </c>
      <c r="M316" s="185" t="str">
        <f>VLOOKUP(D316,'TS Gantry - AP47'!$C$8:$Y$638,23,FALSE)</f>
        <v>LUNKARANSAR</v>
      </c>
      <c r="N316" s="185" t="str">
        <f>VLOOKUP(D316,'TS Gantry - AP47'!$C$8:$Z$638,24,FALSE)</f>
        <v>BIKANER</v>
      </c>
      <c r="O316" s="163"/>
      <c r="P316" s="163"/>
      <c r="Q316" s="163"/>
      <c r="R316" s="163"/>
      <c r="S316" s="163"/>
      <c r="T316" s="261"/>
      <c r="U316" s="175"/>
      <c r="V316" s="175"/>
      <c r="W316" s="175"/>
      <c r="X316" s="175"/>
      <c r="Y316" s="175"/>
      <c r="Z316" s="175"/>
    </row>
    <row r="317" ht="15.75" customHeight="1">
      <c r="A317" s="163">
        <v>313.0</v>
      </c>
      <c r="B317" s="259" t="s">
        <v>641</v>
      </c>
      <c r="C317" s="253">
        <v>7.0</v>
      </c>
      <c r="D317" s="161" t="s">
        <v>232</v>
      </c>
      <c r="E317" s="211" t="str">
        <f>VLOOKUP(D317,'TS Gantry - AP47'!$C$8:$D$644,2,0)</f>
        <v>DB1+18</v>
      </c>
      <c r="F317" s="211" t="s">
        <v>651</v>
      </c>
      <c r="G317" s="158">
        <v>46187.0</v>
      </c>
      <c r="H317" s="158"/>
      <c r="I317" s="289" t="s">
        <v>682</v>
      </c>
      <c r="J317" s="163"/>
      <c r="K317" s="185" t="s">
        <v>654</v>
      </c>
      <c r="L317" s="185" t="str">
        <f>VLOOKUP(D317,'TS Gantry - AP47'!$C$8:$X$638,22,FALSE)</f>
        <v>KELAN</v>
      </c>
      <c r="M317" s="185" t="str">
        <f>VLOOKUP(D317,'TS Gantry - AP47'!$C$8:$Y$638,23,FALSE)</f>
        <v>CHHATARGARH</v>
      </c>
      <c r="N317" s="185" t="str">
        <f>VLOOKUP(D317,'TS Gantry - AP47'!$C$8:$Z$638,24,FALSE)</f>
        <v>BIKANER</v>
      </c>
      <c r="O317" s="163"/>
      <c r="P317" s="163"/>
      <c r="Q317" s="163"/>
      <c r="R317" s="163"/>
      <c r="S317" s="163"/>
      <c r="T317" s="261"/>
      <c r="U317" s="175"/>
      <c r="V317" s="175"/>
      <c r="W317" s="175"/>
      <c r="X317" s="175"/>
      <c r="Y317" s="175"/>
      <c r="Z317" s="175"/>
    </row>
    <row r="318" ht="15.75" customHeight="1">
      <c r="A318" s="163">
        <v>314.0</v>
      </c>
      <c r="B318" s="259" t="s">
        <v>641</v>
      </c>
      <c r="C318" s="253">
        <v>8.0</v>
      </c>
      <c r="D318" s="161" t="s">
        <v>230</v>
      </c>
      <c r="E318" s="211" t="str">
        <f>VLOOKUP(D318,'TS Gantry - AP47'!$C$8:$D$644,2,0)</f>
        <v>DD60+3</v>
      </c>
      <c r="F318" s="211" t="s">
        <v>651</v>
      </c>
      <c r="G318" s="158"/>
      <c r="H318" s="158"/>
      <c r="I318" s="289" t="s">
        <v>682</v>
      </c>
      <c r="J318" s="163"/>
      <c r="K318" s="185" t="s">
        <v>654</v>
      </c>
      <c r="L318" s="185" t="str">
        <f>VLOOKUP(D318,'TS Gantry - AP47'!$C$8:$X$638,22,FALSE)</f>
        <v>KELAN</v>
      </c>
      <c r="M318" s="185" t="str">
        <f>VLOOKUP(D318,'TS Gantry - AP47'!$C$8:$Y$638,23,FALSE)</f>
        <v>CHHATARGARH</v>
      </c>
      <c r="N318" s="185" t="str">
        <f>VLOOKUP(D318,'TS Gantry - AP47'!$C$8:$Z$638,24,FALSE)</f>
        <v>BIKANER</v>
      </c>
      <c r="O318" s="163"/>
      <c r="P318" s="163"/>
      <c r="Q318" s="163"/>
      <c r="R318" s="163"/>
      <c r="S318" s="163"/>
      <c r="T318" s="261"/>
      <c r="U318" s="175"/>
      <c r="V318" s="175"/>
      <c r="W318" s="175"/>
      <c r="X318" s="175"/>
      <c r="Y318" s="175"/>
      <c r="Z318" s="175"/>
    </row>
    <row r="319" ht="15.75" customHeight="1">
      <c r="A319" s="163">
        <v>315.0</v>
      </c>
      <c r="B319" s="253"/>
      <c r="C319" s="253"/>
      <c r="D319" s="162"/>
      <c r="E319" s="163"/>
      <c r="F319" s="163"/>
      <c r="G319" s="158"/>
      <c r="H319" s="158"/>
      <c r="I319" s="185"/>
      <c r="J319" s="163"/>
      <c r="K319" s="185" t="s">
        <v>654</v>
      </c>
      <c r="L319" s="185" t="str">
        <f>VLOOKUP(D319,'TS Gantry - AP47'!$C$8:$X$638,22,FALSE)</f>
        <v>#N/A</v>
      </c>
      <c r="M319" s="185" t="str">
        <f>VLOOKUP(D319,'TS Gantry - AP47'!$C$8:$Y$638,23,FALSE)</f>
        <v>#N/A</v>
      </c>
      <c r="N319" s="185" t="str">
        <f>VLOOKUP(D319,'TS Gantry - AP47'!$C$8:$Z$638,24,FALSE)</f>
        <v>#N/A</v>
      </c>
      <c r="O319" s="163"/>
      <c r="P319" s="163"/>
      <c r="Q319" s="163"/>
      <c r="R319" s="163"/>
      <c r="S319" s="163"/>
      <c r="T319" s="261"/>
      <c r="U319" s="175"/>
      <c r="V319" s="175"/>
      <c r="W319" s="175"/>
      <c r="X319" s="175"/>
      <c r="Y319" s="175"/>
      <c r="Z319" s="175"/>
    </row>
    <row r="320" ht="15.75" customHeight="1">
      <c r="A320" s="163">
        <v>316.0</v>
      </c>
      <c r="B320" s="253"/>
      <c r="C320" s="253"/>
      <c r="D320" s="162"/>
      <c r="E320" s="163"/>
      <c r="F320" s="163"/>
      <c r="G320" s="158"/>
      <c r="H320" s="158"/>
      <c r="I320" s="185"/>
      <c r="J320" s="163"/>
      <c r="K320" s="185" t="s">
        <v>654</v>
      </c>
      <c r="L320" s="185" t="str">
        <f>VLOOKUP(D320,'TS Gantry - AP47'!$C$8:$X$638,22,FALSE)</f>
        <v>#N/A</v>
      </c>
      <c r="M320" s="185" t="str">
        <f>VLOOKUP(D320,'TS Gantry - AP47'!$C$8:$Y$638,23,FALSE)</f>
        <v>#N/A</v>
      </c>
      <c r="N320" s="185" t="str">
        <f>VLOOKUP(D320,'TS Gantry - AP47'!$C$8:$Z$638,24,FALSE)</f>
        <v>#N/A</v>
      </c>
      <c r="O320" s="163"/>
      <c r="P320" s="163"/>
      <c r="Q320" s="163"/>
      <c r="R320" s="163"/>
      <c r="S320" s="163"/>
      <c r="T320" s="261"/>
      <c r="U320" s="175"/>
      <c r="V320" s="175"/>
      <c r="W320" s="175"/>
      <c r="X320" s="175"/>
      <c r="Y320" s="175"/>
      <c r="Z320" s="175"/>
    </row>
    <row r="321" ht="15.75" customHeight="1">
      <c r="A321" s="163">
        <v>317.0</v>
      </c>
      <c r="B321" s="253"/>
      <c r="C321" s="253"/>
      <c r="D321" s="162"/>
      <c r="E321" s="163"/>
      <c r="F321" s="163"/>
      <c r="G321" s="158"/>
      <c r="H321" s="158"/>
      <c r="I321" s="185"/>
      <c r="J321" s="163"/>
      <c r="K321" s="185" t="s">
        <v>654</v>
      </c>
      <c r="L321" s="185" t="str">
        <f>VLOOKUP(D321,'TS Gantry - AP47'!$C$8:$X$638,22,FALSE)</f>
        <v>#N/A</v>
      </c>
      <c r="M321" s="185" t="str">
        <f>VLOOKUP(D321,'TS Gantry - AP47'!$C$8:$Y$638,23,FALSE)</f>
        <v>#N/A</v>
      </c>
      <c r="N321" s="185" t="str">
        <f>VLOOKUP(D321,'TS Gantry - AP47'!$C$8:$Z$638,24,FALSE)</f>
        <v>#N/A</v>
      </c>
      <c r="O321" s="163"/>
      <c r="P321" s="163"/>
      <c r="Q321" s="163"/>
      <c r="R321" s="163"/>
      <c r="S321" s="163"/>
      <c r="T321" s="261"/>
      <c r="U321" s="175"/>
      <c r="V321" s="175"/>
      <c r="W321" s="175"/>
      <c r="X321" s="175"/>
      <c r="Y321" s="175"/>
      <c r="Z321" s="175"/>
    </row>
    <row r="322" ht="15.75" customHeight="1">
      <c r="A322" s="163">
        <v>318.0</v>
      </c>
      <c r="B322" s="253"/>
      <c r="C322" s="253"/>
      <c r="D322" s="162"/>
      <c r="E322" s="163"/>
      <c r="F322" s="163"/>
      <c r="G322" s="158"/>
      <c r="H322" s="158"/>
      <c r="I322" s="185"/>
      <c r="J322" s="163"/>
      <c r="K322" s="185" t="s">
        <v>654</v>
      </c>
      <c r="L322" s="185" t="str">
        <f>VLOOKUP(D322,'TS Gantry - AP47'!$C$8:$X$638,22,FALSE)</f>
        <v>#N/A</v>
      </c>
      <c r="M322" s="185" t="str">
        <f>VLOOKUP(D322,'TS Gantry - AP47'!$C$8:$Y$638,23,FALSE)</f>
        <v>#N/A</v>
      </c>
      <c r="N322" s="185" t="str">
        <f>VLOOKUP(D322,'TS Gantry - AP47'!$C$8:$Z$638,24,FALSE)</f>
        <v>#N/A</v>
      </c>
      <c r="O322" s="163"/>
      <c r="P322" s="163"/>
      <c r="Q322" s="163"/>
      <c r="R322" s="163"/>
      <c r="S322" s="163"/>
      <c r="T322" s="261"/>
      <c r="U322" s="175"/>
      <c r="V322" s="175"/>
      <c r="W322" s="175"/>
      <c r="X322" s="175"/>
      <c r="Y322" s="175"/>
      <c r="Z322" s="175"/>
    </row>
    <row r="323" ht="15.75" customHeight="1">
      <c r="A323" s="154">
        <v>319.0</v>
      </c>
      <c r="B323" s="253"/>
      <c r="C323" s="253"/>
      <c r="D323" s="162"/>
      <c r="E323" s="163"/>
      <c r="F323" s="163"/>
      <c r="G323" s="158"/>
      <c r="H323" s="158"/>
      <c r="I323" s="185"/>
      <c r="J323" s="163"/>
      <c r="K323" s="185" t="s">
        <v>654</v>
      </c>
      <c r="L323" s="185" t="str">
        <f>VLOOKUP(D323,'TS Gantry - AP47'!$C$8:$X$638,22,FALSE)</f>
        <v>#N/A</v>
      </c>
      <c r="M323" s="185" t="str">
        <f>VLOOKUP(D323,'TS Gantry - AP47'!$C$8:$Y$638,23,FALSE)</f>
        <v>#N/A</v>
      </c>
      <c r="N323" s="185" t="str">
        <f>VLOOKUP(D323,'TS Gantry - AP47'!$C$8:$Z$638,24,FALSE)</f>
        <v>#N/A</v>
      </c>
      <c r="O323" s="163"/>
      <c r="P323" s="163"/>
      <c r="Q323" s="163"/>
      <c r="R323" s="163"/>
      <c r="S323" s="163"/>
      <c r="T323" s="261"/>
      <c r="U323" s="175"/>
      <c r="V323" s="175"/>
      <c r="W323" s="175"/>
      <c r="X323" s="175"/>
      <c r="Y323" s="175"/>
      <c r="Z323" s="175"/>
    </row>
    <row r="324" ht="15.75" customHeight="1">
      <c r="A324" s="154">
        <v>320.0</v>
      </c>
      <c r="B324" s="253"/>
      <c r="C324" s="253"/>
      <c r="D324" s="162"/>
      <c r="E324" s="163"/>
      <c r="F324" s="163"/>
      <c r="G324" s="158"/>
      <c r="H324" s="158"/>
      <c r="I324" s="185"/>
      <c r="J324" s="163"/>
      <c r="K324" s="185" t="s">
        <v>654</v>
      </c>
      <c r="L324" s="185" t="str">
        <f>VLOOKUP(D324,'TS Gantry - AP47'!$C$8:$X$638,22,FALSE)</f>
        <v>#N/A</v>
      </c>
      <c r="M324" s="185" t="str">
        <f>VLOOKUP(D324,'TS Gantry - AP47'!$C$8:$Y$638,23,FALSE)</f>
        <v>#N/A</v>
      </c>
      <c r="N324" s="185" t="str">
        <f>VLOOKUP(D324,'TS Gantry - AP47'!$C$8:$Z$638,24,FALSE)</f>
        <v>#N/A</v>
      </c>
      <c r="O324" s="163"/>
      <c r="P324" s="163"/>
      <c r="Q324" s="163"/>
      <c r="R324" s="163"/>
      <c r="S324" s="163"/>
      <c r="T324" s="261"/>
      <c r="U324" s="175"/>
      <c r="V324" s="175"/>
      <c r="W324" s="175"/>
      <c r="X324" s="175"/>
      <c r="Y324" s="175"/>
      <c r="Z324" s="175"/>
    </row>
    <row r="325" ht="15.75" customHeight="1">
      <c r="A325" s="154">
        <v>321.0</v>
      </c>
      <c r="B325" s="253"/>
      <c r="C325" s="253"/>
      <c r="D325" s="162"/>
      <c r="E325" s="163"/>
      <c r="F325" s="163"/>
      <c r="G325" s="158"/>
      <c r="H325" s="158"/>
      <c r="I325" s="185"/>
      <c r="J325" s="163"/>
      <c r="K325" s="185" t="s">
        <v>654</v>
      </c>
      <c r="L325" s="185" t="str">
        <f>VLOOKUP(D325,'TS Gantry - AP47'!$C$8:$X$638,22,FALSE)</f>
        <v>#N/A</v>
      </c>
      <c r="M325" s="185" t="str">
        <f>VLOOKUP(D325,'TS Gantry - AP47'!$C$8:$Y$638,23,FALSE)</f>
        <v>#N/A</v>
      </c>
      <c r="N325" s="185" t="str">
        <f>VLOOKUP(D325,'TS Gantry - AP47'!$C$8:$Z$638,24,FALSE)</f>
        <v>#N/A</v>
      </c>
      <c r="O325" s="163"/>
      <c r="P325" s="163"/>
      <c r="Q325" s="163"/>
      <c r="R325" s="163"/>
      <c r="S325" s="163"/>
      <c r="T325" s="261"/>
      <c r="U325" s="175"/>
      <c r="V325" s="175"/>
      <c r="W325" s="175"/>
      <c r="X325" s="175"/>
      <c r="Y325" s="175"/>
      <c r="Z325" s="175"/>
    </row>
    <row r="326" ht="15.75" customHeight="1">
      <c r="A326" s="154">
        <v>322.0</v>
      </c>
      <c r="B326" s="253"/>
      <c r="C326" s="253"/>
      <c r="D326" s="162"/>
      <c r="E326" s="163"/>
      <c r="F326" s="163"/>
      <c r="G326" s="158"/>
      <c r="H326" s="158"/>
      <c r="I326" s="185"/>
      <c r="J326" s="163"/>
      <c r="K326" s="185" t="s">
        <v>654</v>
      </c>
      <c r="L326" s="185" t="str">
        <f>VLOOKUP(D326,'TS Gantry - AP47'!$C$8:$X$638,22,FALSE)</f>
        <v>#N/A</v>
      </c>
      <c r="M326" s="185" t="str">
        <f>VLOOKUP(D326,'TS Gantry - AP47'!$C$8:$Y$638,23,FALSE)</f>
        <v>#N/A</v>
      </c>
      <c r="N326" s="185" t="str">
        <f>VLOOKUP(D326,'TS Gantry - AP47'!$C$8:$Z$638,24,FALSE)</f>
        <v>#N/A</v>
      </c>
      <c r="O326" s="163"/>
      <c r="P326" s="163"/>
      <c r="Q326" s="163"/>
      <c r="R326" s="163"/>
      <c r="S326" s="163"/>
      <c r="T326" s="261"/>
      <c r="U326" s="175"/>
      <c r="V326" s="175"/>
      <c r="W326" s="175"/>
      <c r="X326" s="175"/>
      <c r="Y326" s="175"/>
      <c r="Z326" s="175"/>
    </row>
    <row r="327" ht="15.75" customHeight="1">
      <c r="A327" s="154">
        <v>323.0</v>
      </c>
      <c r="B327" s="253"/>
      <c r="C327" s="253"/>
      <c r="D327" s="162"/>
      <c r="E327" s="163"/>
      <c r="F327" s="163"/>
      <c r="G327" s="158"/>
      <c r="H327" s="158"/>
      <c r="I327" s="185"/>
      <c r="J327" s="163"/>
      <c r="K327" s="185" t="s">
        <v>654</v>
      </c>
      <c r="L327" s="185" t="str">
        <f>VLOOKUP(D327,'TS Gantry - AP47'!$C$8:$X$638,22,FALSE)</f>
        <v>#N/A</v>
      </c>
      <c r="M327" s="185" t="str">
        <f>VLOOKUP(D327,'TS Gantry - AP47'!$C$8:$Y$638,23,FALSE)</f>
        <v>#N/A</v>
      </c>
      <c r="N327" s="185" t="str">
        <f>VLOOKUP(D327,'TS Gantry - AP47'!$C$8:$Z$638,24,FALSE)</f>
        <v>#N/A</v>
      </c>
      <c r="O327" s="163"/>
      <c r="P327" s="163"/>
      <c r="Q327" s="163"/>
      <c r="R327" s="163"/>
      <c r="S327" s="163"/>
      <c r="T327" s="261"/>
      <c r="U327" s="175"/>
      <c r="V327" s="175"/>
      <c r="W327" s="175"/>
      <c r="X327" s="175"/>
      <c r="Y327" s="175"/>
      <c r="Z327" s="175"/>
    </row>
    <row r="328" ht="15.75" customHeight="1">
      <c r="A328" s="154">
        <v>324.0</v>
      </c>
      <c r="B328" s="253"/>
      <c r="C328" s="253"/>
      <c r="D328" s="162"/>
      <c r="E328" s="163"/>
      <c r="F328" s="163"/>
      <c r="G328" s="158"/>
      <c r="H328" s="158"/>
      <c r="I328" s="185"/>
      <c r="J328" s="163"/>
      <c r="K328" s="185" t="s">
        <v>654</v>
      </c>
      <c r="L328" s="185" t="str">
        <f>VLOOKUP(D328,'TS Gantry - AP47'!$C$8:$X$638,22,FALSE)</f>
        <v>#N/A</v>
      </c>
      <c r="M328" s="185" t="str">
        <f>VLOOKUP(D328,'TS Gantry - AP47'!$C$8:$Y$638,23,FALSE)</f>
        <v>#N/A</v>
      </c>
      <c r="N328" s="185" t="str">
        <f>VLOOKUP(D328,'TS Gantry - AP47'!$C$8:$Z$638,24,FALSE)</f>
        <v>#N/A</v>
      </c>
      <c r="O328" s="163"/>
      <c r="P328" s="163"/>
      <c r="Q328" s="163"/>
      <c r="R328" s="163"/>
      <c r="S328" s="163"/>
      <c r="T328" s="261"/>
      <c r="U328" s="175"/>
      <c r="V328" s="175"/>
      <c r="W328" s="175"/>
      <c r="X328" s="175"/>
      <c r="Y328" s="175"/>
      <c r="Z328" s="175"/>
    </row>
    <row r="329" ht="15.75" customHeight="1">
      <c r="A329" s="154">
        <v>325.0</v>
      </c>
      <c r="B329" s="253"/>
      <c r="C329" s="253"/>
      <c r="D329" s="162"/>
      <c r="E329" s="163"/>
      <c r="F329" s="163"/>
      <c r="G329" s="158"/>
      <c r="H329" s="158"/>
      <c r="I329" s="185"/>
      <c r="J329" s="163"/>
      <c r="K329" s="185" t="s">
        <v>654</v>
      </c>
      <c r="L329" s="185" t="str">
        <f>VLOOKUP(D329,'TS Gantry - AP47'!$C$8:$X$638,22,FALSE)</f>
        <v>#N/A</v>
      </c>
      <c r="M329" s="185" t="str">
        <f>VLOOKUP(D329,'TS Gantry - AP47'!$C$8:$Y$638,23,FALSE)</f>
        <v>#N/A</v>
      </c>
      <c r="N329" s="185" t="str">
        <f>VLOOKUP(D329,'TS Gantry - AP47'!$C$8:$Z$638,24,FALSE)</f>
        <v>#N/A</v>
      </c>
      <c r="O329" s="163"/>
      <c r="P329" s="163"/>
      <c r="Q329" s="163"/>
      <c r="R329" s="163"/>
      <c r="S329" s="163"/>
      <c r="T329" s="261"/>
      <c r="U329" s="175"/>
      <c r="V329" s="175"/>
      <c r="W329" s="175"/>
      <c r="X329" s="175"/>
      <c r="Y329" s="175"/>
      <c r="Z329" s="175"/>
    </row>
    <row r="330" ht="15.75" customHeight="1">
      <c r="A330" s="154">
        <v>326.0</v>
      </c>
      <c r="B330" s="253"/>
      <c r="C330" s="253"/>
      <c r="D330" s="162"/>
      <c r="E330" s="163"/>
      <c r="F330" s="163"/>
      <c r="G330" s="158"/>
      <c r="H330" s="158"/>
      <c r="I330" s="185"/>
      <c r="J330" s="163"/>
      <c r="K330" s="185" t="s">
        <v>654</v>
      </c>
      <c r="L330" s="185" t="str">
        <f>VLOOKUP(D330,'TS Gantry - AP47'!$C$8:$X$638,22,FALSE)</f>
        <v>#N/A</v>
      </c>
      <c r="M330" s="185" t="str">
        <f>VLOOKUP(D330,'TS Gantry - AP47'!$C$8:$Y$638,23,FALSE)</f>
        <v>#N/A</v>
      </c>
      <c r="N330" s="185" t="str">
        <f>VLOOKUP(D330,'TS Gantry - AP47'!$C$8:$Z$638,24,FALSE)</f>
        <v>#N/A</v>
      </c>
      <c r="O330" s="163"/>
      <c r="P330" s="163"/>
      <c r="Q330" s="163"/>
      <c r="R330" s="163"/>
      <c r="S330" s="163"/>
      <c r="T330" s="261"/>
      <c r="U330" s="175"/>
      <c r="V330" s="175"/>
      <c r="W330" s="175"/>
      <c r="X330" s="175"/>
      <c r="Y330" s="175"/>
      <c r="Z330" s="175"/>
    </row>
    <row r="331" ht="15.75" customHeight="1">
      <c r="A331" s="154">
        <v>327.0</v>
      </c>
      <c r="B331" s="253"/>
      <c r="C331" s="253"/>
      <c r="D331" s="162"/>
      <c r="E331" s="163"/>
      <c r="F331" s="163"/>
      <c r="G331" s="158"/>
      <c r="H331" s="158"/>
      <c r="I331" s="185"/>
      <c r="J331" s="163"/>
      <c r="K331" s="185" t="s">
        <v>654</v>
      </c>
      <c r="L331" s="185" t="str">
        <f>VLOOKUP(D331,'TS Gantry - AP47'!$C$8:$X$638,22,FALSE)</f>
        <v>#N/A</v>
      </c>
      <c r="M331" s="185" t="str">
        <f>VLOOKUP(D331,'TS Gantry - AP47'!$C$8:$Y$638,23,FALSE)</f>
        <v>#N/A</v>
      </c>
      <c r="N331" s="185" t="str">
        <f>VLOOKUP(D331,'TS Gantry - AP47'!$C$8:$Z$638,24,FALSE)</f>
        <v>#N/A</v>
      </c>
      <c r="O331" s="163"/>
      <c r="P331" s="163"/>
      <c r="Q331" s="163"/>
      <c r="R331" s="163"/>
      <c r="S331" s="163"/>
      <c r="T331" s="261"/>
      <c r="U331" s="175"/>
      <c r="V331" s="175"/>
      <c r="W331" s="175"/>
      <c r="X331" s="175"/>
      <c r="Y331" s="175"/>
      <c r="Z331" s="175"/>
    </row>
    <row r="332" ht="15.75" customHeight="1">
      <c r="A332" s="154">
        <v>328.0</v>
      </c>
      <c r="B332" s="253"/>
      <c r="C332" s="253"/>
      <c r="D332" s="162"/>
      <c r="E332" s="163"/>
      <c r="F332" s="163"/>
      <c r="G332" s="158"/>
      <c r="H332" s="158"/>
      <c r="I332" s="185"/>
      <c r="J332" s="163"/>
      <c r="K332" s="185" t="s">
        <v>654</v>
      </c>
      <c r="L332" s="185" t="str">
        <f>VLOOKUP(D332,'TS Gantry - AP47'!$C$8:$X$638,22,FALSE)</f>
        <v>#N/A</v>
      </c>
      <c r="M332" s="185" t="str">
        <f>VLOOKUP(D332,'TS Gantry - AP47'!$C$8:$Y$638,23,FALSE)</f>
        <v>#N/A</v>
      </c>
      <c r="N332" s="185" t="str">
        <f>VLOOKUP(D332,'TS Gantry - AP47'!$C$8:$Z$638,24,FALSE)</f>
        <v>#N/A</v>
      </c>
      <c r="O332" s="163"/>
      <c r="P332" s="163"/>
      <c r="Q332" s="163"/>
      <c r="R332" s="163"/>
      <c r="S332" s="163"/>
      <c r="T332" s="261"/>
      <c r="U332" s="175"/>
      <c r="V332" s="175"/>
      <c r="W332" s="175"/>
      <c r="X332" s="175"/>
      <c r="Y332" s="175"/>
      <c r="Z332" s="175"/>
    </row>
    <row r="333" ht="15.75" customHeight="1">
      <c r="A333" s="154">
        <v>329.0</v>
      </c>
      <c r="B333" s="253"/>
      <c r="C333" s="253"/>
      <c r="D333" s="162"/>
      <c r="E333" s="163"/>
      <c r="F333" s="163"/>
      <c r="G333" s="158"/>
      <c r="H333" s="158"/>
      <c r="I333" s="185"/>
      <c r="J333" s="163"/>
      <c r="K333" s="185" t="s">
        <v>654</v>
      </c>
      <c r="L333" s="185" t="str">
        <f>VLOOKUP(D333,'TS Gantry - AP47'!$C$8:$X$638,22,FALSE)</f>
        <v>#N/A</v>
      </c>
      <c r="M333" s="185" t="str">
        <f>VLOOKUP(D333,'TS Gantry - AP47'!$C$8:$Y$638,23,FALSE)</f>
        <v>#N/A</v>
      </c>
      <c r="N333" s="185" t="str">
        <f>VLOOKUP(D333,'TS Gantry - AP47'!$C$8:$Z$638,24,FALSE)</f>
        <v>#N/A</v>
      </c>
      <c r="O333" s="163"/>
      <c r="P333" s="163"/>
      <c r="Q333" s="163"/>
      <c r="R333" s="163"/>
      <c r="S333" s="163"/>
      <c r="T333" s="261"/>
      <c r="U333" s="175"/>
      <c r="V333" s="175"/>
      <c r="W333" s="175"/>
      <c r="X333" s="175"/>
      <c r="Y333" s="175"/>
      <c r="Z333" s="175"/>
    </row>
    <row r="334" ht="15.75" customHeight="1">
      <c r="A334" s="154">
        <v>330.0</v>
      </c>
      <c r="B334" s="253"/>
      <c r="C334" s="253"/>
      <c r="D334" s="162"/>
      <c r="E334" s="163"/>
      <c r="F334" s="163"/>
      <c r="G334" s="158"/>
      <c r="H334" s="158"/>
      <c r="I334" s="185"/>
      <c r="J334" s="163"/>
      <c r="K334" s="185" t="s">
        <v>654</v>
      </c>
      <c r="L334" s="185" t="str">
        <f>VLOOKUP(D334,'TS Gantry - AP47'!$C$8:$X$638,22,FALSE)</f>
        <v>#N/A</v>
      </c>
      <c r="M334" s="185" t="str">
        <f>VLOOKUP(D334,'TS Gantry - AP47'!$C$8:$Y$638,23,FALSE)</f>
        <v>#N/A</v>
      </c>
      <c r="N334" s="185" t="str">
        <f>VLOOKUP(D334,'TS Gantry - AP47'!$C$8:$Z$638,24,FALSE)</f>
        <v>#N/A</v>
      </c>
      <c r="O334" s="163"/>
      <c r="P334" s="163"/>
      <c r="Q334" s="163"/>
      <c r="R334" s="163"/>
      <c r="S334" s="163"/>
      <c r="T334" s="261"/>
      <c r="U334" s="175"/>
      <c r="V334" s="175"/>
      <c r="W334" s="175"/>
      <c r="X334" s="175"/>
      <c r="Y334" s="175"/>
      <c r="Z334" s="175"/>
    </row>
    <row r="335" ht="15.75" customHeight="1">
      <c r="A335" s="154">
        <v>331.0</v>
      </c>
      <c r="B335" s="253"/>
      <c r="C335" s="253"/>
      <c r="D335" s="162"/>
      <c r="E335" s="163"/>
      <c r="F335" s="163"/>
      <c r="G335" s="158"/>
      <c r="H335" s="158"/>
      <c r="I335" s="185"/>
      <c r="J335" s="163"/>
      <c r="K335" s="185" t="s">
        <v>654</v>
      </c>
      <c r="L335" s="185" t="str">
        <f>VLOOKUP(D335,'TS Gantry - AP47'!$C$8:$X$638,22,FALSE)</f>
        <v>#N/A</v>
      </c>
      <c r="M335" s="185" t="str">
        <f>VLOOKUP(D335,'TS Gantry - AP47'!$C$8:$Y$638,23,FALSE)</f>
        <v>#N/A</v>
      </c>
      <c r="N335" s="185" t="str">
        <f>VLOOKUP(D335,'TS Gantry - AP47'!$C$8:$Z$638,24,FALSE)</f>
        <v>#N/A</v>
      </c>
      <c r="O335" s="163"/>
      <c r="P335" s="163"/>
      <c r="Q335" s="163"/>
      <c r="R335" s="163"/>
      <c r="S335" s="163"/>
      <c r="T335" s="261"/>
      <c r="U335" s="175"/>
      <c r="V335" s="175"/>
      <c r="W335" s="175"/>
      <c r="X335" s="175"/>
      <c r="Y335" s="175"/>
      <c r="Z335" s="175"/>
    </row>
    <row r="336" ht="15.75" customHeight="1">
      <c r="A336" s="154">
        <v>332.0</v>
      </c>
      <c r="B336" s="253"/>
      <c r="C336" s="253"/>
      <c r="D336" s="162"/>
      <c r="E336" s="163"/>
      <c r="F336" s="163"/>
      <c r="G336" s="158"/>
      <c r="H336" s="158"/>
      <c r="I336" s="185"/>
      <c r="J336" s="163"/>
      <c r="K336" s="185" t="s">
        <v>654</v>
      </c>
      <c r="L336" s="185" t="str">
        <f>VLOOKUP(D336,'TS Gantry - AP47'!$C$8:$X$638,22,FALSE)</f>
        <v>#N/A</v>
      </c>
      <c r="M336" s="185" t="str">
        <f>VLOOKUP(D336,'TS Gantry - AP47'!$C$8:$Y$638,23,FALSE)</f>
        <v>#N/A</v>
      </c>
      <c r="N336" s="185" t="str">
        <f>VLOOKUP(D336,'TS Gantry - AP47'!$C$8:$Z$638,24,FALSE)</f>
        <v>#N/A</v>
      </c>
      <c r="O336" s="163"/>
      <c r="P336" s="163"/>
      <c r="Q336" s="163"/>
      <c r="R336" s="163"/>
      <c r="S336" s="163"/>
      <c r="T336" s="261"/>
      <c r="U336" s="175"/>
      <c r="V336" s="175"/>
      <c r="W336" s="175"/>
      <c r="X336" s="175"/>
      <c r="Y336" s="175"/>
      <c r="Z336" s="175"/>
    </row>
    <row r="337" ht="15.75" customHeight="1">
      <c r="A337" s="154">
        <v>333.0</v>
      </c>
      <c r="B337" s="253"/>
      <c r="C337" s="253"/>
      <c r="D337" s="162"/>
      <c r="E337" s="163"/>
      <c r="F337" s="163"/>
      <c r="G337" s="158"/>
      <c r="H337" s="158"/>
      <c r="I337" s="185"/>
      <c r="J337" s="163"/>
      <c r="K337" s="185" t="s">
        <v>654</v>
      </c>
      <c r="L337" s="185" t="str">
        <f>VLOOKUP(D337,'TS Gantry - AP47'!$C$8:$X$638,22,FALSE)</f>
        <v>#N/A</v>
      </c>
      <c r="M337" s="185" t="str">
        <f>VLOOKUP(D337,'TS Gantry - AP47'!$C$8:$Y$638,23,FALSE)</f>
        <v>#N/A</v>
      </c>
      <c r="N337" s="185" t="str">
        <f>VLOOKUP(D337,'TS Gantry - AP47'!$C$8:$Z$638,24,FALSE)</f>
        <v>#N/A</v>
      </c>
      <c r="O337" s="163"/>
      <c r="P337" s="163"/>
      <c r="Q337" s="163"/>
      <c r="R337" s="163"/>
      <c r="S337" s="163"/>
      <c r="T337" s="261"/>
      <c r="U337" s="175"/>
      <c r="V337" s="175"/>
      <c r="W337" s="175"/>
      <c r="X337" s="175"/>
      <c r="Y337" s="175"/>
      <c r="Z337" s="175"/>
    </row>
    <row r="338" ht="15.75" customHeight="1">
      <c r="A338" s="154">
        <v>334.0</v>
      </c>
      <c r="B338" s="253"/>
      <c r="C338" s="253"/>
      <c r="D338" s="162"/>
      <c r="E338" s="163"/>
      <c r="F338" s="163"/>
      <c r="G338" s="158"/>
      <c r="H338" s="158"/>
      <c r="I338" s="185"/>
      <c r="J338" s="163"/>
      <c r="K338" s="185" t="s">
        <v>654</v>
      </c>
      <c r="L338" s="185" t="str">
        <f>VLOOKUP(D338,'TS Gantry - AP47'!$C$8:$X$638,22,FALSE)</f>
        <v>#N/A</v>
      </c>
      <c r="M338" s="185" t="str">
        <f>VLOOKUP(D338,'TS Gantry - AP47'!$C$8:$Y$638,23,FALSE)</f>
        <v>#N/A</v>
      </c>
      <c r="N338" s="185" t="str">
        <f>VLOOKUP(D338,'TS Gantry - AP47'!$C$8:$Z$638,24,FALSE)</f>
        <v>#N/A</v>
      </c>
      <c r="O338" s="163"/>
      <c r="P338" s="163"/>
      <c r="Q338" s="163"/>
      <c r="R338" s="163"/>
      <c r="S338" s="163"/>
      <c r="T338" s="261"/>
      <c r="U338" s="175"/>
      <c r="V338" s="175"/>
      <c r="W338" s="175"/>
      <c r="X338" s="175"/>
      <c r="Y338" s="175"/>
      <c r="Z338" s="175"/>
    </row>
    <row r="339" ht="15.75" customHeight="1">
      <c r="A339" s="154">
        <v>335.0</v>
      </c>
      <c r="B339" s="253"/>
      <c r="C339" s="253"/>
      <c r="D339" s="162"/>
      <c r="E339" s="163"/>
      <c r="F339" s="163"/>
      <c r="G339" s="158"/>
      <c r="H339" s="158"/>
      <c r="I339" s="185"/>
      <c r="J339" s="163"/>
      <c r="K339" s="185" t="s">
        <v>654</v>
      </c>
      <c r="L339" s="185" t="str">
        <f>VLOOKUP(D339,'TS Gantry - AP47'!$C$8:$X$638,22,FALSE)</f>
        <v>#N/A</v>
      </c>
      <c r="M339" s="185" t="str">
        <f>VLOOKUP(D339,'TS Gantry - AP47'!$C$8:$Y$638,23,FALSE)</f>
        <v>#N/A</v>
      </c>
      <c r="N339" s="185" t="str">
        <f>VLOOKUP(D339,'TS Gantry - AP47'!$C$8:$Z$638,24,FALSE)</f>
        <v>#N/A</v>
      </c>
      <c r="O339" s="163"/>
      <c r="P339" s="163"/>
      <c r="Q339" s="163"/>
      <c r="R339" s="163"/>
      <c r="S339" s="163"/>
      <c r="T339" s="261"/>
      <c r="U339" s="175"/>
      <c r="V339" s="175"/>
      <c r="W339" s="175"/>
      <c r="X339" s="175"/>
      <c r="Y339" s="175"/>
      <c r="Z339" s="175"/>
    </row>
    <row r="340" ht="15.75" customHeight="1">
      <c r="A340" s="154">
        <v>336.0</v>
      </c>
      <c r="B340" s="253"/>
      <c r="C340" s="253"/>
      <c r="D340" s="162"/>
      <c r="E340" s="163"/>
      <c r="F340" s="163"/>
      <c r="G340" s="158"/>
      <c r="H340" s="158"/>
      <c r="I340" s="185"/>
      <c r="J340" s="163"/>
      <c r="K340" s="185" t="s">
        <v>654</v>
      </c>
      <c r="L340" s="185" t="str">
        <f>VLOOKUP(D340,'TS Gantry - AP47'!$C$8:$X$638,22,FALSE)</f>
        <v>#N/A</v>
      </c>
      <c r="M340" s="185" t="str">
        <f>VLOOKUP(D340,'TS Gantry - AP47'!$C$8:$Y$638,23,FALSE)</f>
        <v>#N/A</v>
      </c>
      <c r="N340" s="185" t="str">
        <f>VLOOKUP(D340,'TS Gantry - AP47'!$C$8:$Z$638,24,FALSE)</f>
        <v>#N/A</v>
      </c>
      <c r="O340" s="163"/>
      <c r="P340" s="163"/>
      <c r="Q340" s="163"/>
      <c r="R340" s="163"/>
      <c r="S340" s="163"/>
      <c r="T340" s="261"/>
      <c r="U340" s="175"/>
      <c r="V340" s="175"/>
      <c r="W340" s="175"/>
      <c r="X340" s="175"/>
      <c r="Y340" s="175"/>
      <c r="Z340" s="175"/>
    </row>
    <row r="341" ht="15.75" customHeight="1">
      <c r="A341" s="154">
        <v>337.0</v>
      </c>
      <c r="B341" s="253"/>
      <c r="C341" s="253"/>
      <c r="D341" s="162"/>
      <c r="E341" s="163"/>
      <c r="F341" s="163"/>
      <c r="G341" s="158"/>
      <c r="H341" s="158"/>
      <c r="I341" s="185"/>
      <c r="J341" s="163"/>
      <c r="K341" s="185" t="s">
        <v>654</v>
      </c>
      <c r="L341" s="185" t="str">
        <f>VLOOKUP(D341,'TS Gantry - AP47'!$C$8:$X$638,22,FALSE)</f>
        <v>#N/A</v>
      </c>
      <c r="M341" s="185" t="str">
        <f>VLOOKUP(D341,'TS Gantry - AP47'!$C$8:$Y$638,23,FALSE)</f>
        <v>#N/A</v>
      </c>
      <c r="N341" s="185" t="str">
        <f>VLOOKUP(D341,'TS Gantry - AP47'!$C$8:$Z$638,24,FALSE)</f>
        <v>#N/A</v>
      </c>
      <c r="O341" s="163"/>
      <c r="P341" s="163"/>
      <c r="Q341" s="163"/>
      <c r="R341" s="163"/>
      <c r="S341" s="163"/>
      <c r="T341" s="261"/>
      <c r="U341" s="175"/>
      <c r="V341" s="175"/>
      <c r="W341" s="175"/>
      <c r="X341" s="175"/>
      <c r="Y341" s="175"/>
      <c r="Z341" s="175"/>
    </row>
    <row r="342" ht="15.75" customHeight="1">
      <c r="A342" s="154">
        <v>338.0</v>
      </c>
      <c r="B342" s="253"/>
      <c r="C342" s="163"/>
      <c r="D342" s="162"/>
      <c r="E342" s="163"/>
      <c r="F342" s="163"/>
      <c r="G342" s="158"/>
      <c r="H342" s="158"/>
      <c r="I342" s="185"/>
      <c r="J342" s="163"/>
      <c r="K342" s="185" t="s">
        <v>654</v>
      </c>
      <c r="L342" s="185" t="str">
        <f>VLOOKUP(D342,'TS Gantry - AP47'!$C$8:$X$638,22,FALSE)</f>
        <v>#N/A</v>
      </c>
      <c r="M342" s="185" t="str">
        <f>VLOOKUP(D342,'TS Gantry - AP47'!$C$8:$Y$638,23,FALSE)</f>
        <v>#N/A</v>
      </c>
      <c r="N342" s="185" t="str">
        <f>VLOOKUP(D342,'TS Gantry - AP47'!$C$8:$Z$638,24,FALSE)</f>
        <v>#N/A</v>
      </c>
      <c r="O342" s="163"/>
      <c r="P342" s="163"/>
      <c r="Q342" s="163"/>
      <c r="R342" s="163"/>
      <c r="S342" s="163"/>
      <c r="T342" s="261"/>
      <c r="U342" s="175"/>
      <c r="V342" s="175"/>
      <c r="W342" s="175"/>
      <c r="X342" s="175"/>
      <c r="Y342" s="175"/>
      <c r="Z342" s="175"/>
    </row>
    <row r="343" ht="15.75" customHeight="1">
      <c r="A343" s="154">
        <v>339.0</v>
      </c>
      <c r="B343" s="253"/>
      <c r="C343" s="253"/>
      <c r="D343" s="162"/>
      <c r="E343" s="163"/>
      <c r="F343" s="163"/>
      <c r="G343" s="158"/>
      <c r="H343" s="158"/>
      <c r="I343" s="185"/>
      <c r="J343" s="163"/>
      <c r="K343" s="185" t="s">
        <v>654</v>
      </c>
      <c r="L343" s="185" t="str">
        <f>VLOOKUP(D343,'TS Gantry - AP47'!$C$8:$X$638,22,FALSE)</f>
        <v>#N/A</v>
      </c>
      <c r="M343" s="185" t="str">
        <f>VLOOKUP(D343,'TS Gantry - AP47'!$C$8:$Y$638,23,FALSE)</f>
        <v>#N/A</v>
      </c>
      <c r="N343" s="185" t="str">
        <f>VLOOKUP(D343,'TS Gantry - AP47'!$C$8:$Z$638,24,FALSE)</f>
        <v>#N/A</v>
      </c>
      <c r="O343" s="163"/>
      <c r="P343" s="163"/>
      <c r="Q343" s="163"/>
      <c r="R343" s="163"/>
      <c r="S343" s="163"/>
      <c r="T343" s="261"/>
      <c r="U343" s="175"/>
      <c r="V343" s="175"/>
      <c r="W343" s="175"/>
      <c r="X343" s="175"/>
      <c r="Y343" s="175"/>
      <c r="Z343" s="175"/>
    </row>
    <row r="344" ht="15.75" customHeight="1">
      <c r="A344" s="154">
        <v>340.0</v>
      </c>
      <c r="B344" s="253"/>
      <c r="C344" s="253"/>
      <c r="D344" s="162"/>
      <c r="E344" s="163"/>
      <c r="F344" s="163"/>
      <c r="G344" s="158"/>
      <c r="H344" s="158"/>
      <c r="I344" s="185"/>
      <c r="J344" s="163"/>
      <c r="K344" s="185" t="s">
        <v>654</v>
      </c>
      <c r="L344" s="185" t="str">
        <f>VLOOKUP(D344,'TS Gantry - AP47'!$C$8:$X$638,22,FALSE)</f>
        <v>#N/A</v>
      </c>
      <c r="M344" s="185" t="str">
        <f>VLOOKUP(D344,'TS Gantry - AP47'!$C$8:$Y$638,23,FALSE)</f>
        <v>#N/A</v>
      </c>
      <c r="N344" s="185" t="str">
        <f>VLOOKUP(D344,'TS Gantry - AP47'!$C$8:$Z$638,24,FALSE)</f>
        <v>#N/A</v>
      </c>
      <c r="O344" s="163"/>
      <c r="P344" s="163"/>
      <c r="Q344" s="163"/>
      <c r="R344" s="163"/>
      <c r="S344" s="163"/>
      <c r="T344" s="261"/>
      <c r="U344" s="175"/>
      <c r="V344" s="175"/>
      <c r="W344" s="175"/>
      <c r="X344" s="175"/>
      <c r="Y344" s="175"/>
      <c r="Z344" s="175"/>
    </row>
    <row r="345" ht="15.75" customHeight="1">
      <c r="A345" s="154">
        <v>341.0</v>
      </c>
      <c r="B345" s="253"/>
      <c r="C345" s="253"/>
      <c r="D345" s="162"/>
      <c r="E345" s="163"/>
      <c r="F345" s="163"/>
      <c r="G345" s="158"/>
      <c r="H345" s="158"/>
      <c r="I345" s="185"/>
      <c r="J345" s="163"/>
      <c r="K345" s="185" t="s">
        <v>654</v>
      </c>
      <c r="L345" s="185" t="str">
        <f>VLOOKUP(D345,'TS Gantry - AP47'!$C$8:$X$638,22,FALSE)</f>
        <v>#N/A</v>
      </c>
      <c r="M345" s="185" t="str">
        <f>VLOOKUP(D345,'TS Gantry - AP47'!$C$8:$Y$638,23,FALSE)</f>
        <v>#N/A</v>
      </c>
      <c r="N345" s="185" t="str">
        <f>VLOOKUP(D345,'TS Gantry - AP47'!$C$8:$Z$638,24,FALSE)</f>
        <v>#N/A</v>
      </c>
      <c r="O345" s="163"/>
      <c r="P345" s="163"/>
      <c r="Q345" s="163"/>
      <c r="R345" s="163"/>
      <c r="S345" s="163"/>
      <c r="T345" s="261"/>
      <c r="U345" s="175"/>
      <c r="V345" s="175"/>
      <c r="W345" s="175"/>
      <c r="X345" s="175"/>
      <c r="Y345" s="175"/>
      <c r="Z345" s="175"/>
    </row>
    <row r="346" ht="15.75" customHeight="1">
      <c r="A346" s="154">
        <v>342.0</v>
      </c>
      <c r="B346" s="253"/>
      <c r="C346" s="253"/>
      <c r="D346" s="162"/>
      <c r="E346" s="163"/>
      <c r="F346" s="163"/>
      <c r="G346" s="158"/>
      <c r="H346" s="158"/>
      <c r="I346" s="185"/>
      <c r="J346" s="163"/>
      <c r="K346" s="185" t="s">
        <v>654</v>
      </c>
      <c r="L346" s="185" t="str">
        <f>VLOOKUP(D346,'TS Gantry - AP47'!$C$8:$X$638,22,FALSE)</f>
        <v>#N/A</v>
      </c>
      <c r="M346" s="185" t="str">
        <f>VLOOKUP(D346,'TS Gantry - AP47'!$C$8:$Y$638,23,FALSE)</f>
        <v>#N/A</v>
      </c>
      <c r="N346" s="185" t="str">
        <f>VLOOKUP(D346,'TS Gantry - AP47'!$C$8:$Z$638,24,FALSE)</f>
        <v>#N/A</v>
      </c>
      <c r="O346" s="163"/>
      <c r="P346" s="163"/>
      <c r="Q346" s="163"/>
      <c r="R346" s="163"/>
      <c r="S346" s="163"/>
      <c r="T346" s="261"/>
      <c r="U346" s="175"/>
      <c r="V346" s="175"/>
      <c r="W346" s="175"/>
      <c r="X346" s="175"/>
      <c r="Y346" s="175"/>
      <c r="Z346" s="175"/>
    </row>
    <row r="347" ht="15.75" customHeight="1">
      <c r="A347" s="154">
        <v>343.0</v>
      </c>
      <c r="B347" s="253"/>
      <c r="C347" s="253"/>
      <c r="D347" s="162"/>
      <c r="E347" s="163"/>
      <c r="F347" s="163"/>
      <c r="G347" s="158"/>
      <c r="H347" s="158"/>
      <c r="I347" s="185"/>
      <c r="J347" s="163"/>
      <c r="K347" s="185" t="s">
        <v>654</v>
      </c>
      <c r="L347" s="185" t="str">
        <f>VLOOKUP(D347,'TS Gantry - AP47'!$C$8:$X$638,22,FALSE)</f>
        <v>#N/A</v>
      </c>
      <c r="M347" s="185" t="str">
        <f>VLOOKUP(D347,'TS Gantry - AP47'!$C$8:$Y$638,23,FALSE)</f>
        <v>#N/A</v>
      </c>
      <c r="N347" s="185" t="str">
        <f>VLOOKUP(D347,'TS Gantry - AP47'!$C$8:$Z$638,24,FALSE)</f>
        <v>#N/A</v>
      </c>
      <c r="O347" s="163"/>
      <c r="P347" s="163"/>
      <c r="Q347" s="163"/>
      <c r="R347" s="163"/>
      <c r="S347" s="163"/>
      <c r="T347" s="261"/>
      <c r="U347" s="175"/>
      <c r="V347" s="175"/>
      <c r="W347" s="175"/>
      <c r="X347" s="175"/>
      <c r="Y347" s="175"/>
      <c r="Z347" s="175"/>
    </row>
    <row r="348" ht="15.75" customHeight="1">
      <c r="A348" s="154">
        <v>344.0</v>
      </c>
      <c r="B348" s="253"/>
      <c r="C348" s="253"/>
      <c r="D348" s="162"/>
      <c r="E348" s="163"/>
      <c r="F348" s="163"/>
      <c r="G348" s="158"/>
      <c r="H348" s="158"/>
      <c r="I348" s="185"/>
      <c r="J348" s="163"/>
      <c r="K348" s="185" t="s">
        <v>654</v>
      </c>
      <c r="L348" s="185" t="str">
        <f>VLOOKUP(D348,'TS Gantry - AP47'!$C$8:$X$638,22,FALSE)</f>
        <v>#N/A</v>
      </c>
      <c r="M348" s="185" t="str">
        <f>VLOOKUP(D348,'TS Gantry - AP47'!$C$8:$Y$638,23,FALSE)</f>
        <v>#N/A</v>
      </c>
      <c r="N348" s="185" t="str">
        <f>VLOOKUP(D348,'TS Gantry - AP47'!$C$8:$Z$638,24,FALSE)</f>
        <v>#N/A</v>
      </c>
      <c r="O348" s="163"/>
      <c r="P348" s="163"/>
      <c r="Q348" s="163"/>
      <c r="R348" s="163"/>
      <c r="S348" s="163"/>
      <c r="T348" s="261"/>
      <c r="U348" s="175"/>
      <c r="V348" s="175"/>
      <c r="W348" s="175"/>
      <c r="X348" s="175"/>
      <c r="Y348" s="175"/>
      <c r="Z348" s="175"/>
    </row>
    <row r="349" ht="15.75" customHeight="1">
      <c r="A349" s="154">
        <v>345.0</v>
      </c>
      <c r="B349" s="253"/>
      <c r="C349" s="253"/>
      <c r="D349" s="162"/>
      <c r="E349" s="163"/>
      <c r="F349" s="163"/>
      <c r="G349" s="158"/>
      <c r="H349" s="158"/>
      <c r="I349" s="185"/>
      <c r="J349" s="163"/>
      <c r="K349" s="185" t="s">
        <v>654</v>
      </c>
      <c r="L349" s="185" t="str">
        <f>VLOOKUP(D349,'TS Gantry - AP47'!$C$8:$X$638,22,FALSE)</f>
        <v>#N/A</v>
      </c>
      <c r="M349" s="185" t="str">
        <f>VLOOKUP(D349,'TS Gantry - AP47'!$C$8:$Y$638,23,FALSE)</f>
        <v>#N/A</v>
      </c>
      <c r="N349" s="185" t="str">
        <f>VLOOKUP(D349,'TS Gantry - AP47'!$C$8:$Z$638,24,FALSE)</f>
        <v>#N/A</v>
      </c>
      <c r="O349" s="163"/>
      <c r="P349" s="163"/>
      <c r="Q349" s="163"/>
      <c r="R349" s="163"/>
      <c r="S349" s="163"/>
      <c r="T349" s="261"/>
      <c r="U349" s="175"/>
      <c r="V349" s="175"/>
      <c r="W349" s="175"/>
      <c r="X349" s="175"/>
      <c r="Y349" s="175"/>
      <c r="Z349" s="175"/>
    </row>
    <row r="350" ht="15.75" customHeight="1">
      <c r="A350" s="154">
        <v>346.0</v>
      </c>
      <c r="B350" s="253"/>
      <c r="C350" s="253"/>
      <c r="D350" s="162"/>
      <c r="E350" s="163"/>
      <c r="F350" s="163"/>
      <c r="G350" s="158"/>
      <c r="H350" s="158"/>
      <c r="I350" s="185"/>
      <c r="J350" s="163"/>
      <c r="K350" s="185" t="s">
        <v>654</v>
      </c>
      <c r="L350" s="185" t="str">
        <f>VLOOKUP(D350,'TS Gantry - AP47'!$C$8:$X$638,22,FALSE)</f>
        <v>#N/A</v>
      </c>
      <c r="M350" s="185" t="str">
        <f>VLOOKUP(D350,'TS Gantry - AP47'!$C$8:$Y$638,23,FALSE)</f>
        <v>#N/A</v>
      </c>
      <c r="N350" s="185" t="str">
        <f>VLOOKUP(D350,'TS Gantry - AP47'!$C$8:$Z$638,24,FALSE)</f>
        <v>#N/A</v>
      </c>
      <c r="O350" s="163"/>
      <c r="P350" s="163"/>
      <c r="Q350" s="163"/>
      <c r="R350" s="163"/>
      <c r="S350" s="163"/>
      <c r="T350" s="261"/>
      <c r="U350" s="175"/>
      <c r="V350" s="175"/>
      <c r="W350" s="175"/>
      <c r="X350" s="175"/>
      <c r="Y350" s="175"/>
      <c r="Z350" s="175"/>
    </row>
    <row r="351" ht="15.75" customHeight="1">
      <c r="A351" s="154">
        <v>347.0</v>
      </c>
      <c r="B351" s="253"/>
      <c r="C351" s="253"/>
      <c r="D351" s="162"/>
      <c r="E351" s="163"/>
      <c r="F351" s="163"/>
      <c r="G351" s="158"/>
      <c r="H351" s="158"/>
      <c r="I351" s="185"/>
      <c r="J351" s="163"/>
      <c r="K351" s="185" t="s">
        <v>654</v>
      </c>
      <c r="L351" s="185" t="str">
        <f>VLOOKUP(D351,'TS Gantry - AP47'!$C$8:$X$638,22,FALSE)</f>
        <v>#N/A</v>
      </c>
      <c r="M351" s="185" t="str">
        <f>VLOOKUP(D351,'TS Gantry - AP47'!$C$8:$Y$638,23,FALSE)</f>
        <v>#N/A</v>
      </c>
      <c r="N351" s="185" t="str">
        <f>VLOOKUP(D351,'TS Gantry - AP47'!$C$8:$Z$638,24,FALSE)</f>
        <v>#N/A</v>
      </c>
      <c r="O351" s="163"/>
      <c r="P351" s="163"/>
      <c r="Q351" s="163"/>
      <c r="R351" s="163"/>
      <c r="S351" s="163"/>
      <c r="T351" s="261"/>
      <c r="U351" s="175"/>
      <c r="V351" s="175"/>
      <c r="W351" s="175"/>
      <c r="X351" s="175"/>
      <c r="Y351" s="175"/>
      <c r="Z351" s="175"/>
    </row>
    <row r="352" ht="15.75" customHeight="1">
      <c r="A352" s="154">
        <v>348.0</v>
      </c>
      <c r="B352" s="253"/>
      <c r="C352" s="253"/>
      <c r="D352" s="162"/>
      <c r="E352" s="163"/>
      <c r="F352" s="163"/>
      <c r="G352" s="158"/>
      <c r="H352" s="158"/>
      <c r="I352" s="185"/>
      <c r="J352" s="163"/>
      <c r="K352" s="185" t="s">
        <v>654</v>
      </c>
      <c r="L352" s="185" t="str">
        <f>VLOOKUP(D352,'TS Gantry - AP47'!$C$8:$X$638,22,FALSE)</f>
        <v>#N/A</v>
      </c>
      <c r="M352" s="185" t="str">
        <f>VLOOKUP(D352,'TS Gantry - AP47'!$C$8:$Y$638,23,FALSE)</f>
        <v>#N/A</v>
      </c>
      <c r="N352" s="185" t="str">
        <f>VLOOKUP(D352,'TS Gantry - AP47'!$C$8:$Z$638,24,FALSE)</f>
        <v>#N/A</v>
      </c>
      <c r="O352" s="163"/>
      <c r="P352" s="163"/>
      <c r="Q352" s="163"/>
      <c r="R352" s="163"/>
      <c r="S352" s="163"/>
      <c r="T352" s="261"/>
      <c r="U352" s="175"/>
      <c r="V352" s="175"/>
      <c r="W352" s="175"/>
      <c r="X352" s="175"/>
      <c r="Y352" s="175"/>
      <c r="Z352" s="175"/>
    </row>
    <row r="353" ht="15.75" customHeight="1">
      <c r="A353" s="154">
        <v>349.0</v>
      </c>
      <c r="B353" s="253"/>
      <c r="C353" s="253"/>
      <c r="D353" s="162"/>
      <c r="E353" s="163"/>
      <c r="F353" s="163"/>
      <c r="G353" s="158"/>
      <c r="H353" s="158"/>
      <c r="I353" s="185"/>
      <c r="J353" s="163"/>
      <c r="K353" s="185" t="s">
        <v>654</v>
      </c>
      <c r="L353" s="185" t="str">
        <f>VLOOKUP(D353,'TS Gantry - AP47'!$C$8:$X$638,22,FALSE)</f>
        <v>#N/A</v>
      </c>
      <c r="M353" s="185" t="str">
        <f>VLOOKUP(D353,'TS Gantry - AP47'!$C$8:$Y$638,23,FALSE)</f>
        <v>#N/A</v>
      </c>
      <c r="N353" s="185" t="str">
        <f>VLOOKUP(D353,'TS Gantry - AP47'!$C$8:$Z$638,24,FALSE)</f>
        <v>#N/A</v>
      </c>
      <c r="O353" s="163"/>
      <c r="P353" s="163"/>
      <c r="Q353" s="163"/>
      <c r="R353" s="163"/>
      <c r="S353" s="163"/>
      <c r="T353" s="261"/>
      <c r="U353" s="175"/>
      <c r="V353" s="175"/>
      <c r="W353" s="175"/>
      <c r="X353" s="175"/>
      <c r="Y353" s="175"/>
      <c r="Z353" s="175"/>
    </row>
    <row r="354" ht="15.75" customHeight="1">
      <c r="A354" s="154">
        <v>350.0</v>
      </c>
      <c r="B354" s="253"/>
      <c r="C354" s="253"/>
      <c r="D354" s="292"/>
      <c r="E354" s="163"/>
      <c r="F354" s="163"/>
      <c r="G354" s="158"/>
      <c r="H354" s="158"/>
      <c r="I354" s="185"/>
      <c r="J354" s="163"/>
      <c r="K354" s="185" t="s">
        <v>654</v>
      </c>
      <c r="L354" s="185" t="str">
        <f>VLOOKUP(D354,'TS Gantry - AP47'!$C$8:$X$638,22,FALSE)</f>
        <v>#N/A</v>
      </c>
      <c r="M354" s="185" t="str">
        <f>VLOOKUP(D354,'TS Gantry - AP47'!$C$8:$Y$638,23,FALSE)</f>
        <v>#N/A</v>
      </c>
      <c r="N354" s="185" t="str">
        <f>VLOOKUP(D354,'TS Gantry - AP47'!$C$8:$Z$638,24,FALSE)</f>
        <v>#N/A</v>
      </c>
      <c r="O354" s="163"/>
      <c r="P354" s="163"/>
      <c r="Q354" s="163"/>
      <c r="R354" s="163"/>
      <c r="S354" s="163"/>
      <c r="T354" s="261"/>
      <c r="U354" s="175"/>
      <c r="V354" s="175"/>
      <c r="W354" s="175"/>
      <c r="X354" s="175"/>
      <c r="Y354" s="175"/>
      <c r="Z354" s="175"/>
    </row>
    <row r="355" ht="15.75" customHeight="1">
      <c r="A355" s="154">
        <v>351.0</v>
      </c>
      <c r="B355" s="253"/>
      <c r="C355" s="253"/>
      <c r="D355" s="292"/>
      <c r="E355" s="163"/>
      <c r="F355" s="163"/>
      <c r="G355" s="163"/>
      <c r="H355" s="158"/>
      <c r="I355" s="185"/>
      <c r="J355" s="163"/>
      <c r="K355" s="185" t="s">
        <v>654</v>
      </c>
      <c r="L355" s="185" t="str">
        <f>VLOOKUP(D355,'TS Gantry - AP47'!$C$8:$X$638,22,FALSE)</f>
        <v>#N/A</v>
      </c>
      <c r="M355" s="185" t="str">
        <f>VLOOKUP(D355,'TS Gantry - AP47'!$C$8:$Y$638,23,FALSE)</f>
        <v>#N/A</v>
      </c>
      <c r="N355" s="185" t="str">
        <f>VLOOKUP(D355,'TS Gantry - AP47'!$C$8:$Z$638,24,FALSE)</f>
        <v>#N/A</v>
      </c>
      <c r="O355" s="163"/>
      <c r="P355" s="163"/>
      <c r="Q355" s="163"/>
      <c r="R355" s="163"/>
      <c r="S355" s="163"/>
      <c r="T355" s="261"/>
      <c r="U355" s="175"/>
      <c r="V355" s="175"/>
      <c r="W355" s="175"/>
      <c r="X355" s="175"/>
      <c r="Y355" s="175"/>
      <c r="Z355" s="175"/>
    </row>
    <row r="356" ht="15.75" customHeight="1">
      <c r="A356" s="154">
        <v>352.0</v>
      </c>
      <c r="B356" s="253"/>
      <c r="C356" s="253"/>
      <c r="D356" s="292"/>
      <c r="E356" s="163"/>
      <c r="F356" s="163"/>
      <c r="G356" s="163"/>
      <c r="H356" s="158"/>
      <c r="I356" s="185"/>
      <c r="J356" s="163"/>
      <c r="K356" s="185" t="s">
        <v>654</v>
      </c>
      <c r="L356" s="185" t="str">
        <f>VLOOKUP(D356,'TS Gantry - AP47'!$C$8:$X$638,22,FALSE)</f>
        <v>#N/A</v>
      </c>
      <c r="M356" s="185" t="str">
        <f>VLOOKUP(D356,'TS Gantry - AP47'!$C$8:$Y$638,23,FALSE)</f>
        <v>#N/A</v>
      </c>
      <c r="N356" s="185" t="str">
        <f>VLOOKUP(D356,'TS Gantry - AP47'!$C$8:$Z$638,24,FALSE)</f>
        <v>#N/A</v>
      </c>
      <c r="O356" s="163"/>
      <c r="P356" s="163"/>
      <c r="Q356" s="163"/>
      <c r="R356" s="163"/>
      <c r="S356" s="163"/>
      <c r="T356" s="261"/>
      <c r="U356" s="175"/>
      <c r="V356" s="175"/>
      <c r="W356" s="175"/>
      <c r="X356" s="175"/>
      <c r="Y356" s="175"/>
      <c r="Z356" s="175"/>
    </row>
    <row r="357" ht="15.75" customHeight="1">
      <c r="A357" s="154">
        <v>353.0</v>
      </c>
      <c r="B357" s="253"/>
      <c r="C357" s="253"/>
      <c r="D357" s="292"/>
      <c r="E357" s="163"/>
      <c r="F357" s="163"/>
      <c r="G357" s="236"/>
      <c r="H357" s="158"/>
      <c r="I357" s="185"/>
      <c r="J357" s="163"/>
      <c r="K357" s="185" t="s">
        <v>654</v>
      </c>
      <c r="L357" s="185" t="str">
        <f>VLOOKUP(D357,'TS Gantry - AP47'!$C$8:$X$638,22,FALSE)</f>
        <v>#N/A</v>
      </c>
      <c r="M357" s="185" t="str">
        <f>VLOOKUP(D357,'TS Gantry - AP47'!$C$8:$Y$638,23,FALSE)</f>
        <v>#N/A</v>
      </c>
      <c r="N357" s="185" t="str">
        <f>VLOOKUP(D357,'TS Gantry - AP47'!$C$8:$Z$638,24,FALSE)</f>
        <v>#N/A</v>
      </c>
      <c r="O357" s="163"/>
      <c r="P357" s="163"/>
      <c r="Q357" s="163"/>
      <c r="R357" s="163"/>
      <c r="S357" s="163"/>
      <c r="T357" s="261"/>
      <c r="U357" s="175"/>
      <c r="V357" s="175"/>
      <c r="W357" s="175"/>
      <c r="X357" s="175"/>
      <c r="Y357" s="175"/>
      <c r="Z357" s="175"/>
    </row>
    <row r="358" ht="15.75" customHeight="1">
      <c r="A358" s="154">
        <v>354.0</v>
      </c>
      <c r="B358" s="255"/>
      <c r="C358" s="255"/>
      <c r="D358" s="170"/>
      <c r="E358" s="170"/>
      <c r="F358" s="170"/>
      <c r="G358" s="226"/>
      <c r="H358" s="226"/>
      <c r="I358" s="209"/>
      <c r="J358" s="170"/>
      <c r="K358" s="209" t="s">
        <v>654</v>
      </c>
      <c r="L358" s="209" t="str">
        <f>VLOOKUP(D358,'TS Gantry - AP47'!$C$8:$X$638,22,FALSE)</f>
        <v>#N/A</v>
      </c>
      <c r="M358" s="209" t="str">
        <f>VLOOKUP(D358,'TS Gantry - AP47'!$C$8:$Y$638,23,FALSE)</f>
        <v>#N/A</v>
      </c>
      <c r="N358" s="209" t="str">
        <f>VLOOKUP(D358,'TS Gantry - AP47'!$C$8:$Z$638,24,FALSE)</f>
        <v>#N/A</v>
      </c>
      <c r="O358" s="170"/>
      <c r="P358" s="170"/>
      <c r="Q358" s="170"/>
      <c r="R358" s="170"/>
      <c r="S358" s="170"/>
      <c r="T358" s="171"/>
      <c r="U358" s="175"/>
      <c r="V358" s="175"/>
      <c r="W358" s="175"/>
      <c r="X358" s="175"/>
      <c r="Y358" s="175"/>
      <c r="Z358" s="175"/>
    </row>
    <row r="359" ht="15.75" customHeight="1">
      <c r="A359" s="293"/>
      <c r="B359" s="175"/>
      <c r="C359" s="175"/>
      <c r="D359" s="175"/>
      <c r="E359" s="175"/>
      <c r="F359" s="175"/>
      <c r="G359" s="175"/>
      <c r="H359" s="175"/>
      <c r="I359" s="294"/>
      <c r="J359" s="175"/>
      <c r="K359" s="175"/>
      <c r="L359" s="175"/>
      <c r="M359" s="175"/>
      <c r="N359" s="175"/>
      <c r="O359" s="175"/>
      <c r="P359" s="175"/>
      <c r="Q359" s="175"/>
      <c r="R359" s="175"/>
      <c r="S359" s="175"/>
      <c r="T359" s="175"/>
      <c r="U359" s="175"/>
      <c r="V359" s="175"/>
      <c r="W359" s="175"/>
      <c r="X359" s="175"/>
      <c r="Y359" s="175"/>
      <c r="Z359" s="175"/>
    </row>
    <row r="360" ht="15.75" customHeight="1">
      <c r="A360" s="175"/>
      <c r="B360" s="175"/>
      <c r="C360" s="175"/>
      <c r="D360" s="175"/>
      <c r="E360" s="175"/>
      <c r="F360" s="175"/>
      <c r="G360" s="175"/>
      <c r="H360" s="175"/>
      <c r="I360" s="294"/>
      <c r="J360" s="175"/>
      <c r="K360" s="175"/>
      <c r="L360" s="175"/>
      <c r="M360" s="175"/>
      <c r="N360" s="175"/>
      <c r="O360" s="175"/>
      <c r="P360" s="175"/>
      <c r="Q360" s="175"/>
      <c r="R360" s="175"/>
      <c r="S360" s="175"/>
      <c r="T360" s="175"/>
      <c r="U360" s="175"/>
      <c r="V360" s="175"/>
      <c r="W360" s="175"/>
      <c r="X360" s="175"/>
      <c r="Y360" s="175"/>
      <c r="Z360" s="175"/>
    </row>
    <row r="361" ht="15.75" customHeight="1">
      <c r="A361" s="175"/>
      <c r="B361" s="175"/>
      <c r="C361" s="175"/>
      <c r="D361" s="175"/>
      <c r="E361" s="175"/>
      <c r="F361" s="175"/>
      <c r="G361" s="175"/>
      <c r="H361" s="175"/>
      <c r="I361" s="294"/>
      <c r="J361" s="175"/>
      <c r="K361" s="175"/>
      <c r="L361" s="175"/>
      <c r="M361" s="175"/>
      <c r="N361" s="175"/>
      <c r="O361" s="175"/>
      <c r="P361" s="175"/>
      <c r="Q361" s="175"/>
      <c r="R361" s="175"/>
      <c r="S361" s="175"/>
      <c r="T361" s="175"/>
      <c r="U361" s="175"/>
      <c r="V361" s="175"/>
      <c r="W361" s="175"/>
      <c r="X361" s="175"/>
      <c r="Y361" s="175"/>
      <c r="Z361" s="175"/>
    </row>
    <row r="362" ht="15.75" customHeight="1">
      <c r="A362" s="175"/>
      <c r="B362" s="175"/>
      <c r="C362" s="175"/>
      <c r="D362" s="175"/>
      <c r="E362" s="175"/>
      <c r="F362" s="175"/>
      <c r="G362" s="175"/>
      <c r="H362" s="175"/>
      <c r="I362" s="294"/>
      <c r="J362" s="175"/>
      <c r="K362" s="175"/>
      <c r="L362" s="175"/>
      <c r="M362" s="175"/>
      <c r="N362" s="175"/>
      <c r="O362" s="175"/>
      <c r="P362" s="175"/>
      <c r="Q362" s="175"/>
      <c r="R362" s="175"/>
      <c r="S362" s="175"/>
      <c r="T362" s="175"/>
      <c r="U362" s="175"/>
      <c r="V362" s="175"/>
      <c r="W362" s="175"/>
      <c r="X362" s="175"/>
      <c r="Y362" s="175"/>
      <c r="Z362" s="175"/>
    </row>
    <row r="363" ht="15.75" customHeight="1">
      <c r="A363" s="175"/>
      <c r="B363" s="175"/>
      <c r="C363" s="175"/>
      <c r="D363" s="175"/>
      <c r="E363" s="175"/>
      <c r="F363" s="175"/>
      <c r="G363" s="175"/>
      <c r="H363" s="175"/>
      <c r="I363" s="294"/>
      <c r="J363" s="175"/>
      <c r="K363" s="175"/>
      <c r="L363" s="175"/>
      <c r="M363" s="175"/>
      <c r="N363" s="175"/>
      <c r="O363" s="175"/>
      <c r="P363" s="175"/>
      <c r="Q363" s="175"/>
      <c r="R363" s="175"/>
      <c r="S363" s="175"/>
      <c r="T363" s="175"/>
      <c r="U363" s="175"/>
      <c r="V363" s="175"/>
      <c r="W363" s="175"/>
      <c r="X363" s="175"/>
      <c r="Y363" s="175"/>
      <c r="Z363" s="175"/>
    </row>
    <row r="364" ht="15.75" customHeight="1">
      <c r="A364" s="175"/>
      <c r="B364" s="175"/>
      <c r="C364" s="175"/>
      <c r="D364" s="175"/>
      <c r="E364" s="175"/>
      <c r="F364" s="175"/>
      <c r="G364" s="175"/>
      <c r="H364" s="175"/>
      <c r="I364" s="294"/>
      <c r="J364" s="175"/>
      <c r="K364" s="175"/>
      <c r="L364" s="175"/>
      <c r="M364" s="175"/>
      <c r="N364" s="175"/>
      <c r="O364" s="175"/>
      <c r="P364" s="175"/>
      <c r="Q364" s="175"/>
      <c r="R364" s="175"/>
      <c r="S364" s="175"/>
      <c r="T364" s="175"/>
      <c r="U364" s="175"/>
      <c r="V364" s="175"/>
      <c r="W364" s="175"/>
      <c r="X364" s="175"/>
      <c r="Y364" s="175"/>
      <c r="Z364" s="175"/>
    </row>
    <row r="365" ht="15.75" customHeight="1">
      <c r="A365" s="175"/>
      <c r="B365" s="175"/>
      <c r="C365" s="175"/>
      <c r="D365" s="175"/>
      <c r="E365" s="175"/>
      <c r="F365" s="175"/>
      <c r="G365" s="175"/>
      <c r="H365" s="175"/>
      <c r="I365" s="294"/>
      <c r="J365" s="175"/>
      <c r="K365" s="175"/>
      <c r="L365" s="175"/>
      <c r="M365" s="175"/>
      <c r="N365" s="175"/>
      <c r="O365" s="175"/>
      <c r="P365" s="175"/>
      <c r="Q365" s="175"/>
      <c r="R365" s="175"/>
      <c r="S365" s="175"/>
      <c r="T365" s="175"/>
      <c r="U365" s="175"/>
      <c r="V365" s="175"/>
      <c r="W365" s="175"/>
      <c r="X365" s="175"/>
      <c r="Y365" s="175"/>
      <c r="Z365" s="175"/>
    </row>
    <row r="366" ht="15.75" customHeight="1">
      <c r="A366" s="175"/>
      <c r="B366" s="175"/>
      <c r="C366" s="175"/>
      <c r="D366" s="175"/>
      <c r="E366" s="175"/>
      <c r="F366" s="175"/>
      <c r="G366" s="175"/>
      <c r="H366" s="175"/>
      <c r="I366" s="294"/>
      <c r="J366" s="175"/>
      <c r="K366" s="175"/>
      <c r="L366" s="175"/>
      <c r="M366" s="175"/>
      <c r="N366" s="175"/>
      <c r="O366" s="175"/>
      <c r="P366" s="175"/>
      <c r="Q366" s="175"/>
      <c r="R366" s="175"/>
      <c r="S366" s="175"/>
      <c r="T366" s="175"/>
      <c r="U366" s="175"/>
      <c r="V366" s="175"/>
      <c r="W366" s="175"/>
      <c r="X366" s="175"/>
      <c r="Y366" s="175"/>
      <c r="Z366" s="175"/>
    </row>
    <row r="367" ht="15.75" customHeight="1">
      <c r="A367" s="175"/>
      <c r="B367" s="175"/>
      <c r="C367" s="175"/>
      <c r="D367" s="175"/>
      <c r="E367" s="175"/>
      <c r="F367" s="175"/>
      <c r="G367" s="175"/>
      <c r="H367" s="175"/>
      <c r="I367" s="294"/>
      <c r="J367" s="175"/>
      <c r="K367" s="175"/>
      <c r="L367" s="175"/>
      <c r="M367" s="175"/>
      <c r="N367" s="175"/>
      <c r="O367" s="175"/>
      <c r="P367" s="175"/>
      <c r="Q367" s="175"/>
      <c r="R367" s="175"/>
      <c r="S367" s="175"/>
      <c r="T367" s="175"/>
      <c r="U367" s="175"/>
      <c r="V367" s="175"/>
      <c r="W367" s="175"/>
      <c r="X367" s="175"/>
      <c r="Y367" s="175"/>
      <c r="Z367" s="175"/>
    </row>
    <row r="368" ht="15.75" customHeight="1">
      <c r="A368" s="175"/>
      <c r="B368" s="175"/>
      <c r="C368" s="175"/>
      <c r="D368" s="175"/>
      <c r="E368" s="175"/>
      <c r="F368" s="175"/>
      <c r="G368" s="175"/>
      <c r="H368" s="175"/>
      <c r="I368" s="294"/>
      <c r="J368" s="175"/>
      <c r="K368" s="175"/>
      <c r="L368" s="175"/>
      <c r="M368" s="175"/>
      <c r="N368" s="175"/>
      <c r="O368" s="175"/>
      <c r="P368" s="175"/>
      <c r="Q368" s="175"/>
      <c r="R368" s="175"/>
      <c r="S368" s="175"/>
      <c r="T368" s="175"/>
      <c r="U368" s="175"/>
      <c r="V368" s="175"/>
      <c r="W368" s="175"/>
      <c r="X368" s="175"/>
      <c r="Y368" s="175"/>
      <c r="Z368" s="175"/>
    </row>
    <row r="369" ht="15.75" customHeight="1">
      <c r="A369" s="175"/>
      <c r="B369" s="175"/>
      <c r="C369" s="175"/>
      <c r="D369" s="175"/>
      <c r="E369" s="175"/>
      <c r="F369" s="175"/>
      <c r="G369" s="175"/>
      <c r="H369" s="175"/>
      <c r="I369" s="294"/>
      <c r="J369" s="175"/>
      <c r="K369" s="175"/>
      <c r="L369" s="175"/>
      <c r="M369" s="175"/>
      <c r="N369" s="175"/>
      <c r="O369" s="175"/>
      <c r="P369" s="175"/>
      <c r="Q369" s="175"/>
      <c r="R369" s="175"/>
      <c r="S369" s="175"/>
      <c r="T369" s="175"/>
      <c r="U369" s="175"/>
      <c r="V369" s="175"/>
      <c r="W369" s="175"/>
      <c r="X369" s="175"/>
      <c r="Y369" s="175"/>
      <c r="Z369" s="175"/>
    </row>
    <row r="370" ht="15.75" customHeight="1">
      <c r="A370" s="175"/>
      <c r="B370" s="175"/>
      <c r="C370" s="175"/>
      <c r="D370" s="175"/>
      <c r="E370" s="175"/>
      <c r="F370" s="175"/>
      <c r="G370" s="175"/>
      <c r="H370" s="175"/>
      <c r="I370" s="294"/>
      <c r="J370" s="175"/>
      <c r="K370" s="175"/>
      <c r="L370" s="175"/>
      <c r="M370" s="175"/>
      <c r="N370" s="175"/>
      <c r="O370" s="175"/>
      <c r="P370" s="175"/>
      <c r="Q370" s="175"/>
      <c r="R370" s="175"/>
      <c r="S370" s="175"/>
      <c r="T370" s="175"/>
      <c r="U370" s="175"/>
      <c r="V370" s="175"/>
      <c r="W370" s="175"/>
      <c r="X370" s="175"/>
      <c r="Y370" s="175"/>
      <c r="Z370" s="175"/>
    </row>
    <row r="371" ht="15.75" customHeight="1">
      <c r="A371" s="175"/>
      <c r="B371" s="175"/>
      <c r="C371" s="175"/>
      <c r="D371" s="175"/>
      <c r="E371" s="175"/>
      <c r="F371" s="175"/>
      <c r="G371" s="175"/>
      <c r="H371" s="175"/>
      <c r="I371" s="294"/>
      <c r="J371" s="175"/>
      <c r="K371" s="175"/>
      <c r="L371" s="175"/>
      <c r="M371" s="175"/>
      <c r="N371" s="175"/>
      <c r="O371" s="175"/>
      <c r="P371" s="175"/>
      <c r="Q371" s="175"/>
      <c r="R371" s="175"/>
      <c r="S371" s="175"/>
      <c r="T371" s="175"/>
      <c r="U371" s="175"/>
      <c r="V371" s="175"/>
      <c r="W371" s="175"/>
      <c r="X371" s="175"/>
      <c r="Y371" s="175"/>
      <c r="Z371" s="175"/>
    </row>
    <row r="372" ht="15.75" customHeight="1">
      <c r="A372" s="175"/>
      <c r="B372" s="175"/>
      <c r="C372" s="175"/>
      <c r="D372" s="175"/>
      <c r="E372" s="175"/>
      <c r="F372" s="175"/>
      <c r="G372" s="175"/>
      <c r="H372" s="175"/>
      <c r="I372" s="294"/>
      <c r="J372" s="175"/>
      <c r="K372" s="175"/>
      <c r="L372" s="175"/>
      <c r="M372" s="175"/>
      <c r="N372" s="175"/>
      <c r="O372" s="175"/>
      <c r="P372" s="175"/>
      <c r="Q372" s="175"/>
      <c r="R372" s="175"/>
      <c r="S372" s="175"/>
      <c r="T372" s="175"/>
      <c r="U372" s="175"/>
      <c r="V372" s="175"/>
      <c r="W372" s="175"/>
      <c r="X372" s="175"/>
      <c r="Y372" s="175"/>
      <c r="Z372" s="175"/>
    </row>
    <row r="373" ht="15.75" customHeight="1">
      <c r="A373" s="175"/>
      <c r="B373" s="175"/>
      <c r="C373" s="175"/>
      <c r="D373" s="175"/>
      <c r="E373" s="175"/>
      <c r="F373" s="175"/>
      <c r="G373" s="175"/>
      <c r="H373" s="175"/>
      <c r="I373" s="294"/>
      <c r="J373" s="175"/>
      <c r="K373" s="175"/>
      <c r="L373" s="175"/>
      <c r="M373" s="175"/>
      <c r="N373" s="175"/>
      <c r="O373" s="175"/>
      <c r="P373" s="175"/>
      <c r="Q373" s="175"/>
      <c r="R373" s="175"/>
      <c r="S373" s="175"/>
      <c r="T373" s="175"/>
      <c r="U373" s="175"/>
      <c r="V373" s="175"/>
      <c r="W373" s="175"/>
      <c r="X373" s="175"/>
      <c r="Y373" s="175"/>
      <c r="Z373" s="175"/>
    </row>
    <row r="374" ht="15.75" customHeight="1">
      <c r="A374" s="175"/>
      <c r="B374" s="175"/>
      <c r="C374" s="175"/>
      <c r="D374" s="175"/>
      <c r="E374" s="175"/>
      <c r="F374" s="175"/>
      <c r="G374" s="175"/>
      <c r="H374" s="175"/>
      <c r="I374" s="294"/>
      <c r="J374" s="175"/>
      <c r="K374" s="175"/>
      <c r="L374" s="175"/>
      <c r="M374" s="175"/>
      <c r="N374" s="175"/>
      <c r="O374" s="175"/>
      <c r="P374" s="175"/>
      <c r="Q374" s="175"/>
      <c r="R374" s="175"/>
      <c r="S374" s="175"/>
      <c r="T374" s="175"/>
      <c r="U374" s="175"/>
      <c r="V374" s="175"/>
      <c r="W374" s="175"/>
      <c r="X374" s="175"/>
      <c r="Y374" s="175"/>
      <c r="Z374" s="175"/>
    </row>
    <row r="375" ht="15.75" customHeight="1">
      <c r="A375" s="175"/>
      <c r="B375" s="175"/>
      <c r="C375" s="175"/>
      <c r="D375" s="175"/>
      <c r="E375" s="175"/>
      <c r="F375" s="175"/>
      <c r="G375" s="175"/>
      <c r="H375" s="175"/>
      <c r="I375" s="294"/>
      <c r="J375" s="175"/>
      <c r="K375" s="175"/>
      <c r="L375" s="175"/>
      <c r="M375" s="175"/>
      <c r="N375" s="175"/>
      <c r="O375" s="175"/>
      <c r="P375" s="175"/>
      <c r="Q375" s="175"/>
      <c r="R375" s="175"/>
      <c r="S375" s="175"/>
      <c r="T375" s="175"/>
      <c r="U375" s="175"/>
      <c r="V375" s="175"/>
      <c r="W375" s="175"/>
      <c r="X375" s="175"/>
      <c r="Y375" s="175"/>
      <c r="Z375" s="175"/>
    </row>
    <row r="376" ht="15.75" customHeight="1">
      <c r="A376" s="175"/>
      <c r="B376" s="175"/>
      <c r="C376" s="175"/>
      <c r="D376" s="175"/>
      <c r="E376" s="175"/>
      <c r="F376" s="175"/>
      <c r="G376" s="175"/>
      <c r="H376" s="175"/>
      <c r="I376" s="294"/>
      <c r="J376" s="175"/>
      <c r="K376" s="175"/>
      <c r="L376" s="175"/>
      <c r="M376" s="175"/>
      <c r="N376" s="175"/>
      <c r="O376" s="175"/>
      <c r="P376" s="175"/>
      <c r="Q376" s="175"/>
      <c r="R376" s="175"/>
      <c r="S376" s="175"/>
      <c r="T376" s="175"/>
      <c r="U376" s="175"/>
      <c r="V376" s="175"/>
      <c r="W376" s="175"/>
      <c r="X376" s="175"/>
      <c r="Y376" s="175"/>
      <c r="Z376" s="175"/>
    </row>
    <row r="377" ht="15.75" customHeight="1">
      <c r="A377" s="175"/>
      <c r="B377" s="175"/>
      <c r="C377" s="175"/>
      <c r="D377" s="175"/>
      <c r="E377" s="175"/>
      <c r="F377" s="175"/>
      <c r="G377" s="175"/>
      <c r="H377" s="175"/>
      <c r="I377" s="294"/>
      <c r="J377" s="175"/>
      <c r="K377" s="175"/>
      <c r="L377" s="175"/>
      <c r="M377" s="175"/>
      <c r="N377" s="175"/>
      <c r="O377" s="175"/>
      <c r="P377" s="175"/>
      <c r="Q377" s="175"/>
      <c r="R377" s="175"/>
      <c r="S377" s="175"/>
      <c r="T377" s="175"/>
      <c r="U377" s="175"/>
      <c r="V377" s="175"/>
      <c r="W377" s="175"/>
      <c r="X377" s="175"/>
      <c r="Y377" s="175"/>
      <c r="Z377" s="175"/>
    </row>
    <row r="378" ht="15.75" customHeight="1">
      <c r="A378" s="175"/>
      <c r="B378" s="175"/>
      <c r="C378" s="175"/>
      <c r="D378" s="175"/>
      <c r="E378" s="175"/>
      <c r="F378" s="175"/>
      <c r="G378" s="175"/>
      <c r="H378" s="175"/>
      <c r="I378" s="294"/>
      <c r="J378" s="175"/>
      <c r="K378" s="175"/>
      <c r="L378" s="175"/>
      <c r="M378" s="175"/>
      <c r="N378" s="175"/>
      <c r="O378" s="175"/>
      <c r="P378" s="175"/>
      <c r="Q378" s="175"/>
      <c r="R378" s="175"/>
      <c r="S378" s="175"/>
      <c r="T378" s="175"/>
      <c r="U378" s="175"/>
      <c r="V378" s="175"/>
      <c r="W378" s="175"/>
      <c r="X378" s="175"/>
      <c r="Y378" s="175"/>
      <c r="Z378" s="175"/>
    </row>
    <row r="379" ht="15.75" customHeight="1">
      <c r="A379" s="175"/>
      <c r="B379" s="175"/>
      <c r="C379" s="175"/>
      <c r="D379" s="175"/>
      <c r="E379" s="175"/>
      <c r="F379" s="175"/>
      <c r="G379" s="175"/>
      <c r="H379" s="175"/>
      <c r="I379" s="294"/>
      <c r="J379" s="175"/>
      <c r="K379" s="175"/>
      <c r="L379" s="175"/>
      <c r="M379" s="175"/>
      <c r="N379" s="175"/>
      <c r="O379" s="175"/>
      <c r="P379" s="175"/>
      <c r="Q379" s="175"/>
      <c r="R379" s="175"/>
      <c r="S379" s="175"/>
      <c r="T379" s="175"/>
      <c r="U379" s="175"/>
      <c r="V379" s="175"/>
      <c r="W379" s="175"/>
      <c r="X379" s="175"/>
      <c r="Y379" s="175"/>
      <c r="Z379" s="175"/>
    </row>
    <row r="380" ht="15.75" customHeight="1">
      <c r="A380" s="175"/>
      <c r="B380" s="175"/>
      <c r="C380" s="175"/>
      <c r="D380" s="175"/>
      <c r="E380" s="175"/>
      <c r="F380" s="175"/>
      <c r="G380" s="175"/>
      <c r="H380" s="175"/>
      <c r="I380" s="294"/>
      <c r="J380" s="175"/>
      <c r="K380" s="175"/>
      <c r="L380" s="175"/>
      <c r="M380" s="175"/>
      <c r="N380" s="175"/>
      <c r="O380" s="175"/>
      <c r="P380" s="175"/>
      <c r="Q380" s="175"/>
      <c r="R380" s="175"/>
      <c r="S380" s="175"/>
      <c r="T380" s="175"/>
      <c r="U380" s="175"/>
      <c r="V380" s="175"/>
      <c r="W380" s="175"/>
      <c r="X380" s="175"/>
      <c r="Y380" s="175"/>
      <c r="Z380" s="175"/>
    </row>
    <row r="381" ht="15.75" customHeight="1">
      <c r="A381" s="175"/>
      <c r="B381" s="175"/>
      <c r="C381" s="175"/>
      <c r="D381" s="175"/>
      <c r="E381" s="175"/>
      <c r="F381" s="175"/>
      <c r="G381" s="175"/>
      <c r="H381" s="175"/>
      <c r="I381" s="294"/>
      <c r="J381" s="175"/>
      <c r="K381" s="175"/>
      <c r="L381" s="175"/>
      <c r="M381" s="175"/>
      <c r="N381" s="175"/>
      <c r="O381" s="175"/>
      <c r="P381" s="175"/>
      <c r="Q381" s="175"/>
      <c r="R381" s="175"/>
      <c r="S381" s="175"/>
      <c r="T381" s="175"/>
      <c r="U381" s="175"/>
      <c r="V381" s="175"/>
      <c r="W381" s="175"/>
      <c r="X381" s="175"/>
      <c r="Y381" s="175"/>
      <c r="Z381" s="175"/>
    </row>
    <row r="382" ht="15.75" customHeight="1">
      <c r="A382" s="175"/>
      <c r="B382" s="175"/>
      <c r="C382" s="175"/>
      <c r="D382" s="175"/>
      <c r="E382" s="175"/>
      <c r="F382" s="175"/>
      <c r="G382" s="175"/>
      <c r="H382" s="175"/>
      <c r="I382" s="294"/>
      <c r="J382" s="175"/>
      <c r="K382" s="175"/>
      <c r="L382" s="175"/>
      <c r="M382" s="175"/>
      <c r="N382" s="175"/>
      <c r="O382" s="175"/>
      <c r="P382" s="175"/>
      <c r="Q382" s="175"/>
      <c r="R382" s="175"/>
      <c r="S382" s="175"/>
      <c r="T382" s="175"/>
      <c r="U382" s="175"/>
      <c r="V382" s="175"/>
      <c r="W382" s="175"/>
      <c r="X382" s="175"/>
      <c r="Y382" s="175"/>
      <c r="Z382" s="175"/>
    </row>
    <row r="383" ht="15.75" customHeight="1">
      <c r="A383" s="175"/>
      <c r="B383" s="175"/>
      <c r="C383" s="175"/>
      <c r="D383" s="175"/>
      <c r="E383" s="175"/>
      <c r="F383" s="175"/>
      <c r="G383" s="175"/>
      <c r="H383" s="175"/>
      <c r="I383" s="294"/>
      <c r="J383" s="175"/>
      <c r="K383" s="175"/>
      <c r="L383" s="175"/>
      <c r="M383" s="175"/>
      <c r="N383" s="175"/>
      <c r="O383" s="175"/>
      <c r="P383" s="175"/>
      <c r="Q383" s="175"/>
      <c r="R383" s="175"/>
      <c r="S383" s="175"/>
      <c r="T383" s="175"/>
      <c r="U383" s="175"/>
      <c r="V383" s="175"/>
      <c r="W383" s="175"/>
      <c r="X383" s="175"/>
      <c r="Y383" s="175"/>
      <c r="Z383" s="175"/>
    </row>
    <row r="384" ht="15.75" customHeight="1">
      <c r="A384" s="175"/>
      <c r="B384" s="175"/>
      <c r="C384" s="175"/>
      <c r="D384" s="175"/>
      <c r="E384" s="175"/>
      <c r="F384" s="175"/>
      <c r="G384" s="175"/>
      <c r="H384" s="175"/>
      <c r="I384" s="294"/>
      <c r="J384" s="175"/>
      <c r="K384" s="175"/>
      <c r="L384" s="175"/>
      <c r="M384" s="175"/>
      <c r="N384" s="175"/>
      <c r="O384" s="175"/>
      <c r="P384" s="175"/>
      <c r="Q384" s="175"/>
      <c r="R384" s="175"/>
      <c r="S384" s="175"/>
      <c r="T384" s="175"/>
      <c r="U384" s="175"/>
      <c r="V384" s="175"/>
      <c r="W384" s="175"/>
      <c r="X384" s="175"/>
      <c r="Y384" s="175"/>
      <c r="Z384" s="175"/>
    </row>
    <row r="385" ht="15.75" customHeight="1">
      <c r="A385" s="175"/>
      <c r="B385" s="175"/>
      <c r="C385" s="175"/>
      <c r="D385" s="175"/>
      <c r="E385" s="175"/>
      <c r="F385" s="175"/>
      <c r="G385" s="175"/>
      <c r="H385" s="175"/>
      <c r="I385" s="294"/>
      <c r="J385" s="175"/>
      <c r="K385" s="175"/>
      <c r="L385" s="175"/>
      <c r="M385" s="175"/>
      <c r="N385" s="175"/>
      <c r="O385" s="175"/>
      <c r="P385" s="175"/>
      <c r="Q385" s="175"/>
      <c r="R385" s="175"/>
      <c r="S385" s="175"/>
      <c r="T385" s="175"/>
      <c r="U385" s="175"/>
      <c r="V385" s="175"/>
      <c r="W385" s="175"/>
      <c r="X385" s="175"/>
      <c r="Y385" s="175"/>
      <c r="Z385" s="175"/>
    </row>
    <row r="386" ht="15.75" customHeight="1">
      <c r="A386" s="175"/>
      <c r="B386" s="175"/>
      <c r="C386" s="175"/>
      <c r="D386" s="175"/>
      <c r="E386" s="175"/>
      <c r="F386" s="175"/>
      <c r="G386" s="175"/>
      <c r="H386" s="175"/>
      <c r="I386" s="294"/>
      <c r="J386" s="175"/>
      <c r="K386" s="175"/>
      <c r="L386" s="175"/>
      <c r="M386" s="175"/>
      <c r="N386" s="175"/>
      <c r="O386" s="175"/>
      <c r="P386" s="175"/>
      <c r="Q386" s="175"/>
      <c r="R386" s="175"/>
      <c r="S386" s="175"/>
      <c r="T386" s="175"/>
      <c r="U386" s="175"/>
      <c r="V386" s="175"/>
      <c r="W386" s="175"/>
      <c r="X386" s="175"/>
      <c r="Y386" s="175"/>
      <c r="Z386" s="175"/>
    </row>
    <row r="387" ht="15.75" customHeight="1">
      <c r="A387" s="175"/>
      <c r="B387" s="175"/>
      <c r="C387" s="175"/>
      <c r="D387" s="175"/>
      <c r="E387" s="175"/>
      <c r="F387" s="175"/>
      <c r="G387" s="175"/>
      <c r="H387" s="175"/>
      <c r="I387" s="294"/>
      <c r="J387" s="175"/>
      <c r="K387" s="175"/>
      <c r="L387" s="175"/>
      <c r="M387" s="175"/>
      <c r="N387" s="175"/>
      <c r="O387" s="175"/>
      <c r="P387" s="175"/>
      <c r="Q387" s="175"/>
      <c r="R387" s="175"/>
      <c r="S387" s="175"/>
      <c r="T387" s="175"/>
      <c r="U387" s="175"/>
      <c r="V387" s="175"/>
      <c r="W387" s="175"/>
      <c r="X387" s="175"/>
      <c r="Y387" s="175"/>
      <c r="Z387" s="175"/>
    </row>
    <row r="388" ht="15.75" customHeight="1">
      <c r="A388" s="175"/>
      <c r="B388" s="175"/>
      <c r="C388" s="175"/>
      <c r="D388" s="175"/>
      <c r="E388" s="175"/>
      <c r="F388" s="175"/>
      <c r="G388" s="175"/>
      <c r="H388" s="175"/>
      <c r="I388" s="294"/>
      <c r="J388" s="175"/>
      <c r="K388" s="175"/>
      <c r="L388" s="175"/>
      <c r="M388" s="175"/>
      <c r="N388" s="175"/>
      <c r="O388" s="175"/>
      <c r="P388" s="175"/>
      <c r="Q388" s="175"/>
      <c r="R388" s="175"/>
      <c r="S388" s="175"/>
      <c r="T388" s="175"/>
      <c r="U388" s="175"/>
      <c r="V388" s="175"/>
      <c r="W388" s="175"/>
      <c r="X388" s="175"/>
      <c r="Y388" s="175"/>
      <c r="Z388" s="175"/>
    </row>
    <row r="389" ht="15.75" customHeight="1">
      <c r="A389" s="175"/>
      <c r="B389" s="175"/>
      <c r="C389" s="175"/>
      <c r="D389" s="175"/>
      <c r="E389" s="175"/>
      <c r="F389" s="175"/>
      <c r="G389" s="175"/>
      <c r="H389" s="175"/>
      <c r="I389" s="294"/>
      <c r="J389" s="175"/>
      <c r="K389" s="175"/>
      <c r="L389" s="175"/>
      <c r="M389" s="175"/>
      <c r="N389" s="175"/>
      <c r="O389" s="175"/>
      <c r="P389" s="175"/>
      <c r="Q389" s="175"/>
      <c r="R389" s="175"/>
      <c r="S389" s="175"/>
      <c r="T389" s="175"/>
      <c r="U389" s="175"/>
      <c r="V389" s="175"/>
      <c r="W389" s="175"/>
      <c r="X389" s="175"/>
      <c r="Y389" s="175"/>
      <c r="Z389" s="175"/>
    </row>
    <row r="390" ht="15.75" customHeight="1">
      <c r="A390" s="175"/>
      <c r="B390" s="175"/>
      <c r="C390" s="175"/>
      <c r="D390" s="175"/>
      <c r="E390" s="175"/>
      <c r="F390" s="175"/>
      <c r="G390" s="175"/>
      <c r="H390" s="175"/>
      <c r="I390" s="294"/>
      <c r="J390" s="175"/>
      <c r="K390" s="175"/>
      <c r="L390" s="175"/>
      <c r="M390" s="175"/>
      <c r="N390" s="175"/>
      <c r="O390" s="175"/>
      <c r="P390" s="175"/>
      <c r="Q390" s="175"/>
      <c r="R390" s="175"/>
      <c r="S390" s="175"/>
      <c r="T390" s="175"/>
      <c r="U390" s="175"/>
      <c r="V390" s="175"/>
      <c r="W390" s="175"/>
      <c r="X390" s="175"/>
      <c r="Y390" s="175"/>
      <c r="Z390" s="175"/>
    </row>
    <row r="391" ht="15.75" customHeight="1">
      <c r="A391" s="175"/>
      <c r="B391" s="175"/>
      <c r="C391" s="175"/>
      <c r="D391" s="175"/>
      <c r="E391" s="175"/>
      <c r="F391" s="175"/>
      <c r="G391" s="175"/>
      <c r="H391" s="175"/>
      <c r="I391" s="294"/>
      <c r="J391" s="175"/>
      <c r="K391" s="175"/>
      <c r="L391" s="175"/>
      <c r="M391" s="175"/>
      <c r="N391" s="175"/>
      <c r="O391" s="175"/>
      <c r="P391" s="175"/>
      <c r="Q391" s="175"/>
      <c r="R391" s="175"/>
      <c r="S391" s="175"/>
      <c r="T391" s="175"/>
      <c r="U391" s="175"/>
      <c r="V391" s="175"/>
      <c r="W391" s="175"/>
      <c r="X391" s="175"/>
      <c r="Y391" s="175"/>
      <c r="Z391" s="175"/>
    </row>
    <row r="392" ht="15.75" customHeight="1">
      <c r="A392" s="175"/>
      <c r="B392" s="175"/>
      <c r="C392" s="175"/>
      <c r="D392" s="175"/>
      <c r="E392" s="175"/>
      <c r="F392" s="175"/>
      <c r="G392" s="175"/>
      <c r="H392" s="175"/>
      <c r="I392" s="294"/>
      <c r="J392" s="175"/>
      <c r="K392" s="175"/>
      <c r="L392" s="175"/>
      <c r="M392" s="175"/>
      <c r="N392" s="175"/>
      <c r="O392" s="175"/>
      <c r="P392" s="175"/>
      <c r="Q392" s="175"/>
      <c r="R392" s="175"/>
      <c r="S392" s="175"/>
      <c r="T392" s="175"/>
      <c r="U392" s="175"/>
      <c r="V392" s="175"/>
      <c r="W392" s="175"/>
      <c r="X392" s="175"/>
      <c r="Y392" s="175"/>
      <c r="Z392" s="175"/>
    </row>
    <row r="393" ht="15.75" customHeight="1">
      <c r="A393" s="175"/>
      <c r="B393" s="175"/>
      <c r="C393" s="175"/>
      <c r="D393" s="175"/>
      <c r="E393" s="175"/>
      <c r="F393" s="175"/>
      <c r="G393" s="175"/>
      <c r="H393" s="175"/>
      <c r="I393" s="294"/>
      <c r="J393" s="175"/>
      <c r="K393" s="175"/>
      <c r="L393" s="175"/>
      <c r="M393" s="175"/>
      <c r="N393" s="175"/>
      <c r="O393" s="175"/>
      <c r="P393" s="175"/>
      <c r="Q393" s="175"/>
      <c r="R393" s="175"/>
      <c r="S393" s="175"/>
      <c r="T393" s="175"/>
      <c r="U393" s="175"/>
      <c r="V393" s="175"/>
      <c r="W393" s="175"/>
      <c r="X393" s="175"/>
      <c r="Y393" s="175"/>
      <c r="Z393" s="175"/>
    </row>
    <row r="394" ht="15.75" customHeight="1">
      <c r="A394" s="175"/>
      <c r="B394" s="175"/>
      <c r="C394" s="175"/>
      <c r="D394" s="175"/>
      <c r="E394" s="175"/>
      <c r="F394" s="175"/>
      <c r="G394" s="175"/>
      <c r="H394" s="175"/>
      <c r="I394" s="294"/>
      <c r="J394" s="175"/>
      <c r="K394" s="175"/>
      <c r="L394" s="175"/>
      <c r="M394" s="175"/>
      <c r="N394" s="175"/>
      <c r="O394" s="175"/>
      <c r="P394" s="175"/>
      <c r="Q394" s="175"/>
      <c r="R394" s="175"/>
      <c r="S394" s="175"/>
      <c r="T394" s="175"/>
      <c r="U394" s="175"/>
      <c r="V394" s="175"/>
      <c r="W394" s="175"/>
      <c r="X394" s="175"/>
      <c r="Y394" s="175"/>
      <c r="Z394" s="175"/>
    </row>
    <row r="395" ht="15.75" customHeight="1">
      <c r="A395" s="175"/>
      <c r="B395" s="175"/>
      <c r="C395" s="175"/>
      <c r="D395" s="175"/>
      <c r="E395" s="175"/>
      <c r="F395" s="175"/>
      <c r="G395" s="175"/>
      <c r="H395" s="175"/>
      <c r="I395" s="294"/>
      <c r="J395" s="175"/>
      <c r="K395" s="175"/>
      <c r="L395" s="175"/>
      <c r="M395" s="175"/>
      <c r="N395" s="175"/>
      <c r="O395" s="175"/>
      <c r="P395" s="175"/>
      <c r="Q395" s="175"/>
      <c r="R395" s="175"/>
      <c r="S395" s="175"/>
      <c r="T395" s="175"/>
      <c r="U395" s="175"/>
      <c r="V395" s="175"/>
      <c r="W395" s="175"/>
      <c r="X395" s="175"/>
      <c r="Y395" s="175"/>
      <c r="Z395" s="175"/>
    </row>
    <row r="396" ht="15.75" customHeight="1">
      <c r="A396" s="175"/>
      <c r="B396" s="175"/>
      <c r="C396" s="175"/>
      <c r="D396" s="175"/>
      <c r="E396" s="175"/>
      <c r="F396" s="175"/>
      <c r="G396" s="175"/>
      <c r="H396" s="175"/>
      <c r="I396" s="294"/>
      <c r="J396" s="175"/>
      <c r="K396" s="175"/>
      <c r="L396" s="175"/>
      <c r="M396" s="175"/>
      <c r="N396" s="175"/>
      <c r="O396" s="175"/>
      <c r="P396" s="175"/>
      <c r="Q396" s="175"/>
      <c r="R396" s="175"/>
      <c r="S396" s="175"/>
      <c r="T396" s="175"/>
      <c r="U396" s="175"/>
      <c r="V396" s="175"/>
      <c r="W396" s="175"/>
      <c r="X396" s="175"/>
      <c r="Y396" s="175"/>
      <c r="Z396" s="175"/>
    </row>
    <row r="397" ht="15.75" customHeight="1">
      <c r="A397" s="175"/>
      <c r="B397" s="175"/>
      <c r="C397" s="175"/>
      <c r="D397" s="175"/>
      <c r="E397" s="175"/>
      <c r="F397" s="175"/>
      <c r="G397" s="175"/>
      <c r="H397" s="175"/>
      <c r="I397" s="294"/>
      <c r="J397" s="175"/>
      <c r="K397" s="175"/>
      <c r="L397" s="175"/>
      <c r="M397" s="175"/>
      <c r="N397" s="175"/>
      <c r="O397" s="175"/>
      <c r="P397" s="175"/>
      <c r="Q397" s="175"/>
      <c r="R397" s="175"/>
      <c r="S397" s="175"/>
      <c r="T397" s="175"/>
      <c r="U397" s="175"/>
      <c r="V397" s="175"/>
      <c r="W397" s="175"/>
      <c r="X397" s="175"/>
      <c r="Y397" s="175"/>
      <c r="Z397" s="175"/>
    </row>
    <row r="398" ht="15.75" customHeight="1">
      <c r="A398" s="175"/>
      <c r="B398" s="175"/>
      <c r="C398" s="175"/>
      <c r="D398" s="175"/>
      <c r="E398" s="175"/>
      <c r="F398" s="175"/>
      <c r="G398" s="175"/>
      <c r="H398" s="175"/>
      <c r="I398" s="294"/>
      <c r="J398" s="175"/>
      <c r="K398" s="175"/>
      <c r="L398" s="175"/>
      <c r="M398" s="175"/>
      <c r="N398" s="175"/>
      <c r="O398" s="175"/>
      <c r="P398" s="175"/>
      <c r="Q398" s="175"/>
      <c r="R398" s="175"/>
      <c r="S398" s="175"/>
      <c r="T398" s="175"/>
      <c r="U398" s="175"/>
      <c r="V398" s="175"/>
      <c r="W398" s="175"/>
      <c r="X398" s="175"/>
      <c r="Y398" s="175"/>
      <c r="Z398" s="175"/>
    </row>
    <row r="399" ht="15.75" customHeight="1">
      <c r="A399" s="175"/>
      <c r="B399" s="175"/>
      <c r="C399" s="175"/>
      <c r="D399" s="175"/>
      <c r="E399" s="175"/>
      <c r="F399" s="175"/>
      <c r="G399" s="175"/>
      <c r="H399" s="175"/>
      <c r="I399" s="294"/>
      <c r="J399" s="175"/>
      <c r="K399" s="175"/>
      <c r="L399" s="175"/>
      <c r="M399" s="175"/>
      <c r="N399" s="175"/>
      <c r="O399" s="175"/>
      <c r="P399" s="175"/>
      <c r="Q399" s="175"/>
      <c r="R399" s="175"/>
      <c r="S399" s="175"/>
      <c r="T399" s="175"/>
      <c r="U399" s="175"/>
      <c r="V399" s="175"/>
      <c r="W399" s="175"/>
      <c r="X399" s="175"/>
      <c r="Y399" s="175"/>
      <c r="Z399" s="175"/>
    </row>
    <row r="400" ht="15.75" customHeight="1">
      <c r="A400" s="175"/>
      <c r="B400" s="175"/>
      <c r="C400" s="175"/>
      <c r="D400" s="175"/>
      <c r="E400" s="175"/>
      <c r="F400" s="175"/>
      <c r="G400" s="175"/>
      <c r="H400" s="175"/>
      <c r="I400" s="294"/>
      <c r="J400" s="175"/>
      <c r="K400" s="175"/>
      <c r="L400" s="175"/>
      <c r="M400" s="175"/>
      <c r="N400" s="175"/>
      <c r="O400" s="175"/>
      <c r="P400" s="175"/>
      <c r="Q400" s="175"/>
      <c r="R400" s="175"/>
      <c r="S400" s="175"/>
      <c r="T400" s="175"/>
      <c r="U400" s="175"/>
      <c r="V400" s="175"/>
      <c r="W400" s="175"/>
      <c r="X400" s="175"/>
      <c r="Y400" s="175"/>
      <c r="Z400" s="175"/>
    </row>
    <row r="401" ht="15.75" customHeight="1">
      <c r="A401" s="175"/>
      <c r="B401" s="175"/>
      <c r="C401" s="175"/>
      <c r="D401" s="175"/>
      <c r="E401" s="175"/>
      <c r="F401" s="175"/>
      <c r="G401" s="175"/>
      <c r="H401" s="175"/>
      <c r="I401" s="294"/>
      <c r="J401" s="175"/>
      <c r="K401" s="175"/>
      <c r="L401" s="175"/>
      <c r="M401" s="175"/>
      <c r="N401" s="175"/>
      <c r="O401" s="175"/>
      <c r="P401" s="175"/>
      <c r="Q401" s="175"/>
      <c r="R401" s="175"/>
      <c r="S401" s="175"/>
      <c r="T401" s="175"/>
      <c r="U401" s="175"/>
      <c r="V401" s="175"/>
      <c r="W401" s="175"/>
      <c r="X401" s="175"/>
      <c r="Y401" s="175"/>
      <c r="Z401" s="175"/>
    </row>
    <row r="402" ht="15.75" customHeight="1">
      <c r="A402" s="175"/>
      <c r="B402" s="175"/>
      <c r="C402" s="175"/>
      <c r="D402" s="175"/>
      <c r="E402" s="175"/>
      <c r="F402" s="175"/>
      <c r="G402" s="175"/>
      <c r="H402" s="175"/>
      <c r="I402" s="294"/>
      <c r="J402" s="175"/>
      <c r="K402" s="175"/>
      <c r="L402" s="175"/>
      <c r="M402" s="175"/>
      <c r="N402" s="175"/>
      <c r="O402" s="175"/>
      <c r="P402" s="175"/>
      <c r="Q402" s="175"/>
      <c r="R402" s="175"/>
      <c r="S402" s="175"/>
      <c r="T402" s="175"/>
      <c r="U402" s="175"/>
      <c r="V402" s="175"/>
      <c r="W402" s="175"/>
      <c r="X402" s="175"/>
      <c r="Y402" s="175"/>
      <c r="Z402" s="175"/>
    </row>
    <row r="403" ht="15.75" customHeight="1">
      <c r="A403" s="175"/>
      <c r="B403" s="175"/>
      <c r="C403" s="175"/>
      <c r="D403" s="175"/>
      <c r="E403" s="175"/>
      <c r="F403" s="175"/>
      <c r="G403" s="175"/>
      <c r="H403" s="175"/>
      <c r="I403" s="294"/>
      <c r="J403" s="175"/>
      <c r="K403" s="175"/>
      <c r="L403" s="175"/>
      <c r="M403" s="175"/>
      <c r="N403" s="175"/>
      <c r="O403" s="175"/>
      <c r="P403" s="175"/>
      <c r="Q403" s="175"/>
      <c r="R403" s="175"/>
      <c r="S403" s="175"/>
      <c r="T403" s="175"/>
      <c r="U403" s="175"/>
      <c r="V403" s="175"/>
      <c r="W403" s="175"/>
      <c r="X403" s="175"/>
      <c r="Y403" s="175"/>
      <c r="Z403" s="175"/>
    </row>
    <row r="404" ht="15.75" customHeight="1">
      <c r="A404" s="175"/>
      <c r="B404" s="175"/>
      <c r="C404" s="175"/>
      <c r="D404" s="175"/>
      <c r="E404" s="175"/>
      <c r="F404" s="175"/>
      <c r="G404" s="175"/>
      <c r="H404" s="175"/>
      <c r="I404" s="294"/>
      <c r="J404" s="175"/>
      <c r="K404" s="175"/>
      <c r="L404" s="175"/>
      <c r="M404" s="175"/>
      <c r="N404" s="175"/>
      <c r="O404" s="175"/>
      <c r="P404" s="175"/>
      <c r="Q404" s="175"/>
      <c r="R404" s="175"/>
      <c r="S404" s="175"/>
      <c r="T404" s="175"/>
      <c r="U404" s="175"/>
      <c r="V404" s="175"/>
      <c r="W404" s="175"/>
      <c r="X404" s="175"/>
      <c r="Y404" s="175"/>
      <c r="Z404" s="175"/>
    </row>
    <row r="405" ht="15.75" customHeight="1">
      <c r="A405" s="175"/>
      <c r="B405" s="175"/>
      <c r="C405" s="175"/>
      <c r="D405" s="175"/>
      <c r="E405" s="175"/>
      <c r="F405" s="175"/>
      <c r="G405" s="175"/>
      <c r="H405" s="175"/>
      <c r="I405" s="294"/>
      <c r="J405" s="175"/>
      <c r="K405" s="175"/>
      <c r="L405" s="175"/>
      <c r="M405" s="175"/>
      <c r="N405" s="175"/>
      <c r="O405" s="175"/>
      <c r="P405" s="175"/>
      <c r="Q405" s="175"/>
      <c r="R405" s="175"/>
      <c r="S405" s="175"/>
      <c r="T405" s="175"/>
      <c r="U405" s="175"/>
      <c r="V405" s="175"/>
      <c r="W405" s="175"/>
      <c r="X405" s="175"/>
      <c r="Y405" s="175"/>
      <c r="Z405" s="175"/>
    </row>
    <row r="406" ht="15.75" customHeight="1">
      <c r="A406" s="175"/>
      <c r="B406" s="175"/>
      <c r="C406" s="175"/>
      <c r="D406" s="175"/>
      <c r="E406" s="175"/>
      <c r="F406" s="175"/>
      <c r="G406" s="175"/>
      <c r="H406" s="175"/>
      <c r="I406" s="294"/>
      <c r="J406" s="175"/>
      <c r="K406" s="175"/>
      <c r="L406" s="175"/>
      <c r="M406" s="175"/>
      <c r="N406" s="175"/>
      <c r="O406" s="175"/>
      <c r="P406" s="175"/>
      <c r="Q406" s="175"/>
      <c r="R406" s="175"/>
      <c r="S406" s="175"/>
      <c r="T406" s="175"/>
      <c r="U406" s="175"/>
      <c r="V406" s="175"/>
      <c r="W406" s="175"/>
      <c r="X406" s="175"/>
      <c r="Y406" s="175"/>
      <c r="Z406" s="175"/>
    </row>
    <row r="407" ht="15.75" customHeight="1">
      <c r="A407" s="175"/>
      <c r="B407" s="175"/>
      <c r="C407" s="175"/>
      <c r="D407" s="175"/>
      <c r="E407" s="175"/>
      <c r="F407" s="175"/>
      <c r="G407" s="175"/>
      <c r="H407" s="175"/>
      <c r="I407" s="294"/>
      <c r="J407" s="175"/>
      <c r="K407" s="175"/>
      <c r="L407" s="175"/>
      <c r="M407" s="175"/>
      <c r="N407" s="175"/>
      <c r="O407" s="175"/>
      <c r="P407" s="175"/>
      <c r="Q407" s="175"/>
      <c r="R407" s="175"/>
      <c r="S407" s="175"/>
      <c r="T407" s="175"/>
      <c r="U407" s="175"/>
      <c r="V407" s="175"/>
      <c r="W407" s="175"/>
      <c r="X407" s="175"/>
      <c r="Y407" s="175"/>
      <c r="Z407" s="175"/>
    </row>
    <row r="408" ht="15.75" customHeight="1">
      <c r="A408" s="175"/>
      <c r="B408" s="175"/>
      <c r="C408" s="175"/>
      <c r="D408" s="175"/>
      <c r="E408" s="175"/>
      <c r="F408" s="175"/>
      <c r="G408" s="175"/>
      <c r="H408" s="175"/>
      <c r="I408" s="294"/>
      <c r="J408" s="175"/>
      <c r="K408" s="175"/>
      <c r="L408" s="175"/>
      <c r="M408" s="175"/>
      <c r="N408" s="175"/>
      <c r="O408" s="175"/>
      <c r="P408" s="175"/>
      <c r="Q408" s="175"/>
      <c r="R408" s="175"/>
      <c r="S408" s="175"/>
      <c r="T408" s="175"/>
      <c r="U408" s="175"/>
      <c r="V408" s="175"/>
      <c r="W408" s="175"/>
      <c r="X408" s="175"/>
      <c r="Y408" s="175"/>
      <c r="Z408" s="175"/>
    </row>
    <row r="409" ht="15.75" customHeight="1">
      <c r="A409" s="175"/>
      <c r="B409" s="175"/>
      <c r="C409" s="175"/>
      <c r="D409" s="175"/>
      <c r="E409" s="175"/>
      <c r="F409" s="175"/>
      <c r="G409" s="175"/>
      <c r="H409" s="175"/>
      <c r="I409" s="294"/>
      <c r="J409" s="175"/>
      <c r="K409" s="175"/>
      <c r="L409" s="175"/>
      <c r="M409" s="175"/>
      <c r="N409" s="175"/>
      <c r="O409" s="175"/>
      <c r="P409" s="175"/>
      <c r="Q409" s="175"/>
      <c r="R409" s="175"/>
      <c r="S409" s="175"/>
      <c r="T409" s="175"/>
      <c r="U409" s="175"/>
      <c r="V409" s="175"/>
      <c r="W409" s="175"/>
      <c r="X409" s="175"/>
      <c r="Y409" s="175"/>
      <c r="Z409" s="175"/>
    </row>
    <row r="410" ht="15.75" customHeight="1">
      <c r="A410" s="175"/>
      <c r="B410" s="175"/>
      <c r="C410" s="175"/>
      <c r="D410" s="175"/>
      <c r="E410" s="175"/>
      <c r="F410" s="175"/>
      <c r="G410" s="175"/>
      <c r="H410" s="175"/>
      <c r="I410" s="294"/>
      <c r="J410" s="175"/>
      <c r="K410" s="175"/>
      <c r="L410" s="175"/>
      <c r="M410" s="175"/>
      <c r="N410" s="175"/>
      <c r="O410" s="175"/>
      <c r="P410" s="175"/>
      <c r="Q410" s="175"/>
      <c r="R410" s="175"/>
      <c r="S410" s="175"/>
      <c r="T410" s="175"/>
      <c r="U410" s="175"/>
      <c r="V410" s="175"/>
      <c r="W410" s="175"/>
      <c r="X410" s="175"/>
      <c r="Y410" s="175"/>
      <c r="Z410" s="175"/>
    </row>
    <row r="411" ht="15.75" customHeight="1">
      <c r="A411" s="175"/>
      <c r="B411" s="175"/>
      <c r="C411" s="175"/>
      <c r="D411" s="175"/>
      <c r="E411" s="175"/>
      <c r="F411" s="175"/>
      <c r="G411" s="175"/>
      <c r="H411" s="175"/>
      <c r="I411" s="294"/>
      <c r="J411" s="175"/>
      <c r="K411" s="175"/>
      <c r="L411" s="175"/>
      <c r="M411" s="175"/>
      <c r="N411" s="175"/>
      <c r="O411" s="175"/>
      <c r="P411" s="175"/>
      <c r="Q411" s="175"/>
      <c r="R411" s="175"/>
      <c r="S411" s="175"/>
      <c r="T411" s="175"/>
      <c r="U411" s="175"/>
      <c r="V411" s="175"/>
      <c r="W411" s="175"/>
      <c r="X411" s="175"/>
      <c r="Y411" s="175"/>
      <c r="Z411" s="175"/>
    </row>
    <row r="412" ht="15.75" customHeight="1">
      <c r="A412" s="175"/>
      <c r="B412" s="175"/>
      <c r="C412" s="175"/>
      <c r="D412" s="175"/>
      <c r="E412" s="175"/>
      <c r="F412" s="175"/>
      <c r="G412" s="175"/>
      <c r="H412" s="175"/>
      <c r="I412" s="294"/>
      <c r="J412" s="175"/>
      <c r="K412" s="175"/>
      <c r="L412" s="175"/>
      <c r="M412" s="175"/>
      <c r="N412" s="175"/>
      <c r="O412" s="175"/>
      <c r="P412" s="175"/>
      <c r="Q412" s="175"/>
      <c r="R412" s="175"/>
      <c r="S412" s="175"/>
      <c r="T412" s="175"/>
      <c r="U412" s="175"/>
      <c r="V412" s="175"/>
      <c r="W412" s="175"/>
      <c r="X412" s="175"/>
      <c r="Y412" s="175"/>
      <c r="Z412" s="175"/>
    </row>
    <row r="413" ht="15.75" customHeight="1">
      <c r="A413" s="175"/>
      <c r="B413" s="175"/>
      <c r="C413" s="175"/>
      <c r="D413" s="175"/>
      <c r="E413" s="175"/>
      <c r="F413" s="175"/>
      <c r="G413" s="175"/>
      <c r="H413" s="175"/>
      <c r="I413" s="294"/>
      <c r="J413" s="175"/>
      <c r="K413" s="175"/>
      <c r="L413" s="175"/>
      <c r="M413" s="175"/>
      <c r="N413" s="175"/>
      <c r="O413" s="175"/>
      <c r="P413" s="175"/>
      <c r="Q413" s="175"/>
      <c r="R413" s="175"/>
      <c r="S413" s="175"/>
      <c r="T413" s="175"/>
      <c r="U413" s="175"/>
      <c r="V413" s="175"/>
      <c r="W413" s="175"/>
      <c r="X413" s="175"/>
      <c r="Y413" s="175"/>
      <c r="Z413" s="175"/>
    </row>
    <row r="414" ht="15.75" customHeight="1">
      <c r="A414" s="175"/>
      <c r="B414" s="175"/>
      <c r="C414" s="175"/>
      <c r="D414" s="175"/>
      <c r="E414" s="175"/>
      <c r="F414" s="175"/>
      <c r="G414" s="175"/>
      <c r="H414" s="175"/>
      <c r="I414" s="294"/>
      <c r="J414" s="175"/>
      <c r="K414" s="175"/>
      <c r="L414" s="175"/>
      <c r="M414" s="175"/>
      <c r="N414" s="175"/>
      <c r="O414" s="175"/>
      <c r="P414" s="175"/>
      <c r="Q414" s="175"/>
      <c r="R414" s="175"/>
      <c r="S414" s="175"/>
      <c r="T414" s="175"/>
      <c r="U414" s="175"/>
      <c r="V414" s="175"/>
      <c r="W414" s="175"/>
      <c r="X414" s="175"/>
      <c r="Y414" s="175"/>
      <c r="Z414" s="175"/>
    </row>
    <row r="415" ht="15.75" customHeight="1">
      <c r="A415" s="175"/>
      <c r="B415" s="175"/>
      <c r="C415" s="175"/>
      <c r="D415" s="175"/>
      <c r="E415" s="175"/>
      <c r="F415" s="175"/>
      <c r="G415" s="175"/>
      <c r="H415" s="175"/>
      <c r="I415" s="294"/>
      <c r="J415" s="175"/>
      <c r="K415" s="175"/>
      <c r="L415" s="175"/>
      <c r="M415" s="175"/>
      <c r="N415" s="175"/>
      <c r="O415" s="175"/>
      <c r="P415" s="175"/>
      <c r="Q415" s="175"/>
      <c r="R415" s="175"/>
      <c r="S415" s="175"/>
      <c r="T415" s="175"/>
      <c r="U415" s="175"/>
      <c r="V415" s="175"/>
      <c r="W415" s="175"/>
      <c r="X415" s="175"/>
      <c r="Y415" s="175"/>
      <c r="Z415" s="175"/>
    </row>
    <row r="416" ht="15.75" customHeight="1">
      <c r="A416" s="175"/>
      <c r="B416" s="175"/>
      <c r="C416" s="175"/>
      <c r="D416" s="175"/>
      <c r="E416" s="175"/>
      <c r="F416" s="175"/>
      <c r="G416" s="175"/>
      <c r="H416" s="175"/>
      <c r="I416" s="294"/>
      <c r="J416" s="175"/>
      <c r="K416" s="175"/>
      <c r="L416" s="175"/>
      <c r="M416" s="175"/>
      <c r="N416" s="175"/>
      <c r="O416" s="175"/>
      <c r="P416" s="175"/>
      <c r="Q416" s="175"/>
      <c r="R416" s="175"/>
      <c r="S416" s="175"/>
      <c r="T416" s="175"/>
      <c r="U416" s="175"/>
      <c r="V416" s="175"/>
      <c r="W416" s="175"/>
      <c r="X416" s="175"/>
      <c r="Y416" s="175"/>
      <c r="Z416" s="175"/>
    </row>
    <row r="417" ht="15.75" customHeight="1">
      <c r="A417" s="175"/>
      <c r="B417" s="175"/>
      <c r="C417" s="175"/>
      <c r="D417" s="175"/>
      <c r="E417" s="175"/>
      <c r="F417" s="175"/>
      <c r="G417" s="175"/>
      <c r="H417" s="175"/>
      <c r="I417" s="294"/>
      <c r="J417" s="175"/>
      <c r="K417" s="175"/>
      <c r="L417" s="175"/>
      <c r="M417" s="175"/>
      <c r="N417" s="175"/>
      <c r="O417" s="175"/>
      <c r="P417" s="175"/>
      <c r="Q417" s="175"/>
      <c r="R417" s="175"/>
      <c r="S417" s="175"/>
      <c r="T417" s="175"/>
      <c r="U417" s="175"/>
      <c r="V417" s="175"/>
      <c r="W417" s="175"/>
      <c r="X417" s="175"/>
      <c r="Y417" s="175"/>
      <c r="Z417" s="175"/>
    </row>
    <row r="418" ht="15.75" customHeight="1">
      <c r="A418" s="175"/>
      <c r="B418" s="175"/>
      <c r="C418" s="175"/>
      <c r="D418" s="175"/>
      <c r="E418" s="175"/>
      <c r="F418" s="175"/>
      <c r="G418" s="175"/>
      <c r="H418" s="175"/>
      <c r="I418" s="294"/>
      <c r="J418" s="175"/>
      <c r="K418" s="175"/>
      <c r="L418" s="175"/>
      <c r="M418" s="175"/>
      <c r="N418" s="175"/>
      <c r="O418" s="175"/>
      <c r="P418" s="175"/>
      <c r="Q418" s="175"/>
      <c r="R418" s="175"/>
      <c r="S418" s="175"/>
      <c r="T418" s="175"/>
      <c r="U418" s="175"/>
      <c r="V418" s="175"/>
      <c r="W418" s="175"/>
      <c r="X418" s="175"/>
      <c r="Y418" s="175"/>
      <c r="Z418" s="175"/>
    </row>
    <row r="419" ht="15.75" customHeight="1">
      <c r="A419" s="175"/>
      <c r="B419" s="175"/>
      <c r="C419" s="175"/>
      <c r="D419" s="175"/>
      <c r="E419" s="175"/>
      <c r="F419" s="175"/>
      <c r="G419" s="175"/>
      <c r="H419" s="175"/>
      <c r="I419" s="294"/>
      <c r="J419" s="175"/>
      <c r="K419" s="175"/>
      <c r="L419" s="175"/>
      <c r="M419" s="175"/>
      <c r="N419" s="175"/>
      <c r="O419" s="175"/>
      <c r="P419" s="175"/>
      <c r="Q419" s="175"/>
      <c r="R419" s="175"/>
      <c r="S419" s="175"/>
      <c r="T419" s="175"/>
      <c r="U419" s="175"/>
      <c r="V419" s="175"/>
      <c r="W419" s="175"/>
      <c r="X419" s="175"/>
      <c r="Y419" s="175"/>
      <c r="Z419" s="175"/>
    </row>
    <row r="420" ht="15.75" customHeight="1">
      <c r="A420" s="175"/>
      <c r="B420" s="175"/>
      <c r="C420" s="175"/>
      <c r="D420" s="175"/>
      <c r="E420" s="175"/>
      <c r="F420" s="175"/>
      <c r="G420" s="175"/>
      <c r="H420" s="175"/>
      <c r="I420" s="294"/>
      <c r="J420" s="175"/>
      <c r="K420" s="175"/>
      <c r="L420" s="175"/>
      <c r="M420" s="175"/>
      <c r="N420" s="175"/>
      <c r="O420" s="175"/>
      <c r="P420" s="175"/>
      <c r="Q420" s="175"/>
      <c r="R420" s="175"/>
      <c r="S420" s="175"/>
      <c r="T420" s="175"/>
      <c r="U420" s="175"/>
      <c r="V420" s="175"/>
      <c r="W420" s="175"/>
      <c r="X420" s="175"/>
      <c r="Y420" s="175"/>
      <c r="Z420" s="175"/>
    </row>
    <row r="421" ht="15.75" customHeight="1">
      <c r="A421" s="175"/>
      <c r="B421" s="175"/>
      <c r="C421" s="175"/>
      <c r="D421" s="175"/>
      <c r="E421" s="175"/>
      <c r="F421" s="175"/>
      <c r="G421" s="175"/>
      <c r="H421" s="175"/>
      <c r="I421" s="294"/>
      <c r="J421" s="175"/>
      <c r="K421" s="175"/>
      <c r="L421" s="175"/>
      <c r="M421" s="175"/>
      <c r="N421" s="175"/>
      <c r="O421" s="175"/>
      <c r="P421" s="175"/>
      <c r="Q421" s="175"/>
      <c r="R421" s="175"/>
      <c r="S421" s="175"/>
      <c r="T421" s="175"/>
      <c r="U421" s="175"/>
      <c r="V421" s="175"/>
      <c r="W421" s="175"/>
      <c r="X421" s="175"/>
      <c r="Y421" s="175"/>
      <c r="Z421" s="175"/>
    </row>
    <row r="422" ht="15.75" customHeight="1">
      <c r="A422" s="175"/>
      <c r="B422" s="175"/>
      <c r="C422" s="175"/>
      <c r="D422" s="175"/>
      <c r="E422" s="175"/>
      <c r="F422" s="175"/>
      <c r="G422" s="175"/>
      <c r="H422" s="175"/>
      <c r="I422" s="294"/>
      <c r="J422" s="175"/>
      <c r="K422" s="175"/>
      <c r="L422" s="175"/>
      <c r="M422" s="175"/>
      <c r="N422" s="175"/>
      <c r="O422" s="175"/>
      <c r="P422" s="175"/>
      <c r="Q422" s="175"/>
      <c r="R422" s="175"/>
      <c r="S422" s="175"/>
      <c r="T422" s="175"/>
      <c r="U422" s="175"/>
      <c r="V422" s="175"/>
      <c r="W422" s="175"/>
      <c r="X422" s="175"/>
      <c r="Y422" s="175"/>
      <c r="Z422" s="175"/>
    </row>
    <row r="423" ht="15.75" customHeight="1">
      <c r="A423" s="175"/>
      <c r="B423" s="175"/>
      <c r="C423" s="175"/>
      <c r="D423" s="175"/>
      <c r="E423" s="175"/>
      <c r="F423" s="175"/>
      <c r="G423" s="175"/>
      <c r="H423" s="175"/>
      <c r="I423" s="294"/>
      <c r="J423" s="175"/>
      <c r="K423" s="175"/>
      <c r="L423" s="175"/>
      <c r="M423" s="175"/>
      <c r="N423" s="175"/>
      <c r="O423" s="175"/>
      <c r="P423" s="175"/>
      <c r="Q423" s="175"/>
      <c r="R423" s="175"/>
      <c r="S423" s="175"/>
      <c r="T423" s="175"/>
      <c r="U423" s="175"/>
      <c r="V423" s="175"/>
      <c r="W423" s="175"/>
      <c r="X423" s="175"/>
      <c r="Y423" s="175"/>
      <c r="Z423" s="175"/>
    </row>
    <row r="424" ht="15.75" customHeight="1">
      <c r="A424" s="175"/>
      <c r="B424" s="175"/>
      <c r="C424" s="175"/>
      <c r="D424" s="175"/>
      <c r="E424" s="175"/>
      <c r="F424" s="175"/>
      <c r="G424" s="175"/>
      <c r="H424" s="175"/>
      <c r="I424" s="294"/>
      <c r="J424" s="175"/>
      <c r="K424" s="175"/>
      <c r="L424" s="175"/>
      <c r="M424" s="175"/>
      <c r="N424" s="175"/>
      <c r="O424" s="175"/>
      <c r="P424" s="175"/>
      <c r="Q424" s="175"/>
      <c r="R424" s="175"/>
      <c r="S424" s="175"/>
      <c r="T424" s="175"/>
      <c r="U424" s="175"/>
      <c r="V424" s="175"/>
      <c r="W424" s="175"/>
      <c r="X424" s="175"/>
      <c r="Y424" s="175"/>
      <c r="Z424" s="175"/>
    </row>
    <row r="425" ht="15.75" customHeight="1">
      <c r="A425" s="175"/>
      <c r="B425" s="175"/>
      <c r="C425" s="175"/>
      <c r="D425" s="175"/>
      <c r="E425" s="175"/>
      <c r="F425" s="175"/>
      <c r="G425" s="175"/>
      <c r="H425" s="175"/>
      <c r="I425" s="294"/>
      <c r="J425" s="175"/>
      <c r="K425" s="175"/>
      <c r="L425" s="175"/>
      <c r="M425" s="175"/>
      <c r="N425" s="175"/>
      <c r="O425" s="175"/>
      <c r="P425" s="175"/>
      <c r="Q425" s="175"/>
      <c r="R425" s="175"/>
      <c r="S425" s="175"/>
      <c r="T425" s="175"/>
      <c r="U425" s="175"/>
      <c r="V425" s="175"/>
      <c r="W425" s="175"/>
      <c r="X425" s="175"/>
      <c r="Y425" s="175"/>
      <c r="Z425" s="175"/>
    </row>
    <row r="426" ht="15.75" customHeight="1">
      <c r="A426" s="175"/>
      <c r="B426" s="175"/>
      <c r="C426" s="175"/>
      <c r="D426" s="175"/>
      <c r="E426" s="175"/>
      <c r="F426" s="175"/>
      <c r="G426" s="175"/>
      <c r="H426" s="175"/>
      <c r="I426" s="294"/>
      <c r="J426" s="175"/>
      <c r="K426" s="175"/>
      <c r="L426" s="175"/>
      <c r="M426" s="175"/>
      <c r="N426" s="175"/>
      <c r="O426" s="175"/>
      <c r="P426" s="175"/>
      <c r="Q426" s="175"/>
      <c r="R426" s="175"/>
      <c r="S426" s="175"/>
      <c r="T426" s="175"/>
      <c r="U426" s="175"/>
      <c r="V426" s="175"/>
      <c r="W426" s="175"/>
      <c r="X426" s="175"/>
      <c r="Y426" s="175"/>
      <c r="Z426" s="175"/>
    </row>
    <row r="427" ht="15.75" customHeight="1">
      <c r="A427" s="175"/>
      <c r="B427" s="175"/>
      <c r="C427" s="175"/>
      <c r="D427" s="175"/>
      <c r="E427" s="175"/>
      <c r="F427" s="175"/>
      <c r="G427" s="175"/>
      <c r="H427" s="175"/>
      <c r="I427" s="294"/>
      <c r="J427" s="175"/>
      <c r="K427" s="175"/>
      <c r="L427" s="175"/>
      <c r="M427" s="175"/>
      <c r="N427" s="175"/>
      <c r="O427" s="175"/>
      <c r="P427" s="175"/>
      <c r="Q427" s="175"/>
      <c r="R427" s="175"/>
      <c r="S427" s="175"/>
      <c r="T427" s="175"/>
      <c r="U427" s="175"/>
      <c r="V427" s="175"/>
      <c r="W427" s="175"/>
      <c r="X427" s="175"/>
      <c r="Y427" s="175"/>
      <c r="Z427" s="175"/>
    </row>
    <row r="428" ht="15.75" customHeight="1">
      <c r="A428" s="175"/>
      <c r="B428" s="175"/>
      <c r="C428" s="175"/>
      <c r="D428" s="175"/>
      <c r="E428" s="175"/>
      <c r="F428" s="175"/>
      <c r="G428" s="175"/>
      <c r="H428" s="175"/>
      <c r="I428" s="294"/>
      <c r="J428" s="175"/>
      <c r="K428" s="175"/>
      <c r="L428" s="175"/>
      <c r="M428" s="175"/>
      <c r="N428" s="175"/>
      <c r="O428" s="175"/>
      <c r="P428" s="175"/>
      <c r="Q428" s="175"/>
      <c r="R428" s="175"/>
      <c r="S428" s="175"/>
      <c r="T428" s="175"/>
      <c r="U428" s="175"/>
      <c r="V428" s="175"/>
      <c r="W428" s="175"/>
      <c r="X428" s="175"/>
      <c r="Y428" s="175"/>
      <c r="Z428" s="175"/>
    </row>
    <row r="429" ht="15.75" customHeight="1">
      <c r="A429" s="175"/>
      <c r="B429" s="175"/>
      <c r="C429" s="175"/>
      <c r="D429" s="175"/>
      <c r="E429" s="175"/>
      <c r="F429" s="175"/>
      <c r="G429" s="175"/>
      <c r="H429" s="175"/>
      <c r="I429" s="294"/>
      <c r="J429" s="175"/>
      <c r="K429" s="175"/>
      <c r="L429" s="175"/>
      <c r="M429" s="175"/>
      <c r="N429" s="175"/>
      <c r="O429" s="175"/>
      <c r="P429" s="175"/>
      <c r="Q429" s="175"/>
      <c r="R429" s="175"/>
      <c r="S429" s="175"/>
      <c r="T429" s="175"/>
      <c r="U429" s="175"/>
      <c r="V429" s="175"/>
      <c r="W429" s="175"/>
      <c r="X429" s="175"/>
      <c r="Y429" s="175"/>
      <c r="Z429" s="175"/>
    </row>
    <row r="430" ht="15.75" customHeight="1">
      <c r="A430" s="175"/>
      <c r="B430" s="175"/>
      <c r="C430" s="175"/>
      <c r="D430" s="175"/>
      <c r="E430" s="175"/>
      <c r="F430" s="175"/>
      <c r="G430" s="175"/>
      <c r="H430" s="175"/>
      <c r="I430" s="294"/>
      <c r="J430" s="175"/>
      <c r="K430" s="175"/>
      <c r="L430" s="175"/>
      <c r="M430" s="175"/>
      <c r="N430" s="175"/>
      <c r="O430" s="175"/>
      <c r="P430" s="175"/>
      <c r="Q430" s="175"/>
      <c r="R430" s="175"/>
      <c r="S430" s="175"/>
      <c r="T430" s="175"/>
      <c r="U430" s="175"/>
      <c r="V430" s="175"/>
      <c r="W430" s="175"/>
      <c r="X430" s="175"/>
      <c r="Y430" s="175"/>
      <c r="Z430" s="175"/>
    </row>
    <row r="431" ht="15.75" customHeight="1">
      <c r="A431" s="175"/>
      <c r="B431" s="175"/>
      <c r="C431" s="175"/>
      <c r="D431" s="175"/>
      <c r="E431" s="175"/>
      <c r="F431" s="175"/>
      <c r="G431" s="175"/>
      <c r="H431" s="175"/>
      <c r="I431" s="294"/>
      <c r="J431" s="175"/>
      <c r="K431" s="175"/>
      <c r="L431" s="175"/>
      <c r="M431" s="175"/>
      <c r="N431" s="175"/>
      <c r="O431" s="175"/>
      <c r="P431" s="175"/>
      <c r="Q431" s="175"/>
      <c r="R431" s="175"/>
      <c r="S431" s="175"/>
      <c r="T431" s="175"/>
      <c r="U431" s="175"/>
      <c r="V431" s="175"/>
      <c r="W431" s="175"/>
      <c r="X431" s="175"/>
      <c r="Y431" s="175"/>
      <c r="Z431" s="175"/>
    </row>
    <row r="432" ht="15.75" customHeight="1">
      <c r="A432" s="175"/>
      <c r="B432" s="175"/>
      <c r="C432" s="175"/>
      <c r="D432" s="175"/>
      <c r="E432" s="175"/>
      <c r="F432" s="175"/>
      <c r="G432" s="175"/>
      <c r="H432" s="175"/>
      <c r="I432" s="294"/>
      <c r="J432" s="175"/>
      <c r="K432" s="175"/>
      <c r="L432" s="175"/>
      <c r="M432" s="175"/>
      <c r="N432" s="175"/>
      <c r="O432" s="175"/>
      <c r="P432" s="175"/>
      <c r="Q432" s="175"/>
      <c r="R432" s="175"/>
      <c r="S432" s="175"/>
      <c r="T432" s="175"/>
      <c r="U432" s="175"/>
      <c r="V432" s="175"/>
      <c r="W432" s="175"/>
      <c r="X432" s="175"/>
      <c r="Y432" s="175"/>
      <c r="Z432" s="175"/>
    </row>
    <row r="433" ht="15.75" customHeight="1">
      <c r="A433" s="175"/>
      <c r="B433" s="175"/>
      <c r="C433" s="175"/>
      <c r="D433" s="175"/>
      <c r="E433" s="175"/>
      <c r="F433" s="175"/>
      <c r="G433" s="175"/>
      <c r="H433" s="175"/>
      <c r="I433" s="294"/>
      <c r="J433" s="175"/>
      <c r="K433" s="175"/>
      <c r="L433" s="175"/>
      <c r="M433" s="175"/>
      <c r="N433" s="175"/>
      <c r="O433" s="175"/>
      <c r="P433" s="175"/>
      <c r="Q433" s="175"/>
      <c r="R433" s="175"/>
      <c r="S433" s="175"/>
      <c r="T433" s="175"/>
      <c r="U433" s="175"/>
      <c r="V433" s="175"/>
      <c r="W433" s="175"/>
      <c r="X433" s="175"/>
      <c r="Y433" s="175"/>
      <c r="Z433" s="175"/>
    </row>
    <row r="434" ht="15.75" customHeight="1">
      <c r="A434" s="175"/>
      <c r="B434" s="175"/>
      <c r="C434" s="175"/>
      <c r="D434" s="175"/>
      <c r="E434" s="175"/>
      <c r="F434" s="175"/>
      <c r="G434" s="175"/>
      <c r="H434" s="175"/>
      <c r="I434" s="294"/>
      <c r="J434" s="175"/>
      <c r="K434" s="175"/>
      <c r="L434" s="175"/>
      <c r="M434" s="175"/>
      <c r="N434" s="175"/>
      <c r="O434" s="175"/>
      <c r="P434" s="175"/>
      <c r="Q434" s="175"/>
      <c r="R434" s="175"/>
      <c r="S434" s="175"/>
      <c r="T434" s="175"/>
      <c r="U434" s="175"/>
      <c r="V434" s="175"/>
      <c r="W434" s="175"/>
      <c r="X434" s="175"/>
      <c r="Y434" s="175"/>
      <c r="Z434" s="175"/>
    </row>
    <row r="435" ht="15.75" customHeight="1">
      <c r="A435" s="175"/>
      <c r="B435" s="175"/>
      <c r="C435" s="175"/>
      <c r="D435" s="175"/>
      <c r="E435" s="175"/>
      <c r="F435" s="175"/>
      <c r="G435" s="175"/>
      <c r="H435" s="175"/>
      <c r="I435" s="294"/>
      <c r="J435" s="175"/>
      <c r="K435" s="175"/>
      <c r="L435" s="175"/>
      <c r="M435" s="175"/>
      <c r="N435" s="175"/>
      <c r="O435" s="175"/>
      <c r="P435" s="175"/>
      <c r="Q435" s="175"/>
      <c r="R435" s="175"/>
      <c r="S435" s="175"/>
      <c r="T435" s="175"/>
      <c r="U435" s="175"/>
      <c r="V435" s="175"/>
      <c r="W435" s="175"/>
      <c r="X435" s="175"/>
      <c r="Y435" s="175"/>
      <c r="Z435" s="175"/>
    </row>
    <row r="436" ht="15.75" customHeight="1">
      <c r="A436" s="175"/>
      <c r="B436" s="175"/>
      <c r="C436" s="175"/>
      <c r="D436" s="175"/>
      <c r="E436" s="175"/>
      <c r="F436" s="175"/>
      <c r="G436" s="175"/>
      <c r="H436" s="175"/>
      <c r="I436" s="294"/>
      <c r="J436" s="175"/>
      <c r="K436" s="175"/>
      <c r="L436" s="175"/>
      <c r="M436" s="175"/>
      <c r="N436" s="175"/>
      <c r="O436" s="175"/>
      <c r="P436" s="175"/>
      <c r="Q436" s="175"/>
      <c r="R436" s="175"/>
      <c r="S436" s="175"/>
      <c r="T436" s="175"/>
      <c r="U436" s="175"/>
      <c r="V436" s="175"/>
      <c r="W436" s="175"/>
      <c r="X436" s="175"/>
      <c r="Y436" s="175"/>
      <c r="Z436" s="175"/>
    </row>
    <row r="437" ht="15.75" customHeight="1">
      <c r="A437" s="175"/>
      <c r="B437" s="175"/>
      <c r="C437" s="175"/>
      <c r="D437" s="175"/>
      <c r="E437" s="175"/>
      <c r="F437" s="175"/>
      <c r="G437" s="175"/>
      <c r="H437" s="175"/>
      <c r="I437" s="294"/>
      <c r="J437" s="175"/>
      <c r="K437" s="175"/>
      <c r="L437" s="175"/>
      <c r="M437" s="175"/>
      <c r="N437" s="175"/>
      <c r="O437" s="175"/>
      <c r="P437" s="175"/>
      <c r="Q437" s="175"/>
      <c r="R437" s="175"/>
      <c r="S437" s="175"/>
      <c r="T437" s="175"/>
      <c r="U437" s="175"/>
      <c r="V437" s="175"/>
      <c r="W437" s="175"/>
      <c r="X437" s="175"/>
      <c r="Y437" s="175"/>
      <c r="Z437" s="175"/>
    </row>
    <row r="438" ht="15.75" customHeight="1">
      <c r="A438" s="175"/>
      <c r="B438" s="175"/>
      <c r="C438" s="175"/>
      <c r="D438" s="175"/>
      <c r="E438" s="175"/>
      <c r="F438" s="175"/>
      <c r="G438" s="175"/>
      <c r="H438" s="175"/>
      <c r="I438" s="294"/>
      <c r="J438" s="175"/>
      <c r="K438" s="175"/>
      <c r="L438" s="175"/>
      <c r="M438" s="175"/>
      <c r="N438" s="175"/>
      <c r="O438" s="175"/>
      <c r="P438" s="175"/>
      <c r="Q438" s="175"/>
      <c r="R438" s="175"/>
      <c r="S438" s="175"/>
      <c r="T438" s="175"/>
      <c r="U438" s="175"/>
      <c r="V438" s="175"/>
      <c r="W438" s="175"/>
      <c r="X438" s="175"/>
      <c r="Y438" s="175"/>
      <c r="Z438" s="175"/>
    </row>
    <row r="439" ht="15.75" customHeight="1">
      <c r="A439" s="175"/>
      <c r="B439" s="175"/>
      <c r="C439" s="175"/>
      <c r="D439" s="175"/>
      <c r="E439" s="175"/>
      <c r="F439" s="175"/>
      <c r="G439" s="175"/>
      <c r="H439" s="175"/>
      <c r="I439" s="294"/>
      <c r="J439" s="175"/>
      <c r="K439" s="175"/>
      <c r="L439" s="175"/>
      <c r="M439" s="175"/>
      <c r="N439" s="175"/>
      <c r="O439" s="175"/>
      <c r="P439" s="175"/>
      <c r="Q439" s="175"/>
      <c r="R439" s="175"/>
      <c r="S439" s="175"/>
      <c r="T439" s="175"/>
      <c r="U439" s="175"/>
      <c r="V439" s="175"/>
      <c r="W439" s="175"/>
      <c r="X439" s="175"/>
      <c r="Y439" s="175"/>
      <c r="Z439" s="175"/>
    </row>
    <row r="440" ht="15.75" customHeight="1">
      <c r="A440" s="175"/>
      <c r="B440" s="175"/>
      <c r="C440" s="175"/>
      <c r="D440" s="175"/>
      <c r="E440" s="175"/>
      <c r="F440" s="175"/>
      <c r="G440" s="175"/>
      <c r="H440" s="175"/>
      <c r="I440" s="294"/>
      <c r="J440" s="175"/>
      <c r="K440" s="175"/>
      <c r="L440" s="175"/>
      <c r="M440" s="175"/>
      <c r="N440" s="175"/>
      <c r="O440" s="175"/>
      <c r="P440" s="175"/>
      <c r="Q440" s="175"/>
      <c r="R440" s="175"/>
      <c r="S440" s="175"/>
      <c r="T440" s="175"/>
      <c r="U440" s="175"/>
      <c r="V440" s="175"/>
      <c r="W440" s="175"/>
      <c r="X440" s="175"/>
      <c r="Y440" s="175"/>
      <c r="Z440" s="175"/>
    </row>
    <row r="441" ht="15.75" customHeight="1">
      <c r="A441" s="175"/>
      <c r="B441" s="175"/>
      <c r="C441" s="175"/>
      <c r="D441" s="175"/>
      <c r="E441" s="175"/>
      <c r="F441" s="175"/>
      <c r="G441" s="175"/>
      <c r="H441" s="175"/>
      <c r="I441" s="294"/>
      <c r="J441" s="175"/>
      <c r="K441" s="175"/>
      <c r="L441" s="175"/>
      <c r="M441" s="175"/>
      <c r="N441" s="175"/>
      <c r="O441" s="175"/>
      <c r="P441" s="175"/>
      <c r="Q441" s="175"/>
      <c r="R441" s="175"/>
      <c r="S441" s="175"/>
      <c r="T441" s="175"/>
      <c r="U441" s="175"/>
      <c r="V441" s="175"/>
      <c r="W441" s="175"/>
      <c r="X441" s="175"/>
      <c r="Y441" s="175"/>
      <c r="Z441" s="175"/>
    </row>
    <row r="442" ht="15.75" customHeight="1">
      <c r="A442" s="175"/>
      <c r="B442" s="175"/>
      <c r="C442" s="175"/>
      <c r="D442" s="175"/>
      <c r="E442" s="175"/>
      <c r="F442" s="175"/>
      <c r="G442" s="175"/>
      <c r="H442" s="175"/>
      <c r="I442" s="294"/>
      <c r="J442" s="175"/>
      <c r="K442" s="175"/>
      <c r="L442" s="175"/>
      <c r="M442" s="175"/>
      <c r="N442" s="175"/>
      <c r="O442" s="175"/>
      <c r="P442" s="175"/>
      <c r="Q442" s="175"/>
      <c r="R442" s="175"/>
      <c r="S442" s="175"/>
      <c r="T442" s="175"/>
      <c r="U442" s="175"/>
      <c r="V442" s="175"/>
      <c r="W442" s="175"/>
      <c r="X442" s="175"/>
      <c r="Y442" s="175"/>
      <c r="Z442" s="175"/>
    </row>
    <row r="443" ht="15.75" customHeight="1">
      <c r="A443" s="175"/>
      <c r="B443" s="175"/>
      <c r="C443" s="175"/>
      <c r="D443" s="175"/>
      <c r="E443" s="175"/>
      <c r="F443" s="175"/>
      <c r="G443" s="175"/>
      <c r="H443" s="175"/>
      <c r="I443" s="294"/>
      <c r="J443" s="175"/>
      <c r="K443" s="175"/>
      <c r="L443" s="175"/>
      <c r="M443" s="175"/>
      <c r="N443" s="175"/>
      <c r="O443" s="175"/>
      <c r="P443" s="175"/>
      <c r="Q443" s="175"/>
      <c r="R443" s="175"/>
      <c r="S443" s="175"/>
      <c r="T443" s="175"/>
      <c r="U443" s="175"/>
      <c r="V443" s="175"/>
      <c r="W443" s="175"/>
      <c r="X443" s="175"/>
      <c r="Y443" s="175"/>
      <c r="Z443" s="175"/>
    </row>
    <row r="444" ht="15.75" customHeight="1">
      <c r="A444" s="175"/>
      <c r="B444" s="175"/>
      <c r="C444" s="175"/>
      <c r="D444" s="175"/>
      <c r="E444" s="175"/>
      <c r="F444" s="175"/>
      <c r="G444" s="175"/>
      <c r="H444" s="175"/>
      <c r="I444" s="294"/>
      <c r="J444" s="175"/>
      <c r="K444" s="175"/>
      <c r="L444" s="175"/>
      <c r="M444" s="175"/>
      <c r="N444" s="175"/>
      <c r="O444" s="175"/>
      <c r="P444" s="175"/>
      <c r="Q444" s="175"/>
      <c r="R444" s="175"/>
      <c r="S444" s="175"/>
      <c r="T444" s="175"/>
      <c r="U444" s="175"/>
      <c r="V444" s="175"/>
      <c r="W444" s="175"/>
      <c r="X444" s="175"/>
      <c r="Y444" s="175"/>
      <c r="Z444" s="175"/>
    </row>
    <row r="445" ht="15.75" customHeight="1">
      <c r="A445" s="175"/>
      <c r="B445" s="175"/>
      <c r="C445" s="175"/>
      <c r="D445" s="175"/>
      <c r="E445" s="175"/>
      <c r="F445" s="175"/>
      <c r="G445" s="175"/>
      <c r="H445" s="175"/>
      <c r="I445" s="294"/>
      <c r="J445" s="175"/>
      <c r="K445" s="175"/>
      <c r="L445" s="175"/>
      <c r="M445" s="175"/>
      <c r="N445" s="175"/>
      <c r="O445" s="175"/>
      <c r="P445" s="175"/>
      <c r="Q445" s="175"/>
      <c r="R445" s="175"/>
      <c r="S445" s="175"/>
      <c r="T445" s="175"/>
      <c r="U445" s="175"/>
      <c r="V445" s="175"/>
      <c r="W445" s="175"/>
      <c r="X445" s="175"/>
      <c r="Y445" s="175"/>
      <c r="Z445" s="175"/>
    </row>
    <row r="446" ht="15.75" customHeight="1">
      <c r="A446" s="175"/>
      <c r="B446" s="175"/>
      <c r="C446" s="175"/>
      <c r="D446" s="175"/>
      <c r="E446" s="175"/>
      <c r="F446" s="175"/>
      <c r="G446" s="175"/>
      <c r="H446" s="175"/>
      <c r="I446" s="294"/>
      <c r="J446" s="175"/>
      <c r="K446" s="175"/>
      <c r="L446" s="175"/>
      <c r="M446" s="175"/>
      <c r="N446" s="175"/>
      <c r="O446" s="175"/>
      <c r="P446" s="175"/>
      <c r="Q446" s="175"/>
      <c r="R446" s="175"/>
      <c r="S446" s="175"/>
      <c r="T446" s="175"/>
      <c r="U446" s="175"/>
      <c r="V446" s="175"/>
      <c r="W446" s="175"/>
      <c r="X446" s="175"/>
      <c r="Y446" s="175"/>
      <c r="Z446" s="175"/>
    </row>
    <row r="447" ht="15.75" customHeight="1">
      <c r="A447" s="175"/>
      <c r="B447" s="175"/>
      <c r="C447" s="175"/>
      <c r="D447" s="175"/>
      <c r="E447" s="175"/>
      <c r="F447" s="175"/>
      <c r="G447" s="175"/>
      <c r="H447" s="175"/>
      <c r="I447" s="294"/>
      <c r="J447" s="175"/>
      <c r="K447" s="175"/>
      <c r="L447" s="175"/>
      <c r="M447" s="175"/>
      <c r="N447" s="175"/>
      <c r="O447" s="175"/>
      <c r="P447" s="175"/>
      <c r="Q447" s="175"/>
      <c r="R447" s="175"/>
      <c r="S447" s="175"/>
      <c r="T447" s="175"/>
      <c r="U447" s="175"/>
      <c r="V447" s="175"/>
      <c r="W447" s="175"/>
      <c r="X447" s="175"/>
      <c r="Y447" s="175"/>
      <c r="Z447" s="175"/>
    </row>
    <row r="448" ht="15.75" customHeight="1">
      <c r="A448" s="175"/>
      <c r="B448" s="175"/>
      <c r="C448" s="175"/>
      <c r="D448" s="175"/>
      <c r="E448" s="175"/>
      <c r="F448" s="175"/>
      <c r="G448" s="175"/>
      <c r="H448" s="175"/>
      <c r="I448" s="294"/>
      <c r="J448" s="175"/>
      <c r="K448" s="175"/>
      <c r="L448" s="175"/>
      <c r="M448" s="175"/>
      <c r="N448" s="175"/>
      <c r="O448" s="175"/>
      <c r="P448" s="175"/>
      <c r="Q448" s="175"/>
      <c r="R448" s="175"/>
      <c r="S448" s="175"/>
      <c r="T448" s="175"/>
      <c r="U448" s="175"/>
      <c r="V448" s="175"/>
      <c r="W448" s="175"/>
      <c r="X448" s="175"/>
      <c r="Y448" s="175"/>
      <c r="Z448" s="175"/>
    </row>
    <row r="449" ht="15.75" customHeight="1">
      <c r="A449" s="175"/>
      <c r="B449" s="175"/>
      <c r="C449" s="175"/>
      <c r="D449" s="175"/>
      <c r="E449" s="175"/>
      <c r="F449" s="175"/>
      <c r="G449" s="175"/>
      <c r="H449" s="175"/>
      <c r="I449" s="294"/>
      <c r="J449" s="175"/>
      <c r="K449" s="175"/>
      <c r="L449" s="175"/>
      <c r="M449" s="175"/>
      <c r="N449" s="175"/>
      <c r="O449" s="175"/>
      <c r="P449" s="175"/>
      <c r="Q449" s="175"/>
      <c r="R449" s="175"/>
      <c r="S449" s="175"/>
      <c r="T449" s="175"/>
      <c r="U449" s="175"/>
      <c r="V449" s="175"/>
      <c r="W449" s="175"/>
      <c r="X449" s="175"/>
      <c r="Y449" s="175"/>
      <c r="Z449" s="175"/>
    </row>
    <row r="450" ht="15.75" customHeight="1">
      <c r="A450" s="175"/>
      <c r="B450" s="175"/>
      <c r="C450" s="175"/>
      <c r="D450" s="175"/>
      <c r="E450" s="175"/>
      <c r="F450" s="175"/>
      <c r="G450" s="175"/>
      <c r="H450" s="175"/>
      <c r="I450" s="294"/>
      <c r="J450" s="175"/>
      <c r="K450" s="175"/>
      <c r="L450" s="175"/>
      <c r="M450" s="175"/>
      <c r="N450" s="175"/>
      <c r="O450" s="175"/>
      <c r="P450" s="175"/>
      <c r="Q450" s="175"/>
      <c r="R450" s="175"/>
      <c r="S450" s="175"/>
      <c r="T450" s="175"/>
      <c r="U450" s="175"/>
      <c r="V450" s="175"/>
      <c r="W450" s="175"/>
      <c r="X450" s="175"/>
      <c r="Y450" s="175"/>
      <c r="Z450" s="175"/>
    </row>
    <row r="451" ht="15.75" customHeight="1">
      <c r="A451" s="175"/>
      <c r="B451" s="175"/>
      <c r="C451" s="175"/>
      <c r="D451" s="175"/>
      <c r="E451" s="175"/>
      <c r="F451" s="175"/>
      <c r="G451" s="175"/>
      <c r="H451" s="175"/>
      <c r="I451" s="294"/>
      <c r="J451" s="175"/>
      <c r="K451" s="175"/>
      <c r="L451" s="175"/>
      <c r="M451" s="175"/>
      <c r="N451" s="175"/>
      <c r="O451" s="175"/>
      <c r="P451" s="175"/>
      <c r="Q451" s="175"/>
      <c r="R451" s="175"/>
      <c r="S451" s="175"/>
      <c r="T451" s="175"/>
      <c r="U451" s="175"/>
      <c r="V451" s="175"/>
      <c r="W451" s="175"/>
      <c r="X451" s="175"/>
      <c r="Y451" s="175"/>
      <c r="Z451" s="175"/>
    </row>
    <row r="452" ht="15.75" customHeight="1">
      <c r="A452" s="175"/>
      <c r="B452" s="175"/>
      <c r="C452" s="175"/>
      <c r="D452" s="175"/>
      <c r="E452" s="175"/>
      <c r="F452" s="175"/>
      <c r="G452" s="175"/>
      <c r="H452" s="175"/>
      <c r="I452" s="294"/>
      <c r="J452" s="175"/>
      <c r="K452" s="175"/>
      <c r="L452" s="175"/>
      <c r="M452" s="175"/>
      <c r="N452" s="175"/>
      <c r="O452" s="175"/>
      <c r="P452" s="175"/>
      <c r="Q452" s="175"/>
      <c r="R452" s="175"/>
      <c r="S452" s="175"/>
      <c r="T452" s="175"/>
      <c r="U452" s="175"/>
      <c r="V452" s="175"/>
      <c r="W452" s="175"/>
      <c r="X452" s="175"/>
      <c r="Y452" s="175"/>
      <c r="Z452" s="175"/>
    </row>
    <row r="453" ht="15.75" customHeight="1">
      <c r="A453" s="175"/>
      <c r="B453" s="175"/>
      <c r="C453" s="175"/>
      <c r="D453" s="175"/>
      <c r="E453" s="175"/>
      <c r="F453" s="175"/>
      <c r="G453" s="175"/>
      <c r="H453" s="175"/>
      <c r="I453" s="294"/>
      <c r="J453" s="175"/>
      <c r="K453" s="175"/>
      <c r="L453" s="175"/>
      <c r="M453" s="175"/>
      <c r="N453" s="175"/>
      <c r="O453" s="175"/>
      <c r="P453" s="175"/>
      <c r="Q453" s="175"/>
      <c r="R453" s="175"/>
      <c r="S453" s="175"/>
      <c r="T453" s="175"/>
      <c r="U453" s="175"/>
      <c r="V453" s="175"/>
      <c r="W453" s="175"/>
      <c r="X453" s="175"/>
      <c r="Y453" s="175"/>
      <c r="Z453" s="175"/>
    </row>
    <row r="454" ht="15.75" customHeight="1">
      <c r="A454" s="175"/>
      <c r="B454" s="175"/>
      <c r="C454" s="175"/>
      <c r="D454" s="175"/>
      <c r="E454" s="175"/>
      <c r="F454" s="175"/>
      <c r="G454" s="175"/>
      <c r="H454" s="175"/>
      <c r="I454" s="294"/>
      <c r="J454" s="175"/>
      <c r="K454" s="175"/>
      <c r="L454" s="175"/>
      <c r="M454" s="175"/>
      <c r="N454" s="175"/>
      <c r="O454" s="175"/>
      <c r="P454" s="175"/>
      <c r="Q454" s="175"/>
      <c r="R454" s="175"/>
      <c r="S454" s="175"/>
      <c r="T454" s="175"/>
      <c r="U454" s="175"/>
      <c r="V454" s="175"/>
      <c r="W454" s="175"/>
      <c r="X454" s="175"/>
      <c r="Y454" s="175"/>
      <c r="Z454" s="175"/>
    </row>
    <row r="455" ht="15.75" customHeight="1">
      <c r="A455" s="175"/>
      <c r="B455" s="175"/>
      <c r="C455" s="175"/>
      <c r="D455" s="175"/>
      <c r="E455" s="175"/>
      <c r="F455" s="175"/>
      <c r="G455" s="175"/>
      <c r="H455" s="175"/>
      <c r="I455" s="294"/>
      <c r="J455" s="175"/>
      <c r="K455" s="175"/>
      <c r="L455" s="175"/>
      <c r="M455" s="175"/>
      <c r="N455" s="175"/>
      <c r="O455" s="175"/>
      <c r="P455" s="175"/>
      <c r="Q455" s="175"/>
      <c r="R455" s="175"/>
      <c r="S455" s="175"/>
      <c r="T455" s="175"/>
      <c r="U455" s="175"/>
      <c r="V455" s="175"/>
      <c r="W455" s="175"/>
      <c r="X455" s="175"/>
      <c r="Y455" s="175"/>
      <c r="Z455" s="175"/>
    </row>
    <row r="456" ht="15.75" customHeight="1">
      <c r="A456" s="175"/>
      <c r="B456" s="175"/>
      <c r="C456" s="175"/>
      <c r="D456" s="175"/>
      <c r="E456" s="175"/>
      <c r="F456" s="175"/>
      <c r="G456" s="175"/>
      <c r="H456" s="175"/>
      <c r="I456" s="294"/>
      <c r="J456" s="175"/>
      <c r="K456" s="175"/>
      <c r="L456" s="175"/>
      <c r="M456" s="175"/>
      <c r="N456" s="175"/>
      <c r="O456" s="175"/>
      <c r="P456" s="175"/>
      <c r="Q456" s="175"/>
      <c r="R456" s="175"/>
      <c r="S456" s="175"/>
      <c r="T456" s="175"/>
      <c r="U456" s="175"/>
      <c r="V456" s="175"/>
      <c r="W456" s="175"/>
      <c r="X456" s="175"/>
      <c r="Y456" s="175"/>
      <c r="Z456" s="175"/>
    </row>
    <row r="457" ht="15.75" customHeight="1">
      <c r="A457" s="175"/>
      <c r="B457" s="175"/>
      <c r="C457" s="175"/>
      <c r="D457" s="175"/>
      <c r="E457" s="175"/>
      <c r="F457" s="175"/>
      <c r="G457" s="175"/>
      <c r="H457" s="175"/>
      <c r="I457" s="294"/>
      <c r="J457" s="175"/>
      <c r="K457" s="175"/>
      <c r="L457" s="175"/>
      <c r="M457" s="175"/>
      <c r="N457" s="175"/>
      <c r="O457" s="175"/>
      <c r="P457" s="175"/>
      <c r="Q457" s="175"/>
      <c r="R457" s="175"/>
      <c r="S457" s="175"/>
      <c r="T457" s="175"/>
      <c r="U457" s="175"/>
      <c r="V457" s="175"/>
      <c r="W457" s="175"/>
      <c r="X457" s="175"/>
      <c r="Y457" s="175"/>
      <c r="Z457" s="175"/>
    </row>
    <row r="458" ht="15.75" customHeight="1">
      <c r="A458" s="175"/>
      <c r="B458" s="175"/>
      <c r="C458" s="175"/>
      <c r="D458" s="175"/>
      <c r="E458" s="175"/>
      <c r="F458" s="175"/>
      <c r="G458" s="175"/>
      <c r="H458" s="175"/>
      <c r="I458" s="294"/>
      <c r="J458" s="175"/>
      <c r="K458" s="175"/>
      <c r="L458" s="175"/>
      <c r="M458" s="175"/>
      <c r="N458" s="175"/>
      <c r="O458" s="175"/>
      <c r="P458" s="175"/>
      <c r="Q458" s="175"/>
      <c r="R458" s="175"/>
      <c r="S458" s="175"/>
      <c r="T458" s="175"/>
      <c r="U458" s="175"/>
      <c r="V458" s="175"/>
      <c r="W458" s="175"/>
      <c r="X458" s="175"/>
      <c r="Y458" s="175"/>
      <c r="Z458" s="175"/>
    </row>
    <row r="459" ht="15.75" customHeight="1">
      <c r="A459" s="175"/>
      <c r="B459" s="175"/>
      <c r="C459" s="175"/>
      <c r="D459" s="175"/>
      <c r="E459" s="175"/>
      <c r="F459" s="175"/>
      <c r="G459" s="175"/>
      <c r="H459" s="175"/>
      <c r="I459" s="294"/>
      <c r="J459" s="175"/>
      <c r="K459" s="175"/>
      <c r="L459" s="175"/>
      <c r="M459" s="175"/>
      <c r="N459" s="175"/>
      <c r="O459" s="175"/>
      <c r="P459" s="175"/>
      <c r="Q459" s="175"/>
      <c r="R459" s="175"/>
      <c r="S459" s="175"/>
      <c r="T459" s="175"/>
      <c r="U459" s="175"/>
      <c r="V459" s="175"/>
      <c r="W459" s="175"/>
      <c r="X459" s="175"/>
      <c r="Y459" s="175"/>
      <c r="Z459" s="175"/>
    </row>
    <row r="460" ht="15.75" customHeight="1">
      <c r="A460" s="175"/>
      <c r="B460" s="175"/>
      <c r="C460" s="175"/>
      <c r="D460" s="175"/>
      <c r="E460" s="175"/>
      <c r="F460" s="175"/>
      <c r="G460" s="175"/>
      <c r="H460" s="175"/>
      <c r="I460" s="294"/>
      <c r="J460" s="175"/>
      <c r="K460" s="175"/>
      <c r="L460" s="175"/>
      <c r="M460" s="175"/>
      <c r="N460" s="175"/>
      <c r="O460" s="175"/>
      <c r="P460" s="175"/>
      <c r="Q460" s="175"/>
      <c r="R460" s="175"/>
      <c r="S460" s="175"/>
      <c r="T460" s="175"/>
      <c r="U460" s="175"/>
      <c r="V460" s="175"/>
      <c r="W460" s="175"/>
      <c r="X460" s="175"/>
      <c r="Y460" s="175"/>
      <c r="Z460" s="175"/>
    </row>
    <row r="461" ht="15.75" customHeight="1">
      <c r="A461" s="175"/>
      <c r="B461" s="175"/>
      <c r="C461" s="175"/>
      <c r="D461" s="175"/>
      <c r="E461" s="175"/>
      <c r="F461" s="175"/>
      <c r="G461" s="175"/>
      <c r="H461" s="175"/>
      <c r="I461" s="294"/>
      <c r="J461" s="175"/>
      <c r="K461" s="175"/>
      <c r="L461" s="175"/>
      <c r="M461" s="175"/>
      <c r="N461" s="175"/>
      <c r="O461" s="175"/>
      <c r="P461" s="175"/>
      <c r="Q461" s="175"/>
      <c r="R461" s="175"/>
      <c r="S461" s="175"/>
      <c r="T461" s="175"/>
      <c r="U461" s="175"/>
      <c r="V461" s="175"/>
      <c r="W461" s="175"/>
      <c r="X461" s="175"/>
      <c r="Y461" s="175"/>
      <c r="Z461" s="175"/>
    </row>
    <row r="462" ht="15.75" customHeight="1">
      <c r="A462" s="175"/>
      <c r="B462" s="175"/>
      <c r="C462" s="175"/>
      <c r="D462" s="175"/>
      <c r="E462" s="175"/>
      <c r="F462" s="175"/>
      <c r="G462" s="175"/>
      <c r="H462" s="175"/>
      <c r="I462" s="294"/>
      <c r="J462" s="175"/>
      <c r="K462" s="175"/>
      <c r="L462" s="175"/>
      <c r="M462" s="175"/>
      <c r="N462" s="175"/>
      <c r="O462" s="175"/>
      <c r="P462" s="175"/>
      <c r="Q462" s="175"/>
      <c r="R462" s="175"/>
      <c r="S462" s="175"/>
      <c r="T462" s="175"/>
      <c r="U462" s="175"/>
      <c r="V462" s="175"/>
      <c r="W462" s="175"/>
      <c r="X462" s="175"/>
      <c r="Y462" s="175"/>
      <c r="Z462" s="175"/>
    </row>
    <row r="463" ht="15.75" customHeight="1">
      <c r="A463" s="175"/>
      <c r="B463" s="175"/>
      <c r="C463" s="175"/>
      <c r="D463" s="175"/>
      <c r="E463" s="175"/>
      <c r="F463" s="175"/>
      <c r="G463" s="175"/>
      <c r="H463" s="175"/>
      <c r="I463" s="294"/>
      <c r="J463" s="175"/>
      <c r="K463" s="175"/>
      <c r="L463" s="175"/>
      <c r="M463" s="175"/>
      <c r="N463" s="175"/>
      <c r="O463" s="175"/>
      <c r="P463" s="175"/>
      <c r="Q463" s="175"/>
      <c r="R463" s="175"/>
      <c r="S463" s="175"/>
      <c r="T463" s="175"/>
      <c r="U463" s="175"/>
      <c r="V463" s="175"/>
      <c r="W463" s="175"/>
      <c r="X463" s="175"/>
      <c r="Y463" s="175"/>
      <c r="Z463" s="175"/>
    </row>
    <row r="464" ht="15.75" customHeight="1">
      <c r="A464" s="175"/>
      <c r="B464" s="175"/>
      <c r="C464" s="175"/>
      <c r="D464" s="175"/>
      <c r="E464" s="175"/>
      <c r="F464" s="175"/>
      <c r="G464" s="175"/>
      <c r="H464" s="175"/>
      <c r="I464" s="294"/>
      <c r="J464" s="175"/>
      <c r="K464" s="175"/>
      <c r="L464" s="175"/>
      <c r="M464" s="175"/>
      <c r="N464" s="175"/>
      <c r="O464" s="175"/>
      <c r="P464" s="175"/>
      <c r="Q464" s="175"/>
      <c r="R464" s="175"/>
      <c r="S464" s="175"/>
      <c r="T464" s="175"/>
      <c r="U464" s="175"/>
      <c r="V464" s="175"/>
      <c r="W464" s="175"/>
      <c r="X464" s="175"/>
      <c r="Y464" s="175"/>
      <c r="Z464" s="175"/>
    </row>
    <row r="465" ht="15.75" customHeight="1">
      <c r="A465" s="175"/>
      <c r="B465" s="175"/>
      <c r="C465" s="175"/>
      <c r="D465" s="175"/>
      <c r="E465" s="175"/>
      <c r="F465" s="175"/>
      <c r="G465" s="175"/>
      <c r="H465" s="175"/>
      <c r="I465" s="294"/>
      <c r="J465" s="175"/>
      <c r="K465" s="175"/>
      <c r="L465" s="175"/>
      <c r="M465" s="175"/>
      <c r="N465" s="175"/>
      <c r="O465" s="175"/>
      <c r="P465" s="175"/>
      <c r="Q465" s="175"/>
      <c r="R465" s="175"/>
      <c r="S465" s="175"/>
      <c r="T465" s="175"/>
      <c r="U465" s="175"/>
      <c r="V465" s="175"/>
      <c r="W465" s="175"/>
      <c r="X465" s="175"/>
      <c r="Y465" s="175"/>
      <c r="Z465" s="175"/>
    </row>
    <row r="466" ht="15.75" customHeight="1">
      <c r="A466" s="175"/>
      <c r="B466" s="175"/>
      <c r="C466" s="175"/>
      <c r="D466" s="175"/>
      <c r="E466" s="175"/>
      <c r="F466" s="175"/>
      <c r="G466" s="175"/>
      <c r="H466" s="175"/>
      <c r="I466" s="294"/>
      <c r="J466" s="175"/>
      <c r="K466" s="175"/>
      <c r="L466" s="175"/>
      <c r="M466" s="175"/>
      <c r="N466" s="175"/>
      <c r="O466" s="175"/>
      <c r="P466" s="175"/>
      <c r="Q466" s="175"/>
      <c r="R466" s="175"/>
      <c r="S466" s="175"/>
      <c r="T466" s="175"/>
      <c r="U466" s="175"/>
      <c r="V466" s="175"/>
      <c r="W466" s="175"/>
      <c r="X466" s="175"/>
      <c r="Y466" s="175"/>
      <c r="Z466" s="175"/>
    </row>
    <row r="467" ht="15.75" customHeight="1">
      <c r="A467" s="175"/>
      <c r="B467" s="175"/>
      <c r="C467" s="175"/>
      <c r="D467" s="175"/>
      <c r="E467" s="175"/>
      <c r="F467" s="175"/>
      <c r="G467" s="175"/>
      <c r="H467" s="175"/>
      <c r="I467" s="294"/>
      <c r="J467" s="175"/>
      <c r="K467" s="175"/>
      <c r="L467" s="175"/>
      <c r="M467" s="175"/>
      <c r="N467" s="175"/>
      <c r="O467" s="175"/>
      <c r="P467" s="175"/>
      <c r="Q467" s="175"/>
      <c r="R467" s="175"/>
      <c r="S467" s="175"/>
      <c r="T467" s="175"/>
      <c r="U467" s="175"/>
      <c r="V467" s="175"/>
      <c r="W467" s="175"/>
      <c r="X467" s="175"/>
      <c r="Y467" s="175"/>
      <c r="Z467" s="175"/>
    </row>
    <row r="468" ht="15.75" customHeight="1">
      <c r="A468" s="175"/>
      <c r="B468" s="175"/>
      <c r="C468" s="175"/>
      <c r="D468" s="175"/>
      <c r="E468" s="175"/>
      <c r="F468" s="175"/>
      <c r="G468" s="175"/>
      <c r="H468" s="175"/>
      <c r="I468" s="294"/>
      <c r="J468" s="175"/>
      <c r="K468" s="175"/>
      <c r="L468" s="175"/>
      <c r="M468" s="175"/>
      <c r="N468" s="175"/>
      <c r="O468" s="175"/>
      <c r="P468" s="175"/>
      <c r="Q468" s="175"/>
      <c r="R468" s="175"/>
      <c r="S468" s="175"/>
      <c r="T468" s="175"/>
      <c r="U468" s="175"/>
      <c r="V468" s="175"/>
      <c r="W468" s="175"/>
      <c r="X468" s="175"/>
      <c r="Y468" s="175"/>
      <c r="Z468" s="175"/>
    </row>
    <row r="469" ht="15.75" customHeight="1">
      <c r="A469" s="175"/>
      <c r="B469" s="175"/>
      <c r="C469" s="175"/>
      <c r="D469" s="175"/>
      <c r="E469" s="175"/>
      <c r="F469" s="175"/>
      <c r="G469" s="175"/>
      <c r="H469" s="175"/>
      <c r="I469" s="294"/>
      <c r="J469" s="175"/>
      <c r="K469" s="175"/>
      <c r="L469" s="175"/>
      <c r="M469" s="175"/>
      <c r="N469" s="175"/>
      <c r="O469" s="175"/>
      <c r="P469" s="175"/>
      <c r="Q469" s="175"/>
      <c r="R469" s="175"/>
      <c r="S469" s="175"/>
      <c r="T469" s="175"/>
      <c r="U469" s="175"/>
      <c r="V469" s="175"/>
      <c r="W469" s="175"/>
      <c r="X469" s="175"/>
      <c r="Y469" s="175"/>
      <c r="Z469" s="175"/>
    </row>
    <row r="470" ht="15.75" customHeight="1">
      <c r="A470" s="175"/>
      <c r="B470" s="175"/>
      <c r="C470" s="175"/>
      <c r="D470" s="175"/>
      <c r="E470" s="175"/>
      <c r="F470" s="175"/>
      <c r="G470" s="175"/>
      <c r="H470" s="175"/>
      <c r="I470" s="294"/>
      <c r="J470" s="175"/>
      <c r="K470" s="175"/>
      <c r="L470" s="175"/>
      <c r="M470" s="175"/>
      <c r="N470" s="175"/>
      <c r="O470" s="175"/>
      <c r="P470" s="175"/>
      <c r="Q470" s="175"/>
      <c r="R470" s="175"/>
      <c r="S470" s="175"/>
      <c r="T470" s="175"/>
      <c r="U470" s="175"/>
      <c r="V470" s="175"/>
      <c r="W470" s="175"/>
      <c r="X470" s="175"/>
      <c r="Y470" s="175"/>
      <c r="Z470" s="175"/>
    </row>
    <row r="471" ht="15.75" customHeight="1">
      <c r="A471" s="175"/>
      <c r="B471" s="175"/>
      <c r="C471" s="175"/>
      <c r="D471" s="175"/>
      <c r="E471" s="175"/>
      <c r="F471" s="175"/>
      <c r="G471" s="175"/>
      <c r="H471" s="175"/>
      <c r="I471" s="294"/>
      <c r="J471" s="175"/>
      <c r="K471" s="175"/>
      <c r="L471" s="175"/>
      <c r="M471" s="175"/>
      <c r="N471" s="175"/>
      <c r="O471" s="175"/>
      <c r="P471" s="175"/>
      <c r="Q471" s="175"/>
      <c r="R471" s="175"/>
      <c r="S471" s="175"/>
      <c r="T471" s="175"/>
      <c r="U471" s="175"/>
      <c r="V471" s="175"/>
      <c r="W471" s="175"/>
      <c r="X471" s="175"/>
      <c r="Y471" s="175"/>
      <c r="Z471" s="175"/>
    </row>
    <row r="472" ht="15.75" customHeight="1">
      <c r="A472" s="175"/>
      <c r="B472" s="175"/>
      <c r="C472" s="175"/>
      <c r="D472" s="175"/>
      <c r="E472" s="175"/>
      <c r="F472" s="175"/>
      <c r="G472" s="175"/>
      <c r="H472" s="175"/>
      <c r="I472" s="294"/>
      <c r="J472" s="175"/>
      <c r="K472" s="175"/>
      <c r="L472" s="175"/>
      <c r="M472" s="175"/>
      <c r="N472" s="175"/>
      <c r="O472" s="175"/>
      <c r="P472" s="175"/>
      <c r="Q472" s="175"/>
      <c r="R472" s="175"/>
      <c r="S472" s="175"/>
      <c r="T472" s="175"/>
      <c r="U472" s="175"/>
      <c r="V472" s="175"/>
      <c r="W472" s="175"/>
      <c r="X472" s="175"/>
      <c r="Y472" s="175"/>
      <c r="Z472" s="175"/>
    </row>
    <row r="473" ht="15.75" customHeight="1">
      <c r="A473" s="175"/>
      <c r="B473" s="175"/>
      <c r="C473" s="175"/>
      <c r="D473" s="175"/>
      <c r="E473" s="175"/>
      <c r="F473" s="175"/>
      <c r="G473" s="175"/>
      <c r="H473" s="175"/>
      <c r="I473" s="294"/>
      <c r="J473" s="175"/>
      <c r="K473" s="175"/>
      <c r="L473" s="175"/>
      <c r="M473" s="175"/>
      <c r="N473" s="175"/>
      <c r="O473" s="175"/>
      <c r="P473" s="175"/>
      <c r="Q473" s="175"/>
      <c r="R473" s="175"/>
      <c r="S473" s="175"/>
      <c r="T473" s="175"/>
      <c r="U473" s="175"/>
      <c r="V473" s="175"/>
      <c r="W473" s="175"/>
      <c r="X473" s="175"/>
      <c r="Y473" s="175"/>
      <c r="Z473" s="175"/>
    </row>
    <row r="474" ht="15.75" customHeight="1">
      <c r="A474" s="175"/>
      <c r="B474" s="175"/>
      <c r="C474" s="175"/>
      <c r="D474" s="175"/>
      <c r="E474" s="175"/>
      <c r="F474" s="175"/>
      <c r="G474" s="175"/>
      <c r="H474" s="175"/>
      <c r="I474" s="294"/>
      <c r="J474" s="175"/>
      <c r="K474" s="175"/>
      <c r="L474" s="175"/>
      <c r="M474" s="175"/>
      <c r="N474" s="175"/>
      <c r="O474" s="175"/>
      <c r="P474" s="175"/>
      <c r="Q474" s="175"/>
      <c r="R474" s="175"/>
      <c r="S474" s="175"/>
      <c r="T474" s="175"/>
      <c r="U474" s="175"/>
      <c r="V474" s="175"/>
      <c r="W474" s="175"/>
      <c r="X474" s="175"/>
      <c r="Y474" s="175"/>
      <c r="Z474" s="175"/>
    </row>
    <row r="475" ht="15.75" customHeight="1">
      <c r="A475" s="175"/>
      <c r="B475" s="175"/>
      <c r="C475" s="175"/>
      <c r="D475" s="175"/>
      <c r="E475" s="175"/>
      <c r="F475" s="175"/>
      <c r="G475" s="175"/>
      <c r="H475" s="175"/>
      <c r="I475" s="294"/>
      <c r="J475" s="175"/>
      <c r="K475" s="175"/>
      <c r="L475" s="175"/>
      <c r="M475" s="175"/>
      <c r="N475" s="175"/>
      <c r="O475" s="175"/>
      <c r="P475" s="175"/>
      <c r="Q475" s="175"/>
      <c r="R475" s="175"/>
      <c r="S475" s="175"/>
      <c r="T475" s="175"/>
      <c r="U475" s="175"/>
      <c r="V475" s="175"/>
      <c r="W475" s="175"/>
      <c r="X475" s="175"/>
      <c r="Y475" s="175"/>
      <c r="Z475" s="175"/>
    </row>
    <row r="476" ht="15.75" customHeight="1">
      <c r="A476" s="175"/>
      <c r="B476" s="175"/>
      <c r="C476" s="175"/>
      <c r="D476" s="175"/>
      <c r="E476" s="175"/>
      <c r="F476" s="175"/>
      <c r="G476" s="175"/>
      <c r="H476" s="175"/>
      <c r="I476" s="294"/>
      <c r="J476" s="175"/>
      <c r="K476" s="175"/>
      <c r="L476" s="175"/>
      <c r="M476" s="175"/>
      <c r="N476" s="175"/>
      <c r="O476" s="175"/>
      <c r="P476" s="175"/>
      <c r="Q476" s="175"/>
      <c r="R476" s="175"/>
      <c r="S476" s="175"/>
      <c r="T476" s="175"/>
      <c r="U476" s="175"/>
      <c r="V476" s="175"/>
      <c r="W476" s="175"/>
      <c r="X476" s="175"/>
      <c r="Y476" s="175"/>
      <c r="Z476" s="175"/>
    </row>
    <row r="477" ht="15.75" customHeight="1">
      <c r="A477" s="175"/>
      <c r="B477" s="175"/>
      <c r="C477" s="175"/>
      <c r="D477" s="175"/>
      <c r="E477" s="175"/>
      <c r="F477" s="175"/>
      <c r="G477" s="175"/>
      <c r="H477" s="175"/>
      <c r="I477" s="294"/>
      <c r="J477" s="175"/>
      <c r="K477" s="175"/>
      <c r="L477" s="175"/>
      <c r="M477" s="175"/>
      <c r="N477" s="175"/>
      <c r="O477" s="175"/>
      <c r="P477" s="175"/>
      <c r="Q477" s="175"/>
      <c r="R477" s="175"/>
      <c r="S477" s="175"/>
      <c r="T477" s="175"/>
      <c r="U477" s="175"/>
      <c r="V477" s="175"/>
      <c r="W477" s="175"/>
      <c r="X477" s="175"/>
      <c r="Y477" s="175"/>
      <c r="Z477" s="175"/>
    </row>
    <row r="478" ht="15.75" customHeight="1">
      <c r="A478" s="175"/>
      <c r="B478" s="175"/>
      <c r="C478" s="175"/>
      <c r="D478" s="175"/>
      <c r="E478" s="175"/>
      <c r="F478" s="175"/>
      <c r="G478" s="175"/>
      <c r="H478" s="175"/>
      <c r="I478" s="294"/>
      <c r="J478" s="175"/>
      <c r="K478" s="175"/>
      <c r="L478" s="175"/>
      <c r="M478" s="175"/>
      <c r="N478" s="175"/>
      <c r="O478" s="175"/>
      <c r="P478" s="175"/>
      <c r="Q478" s="175"/>
      <c r="R478" s="175"/>
      <c r="S478" s="175"/>
      <c r="T478" s="175"/>
      <c r="U478" s="175"/>
      <c r="V478" s="175"/>
      <c r="W478" s="175"/>
      <c r="X478" s="175"/>
      <c r="Y478" s="175"/>
      <c r="Z478" s="175"/>
    </row>
    <row r="479" ht="15.75" customHeight="1">
      <c r="A479" s="175"/>
      <c r="B479" s="175"/>
      <c r="C479" s="175"/>
      <c r="D479" s="175"/>
      <c r="E479" s="175"/>
      <c r="F479" s="175"/>
      <c r="G479" s="175"/>
      <c r="H479" s="175"/>
      <c r="I479" s="294"/>
      <c r="J479" s="175"/>
      <c r="K479" s="175"/>
      <c r="L479" s="175"/>
      <c r="M479" s="175"/>
      <c r="N479" s="175"/>
      <c r="O479" s="175"/>
      <c r="P479" s="175"/>
      <c r="Q479" s="175"/>
      <c r="R479" s="175"/>
      <c r="S479" s="175"/>
      <c r="T479" s="175"/>
      <c r="U479" s="175"/>
      <c r="V479" s="175"/>
      <c r="W479" s="175"/>
      <c r="X479" s="175"/>
      <c r="Y479" s="175"/>
      <c r="Z479" s="175"/>
    </row>
    <row r="480" ht="15.75" customHeight="1">
      <c r="A480" s="175"/>
      <c r="B480" s="175"/>
      <c r="C480" s="175"/>
      <c r="D480" s="175"/>
      <c r="E480" s="175"/>
      <c r="F480" s="175"/>
      <c r="G480" s="175"/>
      <c r="H480" s="175"/>
      <c r="I480" s="294"/>
      <c r="J480" s="175"/>
      <c r="K480" s="175"/>
      <c r="L480" s="175"/>
      <c r="M480" s="175"/>
      <c r="N480" s="175"/>
      <c r="O480" s="175"/>
      <c r="P480" s="175"/>
      <c r="Q480" s="175"/>
      <c r="R480" s="175"/>
      <c r="S480" s="175"/>
      <c r="T480" s="175"/>
      <c r="U480" s="175"/>
      <c r="V480" s="175"/>
      <c r="W480" s="175"/>
      <c r="X480" s="175"/>
      <c r="Y480" s="175"/>
      <c r="Z480" s="175"/>
    </row>
    <row r="481" ht="15.75" customHeight="1">
      <c r="A481" s="175"/>
      <c r="B481" s="175"/>
      <c r="C481" s="175"/>
      <c r="D481" s="175"/>
      <c r="E481" s="175"/>
      <c r="F481" s="175"/>
      <c r="G481" s="175"/>
      <c r="H481" s="175"/>
      <c r="I481" s="294"/>
      <c r="J481" s="175"/>
      <c r="K481" s="175"/>
      <c r="L481" s="175"/>
      <c r="M481" s="175"/>
      <c r="N481" s="175"/>
      <c r="O481" s="175"/>
      <c r="P481" s="175"/>
      <c r="Q481" s="175"/>
      <c r="R481" s="175"/>
      <c r="S481" s="175"/>
      <c r="T481" s="175"/>
      <c r="U481" s="175"/>
      <c r="V481" s="175"/>
      <c r="W481" s="175"/>
      <c r="X481" s="175"/>
      <c r="Y481" s="175"/>
      <c r="Z481" s="175"/>
    </row>
    <row r="482" ht="15.75" customHeight="1">
      <c r="A482" s="175"/>
      <c r="B482" s="175"/>
      <c r="C482" s="175"/>
      <c r="D482" s="175"/>
      <c r="E482" s="175"/>
      <c r="F482" s="175"/>
      <c r="G482" s="175"/>
      <c r="H482" s="175"/>
      <c r="I482" s="294"/>
      <c r="J482" s="175"/>
      <c r="K482" s="175"/>
      <c r="L482" s="175"/>
      <c r="M482" s="175"/>
      <c r="N482" s="175"/>
      <c r="O482" s="175"/>
      <c r="P482" s="175"/>
      <c r="Q482" s="175"/>
      <c r="R482" s="175"/>
      <c r="S482" s="175"/>
      <c r="T482" s="175"/>
      <c r="U482" s="175"/>
      <c r="V482" s="175"/>
      <c r="W482" s="175"/>
      <c r="X482" s="175"/>
      <c r="Y482" s="175"/>
      <c r="Z482" s="175"/>
    </row>
    <row r="483" ht="15.75" customHeight="1">
      <c r="A483" s="175"/>
      <c r="B483" s="175"/>
      <c r="C483" s="175"/>
      <c r="D483" s="175"/>
      <c r="E483" s="175"/>
      <c r="F483" s="175"/>
      <c r="G483" s="175"/>
      <c r="H483" s="175"/>
      <c r="I483" s="294"/>
      <c r="J483" s="175"/>
      <c r="K483" s="175"/>
      <c r="L483" s="175"/>
      <c r="M483" s="175"/>
      <c r="N483" s="175"/>
      <c r="O483" s="175"/>
      <c r="P483" s="175"/>
      <c r="Q483" s="175"/>
      <c r="R483" s="175"/>
      <c r="S483" s="175"/>
      <c r="T483" s="175"/>
      <c r="U483" s="175"/>
      <c r="V483" s="175"/>
      <c r="W483" s="175"/>
      <c r="X483" s="175"/>
      <c r="Y483" s="175"/>
      <c r="Z483" s="175"/>
    </row>
    <row r="484" ht="15.75" customHeight="1">
      <c r="A484" s="175"/>
      <c r="B484" s="175"/>
      <c r="C484" s="175"/>
      <c r="D484" s="175"/>
      <c r="E484" s="175"/>
      <c r="F484" s="175"/>
      <c r="G484" s="175"/>
      <c r="H484" s="175"/>
      <c r="I484" s="294"/>
      <c r="J484" s="175"/>
      <c r="K484" s="175"/>
      <c r="L484" s="175"/>
      <c r="M484" s="175"/>
      <c r="N484" s="175"/>
      <c r="O484" s="175"/>
      <c r="P484" s="175"/>
      <c r="Q484" s="175"/>
      <c r="R484" s="175"/>
      <c r="S484" s="175"/>
      <c r="T484" s="175"/>
      <c r="U484" s="175"/>
      <c r="V484" s="175"/>
      <c r="W484" s="175"/>
      <c r="X484" s="175"/>
      <c r="Y484" s="175"/>
      <c r="Z484" s="175"/>
    </row>
    <row r="485" ht="15.75" customHeight="1">
      <c r="A485" s="175"/>
      <c r="B485" s="175"/>
      <c r="C485" s="175"/>
      <c r="D485" s="175"/>
      <c r="E485" s="175"/>
      <c r="F485" s="175"/>
      <c r="G485" s="175"/>
      <c r="H485" s="175"/>
      <c r="I485" s="294"/>
      <c r="J485" s="175"/>
      <c r="K485" s="175"/>
      <c r="L485" s="175"/>
      <c r="M485" s="175"/>
      <c r="N485" s="175"/>
      <c r="O485" s="175"/>
      <c r="P485" s="175"/>
      <c r="Q485" s="175"/>
      <c r="R485" s="175"/>
      <c r="S485" s="175"/>
      <c r="T485" s="175"/>
      <c r="U485" s="175"/>
      <c r="V485" s="175"/>
      <c r="W485" s="175"/>
      <c r="X485" s="175"/>
      <c r="Y485" s="175"/>
      <c r="Z485" s="175"/>
    </row>
    <row r="486" ht="15.75" customHeight="1">
      <c r="A486" s="175"/>
      <c r="B486" s="175"/>
      <c r="C486" s="175"/>
      <c r="D486" s="175"/>
      <c r="E486" s="175"/>
      <c r="F486" s="175"/>
      <c r="G486" s="175"/>
      <c r="H486" s="175"/>
      <c r="I486" s="294"/>
      <c r="J486" s="175"/>
      <c r="K486" s="175"/>
      <c r="L486" s="175"/>
      <c r="M486" s="175"/>
      <c r="N486" s="175"/>
      <c r="O486" s="175"/>
      <c r="P486" s="175"/>
      <c r="Q486" s="175"/>
      <c r="R486" s="175"/>
      <c r="S486" s="175"/>
      <c r="T486" s="175"/>
      <c r="U486" s="175"/>
      <c r="V486" s="175"/>
      <c r="W486" s="175"/>
      <c r="X486" s="175"/>
      <c r="Y486" s="175"/>
      <c r="Z486" s="175"/>
    </row>
    <row r="487" ht="15.75" customHeight="1">
      <c r="A487" s="175"/>
      <c r="B487" s="175"/>
      <c r="C487" s="175"/>
      <c r="D487" s="175"/>
      <c r="E487" s="175"/>
      <c r="F487" s="175"/>
      <c r="G487" s="175"/>
      <c r="H487" s="175"/>
      <c r="I487" s="294"/>
      <c r="J487" s="175"/>
      <c r="K487" s="175"/>
      <c r="L487" s="175"/>
      <c r="M487" s="175"/>
      <c r="N487" s="175"/>
      <c r="O487" s="175"/>
      <c r="P487" s="175"/>
      <c r="Q487" s="175"/>
      <c r="R487" s="175"/>
      <c r="S487" s="175"/>
      <c r="T487" s="175"/>
      <c r="U487" s="175"/>
      <c r="V487" s="175"/>
      <c r="W487" s="175"/>
      <c r="X487" s="175"/>
      <c r="Y487" s="175"/>
      <c r="Z487" s="175"/>
    </row>
    <row r="488" ht="15.75" customHeight="1">
      <c r="A488" s="175"/>
      <c r="B488" s="175"/>
      <c r="C488" s="175"/>
      <c r="D488" s="175"/>
      <c r="E488" s="175"/>
      <c r="F488" s="175"/>
      <c r="G488" s="175"/>
      <c r="H488" s="175"/>
      <c r="I488" s="294"/>
      <c r="J488" s="175"/>
      <c r="K488" s="175"/>
      <c r="L488" s="175"/>
      <c r="M488" s="175"/>
      <c r="N488" s="175"/>
      <c r="O488" s="175"/>
      <c r="P488" s="175"/>
      <c r="Q488" s="175"/>
      <c r="R488" s="175"/>
      <c r="S488" s="175"/>
      <c r="T488" s="175"/>
      <c r="U488" s="175"/>
      <c r="V488" s="175"/>
      <c r="W488" s="175"/>
      <c r="X488" s="175"/>
      <c r="Y488" s="175"/>
      <c r="Z488" s="175"/>
    </row>
    <row r="489" ht="15.75" customHeight="1">
      <c r="A489" s="175"/>
      <c r="B489" s="175"/>
      <c r="C489" s="175"/>
      <c r="D489" s="175"/>
      <c r="E489" s="175"/>
      <c r="F489" s="175"/>
      <c r="G489" s="175"/>
      <c r="H489" s="175"/>
      <c r="I489" s="294"/>
      <c r="J489" s="175"/>
      <c r="K489" s="175"/>
      <c r="L489" s="175"/>
      <c r="M489" s="175"/>
      <c r="N489" s="175"/>
      <c r="O489" s="175"/>
      <c r="P489" s="175"/>
      <c r="Q489" s="175"/>
      <c r="R489" s="175"/>
      <c r="S489" s="175"/>
      <c r="T489" s="175"/>
      <c r="U489" s="175"/>
      <c r="V489" s="175"/>
      <c r="W489" s="175"/>
      <c r="X489" s="175"/>
      <c r="Y489" s="175"/>
      <c r="Z489" s="175"/>
    </row>
    <row r="490" ht="15.75" customHeight="1">
      <c r="A490" s="175"/>
      <c r="B490" s="175"/>
      <c r="C490" s="175"/>
      <c r="D490" s="175"/>
      <c r="E490" s="175"/>
      <c r="F490" s="175"/>
      <c r="G490" s="175"/>
      <c r="H490" s="175"/>
      <c r="I490" s="294"/>
      <c r="J490" s="175"/>
      <c r="K490" s="175"/>
      <c r="L490" s="175"/>
      <c r="M490" s="175"/>
      <c r="N490" s="175"/>
      <c r="O490" s="175"/>
      <c r="P490" s="175"/>
      <c r="Q490" s="175"/>
      <c r="R490" s="175"/>
      <c r="S490" s="175"/>
      <c r="T490" s="175"/>
      <c r="U490" s="175"/>
      <c r="V490" s="175"/>
      <c r="W490" s="175"/>
      <c r="X490" s="175"/>
      <c r="Y490" s="175"/>
      <c r="Z490" s="175"/>
    </row>
    <row r="491" ht="15.75" customHeight="1">
      <c r="A491" s="175"/>
      <c r="B491" s="175"/>
      <c r="C491" s="175"/>
      <c r="D491" s="175"/>
      <c r="E491" s="175"/>
      <c r="F491" s="175"/>
      <c r="G491" s="175"/>
      <c r="H491" s="175"/>
      <c r="I491" s="294"/>
      <c r="J491" s="175"/>
      <c r="K491" s="175"/>
      <c r="L491" s="175"/>
      <c r="M491" s="175"/>
      <c r="N491" s="175"/>
      <c r="O491" s="175"/>
      <c r="P491" s="175"/>
      <c r="Q491" s="175"/>
      <c r="R491" s="175"/>
      <c r="S491" s="175"/>
      <c r="T491" s="175"/>
      <c r="U491" s="175"/>
      <c r="V491" s="175"/>
      <c r="W491" s="175"/>
      <c r="X491" s="175"/>
      <c r="Y491" s="175"/>
      <c r="Z491" s="175"/>
    </row>
    <row r="492" ht="15.75" customHeight="1">
      <c r="A492" s="175"/>
      <c r="B492" s="175"/>
      <c r="C492" s="175"/>
      <c r="D492" s="175"/>
      <c r="E492" s="175"/>
      <c r="F492" s="175"/>
      <c r="G492" s="175"/>
      <c r="H492" s="175"/>
      <c r="I492" s="294"/>
      <c r="J492" s="175"/>
      <c r="K492" s="175"/>
      <c r="L492" s="175"/>
      <c r="M492" s="175"/>
      <c r="N492" s="175"/>
      <c r="O492" s="175"/>
      <c r="P492" s="175"/>
      <c r="Q492" s="175"/>
      <c r="R492" s="175"/>
      <c r="S492" s="175"/>
      <c r="T492" s="175"/>
      <c r="U492" s="175"/>
      <c r="V492" s="175"/>
      <c r="W492" s="175"/>
      <c r="X492" s="175"/>
      <c r="Y492" s="175"/>
      <c r="Z492" s="175"/>
    </row>
    <row r="493" ht="15.75" customHeight="1">
      <c r="A493" s="175"/>
      <c r="B493" s="175"/>
      <c r="C493" s="175"/>
      <c r="D493" s="175"/>
      <c r="E493" s="175"/>
      <c r="F493" s="175"/>
      <c r="G493" s="175"/>
      <c r="H493" s="175"/>
      <c r="I493" s="294"/>
      <c r="J493" s="175"/>
      <c r="K493" s="175"/>
      <c r="L493" s="175"/>
      <c r="M493" s="175"/>
      <c r="N493" s="175"/>
      <c r="O493" s="175"/>
      <c r="P493" s="175"/>
      <c r="Q493" s="175"/>
      <c r="R493" s="175"/>
      <c r="S493" s="175"/>
      <c r="T493" s="175"/>
      <c r="U493" s="175"/>
      <c r="V493" s="175"/>
      <c r="W493" s="175"/>
      <c r="X493" s="175"/>
      <c r="Y493" s="175"/>
      <c r="Z493" s="175"/>
    </row>
    <row r="494" ht="15.75" customHeight="1">
      <c r="A494" s="175"/>
      <c r="B494" s="175"/>
      <c r="C494" s="175"/>
      <c r="D494" s="175"/>
      <c r="E494" s="175"/>
      <c r="F494" s="175"/>
      <c r="G494" s="175"/>
      <c r="H494" s="175"/>
      <c r="I494" s="294"/>
      <c r="J494" s="175"/>
      <c r="K494" s="175"/>
      <c r="L494" s="175"/>
      <c r="M494" s="175"/>
      <c r="N494" s="175"/>
      <c r="O494" s="175"/>
      <c r="P494" s="175"/>
      <c r="Q494" s="175"/>
      <c r="R494" s="175"/>
      <c r="S494" s="175"/>
      <c r="T494" s="175"/>
      <c r="U494" s="175"/>
      <c r="V494" s="175"/>
      <c r="W494" s="175"/>
      <c r="X494" s="175"/>
      <c r="Y494" s="175"/>
      <c r="Z494" s="175"/>
    </row>
    <row r="495" ht="15.75" customHeight="1">
      <c r="A495" s="175"/>
      <c r="B495" s="175"/>
      <c r="C495" s="175"/>
      <c r="D495" s="175"/>
      <c r="E495" s="175"/>
      <c r="F495" s="175"/>
      <c r="G495" s="175"/>
      <c r="H495" s="175"/>
      <c r="I495" s="294"/>
      <c r="J495" s="175"/>
      <c r="K495" s="175"/>
      <c r="L495" s="175"/>
      <c r="M495" s="175"/>
      <c r="N495" s="175"/>
      <c r="O495" s="175"/>
      <c r="P495" s="175"/>
      <c r="Q495" s="175"/>
      <c r="R495" s="175"/>
      <c r="S495" s="175"/>
      <c r="T495" s="175"/>
      <c r="U495" s="175"/>
      <c r="V495" s="175"/>
      <c r="W495" s="175"/>
      <c r="X495" s="175"/>
      <c r="Y495" s="175"/>
      <c r="Z495" s="175"/>
    </row>
    <row r="496" ht="15.75" customHeight="1">
      <c r="A496" s="175"/>
      <c r="B496" s="175"/>
      <c r="C496" s="175"/>
      <c r="D496" s="175"/>
      <c r="E496" s="175"/>
      <c r="F496" s="175"/>
      <c r="G496" s="175"/>
      <c r="H496" s="175"/>
      <c r="I496" s="294"/>
      <c r="J496" s="175"/>
      <c r="K496" s="175"/>
      <c r="L496" s="175"/>
      <c r="M496" s="175"/>
      <c r="N496" s="175"/>
      <c r="O496" s="175"/>
      <c r="P496" s="175"/>
      <c r="Q496" s="175"/>
      <c r="R496" s="175"/>
      <c r="S496" s="175"/>
      <c r="T496" s="175"/>
      <c r="U496" s="175"/>
      <c r="V496" s="175"/>
      <c r="W496" s="175"/>
      <c r="X496" s="175"/>
      <c r="Y496" s="175"/>
      <c r="Z496" s="175"/>
    </row>
    <row r="497" ht="15.75" customHeight="1">
      <c r="A497" s="175"/>
      <c r="B497" s="175"/>
      <c r="C497" s="175"/>
      <c r="D497" s="175"/>
      <c r="E497" s="175"/>
      <c r="F497" s="175"/>
      <c r="G497" s="175"/>
      <c r="H497" s="175"/>
      <c r="I497" s="294"/>
      <c r="J497" s="175"/>
      <c r="K497" s="175"/>
      <c r="L497" s="175"/>
      <c r="M497" s="175"/>
      <c r="N497" s="175"/>
      <c r="O497" s="175"/>
      <c r="P497" s="175"/>
      <c r="Q497" s="175"/>
      <c r="R497" s="175"/>
      <c r="S497" s="175"/>
      <c r="T497" s="175"/>
      <c r="U497" s="175"/>
      <c r="V497" s="175"/>
      <c r="W497" s="175"/>
      <c r="X497" s="175"/>
      <c r="Y497" s="175"/>
      <c r="Z497" s="175"/>
    </row>
    <row r="498" ht="15.75" customHeight="1">
      <c r="A498" s="175"/>
      <c r="B498" s="175"/>
      <c r="C498" s="175"/>
      <c r="D498" s="175"/>
      <c r="E498" s="175"/>
      <c r="F498" s="175"/>
      <c r="G498" s="175"/>
      <c r="H498" s="175"/>
      <c r="I498" s="294"/>
      <c r="J498" s="175"/>
      <c r="K498" s="175"/>
      <c r="L498" s="175"/>
      <c r="M498" s="175"/>
      <c r="N498" s="175"/>
      <c r="O498" s="175"/>
      <c r="P498" s="175"/>
      <c r="Q498" s="175"/>
      <c r="R498" s="175"/>
      <c r="S498" s="175"/>
      <c r="T498" s="175"/>
      <c r="U498" s="175"/>
      <c r="V498" s="175"/>
      <c r="W498" s="175"/>
      <c r="X498" s="175"/>
      <c r="Y498" s="175"/>
      <c r="Z498" s="175"/>
    </row>
    <row r="499" ht="15.75" customHeight="1">
      <c r="A499" s="175"/>
      <c r="B499" s="175"/>
      <c r="C499" s="175"/>
      <c r="D499" s="175"/>
      <c r="E499" s="175"/>
      <c r="F499" s="175"/>
      <c r="G499" s="175"/>
      <c r="H499" s="175"/>
      <c r="I499" s="294"/>
      <c r="J499" s="175"/>
      <c r="K499" s="175"/>
      <c r="L499" s="175"/>
      <c r="M499" s="175"/>
      <c r="N499" s="175"/>
      <c r="O499" s="175"/>
      <c r="P499" s="175"/>
      <c r="Q499" s="175"/>
      <c r="R499" s="175"/>
      <c r="S499" s="175"/>
      <c r="T499" s="175"/>
      <c r="U499" s="175"/>
      <c r="V499" s="175"/>
      <c r="W499" s="175"/>
      <c r="X499" s="175"/>
      <c r="Y499" s="175"/>
      <c r="Z499" s="175"/>
    </row>
    <row r="500" ht="15.75" customHeight="1">
      <c r="A500" s="175"/>
      <c r="B500" s="175"/>
      <c r="C500" s="175"/>
      <c r="D500" s="175"/>
      <c r="E500" s="175"/>
      <c r="F500" s="175"/>
      <c r="G500" s="175"/>
      <c r="H500" s="175"/>
      <c r="I500" s="294"/>
      <c r="J500" s="175"/>
      <c r="K500" s="175"/>
      <c r="L500" s="175"/>
      <c r="M500" s="175"/>
      <c r="N500" s="175"/>
      <c r="O500" s="175"/>
      <c r="P500" s="175"/>
      <c r="Q500" s="175"/>
      <c r="R500" s="175"/>
      <c r="S500" s="175"/>
      <c r="T500" s="175"/>
      <c r="U500" s="175"/>
      <c r="V500" s="175"/>
      <c r="W500" s="175"/>
      <c r="X500" s="175"/>
      <c r="Y500" s="175"/>
      <c r="Z500" s="175"/>
    </row>
    <row r="501" ht="15.75" customHeight="1">
      <c r="A501" s="175"/>
      <c r="B501" s="175"/>
      <c r="C501" s="175"/>
      <c r="D501" s="175"/>
      <c r="E501" s="175"/>
      <c r="F501" s="175"/>
      <c r="G501" s="175"/>
      <c r="H501" s="175"/>
      <c r="I501" s="294"/>
      <c r="J501" s="175"/>
      <c r="K501" s="175"/>
      <c r="L501" s="175"/>
      <c r="M501" s="175"/>
      <c r="N501" s="175"/>
      <c r="O501" s="175"/>
      <c r="P501" s="175"/>
      <c r="Q501" s="175"/>
      <c r="R501" s="175"/>
      <c r="S501" s="175"/>
      <c r="T501" s="175"/>
      <c r="U501" s="175"/>
      <c r="V501" s="175"/>
      <c r="W501" s="175"/>
      <c r="X501" s="175"/>
      <c r="Y501" s="175"/>
      <c r="Z501" s="175"/>
    </row>
    <row r="502" ht="15.75" customHeight="1">
      <c r="A502" s="175"/>
      <c r="B502" s="175"/>
      <c r="C502" s="175"/>
      <c r="D502" s="175"/>
      <c r="E502" s="175"/>
      <c r="F502" s="175"/>
      <c r="G502" s="175"/>
      <c r="H502" s="175"/>
      <c r="I502" s="294"/>
      <c r="J502" s="175"/>
      <c r="K502" s="175"/>
      <c r="L502" s="175"/>
      <c r="M502" s="175"/>
      <c r="N502" s="175"/>
      <c r="O502" s="175"/>
      <c r="P502" s="175"/>
      <c r="Q502" s="175"/>
      <c r="R502" s="175"/>
      <c r="S502" s="175"/>
      <c r="T502" s="175"/>
      <c r="U502" s="175"/>
      <c r="V502" s="175"/>
      <c r="W502" s="175"/>
      <c r="X502" s="175"/>
      <c r="Y502" s="175"/>
      <c r="Z502" s="175"/>
    </row>
    <row r="503" ht="15.75" customHeight="1">
      <c r="A503" s="175"/>
      <c r="B503" s="175"/>
      <c r="C503" s="175"/>
      <c r="D503" s="175"/>
      <c r="E503" s="175"/>
      <c r="F503" s="175"/>
      <c r="G503" s="175"/>
      <c r="H503" s="175"/>
      <c r="I503" s="294"/>
      <c r="J503" s="175"/>
      <c r="K503" s="175"/>
      <c r="L503" s="175"/>
      <c r="M503" s="175"/>
      <c r="N503" s="175"/>
      <c r="O503" s="175"/>
      <c r="P503" s="175"/>
      <c r="Q503" s="175"/>
      <c r="R503" s="175"/>
      <c r="S503" s="175"/>
      <c r="T503" s="175"/>
      <c r="U503" s="175"/>
      <c r="V503" s="175"/>
      <c r="W503" s="175"/>
      <c r="X503" s="175"/>
      <c r="Y503" s="175"/>
      <c r="Z503" s="175"/>
    </row>
    <row r="504" ht="15.75" customHeight="1">
      <c r="A504" s="175"/>
      <c r="B504" s="175"/>
      <c r="C504" s="175"/>
      <c r="D504" s="175"/>
      <c r="E504" s="175"/>
      <c r="F504" s="175"/>
      <c r="G504" s="175"/>
      <c r="H504" s="175"/>
      <c r="I504" s="294"/>
      <c r="J504" s="175"/>
      <c r="K504" s="175"/>
      <c r="L504" s="175"/>
      <c r="M504" s="175"/>
      <c r="N504" s="175"/>
      <c r="O504" s="175"/>
      <c r="P504" s="175"/>
      <c r="Q504" s="175"/>
      <c r="R504" s="175"/>
      <c r="S504" s="175"/>
      <c r="T504" s="175"/>
      <c r="U504" s="175"/>
      <c r="V504" s="175"/>
      <c r="W504" s="175"/>
      <c r="X504" s="175"/>
      <c r="Y504" s="175"/>
      <c r="Z504" s="175"/>
    </row>
    <row r="505" ht="15.75" customHeight="1">
      <c r="A505" s="175"/>
      <c r="B505" s="175"/>
      <c r="C505" s="175"/>
      <c r="D505" s="175"/>
      <c r="E505" s="175"/>
      <c r="F505" s="175"/>
      <c r="G505" s="175"/>
      <c r="H505" s="175"/>
      <c r="I505" s="294"/>
      <c r="J505" s="175"/>
      <c r="K505" s="175"/>
      <c r="L505" s="175"/>
      <c r="M505" s="175"/>
      <c r="N505" s="175"/>
      <c r="O505" s="175"/>
      <c r="P505" s="175"/>
      <c r="Q505" s="175"/>
      <c r="R505" s="175"/>
      <c r="S505" s="175"/>
      <c r="T505" s="175"/>
      <c r="U505" s="175"/>
      <c r="V505" s="175"/>
      <c r="W505" s="175"/>
      <c r="X505" s="175"/>
      <c r="Y505" s="175"/>
      <c r="Z505" s="175"/>
    </row>
    <row r="506" ht="15.75" customHeight="1">
      <c r="A506" s="175"/>
      <c r="B506" s="175"/>
      <c r="C506" s="175"/>
      <c r="D506" s="175"/>
      <c r="E506" s="175"/>
      <c r="F506" s="175"/>
      <c r="G506" s="175"/>
      <c r="H506" s="175"/>
      <c r="I506" s="294"/>
      <c r="J506" s="175"/>
      <c r="K506" s="175"/>
      <c r="L506" s="175"/>
      <c r="M506" s="175"/>
      <c r="N506" s="175"/>
      <c r="O506" s="175"/>
      <c r="P506" s="175"/>
      <c r="Q506" s="175"/>
      <c r="R506" s="175"/>
      <c r="S506" s="175"/>
      <c r="T506" s="175"/>
      <c r="U506" s="175"/>
      <c r="V506" s="175"/>
      <c r="W506" s="175"/>
      <c r="X506" s="175"/>
      <c r="Y506" s="175"/>
      <c r="Z506" s="175"/>
    </row>
    <row r="507" ht="15.75" customHeight="1">
      <c r="A507" s="175"/>
      <c r="B507" s="175"/>
      <c r="C507" s="175"/>
      <c r="D507" s="175"/>
      <c r="E507" s="175"/>
      <c r="F507" s="175"/>
      <c r="G507" s="175"/>
      <c r="H507" s="175"/>
      <c r="I507" s="294"/>
      <c r="J507" s="175"/>
      <c r="K507" s="175"/>
      <c r="L507" s="175"/>
      <c r="M507" s="175"/>
      <c r="N507" s="175"/>
      <c r="O507" s="175"/>
      <c r="P507" s="175"/>
      <c r="Q507" s="175"/>
      <c r="R507" s="175"/>
      <c r="S507" s="175"/>
      <c r="T507" s="175"/>
      <c r="U507" s="175"/>
      <c r="V507" s="175"/>
      <c r="W507" s="175"/>
      <c r="X507" s="175"/>
      <c r="Y507" s="175"/>
      <c r="Z507" s="175"/>
    </row>
    <row r="508" ht="15.75" customHeight="1">
      <c r="A508" s="175"/>
      <c r="B508" s="175"/>
      <c r="C508" s="175"/>
      <c r="D508" s="175"/>
      <c r="E508" s="175"/>
      <c r="F508" s="175"/>
      <c r="G508" s="175"/>
      <c r="H508" s="175"/>
      <c r="I508" s="294"/>
      <c r="J508" s="175"/>
      <c r="K508" s="175"/>
      <c r="L508" s="175"/>
      <c r="M508" s="175"/>
      <c r="N508" s="175"/>
      <c r="O508" s="175"/>
      <c r="P508" s="175"/>
      <c r="Q508" s="175"/>
      <c r="R508" s="175"/>
      <c r="S508" s="175"/>
      <c r="T508" s="175"/>
      <c r="U508" s="175"/>
      <c r="V508" s="175"/>
      <c r="W508" s="175"/>
      <c r="X508" s="175"/>
      <c r="Y508" s="175"/>
      <c r="Z508" s="175"/>
    </row>
    <row r="509" ht="15.75" customHeight="1">
      <c r="A509" s="175"/>
      <c r="B509" s="175"/>
      <c r="C509" s="175"/>
      <c r="D509" s="175"/>
      <c r="E509" s="175"/>
      <c r="F509" s="175"/>
      <c r="G509" s="175"/>
      <c r="H509" s="175"/>
      <c r="I509" s="294"/>
      <c r="J509" s="175"/>
      <c r="K509" s="175"/>
      <c r="L509" s="175"/>
      <c r="M509" s="175"/>
      <c r="N509" s="175"/>
      <c r="O509" s="175"/>
      <c r="P509" s="175"/>
      <c r="Q509" s="175"/>
      <c r="R509" s="175"/>
      <c r="S509" s="175"/>
      <c r="T509" s="175"/>
      <c r="U509" s="175"/>
      <c r="V509" s="175"/>
      <c r="W509" s="175"/>
      <c r="X509" s="175"/>
      <c r="Y509" s="175"/>
      <c r="Z509" s="175"/>
    </row>
    <row r="510" ht="15.75" customHeight="1">
      <c r="A510" s="175"/>
      <c r="B510" s="175"/>
      <c r="C510" s="175"/>
      <c r="D510" s="175"/>
      <c r="E510" s="175"/>
      <c r="F510" s="175"/>
      <c r="G510" s="175"/>
      <c r="H510" s="175"/>
      <c r="I510" s="294"/>
      <c r="J510" s="175"/>
      <c r="K510" s="175"/>
      <c r="L510" s="175"/>
      <c r="M510" s="175"/>
      <c r="N510" s="175"/>
      <c r="O510" s="175"/>
      <c r="P510" s="175"/>
      <c r="Q510" s="175"/>
      <c r="R510" s="175"/>
      <c r="S510" s="175"/>
      <c r="T510" s="175"/>
      <c r="U510" s="175"/>
      <c r="V510" s="175"/>
      <c r="W510" s="175"/>
      <c r="X510" s="175"/>
      <c r="Y510" s="175"/>
      <c r="Z510" s="175"/>
    </row>
    <row r="511" ht="15.75" customHeight="1">
      <c r="A511" s="175"/>
      <c r="B511" s="175"/>
      <c r="C511" s="175"/>
      <c r="D511" s="175"/>
      <c r="E511" s="175"/>
      <c r="F511" s="175"/>
      <c r="G511" s="175"/>
      <c r="H511" s="175"/>
      <c r="I511" s="294"/>
      <c r="J511" s="175"/>
      <c r="K511" s="175"/>
      <c r="L511" s="175"/>
      <c r="M511" s="175"/>
      <c r="N511" s="175"/>
      <c r="O511" s="175"/>
      <c r="P511" s="175"/>
      <c r="Q511" s="175"/>
      <c r="R511" s="175"/>
      <c r="S511" s="175"/>
      <c r="T511" s="175"/>
      <c r="U511" s="175"/>
      <c r="V511" s="175"/>
      <c r="W511" s="175"/>
      <c r="X511" s="175"/>
      <c r="Y511" s="175"/>
      <c r="Z511" s="175"/>
    </row>
    <row r="512" ht="15.75" customHeight="1">
      <c r="A512" s="175"/>
      <c r="B512" s="175"/>
      <c r="C512" s="175"/>
      <c r="D512" s="175"/>
      <c r="E512" s="175"/>
      <c r="F512" s="175"/>
      <c r="G512" s="175"/>
      <c r="H512" s="175"/>
      <c r="I512" s="294"/>
      <c r="J512" s="175"/>
      <c r="K512" s="175"/>
      <c r="L512" s="175"/>
      <c r="M512" s="175"/>
      <c r="N512" s="175"/>
      <c r="O512" s="175"/>
      <c r="P512" s="175"/>
      <c r="Q512" s="175"/>
      <c r="R512" s="175"/>
      <c r="S512" s="175"/>
      <c r="T512" s="175"/>
      <c r="U512" s="175"/>
      <c r="V512" s="175"/>
      <c r="W512" s="175"/>
      <c r="X512" s="175"/>
      <c r="Y512" s="175"/>
      <c r="Z512" s="175"/>
    </row>
    <row r="513" ht="15.75" customHeight="1">
      <c r="A513" s="175"/>
      <c r="B513" s="175"/>
      <c r="C513" s="175"/>
      <c r="D513" s="175"/>
      <c r="E513" s="175"/>
      <c r="F513" s="175"/>
      <c r="G513" s="175"/>
      <c r="H513" s="175"/>
      <c r="I513" s="294"/>
      <c r="J513" s="175"/>
      <c r="K513" s="175"/>
      <c r="L513" s="175"/>
      <c r="M513" s="175"/>
      <c r="N513" s="175"/>
      <c r="O513" s="175"/>
      <c r="P513" s="175"/>
      <c r="Q513" s="175"/>
      <c r="R513" s="175"/>
      <c r="S513" s="175"/>
      <c r="T513" s="175"/>
      <c r="U513" s="175"/>
      <c r="V513" s="175"/>
      <c r="W513" s="175"/>
      <c r="X513" s="175"/>
      <c r="Y513" s="175"/>
      <c r="Z513" s="175"/>
    </row>
    <row r="514" ht="15.75" customHeight="1">
      <c r="A514" s="175"/>
      <c r="B514" s="175"/>
      <c r="C514" s="175"/>
      <c r="D514" s="175"/>
      <c r="E514" s="175"/>
      <c r="F514" s="175"/>
      <c r="G514" s="175"/>
      <c r="H514" s="175"/>
      <c r="I514" s="294"/>
      <c r="J514" s="175"/>
      <c r="K514" s="175"/>
      <c r="L514" s="175"/>
      <c r="M514" s="175"/>
      <c r="N514" s="175"/>
      <c r="O514" s="175"/>
      <c r="P514" s="175"/>
      <c r="Q514" s="175"/>
      <c r="R514" s="175"/>
      <c r="S514" s="175"/>
      <c r="T514" s="175"/>
      <c r="U514" s="175"/>
      <c r="V514" s="175"/>
      <c r="W514" s="175"/>
      <c r="X514" s="175"/>
      <c r="Y514" s="175"/>
      <c r="Z514" s="175"/>
    </row>
    <row r="515" ht="15.75" customHeight="1">
      <c r="A515" s="175"/>
      <c r="B515" s="175"/>
      <c r="C515" s="175"/>
      <c r="D515" s="175"/>
      <c r="E515" s="175"/>
      <c r="F515" s="175"/>
      <c r="G515" s="175"/>
      <c r="H515" s="175"/>
      <c r="I515" s="294"/>
      <c r="J515" s="175"/>
      <c r="K515" s="175"/>
      <c r="L515" s="175"/>
      <c r="M515" s="175"/>
      <c r="N515" s="175"/>
      <c r="O515" s="175"/>
      <c r="P515" s="175"/>
      <c r="Q515" s="175"/>
      <c r="R515" s="175"/>
      <c r="S515" s="175"/>
      <c r="T515" s="175"/>
      <c r="U515" s="175"/>
      <c r="V515" s="175"/>
      <c r="W515" s="175"/>
      <c r="X515" s="175"/>
      <c r="Y515" s="175"/>
      <c r="Z515" s="175"/>
    </row>
    <row r="516" ht="15.75" customHeight="1">
      <c r="A516" s="175"/>
      <c r="B516" s="175"/>
      <c r="C516" s="175"/>
      <c r="D516" s="175"/>
      <c r="E516" s="175"/>
      <c r="F516" s="175"/>
      <c r="G516" s="175"/>
      <c r="H516" s="175"/>
      <c r="I516" s="294"/>
      <c r="J516" s="175"/>
      <c r="K516" s="175"/>
      <c r="L516" s="175"/>
      <c r="M516" s="175"/>
      <c r="N516" s="175"/>
      <c r="O516" s="175"/>
      <c r="P516" s="175"/>
      <c r="Q516" s="175"/>
      <c r="R516" s="175"/>
      <c r="S516" s="175"/>
      <c r="T516" s="175"/>
      <c r="U516" s="175"/>
      <c r="V516" s="175"/>
      <c r="W516" s="175"/>
      <c r="X516" s="175"/>
      <c r="Y516" s="175"/>
      <c r="Z516" s="175"/>
    </row>
    <row r="517" ht="15.75" customHeight="1">
      <c r="A517" s="175"/>
      <c r="B517" s="175"/>
      <c r="C517" s="175"/>
      <c r="D517" s="175"/>
      <c r="E517" s="175"/>
      <c r="F517" s="175"/>
      <c r="G517" s="175"/>
      <c r="H517" s="175"/>
      <c r="I517" s="294"/>
      <c r="J517" s="175"/>
      <c r="K517" s="175"/>
      <c r="L517" s="175"/>
      <c r="M517" s="175"/>
      <c r="N517" s="175"/>
      <c r="O517" s="175"/>
      <c r="P517" s="175"/>
      <c r="Q517" s="175"/>
      <c r="R517" s="175"/>
      <c r="S517" s="175"/>
      <c r="T517" s="175"/>
      <c r="U517" s="175"/>
      <c r="V517" s="175"/>
      <c r="W517" s="175"/>
      <c r="X517" s="175"/>
      <c r="Y517" s="175"/>
      <c r="Z517" s="175"/>
    </row>
    <row r="518" ht="15.75" customHeight="1">
      <c r="A518" s="175"/>
      <c r="B518" s="175"/>
      <c r="C518" s="175"/>
      <c r="D518" s="175"/>
      <c r="E518" s="175"/>
      <c r="F518" s="175"/>
      <c r="G518" s="175"/>
      <c r="H518" s="175"/>
      <c r="I518" s="294"/>
      <c r="J518" s="175"/>
      <c r="K518" s="175"/>
      <c r="L518" s="175"/>
      <c r="M518" s="175"/>
      <c r="N518" s="175"/>
      <c r="O518" s="175"/>
      <c r="P518" s="175"/>
      <c r="Q518" s="175"/>
      <c r="R518" s="175"/>
      <c r="S518" s="175"/>
      <c r="T518" s="175"/>
      <c r="U518" s="175"/>
      <c r="V518" s="175"/>
      <c r="W518" s="175"/>
      <c r="X518" s="175"/>
      <c r="Y518" s="175"/>
      <c r="Z518" s="175"/>
    </row>
    <row r="519" ht="15.75" customHeight="1">
      <c r="A519" s="175"/>
      <c r="B519" s="175"/>
      <c r="C519" s="175"/>
      <c r="D519" s="175"/>
      <c r="E519" s="175"/>
      <c r="F519" s="175"/>
      <c r="G519" s="175"/>
      <c r="H519" s="175"/>
      <c r="I519" s="294"/>
      <c r="J519" s="175"/>
      <c r="K519" s="175"/>
      <c r="L519" s="175"/>
      <c r="M519" s="175"/>
      <c r="N519" s="175"/>
      <c r="O519" s="175"/>
      <c r="P519" s="175"/>
      <c r="Q519" s="175"/>
      <c r="R519" s="175"/>
      <c r="S519" s="175"/>
      <c r="T519" s="175"/>
      <c r="U519" s="175"/>
      <c r="V519" s="175"/>
      <c r="W519" s="175"/>
      <c r="X519" s="175"/>
      <c r="Y519" s="175"/>
      <c r="Z519" s="175"/>
    </row>
    <row r="520" ht="15.75" customHeight="1">
      <c r="A520" s="175"/>
      <c r="B520" s="175"/>
      <c r="C520" s="175"/>
      <c r="D520" s="175"/>
      <c r="E520" s="175"/>
      <c r="F520" s="175"/>
      <c r="G520" s="175"/>
      <c r="H520" s="175"/>
      <c r="I520" s="294"/>
      <c r="J520" s="175"/>
      <c r="K520" s="175"/>
      <c r="L520" s="175"/>
      <c r="M520" s="175"/>
      <c r="N520" s="175"/>
      <c r="O520" s="175"/>
      <c r="P520" s="175"/>
      <c r="Q520" s="175"/>
      <c r="R520" s="175"/>
      <c r="S520" s="175"/>
      <c r="T520" s="175"/>
      <c r="U520" s="175"/>
      <c r="V520" s="175"/>
      <c r="W520" s="175"/>
      <c r="X520" s="175"/>
      <c r="Y520" s="175"/>
      <c r="Z520" s="175"/>
    </row>
    <row r="521" ht="15.75" customHeight="1">
      <c r="A521" s="175"/>
      <c r="B521" s="175"/>
      <c r="C521" s="175"/>
      <c r="D521" s="175"/>
      <c r="E521" s="175"/>
      <c r="F521" s="175"/>
      <c r="G521" s="175"/>
      <c r="H521" s="175"/>
      <c r="I521" s="294"/>
      <c r="J521" s="175"/>
      <c r="K521" s="175"/>
      <c r="L521" s="175"/>
      <c r="M521" s="175"/>
      <c r="N521" s="175"/>
      <c r="O521" s="175"/>
      <c r="P521" s="175"/>
      <c r="Q521" s="175"/>
      <c r="R521" s="175"/>
      <c r="S521" s="175"/>
      <c r="T521" s="175"/>
      <c r="U521" s="175"/>
      <c r="V521" s="175"/>
      <c r="W521" s="175"/>
      <c r="X521" s="175"/>
      <c r="Y521" s="175"/>
      <c r="Z521" s="175"/>
    </row>
    <row r="522" ht="15.75" customHeight="1">
      <c r="A522" s="175"/>
      <c r="B522" s="175"/>
      <c r="C522" s="175"/>
      <c r="D522" s="175"/>
      <c r="E522" s="175"/>
      <c r="F522" s="175"/>
      <c r="G522" s="175"/>
      <c r="H522" s="175"/>
      <c r="I522" s="294"/>
      <c r="J522" s="175"/>
      <c r="K522" s="175"/>
      <c r="L522" s="175"/>
      <c r="M522" s="175"/>
      <c r="N522" s="175"/>
      <c r="O522" s="175"/>
      <c r="P522" s="175"/>
      <c r="Q522" s="175"/>
      <c r="R522" s="175"/>
      <c r="S522" s="175"/>
      <c r="T522" s="175"/>
      <c r="U522" s="175"/>
      <c r="V522" s="175"/>
      <c r="W522" s="175"/>
      <c r="X522" s="175"/>
      <c r="Y522" s="175"/>
      <c r="Z522" s="175"/>
    </row>
    <row r="523" ht="15.75" customHeight="1">
      <c r="A523" s="175"/>
      <c r="B523" s="175"/>
      <c r="C523" s="175"/>
      <c r="D523" s="175"/>
      <c r="E523" s="175"/>
      <c r="F523" s="175"/>
      <c r="G523" s="175"/>
      <c r="H523" s="175"/>
      <c r="I523" s="294"/>
      <c r="J523" s="175"/>
      <c r="K523" s="175"/>
      <c r="L523" s="175"/>
      <c r="M523" s="175"/>
      <c r="N523" s="175"/>
      <c r="O523" s="175"/>
      <c r="P523" s="175"/>
      <c r="Q523" s="175"/>
      <c r="R523" s="175"/>
      <c r="S523" s="175"/>
      <c r="T523" s="175"/>
      <c r="U523" s="175"/>
      <c r="V523" s="175"/>
      <c r="W523" s="175"/>
      <c r="X523" s="175"/>
      <c r="Y523" s="175"/>
      <c r="Z523" s="175"/>
    </row>
    <row r="524" ht="15.75" customHeight="1">
      <c r="A524" s="175"/>
      <c r="B524" s="175"/>
      <c r="C524" s="175"/>
      <c r="D524" s="175"/>
      <c r="E524" s="175"/>
      <c r="F524" s="175"/>
      <c r="G524" s="175"/>
      <c r="H524" s="175"/>
      <c r="I524" s="294"/>
      <c r="J524" s="175"/>
      <c r="K524" s="175"/>
      <c r="L524" s="175"/>
      <c r="M524" s="175"/>
      <c r="N524" s="175"/>
      <c r="O524" s="175"/>
      <c r="P524" s="175"/>
      <c r="Q524" s="175"/>
      <c r="R524" s="175"/>
      <c r="S524" s="175"/>
      <c r="T524" s="175"/>
      <c r="U524" s="175"/>
      <c r="V524" s="175"/>
      <c r="W524" s="175"/>
      <c r="X524" s="175"/>
      <c r="Y524" s="175"/>
      <c r="Z524" s="175"/>
    </row>
    <row r="525" ht="15.75" customHeight="1">
      <c r="A525" s="175"/>
      <c r="B525" s="175"/>
      <c r="C525" s="175"/>
      <c r="D525" s="175"/>
      <c r="E525" s="175"/>
      <c r="F525" s="175"/>
      <c r="G525" s="175"/>
      <c r="H525" s="175"/>
      <c r="I525" s="294"/>
      <c r="J525" s="175"/>
      <c r="K525" s="175"/>
      <c r="L525" s="175"/>
      <c r="M525" s="175"/>
      <c r="N525" s="175"/>
      <c r="O525" s="175"/>
      <c r="P525" s="175"/>
      <c r="Q525" s="175"/>
      <c r="R525" s="175"/>
      <c r="S525" s="175"/>
      <c r="T525" s="175"/>
      <c r="U525" s="175"/>
      <c r="V525" s="175"/>
      <c r="W525" s="175"/>
      <c r="X525" s="175"/>
      <c r="Y525" s="175"/>
      <c r="Z525" s="175"/>
    </row>
    <row r="526" ht="15.75" customHeight="1">
      <c r="A526" s="175"/>
      <c r="B526" s="175"/>
      <c r="C526" s="175"/>
      <c r="D526" s="175"/>
      <c r="E526" s="175"/>
      <c r="F526" s="175"/>
      <c r="G526" s="175"/>
      <c r="H526" s="175"/>
      <c r="I526" s="294"/>
      <c r="J526" s="175"/>
      <c r="K526" s="175"/>
      <c r="L526" s="175"/>
      <c r="M526" s="175"/>
      <c r="N526" s="175"/>
      <c r="O526" s="175"/>
      <c r="P526" s="175"/>
      <c r="Q526" s="175"/>
      <c r="R526" s="175"/>
      <c r="S526" s="175"/>
      <c r="T526" s="175"/>
      <c r="U526" s="175"/>
      <c r="V526" s="175"/>
      <c r="W526" s="175"/>
      <c r="X526" s="175"/>
      <c r="Y526" s="175"/>
      <c r="Z526" s="175"/>
    </row>
    <row r="527" ht="15.75" customHeight="1">
      <c r="A527" s="175"/>
      <c r="B527" s="175"/>
      <c r="C527" s="175"/>
      <c r="D527" s="175"/>
      <c r="E527" s="175"/>
      <c r="F527" s="175"/>
      <c r="G527" s="175"/>
      <c r="H527" s="175"/>
      <c r="I527" s="294"/>
      <c r="J527" s="175"/>
      <c r="K527" s="175"/>
      <c r="L527" s="175"/>
      <c r="M527" s="175"/>
      <c r="N527" s="175"/>
      <c r="O527" s="175"/>
      <c r="P527" s="175"/>
      <c r="Q527" s="175"/>
      <c r="R527" s="175"/>
      <c r="S527" s="175"/>
      <c r="T527" s="175"/>
      <c r="U527" s="175"/>
      <c r="V527" s="175"/>
      <c r="W527" s="175"/>
      <c r="X527" s="175"/>
      <c r="Y527" s="175"/>
      <c r="Z527" s="175"/>
    </row>
    <row r="528" ht="15.75" customHeight="1">
      <c r="A528" s="175"/>
      <c r="B528" s="175"/>
      <c r="C528" s="175"/>
      <c r="D528" s="175"/>
      <c r="E528" s="175"/>
      <c r="F528" s="175"/>
      <c r="G528" s="175"/>
      <c r="H528" s="175"/>
      <c r="I528" s="294"/>
      <c r="J528" s="175"/>
      <c r="K528" s="175"/>
      <c r="L528" s="175"/>
      <c r="M528" s="175"/>
      <c r="N528" s="175"/>
      <c r="O528" s="175"/>
      <c r="P528" s="175"/>
      <c r="Q528" s="175"/>
      <c r="R528" s="175"/>
      <c r="S528" s="175"/>
      <c r="T528" s="175"/>
      <c r="U528" s="175"/>
      <c r="V528" s="175"/>
      <c r="W528" s="175"/>
      <c r="X528" s="175"/>
      <c r="Y528" s="175"/>
      <c r="Z528" s="175"/>
    </row>
    <row r="529" ht="15.75" customHeight="1">
      <c r="A529" s="175"/>
      <c r="B529" s="175"/>
      <c r="C529" s="175"/>
      <c r="D529" s="175"/>
      <c r="E529" s="175"/>
      <c r="F529" s="175"/>
      <c r="G529" s="175"/>
      <c r="H529" s="175"/>
      <c r="I529" s="294"/>
      <c r="J529" s="175"/>
      <c r="K529" s="175"/>
      <c r="L529" s="175"/>
      <c r="M529" s="175"/>
      <c r="N529" s="175"/>
      <c r="O529" s="175"/>
      <c r="P529" s="175"/>
      <c r="Q529" s="175"/>
      <c r="R529" s="175"/>
      <c r="S529" s="175"/>
      <c r="T529" s="175"/>
      <c r="U529" s="175"/>
      <c r="V529" s="175"/>
      <c r="W529" s="175"/>
      <c r="X529" s="175"/>
      <c r="Y529" s="175"/>
      <c r="Z529" s="175"/>
    </row>
    <row r="530" ht="15.75" customHeight="1">
      <c r="A530" s="175"/>
      <c r="B530" s="175"/>
      <c r="C530" s="175"/>
      <c r="D530" s="175"/>
      <c r="E530" s="175"/>
      <c r="F530" s="175"/>
      <c r="G530" s="175"/>
      <c r="H530" s="175"/>
      <c r="I530" s="294"/>
      <c r="J530" s="175"/>
      <c r="K530" s="175"/>
      <c r="L530" s="175"/>
      <c r="M530" s="175"/>
      <c r="N530" s="175"/>
      <c r="O530" s="175"/>
      <c r="P530" s="175"/>
      <c r="Q530" s="175"/>
      <c r="R530" s="175"/>
      <c r="S530" s="175"/>
      <c r="T530" s="175"/>
      <c r="U530" s="175"/>
      <c r="V530" s="175"/>
      <c r="W530" s="175"/>
      <c r="X530" s="175"/>
      <c r="Y530" s="175"/>
      <c r="Z530" s="175"/>
    </row>
    <row r="531" ht="15.75" customHeight="1">
      <c r="A531" s="175"/>
      <c r="B531" s="175"/>
      <c r="C531" s="175"/>
      <c r="D531" s="175"/>
      <c r="E531" s="175"/>
      <c r="F531" s="175"/>
      <c r="G531" s="175"/>
      <c r="H531" s="175"/>
      <c r="I531" s="294"/>
      <c r="J531" s="175"/>
      <c r="K531" s="175"/>
      <c r="L531" s="175"/>
      <c r="M531" s="175"/>
      <c r="N531" s="175"/>
      <c r="O531" s="175"/>
      <c r="P531" s="175"/>
      <c r="Q531" s="175"/>
      <c r="R531" s="175"/>
      <c r="S531" s="175"/>
      <c r="T531" s="175"/>
      <c r="U531" s="175"/>
      <c r="V531" s="175"/>
      <c r="W531" s="175"/>
      <c r="X531" s="175"/>
      <c r="Y531" s="175"/>
      <c r="Z531" s="175"/>
    </row>
    <row r="532" ht="15.75" customHeight="1">
      <c r="A532" s="175"/>
      <c r="B532" s="175"/>
      <c r="C532" s="175"/>
      <c r="D532" s="175"/>
      <c r="E532" s="175"/>
      <c r="F532" s="175"/>
      <c r="G532" s="175"/>
      <c r="H532" s="175"/>
      <c r="I532" s="294"/>
      <c r="J532" s="175"/>
      <c r="K532" s="175"/>
      <c r="L532" s="175"/>
      <c r="M532" s="175"/>
      <c r="N532" s="175"/>
      <c r="O532" s="175"/>
      <c r="P532" s="175"/>
      <c r="Q532" s="175"/>
      <c r="R532" s="175"/>
      <c r="S532" s="175"/>
      <c r="T532" s="175"/>
      <c r="U532" s="175"/>
      <c r="V532" s="175"/>
      <c r="W532" s="175"/>
      <c r="X532" s="175"/>
      <c r="Y532" s="175"/>
      <c r="Z532" s="175"/>
    </row>
    <row r="533" ht="15.75" customHeight="1">
      <c r="A533" s="175"/>
      <c r="B533" s="175"/>
      <c r="C533" s="175"/>
      <c r="D533" s="175"/>
      <c r="E533" s="175"/>
      <c r="F533" s="175"/>
      <c r="G533" s="175"/>
      <c r="H533" s="175"/>
      <c r="I533" s="294"/>
      <c r="J533" s="175"/>
      <c r="K533" s="175"/>
      <c r="L533" s="175"/>
      <c r="M533" s="175"/>
      <c r="N533" s="175"/>
      <c r="O533" s="175"/>
      <c r="P533" s="175"/>
      <c r="Q533" s="175"/>
      <c r="R533" s="175"/>
      <c r="S533" s="175"/>
      <c r="T533" s="175"/>
      <c r="U533" s="175"/>
      <c r="V533" s="175"/>
      <c r="W533" s="175"/>
      <c r="X533" s="175"/>
      <c r="Y533" s="175"/>
      <c r="Z533" s="175"/>
    </row>
    <row r="534" ht="15.75" customHeight="1">
      <c r="A534" s="175"/>
      <c r="B534" s="175"/>
      <c r="C534" s="175"/>
      <c r="D534" s="175"/>
      <c r="E534" s="175"/>
      <c r="F534" s="175"/>
      <c r="G534" s="175"/>
      <c r="H534" s="175"/>
      <c r="I534" s="294"/>
      <c r="J534" s="175"/>
      <c r="K534" s="175"/>
      <c r="L534" s="175"/>
      <c r="M534" s="175"/>
      <c r="N534" s="175"/>
      <c r="O534" s="175"/>
      <c r="P534" s="175"/>
      <c r="Q534" s="175"/>
      <c r="R534" s="175"/>
      <c r="S534" s="175"/>
      <c r="T534" s="175"/>
      <c r="U534" s="175"/>
      <c r="V534" s="175"/>
      <c r="W534" s="175"/>
      <c r="X534" s="175"/>
      <c r="Y534" s="175"/>
      <c r="Z534" s="175"/>
    </row>
    <row r="535" ht="15.75" customHeight="1">
      <c r="A535" s="175"/>
      <c r="B535" s="175"/>
      <c r="C535" s="175"/>
      <c r="D535" s="175"/>
      <c r="E535" s="175"/>
      <c r="F535" s="175"/>
      <c r="G535" s="175"/>
      <c r="H535" s="175"/>
      <c r="I535" s="294"/>
      <c r="J535" s="175"/>
      <c r="K535" s="175"/>
      <c r="L535" s="175"/>
      <c r="M535" s="175"/>
      <c r="N535" s="175"/>
      <c r="O535" s="175"/>
      <c r="P535" s="175"/>
      <c r="Q535" s="175"/>
      <c r="R535" s="175"/>
      <c r="S535" s="175"/>
      <c r="T535" s="175"/>
      <c r="U535" s="175"/>
      <c r="V535" s="175"/>
      <c r="W535" s="175"/>
      <c r="X535" s="175"/>
      <c r="Y535" s="175"/>
      <c r="Z535" s="175"/>
    </row>
    <row r="536" ht="15.75" customHeight="1">
      <c r="A536" s="175"/>
      <c r="B536" s="175"/>
      <c r="C536" s="175"/>
      <c r="D536" s="175"/>
      <c r="E536" s="175"/>
      <c r="F536" s="175"/>
      <c r="G536" s="175"/>
      <c r="H536" s="175"/>
      <c r="I536" s="294"/>
      <c r="J536" s="175"/>
      <c r="K536" s="175"/>
      <c r="L536" s="175"/>
      <c r="M536" s="175"/>
      <c r="N536" s="175"/>
      <c r="O536" s="175"/>
      <c r="P536" s="175"/>
      <c r="Q536" s="175"/>
      <c r="R536" s="175"/>
      <c r="S536" s="175"/>
      <c r="T536" s="175"/>
      <c r="U536" s="175"/>
      <c r="V536" s="175"/>
      <c r="W536" s="175"/>
      <c r="X536" s="175"/>
      <c r="Y536" s="175"/>
      <c r="Z536" s="175"/>
    </row>
    <row r="537" ht="15.75" customHeight="1">
      <c r="A537" s="175"/>
      <c r="B537" s="175"/>
      <c r="C537" s="175"/>
      <c r="D537" s="175"/>
      <c r="E537" s="175"/>
      <c r="F537" s="175"/>
      <c r="G537" s="175"/>
      <c r="H537" s="175"/>
      <c r="I537" s="294"/>
      <c r="J537" s="175"/>
      <c r="K537" s="175"/>
      <c r="L537" s="175"/>
      <c r="M537" s="175"/>
      <c r="N537" s="175"/>
      <c r="O537" s="175"/>
      <c r="P537" s="175"/>
      <c r="Q537" s="175"/>
      <c r="R537" s="175"/>
      <c r="S537" s="175"/>
      <c r="T537" s="175"/>
      <c r="U537" s="175"/>
      <c r="V537" s="175"/>
      <c r="W537" s="175"/>
      <c r="X537" s="175"/>
      <c r="Y537" s="175"/>
      <c r="Z537" s="175"/>
    </row>
    <row r="538" ht="15.75" customHeight="1">
      <c r="A538" s="175"/>
      <c r="B538" s="175"/>
      <c r="C538" s="175"/>
      <c r="D538" s="175"/>
      <c r="E538" s="175"/>
      <c r="F538" s="175"/>
      <c r="G538" s="175"/>
      <c r="H538" s="175"/>
      <c r="I538" s="294"/>
      <c r="J538" s="175"/>
      <c r="K538" s="175"/>
      <c r="L538" s="175"/>
      <c r="M538" s="175"/>
      <c r="N538" s="175"/>
      <c r="O538" s="175"/>
      <c r="P538" s="175"/>
      <c r="Q538" s="175"/>
      <c r="R538" s="175"/>
      <c r="S538" s="175"/>
      <c r="T538" s="175"/>
      <c r="U538" s="175"/>
      <c r="V538" s="175"/>
      <c r="W538" s="175"/>
      <c r="X538" s="175"/>
      <c r="Y538" s="175"/>
      <c r="Z538" s="175"/>
    </row>
    <row r="539" ht="15.75" customHeight="1">
      <c r="A539" s="175"/>
      <c r="B539" s="175"/>
      <c r="C539" s="175"/>
      <c r="D539" s="175"/>
      <c r="E539" s="175"/>
      <c r="F539" s="175"/>
      <c r="G539" s="175"/>
      <c r="H539" s="175"/>
      <c r="I539" s="294"/>
      <c r="J539" s="175"/>
      <c r="K539" s="175"/>
      <c r="L539" s="175"/>
      <c r="M539" s="175"/>
      <c r="N539" s="175"/>
      <c r="O539" s="175"/>
      <c r="P539" s="175"/>
      <c r="Q539" s="175"/>
      <c r="R539" s="175"/>
      <c r="S539" s="175"/>
      <c r="T539" s="175"/>
      <c r="U539" s="175"/>
      <c r="V539" s="175"/>
      <c r="W539" s="175"/>
      <c r="X539" s="175"/>
      <c r="Y539" s="175"/>
      <c r="Z539" s="175"/>
    </row>
    <row r="540" ht="15.75" customHeight="1">
      <c r="A540" s="175"/>
      <c r="B540" s="175"/>
      <c r="C540" s="175"/>
      <c r="D540" s="175"/>
      <c r="E540" s="175"/>
      <c r="F540" s="175"/>
      <c r="G540" s="175"/>
      <c r="H540" s="175"/>
      <c r="I540" s="294"/>
      <c r="J540" s="175"/>
      <c r="K540" s="175"/>
      <c r="L540" s="175"/>
      <c r="M540" s="175"/>
      <c r="N540" s="175"/>
      <c r="O540" s="175"/>
      <c r="P540" s="175"/>
      <c r="Q540" s="175"/>
      <c r="R540" s="175"/>
      <c r="S540" s="175"/>
      <c r="T540" s="175"/>
      <c r="U540" s="175"/>
      <c r="V540" s="175"/>
      <c r="W540" s="175"/>
      <c r="X540" s="175"/>
      <c r="Y540" s="175"/>
      <c r="Z540" s="175"/>
    </row>
    <row r="541" ht="15.75" customHeight="1">
      <c r="A541" s="175"/>
      <c r="B541" s="175"/>
      <c r="C541" s="175"/>
      <c r="D541" s="175"/>
      <c r="E541" s="175"/>
      <c r="F541" s="175"/>
      <c r="G541" s="175"/>
      <c r="H541" s="175"/>
      <c r="I541" s="294"/>
      <c r="J541" s="175"/>
      <c r="K541" s="175"/>
      <c r="L541" s="175"/>
      <c r="M541" s="175"/>
      <c r="N541" s="175"/>
      <c r="O541" s="175"/>
      <c r="P541" s="175"/>
      <c r="Q541" s="175"/>
      <c r="R541" s="175"/>
      <c r="S541" s="175"/>
      <c r="T541" s="175"/>
      <c r="U541" s="175"/>
      <c r="V541" s="175"/>
      <c r="W541" s="175"/>
      <c r="X541" s="175"/>
      <c r="Y541" s="175"/>
      <c r="Z541" s="175"/>
    </row>
    <row r="542" ht="15.75" customHeight="1">
      <c r="A542" s="175"/>
      <c r="B542" s="175"/>
      <c r="C542" s="175"/>
      <c r="D542" s="175"/>
      <c r="E542" s="175"/>
      <c r="F542" s="175"/>
      <c r="G542" s="175"/>
      <c r="H542" s="175"/>
      <c r="I542" s="294"/>
      <c r="J542" s="175"/>
      <c r="K542" s="175"/>
      <c r="L542" s="175"/>
      <c r="M542" s="175"/>
      <c r="N542" s="175"/>
      <c r="O542" s="175"/>
      <c r="P542" s="175"/>
      <c r="Q542" s="175"/>
      <c r="R542" s="175"/>
      <c r="S542" s="175"/>
      <c r="T542" s="175"/>
      <c r="U542" s="175"/>
      <c r="V542" s="175"/>
      <c r="W542" s="175"/>
      <c r="X542" s="175"/>
      <c r="Y542" s="175"/>
      <c r="Z542" s="175"/>
    </row>
    <row r="543" ht="15.75" customHeight="1">
      <c r="A543" s="175"/>
      <c r="B543" s="175"/>
      <c r="C543" s="175"/>
      <c r="D543" s="175"/>
      <c r="E543" s="175"/>
      <c r="F543" s="175"/>
      <c r="G543" s="175"/>
      <c r="H543" s="175"/>
      <c r="I543" s="294"/>
      <c r="J543" s="175"/>
      <c r="K543" s="175"/>
      <c r="L543" s="175"/>
      <c r="M543" s="175"/>
      <c r="N543" s="175"/>
      <c r="O543" s="175"/>
      <c r="P543" s="175"/>
      <c r="Q543" s="175"/>
      <c r="R543" s="175"/>
      <c r="S543" s="175"/>
      <c r="T543" s="175"/>
      <c r="U543" s="175"/>
      <c r="V543" s="175"/>
      <c r="W543" s="175"/>
      <c r="X543" s="175"/>
      <c r="Y543" s="175"/>
      <c r="Z543" s="175"/>
    </row>
    <row r="544" ht="15.75" customHeight="1">
      <c r="A544" s="175"/>
      <c r="B544" s="175"/>
      <c r="C544" s="175"/>
      <c r="D544" s="175"/>
      <c r="E544" s="175"/>
      <c r="F544" s="175"/>
      <c r="G544" s="175"/>
      <c r="H544" s="175"/>
      <c r="I544" s="294"/>
      <c r="J544" s="175"/>
      <c r="K544" s="175"/>
      <c r="L544" s="175"/>
      <c r="M544" s="175"/>
      <c r="N544" s="175"/>
      <c r="O544" s="175"/>
      <c r="P544" s="175"/>
      <c r="Q544" s="175"/>
      <c r="R544" s="175"/>
      <c r="S544" s="175"/>
      <c r="T544" s="175"/>
      <c r="U544" s="175"/>
      <c r="V544" s="175"/>
      <c r="W544" s="175"/>
      <c r="X544" s="175"/>
      <c r="Y544" s="175"/>
      <c r="Z544" s="175"/>
    </row>
    <row r="545" ht="15.75" customHeight="1">
      <c r="A545" s="175"/>
      <c r="B545" s="175"/>
      <c r="C545" s="175"/>
      <c r="D545" s="175"/>
      <c r="E545" s="175"/>
      <c r="F545" s="175"/>
      <c r="G545" s="175"/>
      <c r="H545" s="175"/>
      <c r="I545" s="294"/>
      <c r="J545" s="175"/>
      <c r="K545" s="175"/>
      <c r="L545" s="175"/>
      <c r="M545" s="175"/>
      <c r="N545" s="175"/>
      <c r="O545" s="175"/>
      <c r="P545" s="175"/>
      <c r="Q545" s="175"/>
      <c r="R545" s="175"/>
      <c r="S545" s="175"/>
      <c r="T545" s="175"/>
      <c r="U545" s="175"/>
      <c r="V545" s="175"/>
      <c r="W545" s="175"/>
      <c r="X545" s="175"/>
      <c r="Y545" s="175"/>
      <c r="Z545" s="175"/>
    </row>
    <row r="546" ht="15.75" customHeight="1">
      <c r="A546" s="175"/>
      <c r="B546" s="175"/>
      <c r="C546" s="175"/>
      <c r="D546" s="175"/>
      <c r="E546" s="175"/>
      <c r="F546" s="175"/>
      <c r="G546" s="175"/>
      <c r="H546" s="175"/>
      <c r="I546" s="294"/>
      <c r="J546" s="175"/>
      <c r="K546" s="175"/>
      <c r="L546" s="175"/>
      <c r="M546" s="175"/>
      <c r="N546" s="175"/>
      <c r="O546" s="175"/>
      <c r="P546" s="175"/>
      <c r="Q546" s="175"/>
      <c r="R546" s="175"/>
      <c r="S546" s="175"/>
      <c r="T546" s="175"/>
      <c r="U546" s="175"/>
      <c r="V546" s="175"/>
      <c r="W546" s="175"/>
      <c r="X546" s="175"/>
      <c r="Y546" s="175"/>
      <c r="Z546" s="175"/>
    </row>
    <row r="547" ht="15.75" customHeight="1">
      <c r="A547" s="175"/>
      <c r="B547" s="175"/>
      <c r="C547" s="175"/>
      <c r="D547" s="175"/>
      <c r="E547" s="175"/>
      <c r="F547" s="175"/>
      <c r="G547" s="175"/>
      <c r="H547" s="175"/>
      <c r="I547" s="294"/>
      <c r="J547" s="175"/>
      <c r="K547" s="175"/>
      <c r="L547" s="175"/>
      <c r="M547" s="175"/>
      <c r="N547" s="175"/>
      <c r="O547" s="175"/>
      <c r="P547" s="175"/>
      <c r="Q547" s="175"/>
      <c r="R547" s="175"/>
      <c r="S547" s="175"/>
      <c r="T547" s="175"/>
      <c r="U547" s="175"/>
      <c r="V547" s="175"/>
      <c r="W547" s="175"/>
      <c r="X547" s="175"/>
      <c r="Y547" s="175"/>
      <c r="Z547" s="175"/>
    </row>
    <row r="548" ht="15.75" customHeight="1">
      <c r="A548" s="175"/>
      <c r="B548" s="175"/>
      <c r="C548" s="175"/>
      <c r="D548" s="175"/>
      <c r="E548" s="175"/>
      <c r="F548" s="175"/>
      <c r="G548" s="175"/>
      <c r="H548" s="175"/>
      <c r="I548" s="294"/>
      <c r="J548" s="175"/>
      <c r="K548" s="175"/>
      <c r="L548" s="175"/>
      <c r="M548" s="175"/>
      <c r="N548" s="175"/>
      <c r="O548" s="175"/>
      <c r="P548" s="175"/>
      <c r="Q548" s="175"/>
      <c r="R548" s="175"/>
      <c r="S548" s="175"/>
      <c r="T548" s="175"/>
      <c r="U548" s="175"/>
      <c r="V548" s="175"/>
      <c r="W548" s="175"/>
      <c r="X548" s="175"/>
      <c r="Y548" s="175"/>
      <c r="Z548" s="175"/>
    </row>
    <row r="549" ht="15.75" customHeight="1">
      <c r="A549" s="175"/>
      <c r="B549" s="175"/>
      <c r="C549" s="175"/>
      <c r="D549" s="175"/>
      <c r="E549" s="175"/>
      <c r="F549" s="175"/>
      <c r="G549" s="175"/>
      <c r="H549" s="175"/>
      <c r="I549" s="294"/>
      <c r="J549" s="175"/>
      <c r="K549" s="175"/>
      <c r="L549" s="175"/>
      <c r="M549" s="175"/>
      <c r="N549" s="175"/>
      <c r="O549" s="175"/>
      <c r="P549" s="175"/>
      <c r="Q549" s="175"/>
      <c r="R549" s="175"/>
      <c r="S549" s="175"/>
      <c r="T549" s="175"/>
      <c r="U549" s="175"/>
      <c r="V549" s="175"/>
      <c r="W549" s="175"/>
      <c r="X549" s="175"/>
      <c r="Y549" s="175"/>
      <c r="Z549" s="175"/>
    </row>
    <row r="550" ht="15.75" customHeight="1">
      <c r="A550" s="175"/>
      <c r="B550" s="175"/>
      <c r="C550" s="175"/>
      <c r="D550" s="175"/>
      <c r="E550" s="175"/>
      <c r="F550" s="175"/>
      <c r="G550" s="175"/>
      <c r="H550" s="175"/>
      <c r="I550" s="294"/>
      <c r="J550" s="175"/>
      <c r="K550" s="175"/>
      <c r="L550" s="175"/>
      <c r="M550" s="175"/>
      <c r="N550" s="175"/>
      <c r="O550" s="175"/>
      <c r="P550" s="175"/>
      <c r="Q550" s="175"/>
      <c r="R550" s="175"/>
      <c r="S550" s="175"/>
      <c r="T550" s="175"/>
      <c r="U550" s="175"/>
      <c r="V550" s="175"/>
      <c r="W550" s="175"/>
      <c r="X550" s="175"/>
      <c r="Y550" s="175"/>
      <c r="Z550" s="175"/>
    </row>
    <row r="551" ht="15.75" customHeight="1">
      <c r="A551" s="175"/>
      <c r="B551" s="175"/>
      <c r="C551" s="175"/>
      <c r="D551" s="175"/>
      <c r="E551" s="175"/>
      <c r="F551" s="175"/>
      <c r="G551" s="175"/>
      <c r="H551" s="175"/>
      <c r="I551" s="294"/>
      <c r="J551" s="175"/>
      <c r="K551" s="175"/>
      <c r="L551" s="175"/>
      <c r="M551" s="175"/>
      <c r="N551" s="175"/>
      <c r="O551" s="175"/>
      <c r="P551" s="175"/>
      <c r="Q551" s="175"/>
      <c r="R551" s="175"/>
      <c r="S551" s="175"/>
      <c r="T551" s="175"/>
      <c r="U551" s="175"/>
      <c r="V551" s="175"/>
      <c r="W551" s="175"/>
      <c r="X551" s="175"/>
      <c r="Y551" s="175"/>
      <c r="Z551" s="175"/>
    </row>
    <row r="552" ht="15.75" customHeight="1">
      <c r="A552" s="175"/>
      <c r="B552" s="175"/>
      <c r="C552" s="175"/>
      <c r="D552" s="175"/>
      <c r="E552" s="175"/>
      <c r="F552" s="175"/>
      <c r="G552" s="175"/>
      <c r="H552" s="175"/>
      <c r="I552" s="294"/>
      <c r="J552" s="175"/>
      <c r="K552" s="175"/>
      <c r="L552" s="175"/>
      <c r="M552" s="175"/>
      <c r="N552" s="175"/>
      <c r="O552" s="175"/>
      <c r="P552" s="175"/>
      <c r="Q552" s="175"/>
      <c r="R552" s="175"/>
      <c r="S552" s="175"/>
      <c r="T552" s="175"/>
      <c r="U552" s="175"/>
      <c r="V552" s="175"/>
      <c r="W552" s="175"/>
      <c r="X552" s="175"/>
      <c r="Y552" s="175"/>
      <c r="Z552" s="175"/>
    </row>
    <row r="553" ht="15.75" customHeight="1">
      <c r="A553" s="175"/>
      <c r="B553" s="175"/>
      <c r="C553" s="175"/>
      <c r="D553" s="175"/>
      <c r="E553" s="175"/>
      <c r="F553" s="175"/>
      <c r="G553" s="175"/>
      <c r="H553" s="175"/>
      <c r="I553" s="294"/>
      <c r="J553" s="175"/>
      <c r="K553" s="175"/>
      <c r="L553" s="175"/>
      <c r="M553" s="175"/>
      <c r="N553" s="175"/>
      <c r="O553" s="175"/>
      <c r="P553" s="175"/>
      <c r="Q553" s="175"/>
      <c r="R553" s="175"/>
      <c r="S553" s="175"/>
      <c r="T553" s="175"/>
      <c r="U553" s="175"/>
      <c r="V553" s="175"/>
      <c r="W553" s="175"/>
      <c r="X553" s="175"/>
      <c r="Y553" s="175"/>
      <c r="Z553" s="175"/>
    </row>
    <row r="554" ht="15.75" customHeight="1">
      <c r="A554" s="175"/>
      <c r="B554" s="175"/>
      <c r="C554" s="175"/>
      <c r="D554" s="175"/>
      <c r="E554" s="175"/>
      <c r="F554" s="175"/>
      <c r="G554" s="175"/>
      <c r="H554" s="175"/>
      <c r="I554" s="294"/>
      <c r="J554" s="175"/>
      <c r="K554" s="175"/>
      <c r="L554" s="175"/>
      <c r="M554" s="175"/>
      <c r="N554" s="175"/>
      <c r="O554" s="175"/>
      <c r="P554" s="175"/>
      <c r="Q554" s="175"/>
      <c r="R554" s="175"/>
      <c r="S554" s="175"/>
      <c r="T554" s="175"/>
      <c r="U554" s="175"/>
      <c r="V554" s="175"/>
      <c r="W554" s="175"/>
      <c r="X554" s="175"/>
      <c r="Y554" s="175"/>
      <c r="Z554" s="175"/>
    </row>
    <row r="555" ht="15.75" customHeight="1">
      <c r="A555" s="175"/>
      <c r="B555" s="175"/>
      <c r="C555" s="175"/>
      <c r="D555" s="175"/>
      <c r="E555" s="175"/>
      <c r="F555" s="175"/>
      <c r="G555" s="175"/>
      <c r="H555" s="175"/>
      <c r="I555" s="294"/>
      <c r="J555" s="175"/>
      <c r="K555" s="175"/>
      <c r="L555" s="175"/>
      <c r="M555" s="175"/>
      <c r="N555" s="175"/>
      <c r="O555" s="175"/>
      <c r="P555" s="175"/>
      <c r="Q555" s="175"/>
      <c r="R555" s="175"/>
      <c r="S555" s="175"/>
      <c r="T555" s="175"/>
      <c r="U555" s="175"/>
      <c r="V555" s="175"/>
      <c r="W555" s="175"/>
      <c r="X555" s="175"/>
      <c r="Y555" s="175"/>
      <c r="Z555" s="175"/>
    </row>
    <row r="556" ht="15.75" customHeight="1">
      <c r="A556" s="175"/>
      <c r="B556" s="175"/>
      <c r="C556" s="175"/>
      <c r="D556" s="175"/>
      <c r="E556" s="175"/>
      <c r="F556" s="175"/>
      <c r="G556" s="175"/>
      <c r="H556" s="175"/>
      <c r="I556" s="294"/>
      <c r="J556" s="175"/>
      <c r="K556" s="175"/>
      <c r="L556" s="175"/>
      <c r="M556" s="175"/>
      <c r="N556" s="175"/>
      <c r="O556" s="175"/>
      <c r="P556" s="175"/>
      <c r="Q556" s="175"/>
      <c r="R556" s="175"/>
      <c r="S556" s="175"/>
      <c r="T556" s="175"/>
      <c r="U556" s="175"/>
      <c r="V556" s="175"/>
      <c r="W556" s="175"/>
      <c r="X556" s="175"/>
      <c r="Y556" s="175"/>
      <c r="Z556" s="175"/>
    </row>
    <row r="557" ht="15.75" customHeight="1">
      <c r="A557" s="175"/>
      <c r="B557" s="175"/>
      <c r="C557" s="175"/>
      <c r="D557" s="175"/>
      <c r="E557" s="175"/>
      <c r="F557" s="175"/>
      <c r="G557" s="175"/>
      <c r="H557" s="175"/>
      <c r="I557" s="294"/>
      <c r="J557" s="175"/>
      <c r="K557" s="175"/>
      <c r="L557" s="175"/>
      <c r="M557" s="175"/>
      <c r="N557" s="175"/>
      <c r="O557" s="175"/>
      <c r="P557" s="175"/>
      <c r="Q557" s="175"/>
      <c r="R557" s="175"/>
      <c r="S557" s="175"/>
      <c r="T557" s="175"/>
      <c r="U557" s="175"/>
      <c r="V557" s="175"/>
      <c r="W557" s="175"/>
      <c r="X557" s="175"/>
      <c r="Y557" s="175"/>
      <c r="Z557" s="175"/>
    </row>
    <row r="558" ht="15.75" customHeight="1">
      <c r="A558" s="175"/>
      <c r="B558" s="175"/>
      <c r="C558" s="175"/>
      <c r="D558" s="175"/>
      <c r="E558" s="175"/>
      <c r="F558" s="175"/>
      <c r="G558" s="175"/>
      <c r="H558" s="175"/>
      <c r="I558" s="294"/>
      <c r="J558" s="175"/>
      <c r="K558" s="175"/>
      <c r="L558" s="175"/>
      <c r="M558" s="175"/>
      <c r="N558" s="175"/>
      <c r="O558" s="175"/>
      <c r="P558" s="175"/>
      <c r="Q558" s="175"/>
      <c r="R558" s="175"/>
      <c r="S558" s="175"/>
      <c r="T558" s="175"/>
      <c r="U558" s="175"/>
      <c r="V558" s="175"/>
      <c r="W558" s="175"/>
      <c r="X558" s="175"/>
      <c r="Y558" s="175"/>
      <c r="Z558" s="175"/>
    </row>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T$358"/>
  <mergeCells count="3">
    <mergeCell ref="A1:T1"/>
    <mergeCell ref="A2:T2"/>
    <mergeCell ref="A3:J3"/>
  </mergeCells>
  <printOptions horizontalCentered="1"/>
  <pageMargins bottom="0.748031496062992" footer="0.0" header="0.0" left="0.708661417322835" right="0.708661417322835" top="0.748031496062992"/>
  <pageSetup paperSize="9" scale="56"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DD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86"/>
    <col customWidth="1" min="2" max="2" width="11.57"/>
    <col customWidth="1" min="3" max="3" width="7.0"/>
    <col customWidth="1" min="4" max="4" width="9.0"/>
    <col customWidth="1" min="5" max="5" width="7.57"/>
    <col customWidth="1" min="6" max="6" width="9.29"/>
    <col customWidth="1" min="7" max="8" width="11.86"/>
    <col customWidth="1" min="9" max="9" width="29.14"/>
    <col customWidth="1" min="10" max="10" width="23.29"/>
    <col customWidth="1" min="11" max="11" width="10.14"/>
    <col customWidth="1" min="12" max="12" width="22.57"/>
    <col customWidth="1" min="13" max="13" width="15.57"/>
    <col customWidth="1" min="14" max="14" width="11.86"/>
    <col customWidth="1" min="15" max="16" width="20.86"/>
    <col customWidth="1" min="17" max="17" width="14.29"/>
    <col customWidth="1" min="18" max="18" width="10.43"/>
    <col customWidth="1" min="19" max="19" width="20.86"/>
    <col customWidth="1" min="20" max="20" width="15.43"/>
    <col customWidth="1" min="21" max="27" width="9.14"/>
  </cols>
  <sheetData>
    <row r="1">
      <c r="A1" s="295" t="s">
        <v>0</v>
      </c>
      <c r="B1" s="2"/>
      <c r="C1" s="2"/>
      <c r="D1" s="2"/>
      <c r="E1" s="2"/>
      <c r="F1" s="2"/>
      <c r="G1" s="2"/>
      <c r="H1" s="2"/>
      <c r="I1" s="2"/>
      <c r="J1" s="2"/>
      <c r="K1" s="2"/>
      <c r="L1" s="2"/>
      <c r="M1" s="2"/>
      <c r="N1" s="2"/>
      <c r="O1" s="2"/>
      <c r="P1" s="2"/>
      <c r="Q1" s="2"/>
      <c r="R1" s="2"/>
      <c r="S1" s="2"/>
      <c r="T1" s="3"/>
      <c r="U1" s="175"/>
      <c r="V1" s="175"/>
      <c r="W1" s="175"/>
      <c r="X1" s="175"/>
      <c r="Y1" s="175"/>
      <c r="Z1" s="175"/>
      <c r="AA1" s="175"/>
    </row>
    <row r="2">
      <c r="A2" s="295" t="s">
        <v>160</v>
      </c>
      <c r="B2" s="2"/>
      <c r="C2" s="2"/>
      <c r="D2" s="2"/>
      <c r="E2" s="2"/>
      <c r="F2" s="2"/>
      <c r="G2" s="2"/>
      <c r="H2" s="2"/>
      <c r="I2" s="2"/>
      <c r="J2" s="2"/>
      <c r="K2" s="2"/>
      <c r="L2" s="2"/>
      <c r="M2" s="2"/>
      <c r="N2" s="2"/>
      <c r="O2" s="2"/>
      <c r="P2" s="2"/>
      <c r="Q2" s="2"/>
      <c r="R2" s="2"/>
      <c r="S2" s="2"/>
      <c r="T2" s="3"/>
      <c r="U2" s="175"/>
      <c r="V2" s="175"/>
      <c r="W2" s="175"/>
      <c r="X2" s="175"/>
      <c r="Y2" s="175"/>
      <c r="Z2" s="175"/>
      <c r="AA2" s="175"/>
    </row>
    <row r="3">
      <c r="A3" s="296" t="s">
        <v>707</v>
      </c>
      <c r="B3" s="297"/>
      <c r="C3" s="297"/>
      <c r="D3" s="297"/>
      <c r="E3" s="297"/>
      <c r="F3" s="297"/>
      <c r="G3" s="297"/>
      <c r="H3" s="297"/>
      <c r="I3" s="297"/>
      <c r="J3" s="298"/>
      <c r="K3" s="299"/>
      <c r="L3" s="299"/>
      <c r="M3" s="299"/>
      <c r="N3" s="299"/>
      <c r="O3" s="299"/>
      <c r="P3" s="299"/>
      <c r="Q3" s="299"/>
      <c r="R3" s="299"/>
      <c r="S3" s="299"/>
      <c r="T3" s="300">
        <f>'Summary E'!M1</f>
        <v>46190</v>
      </c>
      <c r="U3" s="175"/>
      <c r="V3" s="175"/>
      <c r="W3" s="175"/>
      <c r="X3" s="175"/>
      <c r="Y3" s="175"/>
      <c r="Z3" s="175"/>
      <c r="AA3" s="175"/>
    </row>
    <row r="4">
      <c r="A4" s="301" t="s">
        <v>3</v>
      </c>
      <c r="B4" s="302" t="s">
        <v>623</v>
      </c>
      <c r="C4" s="302" t="s">
        <v>708</v>
      </c>
      <c r="D4" s="303" t="s">
        <v>709</v>
      </c>
      <c r="E4" s="302" t="s">
        <v>626</v>
      </c>
      <c r="F4" s="303" t="s">
        <v>710</v>
      </c>
      <c r="G4" s="303" t="s">
        <v>711</v>
      </c>
      <c r="H4" s="303" t="s">
        <v>712</v>
      </c>
      <c r="I4" s="303" t="s">
        <v>713</v>
      </c>
      <c r="J4" s="302" t="s">
        <v>631</v>
      </c>
      <c r="K4" s="302" t="s">
        <v>644</v>
      </c>
      <c r="L4" s="302" t="s">
        <v>645</v>
      </c>
      <c r="M4" s="302" t="s">
        <v>646</v>
      </c>
      <c r="N4" s="302" t="s">
        <v>647</v>
      </c>
      <c r="O4" s="302" t="s">
        <v>714</v>
      </c>
      <c r="P4" s="302" t="s">
        <v>649</v>
      </c>
      <c r="Q4" s="302" t="s">
        <v>222</v>
      </c>
      <c r="R4" s="302" t="s">
        <v>223</v>
      </c>
      <c r="S4" s="302" t="s">
        <v>632</v>
      </c>
      <c r="T4" s="304" t="s">
        <v>12</v>
      </c>
      <c r="U4" s="175"/>
      <c r="V4" s="175"/>
      <c r="W4" s="175"/>
      <c r="X4" s="175"/>
      <c r="Y4" s="175"/>
      <c r="Z4" s="175"/>
      <c r="AA4" s="175"/>
    </row>
    <row r="5">
      <c r="A5" s="154">
        <v>1.0</v>
      </c>
      <c r="B5" s="211" t="s">
        <v>687</v>
      </c>
      <c r="C5" s="211">
        <v>1.0</v>
      </c>
      <c r="D5" s="305" t="s">
        <v>337</v>
      </c>
      <c r="E5" s="163" t="str">
        <f>VLOOKUP(D5,'TS Gantry - AP47'!$C$8:$D$646,2,0)</f>
        <v>DA+6</v>
      </c>
      <c r="F5" s="306">
        <v>43.804</v>
      </c>
      <c r="G5" s="249">
        <v>45863.0</v>
      </c>
      <c r="H5" s="249">
        <v>45879.0</v>
      </c>
      <c r="I5" s="214" t="s">
        <v>715</v>
      </c>
      <c r="J5" s="214" t="s">
        <v>671</v>
      </c>
      <c r="K5" s="214" t="s">
        <v>654</v>
      </c>
      <c r="L5" s="214" t="str">
        <f>VLOOKUP(D5,'TS Gantry - AP47'!$C$8:$X$638,22,FALSE)</f>
        <v>JAISAN</v>
      </c>
      <c r="M5" s="214" t="str">
        <f>VLOOKUP(D5,'TS Gantry - AP47'!$C$8:$Y$638,23,FALSE)</f>
        <v>LUNKARANSAR</v>
      </c>
      <c r="N5" s="214" t="str">
        <f>VLOOKUP(D5,'TS Gantry - AP47'!$C$8:$Z$638,24,FALSE)</f>
        <v>BIKANER</v>
      </c>
      <c r="O5" s="211"/>
      <c r="P5" s="211"/>
      <c r="Q5" s="213"/>
      <c r="R5" s="213"/>
      <c r="S5" s="211"/>
      <c r="T5" s="252"/>
      <c r="U5" s="175"/>
      <c r="V5" s="175"/>
      <c r="W5" s="175"/>
      <c r="X5" s="175"/>
      <c r="Y5" s="175"/>
      <c r="Z5" s="175"/>
      <c r="AA5" s="175"/>
    </row>
    <row r="6">
      <c r="A6" s="202">
        <f t="shared" ref="A6:A58" si="1">A5+1</f>
        <v>2</v>
      </c>
      <c r="B6" s="211" t="s">
        <v>687</v>
      </c>
      <c r="C6" s="163">
        <v>2.0</v>
      </c>
      <c r="D6" s="271" t="s">
        <v>342</v>
      </c>
      <c r="E6" s="163" t="str">
        <f>VLOOKUP(D6,'TS Gantry - AP47'!$C$8:$D$646,2,0)</f>
        <v>DA+0</v>
      </c>
      <c r="F6" s="157">
        <v>36.16</v>
      </c>
      <c r="G6" s="158">
        <v>45880.0</v>
      </c>
      <c r="H6" s="249">
        <v>45889.0</v>
      </c>
      <c r="I6" s="214" t="s">
        <v>715</v>
      </c>
      <c r="J6" s="214" t="s">
        <v>671</v>
      </c>
      <c r="K6" s="214" t="s">
        <v>654</v>
      </c>
      <c r="L6" s="214" t="str">
        <f>VLOOKUP(D6,'TS Gantry - AP47'!$C$8:$X$638,22,FALSE)</f>
        <v>DHEERERAN</v>
      </c>
      <c r="M6" s="214" t="str">
        <f>VLOOKUP(D6,'TS Gantry - AP47'!$C$8:$Y$638,23,FALSE)</f>
        <v>LUNKARANSAR</v>
      </c>
      <c r="N6" s="214" t="str">
        <f>VLOOKUP(D6,'TS Gantry - AP47'!$C$8:$Z$638,24,FALSE)</f>
        <v>BIKANER</v>
      </c>
      <c r="O6" s="163"/>
      <c r="P6" s="163"/>
      <c r="Q6" s="183"/>
      <c r="R6" s="183"/>
      <c r="S6" s="163"/>
      <c r="T6" s="205"/>
      <c r="U6" s="175"/>
      <c r="V6" s="175"/>
      <c r="W6" s="175"/>
      <c r="X6" s="175"/>
      <c r="Y6" s="175"/>
      <c r="Z6" s="175"/>
      <c r="AA6" s="175"/>
    </row>
    <row r="7">
      <c r="A7" s="202">
        <f t="shared" si="1"/>
        <v>3</v>
      </c>
      <c r="B7" s="211" t="s">
        <v>687</v>
      </c>
      <c r="C7" s="163">
        <v>3.0</v>
      </c>
      <c r="D7" s="271" t="s">
        <v>330</v>
      </c>
      <c r="E7" s="163" t="str">
        <f>VLOOKUP(D7,'TS Gantry - AP47'!$C$8:$D$646,2,0)</f>
        <v>DA+3</v>
      </c>
      <c r="F7" s="157">
        <v>37.931</v>
      </c>
      <c r="G7" s="158">
        <v>45882.0</v>
      </c>
      <c r="H7" s="249">
        <v>45889.0</v>
      </c>
      <c r="I7" s="214" t="s">
        <v>716</v>
      </c>
      <c r="J7" s="214" t="s">
        <v>717</v>
      </c>
      <c r="K7" s="214" t="s">
        <v>654</v>
      </c>
      <c r="L7" s="214" t="str">
        <f>VLOOKUP(D7,'TS Gantry - AP47'!$C$8:$X$638,22,FALSE)</f>
        <v>DUDIWALI</v>
      </c>
      <c r="M7" s="214" t="str">
        <f>VLOOKUP(D7,'TS Gantry - AP47'!$C$8:$Y$638,23,FALSE)</f>
        <v>LUNKARANSAR</v>
      </c>
      <c r="N7" s="214" t="str">
        <f>VLOOKUP(D7,'TS Gantry - AP47'!$C$8:$Z$638,24,FALSE)</f>
        <v>BIKANER</v>
      </c>
      <c r="O7" s="163"/>
      <c r="P7" s="163"/>
      <c r="Q7" s="183"/>
      <c r="R7" s="183"/>
      <c r="S7" s="163"/>
      <c r="T7" s="205"/>
      <c r="U7" s="175"/>
      <c r="V7" s="175"/>
      <c r="W7" s="175"/>
      <c r="X7" s="175"/>
      <c r="Y7" s="175"/>
      <c r="Z7" s="175"/>
      <c r="AA7" s="175"/>
    </row>
    <row r="8">
      <c r="A8" s="202">
        <f t="shared" si="1"/>
        <v>4</v>
      </c>
      <c r="B8" s="211" t="s">
        <v>687</v>
      </c>
      <c r="C8" s="163">
        <v>4.0</v>
      </c>
      <c r="D8" s="271" t="s">
        <v>396</v>
      </c>
      <c r="E8" s="163" t="str">
        <f>VLOOKUP(D8,'TS Gantry - AP47'!$C$8:$D$646,2,0)</f>
        <v>DA+0</v>
      </c>
      <c r="F8" s="157">
        <v>36.16</v>
      </c>
      <c r="G8" s="158">
        <v>45887.0</v>
      </c>
      <c r="H8" s="249">
        <v>45894.0</v>
      </c>
      <c r="I8" s="214" t="s">
        <v>718</v>
      </c>
      <c r="J8" s="214" t="s">
        <v>653</v>
      </c>
      <c r="K8" s="214" t="s">
        <v>654</v>
      </c>
      <c r="L8" s="214" t="str">
        <f>VLOOKUP(D8,'TS Gantry - AP47'!$C$8:$X$638,22,FALSE)</f>
        <v>SURANA</v>
      </c>
      <c r="M8" s="214" t="str">
        <f>VLOOKUP(D8,'TS Gantry - AP47'!$C$8:$Y$638,23,FALSE)</f>
        <v>LUNKARANSAR</v>
      </c>
      <c r="N8" s="214" t="str">
        <f>VLOOKUP(D8,'TS Gantry - AP47'!$C$8:$Z$638,24,FALSE)</f>
        <v>BIKANER</v>
      </c>
      <c r="O8" s="163"/>
      <c r="P8" s="163"/>
      <c r="Q8" s="183"/>
      <c r="R8" s="183"/>
      <c r="S8" s="163"/>
      <c r="T8" s="205"/>
      <c r="U8" s="175"/>
      <c r="V8" s="175"/>
      <c r="W8" s="175"/>
      <c r="X8" s="175"/>
      <c r="Y8" s="175"/>
      <c r="Z8" s="175"/>
      <c r="AA8" s="175"/>
    </row>
    <row r="9">
      <c r="A9" s="202">
        <f t="shared" si="1"/>
        <v>5</v>
      </c>
      <c r="B9" s="211" t="s">
        <v>687</v>
      </c>
      <c r="C9" s="163">
        <v>5.0</v>
      </c>
      <c r="D9" s="271" t="s">
        <v>329</v>
      </c>
      <c r="E9" s="163" t="str">
        <f>VLOOKUP(D9,'TS Gantry - AP47'!$C$8:$D$646,2,0)</f>
        <v>DA+3</v>
      </c>
      <c r="F9" s="157">
        <v>37.931</v>
      </c>
      <c r="G9" s="158">
        <v>45890.0</v>
      </c>
      <c r="H9" s="249">
        <v>45895.0</v>
      </c>
      <c r="I9" s="214" t="s">
        <v>716</v>
      </c>
      <c r="J9" s="214" t="s">
        <v>673</v>
      </c>
      <c r="K9" s="214" t="s">
        <v>654</v>
      </c>
      <c r="L9" s="214" t="str">
        <f>VLOOKUP(D9,'TS Gantry - AP47'!$C$8:$X$638,22,FALSE)</f>
        <v>DUDIWALI</v>
      </c>
      <c r="M9" s="214" t="str">
        <f>VLOOKUP(D9,'TS Gantry - AP47'!$C$8:$Y$638,23,FALSE)</f>
        <v>LUNKARANSAR</v>
      </c>
      <c r="N9" s="214" t="str">
        <f>VLOOKUP(D9,'TS Gantry - AP47'!$C$8:$Z$638,24,FALSE)</f>
        <v>BIKANER</v>
      </c>
      <c r="O9" s="163"/>
      <c r="P9" s="163"/>
      <c r="Q9" s="183"/>
      <c r="R9" s="183"/>
      <c r="S9" s="163"/>
      <c r="T9" s="205"/>
      <c r="U9" s="175"/>
      <c r="V9" s="175"/>
      <c r="W9" s="175"/>
      <c r="X9" s="175"/>
      <c r="Y9" s="175"/>
      <c r="Z9" s="175"/>
      <c r="AA9" s="175"/>
    </row>
    <row r="10">
      <c r="A10" s="206">
        <f t="shared" si="1"/>
        <v>6</v>
      </c>
      <c r="B10" s="245" t="s">
        <v>687</v>
      </c>
      <c r="C10" s="170">
        <v>6.0</v>
      </c>
      <c r="D10" s="246" t="s">
        <v>341</v>
      </c>
      <c r="E10" s="170" t="str">
        <f>VLOOKUP(D10,'TS Gantry - AP47'!$C$8:$D$646,2,0)</f>
        <v>DA+3</v>
      </c>
      <c r="F10" s="307">
        <v>37.931</v>
      </c>
      <c r="G10" s="226">
        <v>45890.0</v>
      </c>
      <c r="H10" s="308">
        <v>45896.0</v>
      </c>
      <c r="I10" s="288" t="s">
        <v>715</v>
      </c>
      <c r="J10" s="288" t="s">
        <v>671</v>
      </c>
      <c r="K10" s="288" t="s">
        <v>654</v>
      </c>
      <c r="L10" s="288" t="str">
        <f>VLOOKUP(D10,'TS Gantry - AP47'!$C$8:$X$638,22,FALSE)</f>
        <v>DHEERERAN</v>
      </c>
      <c r="M10" s="288" t="str">
        <f>VLOOKUP(D10,'TS Gantry - AP47'!$C$8:$Y$638,23,FALSE)</f>
        <v>LUNKARANSAR</v>
      </c>
      <c r="N10" s="288" t="str">
        <f>VLOOKUP(D10,'TS Gantry - AP47'!$C$8:$Z$638,24,FALSE)</f>
        <v>BIKANER</v>
      </c>
      <c r="O10" s="170"/>
      <c r="P10" s="170"/>
      <c r="Q10" s="208"/>
      <c r="R10" s="208"/>
      <c r="S10" s="170"/>
      <c r="T10" s="210"/>
      <c r="U10" s="175"/>
      <c r="V10" s="175"/>
      <c r="W10" s="175"/>
      <c r="X10" s="175"/>
      <c r="Y10" s="175"/>
      <c r="Z10" s="175"/>
      <c r="AA10" s="175"/>
    </row>
    <row r="11">
      <c r="A11" s="196">
        <f t="shared" si="1"/>
        <v>7</v>
      </c>
      <c r="B11" s="197" t="s">
        <v>689</v>
      </c>
      <c r="C11" s="197">
        <v>1.0</v>
      </c>
      <c r="D11" s="309" t="s">
        <v>309</v>
      </c>
      <c r="E11" s="197" t="str">
        <f>VLOOKUP(D11,'TS Gantry - AP47'!$C$8:$D$646,2,0)</f>
        <v>DA+3</v>
      </c>
      <c r="F11" s="310">
        <v>37.931</v>
      </c>
      <c r="G11" s="222">
        <v>45890.0</v>
      </c>
      <c r="H11" s="222">
        <v>45901.0</v>
      </c>
      <c r="I11" s="200" t="s">
        <v>716</v>
      </c>
      <c r="J11" s="200" t="s">
        <v>717</v>
      </c>
      <c r="K11" s="200" t="s">
        <v>654</v>
      </c>
      <c r="L11" s="200" t="str">
        <f>VLOOKUP(D11,'TS Gantry - AP47'!$C$8:$X$638,22,FALSE)</f>
        <v>BINJHARWALI</v>
      </c>
      <c r="M11" s="200" t="str">
        <f>VLOOKUP(D11,'TS Gantry - AP47'!$C$8:$Y$638,23,FALSE)</f>
        <v>LUNKARANSAR</v>
      </c>
      <c r="N11" s="200" t="str">
        <f>VLOOKUP(D11,'TS Gantry - AP47'!$C$8:$Z$638,24,FALSE)</f>
        <v>BIKANER</v>
      </c>
      <c r="O11" s="197"/>
      <c r="P11" s="197"/>
      <c r="Q11" s="199"/>
      <c r="R11" s="199"/>
      <c r="S11" s="197"/>
      <c r="T11" s="201"/>
      <c r="U11" s="175"/>
      <c r="V11" s="175"/>
      <c r="W11" s="175"/>
      <c r="X11" s="175"/>
      <c r="Y11" s="175"/>
      <c r="Z11" s="175"/>
      <c r="AA11" s="175"/>
    </row>
    <row r="12">
      <c r="A12" s="154">
        <f t="shared" si="1"/>
        <v>8</v>
      </c>
      <c r="B12" s="211" t="s">
        <v>689</v>
      </c>
      <c r="C12" s="163">
        <v>2.0</v>
      </c>
      <c r="D12" s="271" t="s">
        <v>327</v>
      </c>
      <c r="E12" s="163" t="str">
        <f>VLOOKUP(D12,'TS Gantry - AP47'!$C$8:$D$646,2,0)</f>
        <v>DA+0</v>
      </c>
      <c r="F12" s="157">
        <v>36.16</v>
      </c>
      <c r="G12" s="158">
        <v>45895.0</v>
      </c>
      <c r="H12" s="249">
        <v>45901.0</v>
      </c>
      <c r="I12" s="214" t="s">
        <v>716</v>
      </c>
      <c r="J12" s="214" t="s">
        <v>673</v>
      </c>
      <c r="K12" s="214" t="s">
        <v>654</v>
      </c>
      <c r="L12" s="214" t="str">
        <f>VLOOKUP(D12,'TS Gantry - AP47'!$C$8:$X$638,22,FALSE)</f>
        <v>DUDIWALI</v>
      </c>
      <c r="M12" s="214" t="str">
        <f>VLOOKUP(D12,'TS Gantry - AP47'!$C$8:$Y$638,23,FALSE)</f>
        <v>LUNKARANSAR</v>
      </c>
      <c r="N12" s="214" t="str">
        <f>VLOOKUP(D12,'TS Gantry - AP47'!$C$8:$Z$638,24,FALSE)</f>
        <v>BIKANER</v>
      </c>
      <c r="O12" s="163"/>
      <c r="P12" s="163"/>
      <c r="Q12" s="183"/>
      <c r="R12" s="183"/>
      <c r="S12" s="163"/>
      <c r="T12" s="205"/>
      <c r="U12" s="175"/>
      <c r="V12" s="175"/>
      <c r="W12" s="175"/>
      <c r="X12" s="175"/>
      <c r="Y12" s="175"/>
      <c r="Z12" s="175"/>
      <c r="AA12" s="175"/>
    </row>
    <row r="13">
      <c r="A13" s="154">
        <f t="shared" si="1"/>
        <v>9</v>
      </c>
      <c r="B13" s="211" t="s">
        <v>689</v>
      </c>
      <c r="C13" s="163">
        <v>3.0</v>
      </c>
      <c r="D13" s="271" t="s">
        <v>398</v>
      </c>
      <c r="E13" s="163" t="str">
        <f>VLOOKUP(D13,'TS Gantry - AP47'!$C$8:$D$646,2,0)</f>
        <v>DA+3</v>
      </c>
      <c r="F13" s="157">
        <v>37.931</v>
      </c>
      <c r="G13" s="158">
        <v>45895.0</v>
      </c>
      <c r="H13" s="158">
        <v>45903.0</v>
      </c>
      <c r="I13" s="214" t="s">
        <v>718</v>
      </c>
      <c r="J13" s="214" t="s">
        <v>669</v>
      </c>
      <c r="K13" s="214" t="s">
        <v>654</v>
      </c>
      <c r="L13" s="214" t="str">
        <f>VLOOKUP(D13,'TS Gantry - AP47'!$C$8:$X$638,22,FALSE)</f>
        <v>SURANA</v>
      </c>
      <c r="M13" s="214" t="str">
        <f>VLOOKUP(D13,'TS Gantry - AP47'!$C$8:$Y$638,23,FALSE)</f>
        <v>LUNKARANSAR</v>
      </c>
      <c r="N13" s="214" t="str">
        <f>VLOOKUP(D13,'TS Gantry - AP47'!$C$8:$Z$638,24,FALSE)</f>
        <v>BIKANER</v>
      </c>
      <c r="O13" s="163" t="s">
        <v>690</v>
      </c>
      <c r="P13" s="163"/>
      <c r="Q13" s="183">
        <v>45899.0</v>
      </c>
      <c r="R13" s="183">
        <v>45901.0</v>
      </c>
      <c r="S13" s="163"/>
      <c r="T13" s="205"/>
      <c r="U13" s="175"/>
      <c r="V13" s="175"/>
      <c r="W13" s="175"/>
      <c r="X13" s="175"/>
      <c r="Y13" s="175"/>
      <c r="Z13" s="175"/>
      <c r="AA13" s="175"/>
    </row>
    <row r="14">
      <c r="A14" s="154">
        <f t="shared" si="1"/>
        <v>10</v>
      </c>
      <c r="B14" s="211" t="s">
        <v>689</v>
      </c>
      <c r="C14" s="163">
        <v>4.0</v>
      </c>
      <c r="D14" s="271" t="s">
        <v>340</v>
      </c>
      <c r="E14" s="163" t="str">
        <f>VLOOKUP(D14,'TS Gantry - AP47'!$C$8:$D$646,2,0)</f>
        <v>DA+0</v>
      </c>
      <c r="F14" s="157">
        <v>36.16</v>
      </c>
      <c r="G14" s="158">
        <v>45896.0</v>
      </c>
      <c r="H14" s="158">
        <v>45903.0</v>
      </c>
      <c r="I14" s="214" t="s">
        <v>715</v>
      </c>
      <c r="J14" s="214" t="s">
        <v>671</v>
      </c>
      <c r="K14" s="214" t="s">
        <v>654</v>
      </c>
      <c r="L14" s="214" t="str">
        <f>VLOOKUP(D14,'TS Gantry - AP47'!$C$8:$X$638,22,FALSE)</f>
        <v>SADHERAN</v>
      </c>
      <c r="M14" s="214" t="str">
        <f>VLOOKUP(D14,'TS Gantry - AP47'!$C$8:$Y$638,23,FALSE)</f>
        <v>LUNKARANSAR</v>
      </c>
      <c r="N14" s="214" t="str">
        <f>VLOOKUP(D14,'TS Gantry - AP47'!$C$8:$Z$638,24,FALSE)</f>
        <v>BIKANER</v>
      </c>
      <c r="O14" s="163"/>
      <c r="P14" s="163"/>
      <c r="Q14" s="183"/>
      <c r="R14" s="183"/>
      <c r="S14" s="163"/>
      <c r="T14" s="205"/>
      <c r="U14" s="175"/>
      <c r="V14" s="175"/>
      <c r="W14" s="175"/>
      <c r="X14" s="175"/>
      <c r="Y14" s="175"/>
      <c r="Z14" s="175"/>
      <c r="AA14" s="175"/>
    </row>
    <row r="15">
      <c r="A15" s="154">
        <f t="shared" si="1"/>
        <v>11</v>
      </c>
      <c r="B15" s="211" t="s">
        <v>689</v>
      </c>
      <c r="C15" s="163">
        <v>5.0</v>
      </c>
      <c r="D15" s="271" t="s">
        <v>402</v>
      </c>
      <c r="E15" s="163" t="str">
        <f>VLOOKUP(D15,'TS Gantry - AP47'!$C$8:$D$646,2,0)</f>
        <v>DA+3</v>
      </c>
      <c r="F15" s="157">
        <v>37.931</v>
      </c>
      <c r="G15" s="158">
        <v>45900.0</v>
      </c>
      <c r="H15" s="158">
        <v>45907.0</v>
      </c>
      <c r="I15" s="214" t="s">
        <v>718</v>
      </c>
      <c r="J15" s="214" t="s">
        <v>669</v>
      </c>
      <c r="K15" s="214" t="s">
        <v>654</v>
      </c>
      <c r="L15" s="214" t="str">
        <f>VLOOKUP(D15,'TS Gantry - AP47'!$C$8:$X$638,22,FALSE)</f>
        <v>KAKARICHCHHA</v>
      </c>
      <c r="M15" s="214" t="str">
        <f>VLOOKUP(D15,'TS Gantry - AP47'!$C$8:$Y$638,23,FALSE)</f>
        <v>LUNKARANSAR</v>
      </c>
      <c r="N15" s="214" t="str">
        <f>VLOOKUP(D15,'TS Gantry - AP47'!$C$8:$Z$638,24,FALSE)</f>
        <v>BIKANER</v>
      </c>
      <c r="O15" s="163"/>
      <c r="P15" s="163"/>
      <c r="Q15" s="183"/>
      <c r="R15" s="183"/>
      <c r="S15" s="163"/>
      <c r="T15" s="205"/>
      <c r="U15" s="175"/>
      <c r="V15" s="175"/>
      <c r="W15" s="175"/>
      <c r="X15" s="175"/>
      <c r="Y15" s="175"/>
      <c r="Z15" s="175"/>
      <c r="AA15" s="175"/>
    </row>
    <row r="16">
      <c r="A16" s="154">
        <f t="shared" si="1"/>
        <v>12</v>
      </c>
      <c r="B16" s="211" t="s">
        <v>689</v>
      </c>
      <c r="C16" s="163">
        <v>6.0</v>
      </c>
      <c r="D16" s="237" t="s">
        <v>339</v>
      </c>
      <c r="E16" s="163" t="str">
        <f>VLOOKUP(D16,'TS Gantry - AP47'!$C$8:$D$646,2,0)</f>
        <v>DA+0</v>
      </c>
      <c r="F16" s="157">
        <v>36.16</v>
      </c>
      <c r="G16" s="158">
        <v>45904.0</v>
      </c>
      <c r="H16" s="158">
        <v>45910.0</v>
      </c>
      <c r="I16" s="214" t="s">
        <v>715</v>
      </c>
      <c r="J16" s="214" t="s">
        <v>671</v>
      </c>
      <c r="K16" s="214" t="s">
        <v>654</v>
      </c>
      <c r="L16" s="214" t="str">
        <f>VLOOKUP(D16,'TS Gantry - AP47'!$C$8:$X$638,22,FALSE)</f>
        <v>SADHERAN</v>
      </c>
      <c r="M16" s="214" t="str">
        <f>VLOOKUP(D16,'TS Gantry - AP47'!$C$8:$Y$638,23,FALSE)</f>
        <v>LUNKARANSAR</v>
      </c>
      <c r="N16" s="214" t="str">
        <f>VLOOKUP(D16,'TS Gantry - AP47'!$C$8:$Z$638,24,FALSE)</f>
        <v>BIKANER</v>
      </c>
      <c r="O16" s="163"/>
      <c r="P16" s="163"/>
      <c r="Q16" s="183"/>
      <c r="R16" s="183"/>
      <c r="S16" s="163"/>
      <c r="T16" s="205"/>
      <c r="U16" s="175"/>
      <c r="V16" s="175"/>
      <c r="W16" s="175"/>
      <c r="X16" s="175"/>
      <c r="Y16" s="175"/>
      <c r="Z16" s="175"/>
      <c r="AA16" s="175"/>
    </row>
    <row r="17">
      <c r="A17" s="154">
        <f t="shared" si="1"/>
        <v>13</v>
      </c>
      <c r="B17" s="211" t="s">
        <v>689</v>
      </c>
      <c r="C17" s="163">
        <v>7.0</v>
      </c>
      <c r="D17" s="271" t="s">
        <v>322</v>
      </c>
      <c r="E17" s="163" t="str">
        <f>VLOOKUP(D17,'TS Gantry - AP47'!$C$8:$D$646,2,0)</f>
        <v>DA+6</v>
      </c>
      <c r="F17" s="157">
        <v>43.804</v>
      </c>
      <c r="G17" s="158">
        <v>45902.0</v>
      </c>
      <c r="H17" s="158">
        <v>45911.0</v>
      </c>
      <c r="I17" s="214" t="s">
        <v>716</v>
      </c>
      <c r="J17" s="214" t="s">
        <v>673</v>
      </c>
      <c r="K17" s="214" t="s">
        <v>654</v>
      </c>
      <c r="L17" s="214" t="str">
        <f>VLOOKUP(D17,'TS Gantry - AP47'!$C$8:$X$638,22,FALSE)</f>
        <v>SODHWALI</v>
      </c>
      <c r="M17" s="214" t="str">
        <f>VLOOKUP(D17,'TS Gantry - AP47'!$C$8:$Y$638,23,FALSE)</f>
        <v>LUNKARANSAR</v>
      </c>
      <c r="N17" s="214" t="str">
        <f>VLOOKUP(D17,'TS Gantry - AP47'!$C$8:$Z$638,24,FALSE)</f>
        <v>BIKANER</v>
      </c>
      <c r="O17" s="163" t="s">
        <v>690</v>
      </c>
      <c r="P17" s="163"/>
      <c r="Q17" s="183">
        <v>45903.0</v>
      </c>
      <c r="R17" s="183">
        <v>45904.0</v>
      </c>
      <c r="S17" s="163"/>
      <c r="T17" s="205"/>
      <c r="U17" s="175"/>
      <c r="V17" s="175"/>
      <c r="W17" s="175"/>
      <c r="X17" s="175"/>
      <c r="Y17" s="175"/>
      <c r="Z17" s="175"/>
      <c r="AA17" s="175"/>
    </row>
    <row r="18">
      <c r="A18" s="154">
        <f t="shared" si="1"/>
        <v>14</v>
      </c>
      <c r="B18" s="211" t="s">
        <v>689</v>
      </c>
      <c r="C18" s="163">
        <v>8.0</v>
      </c>
      <c r="D18" s="271" t="s">
        <v>508</v>
      </c>
      <c r="E18" s="163" t="str">
        <f>VLOOKUP(D18,'TS Gantry - AP47'!$C$8:$D$646,2,0)</f>
        <v>DA+3</v>
      </c>
      <c r="F18" s="157">
        <v>37.931</v>
      </c>
      <c r="G18" s="158">
        <v>45902.0</v>
      </c>
      <c r="H18" s="158">
        <v>45912.0</v>
      </c>
      <c r="I18" s="214" t="s">
        <v>716</v>
      </c>
      <c r="J18" s="214" t="s">
        <v>719</v>
      </c>
      <c r="K18" s="214" t="s">
        <v>654</v>
      </c>
      <c r="L18" s="214" t="str">
        <f>VLOOKUP(D18,'TS Gantry - AP47'!$C$8:$X$638,22,FALSE)</f>
        <v>KAGASAR</v>
      </c>
      <c r="M18" s="214" t="str">
        <f>VLOOKUP(D18,'TS Gantry - AP47'!$C$8:$Y$638,23,FALSE)</f>
        <v>LUNKARANSAR</v>
      </c>
      <c r="N18" s="214" t="str">
        <f>VLOOKUP(D18,'TS Gantry - AP47'!$C$8:$Z$638,24,FALSE)</f>
        <v>BIKANER</v>
      </c>
      <c r="O18" s="163"/>
      <c r="P18" s="163"/>
      <c r="Q18" s="183"/>
      <c r="R18" s="183"/>
      <c r="S18" s="163"/>
      <c r="T18" s="205"/>
      <c r="U18" s="175"/>
      <c r="V18" s="175"/>
      <c r="W18" s="175"/>
      <c r="X18" s="175"/>
      <c r="Y18" s="175"/>
      <c r="Z18" s="175"/>
      <c r="AA18" s="175"/>
    </row>
    <row r="19">
      <c r="A19" s="154">
        <f t="shared" si="1"/>
        <v>15</v>
      </c>
      <c r="B19" s="211" t="s">
        <v>689</v>
      </c>
      <c r="C19" s="163">
        <v>9.0</v>
      </c>
      <c r="D19" s="271" t="s">
        <v>401</v>
      </c>
      <c r="E19" s="163" t="str">
        <f>VLOOKUP(D19,'TS Gantry - AP47'!$C$8:$D$646,2,0)</f>
        <v>DA+9</v>
      </c>
      <c r="F19" s="157">
        <v>45.697</v>
      </c>
      <c r="G19" s="158">
        <v>45908.0</v>
      </c>
      <c r="H19" s="158">
        <v>45913.0</v>
      </c>
      <c r="I19" s="214" t="s">
        <v>718</v>
      </c>
      <c r="J19" s="214" t="s">
        <v>720</v>
      </c>
      <c r="K19" s="214" t="s">
        <v>654</v>
      </c>
      <c r="L19" s="214" t="str">
        <f>VLOOKUP(D19,'TS Gantry - AP47'!$C$8:$X$638,22,FALSE)</f>
        <v>KAKARICHCHHA</v>
      </c>
      <c r="M19" s="214" t="str">
        <f>VLOOKUP(D19,'TS Gantry - AP47'!$C$8:$Y$638,23,FALSE)</f>
        <v>LUNKARANSAR</v>
      </c>
      <c r="N19" s="214" t="str">
        <f>VLOOKUP(D19,'TS Gantry - AP47'!$C$8:$Z$638,24,FALSE)</f>
        <v>BIKANER</v>
      </c>
      <c r="O19" s="163"/>
      <c r="P19" s="163"/>
      <c r="Q19" s="183"/>
      <c r="R19" s="183"/>
      <c r="S19" s="163"/>
      <c r="T19" s="205"/>
      <c r="U19" s="175"/>
      <c r="V19" s="175"/>
      <c r="W19" s="175"/>
      <c r="X19" s="175"/>
      <c r="Y19" s="175"/>
      <c r="Z19" s="175"/>
      <c r="AA19" s="175"/>
    </row>
    <row r="20">
      <c r="A20" s="154">
        <f t="shared" si="1"/>
        <v>16</v>
      </c>
      <c r="B20" s="211" t="s">
        <v>689</v>
      </c>
      <c r="C20" s="163">
        <v>10.0</v>
      </c>
      <c r="D20" s="271" t="s">
        <v>325</v>
      </c>
      <c r="E20" s="163" t="str">
        <f>VLOOKUP(D20,'TS Gantry - AP47'!$C$8:$D$646,2,0)</f>
        <v>DA+0</v>
      </c>
      <c r="F20" s="157">
        <v>36.16</v>
      </c>
      <c r="G20" s="158">
        <v>45912.0</v>
      </c>
      <c r="H20" s="158">
        <v>45916.0</v>
      </c>
      <c r="I20" s="214" t="s">
        <v>716</v>
      </c>
      <c r="J20" s="214" t="s">
        <v>706</v>
      </c>
      <c r="K20" s="214" t="s">
        <v>654</v>
      </c>
      <c r="L20" s="214" t="str">
        <f>VLOOKUP(D20,'TS Gantry - AP47'!$C$8:$X$638,22,FALSE)</f>
        <v>DUDIWALI</v>
      </c>
      <c r="M20" s="214" t="str">
        <f>VLOOKUP(D20,'TS Gantry - AP47'!$C$8:$Y$638,23,FALSE)</f>
        <v>LUNKARANSAR</v>
      </c>
      <c r="N20" s="214" t="str">
        <f>VLOOKUP(D20,'TS Gantry - AP47'!$C$8:$Z$638,24,FALSE)</f>
        <v>BIKANER</v>
      </c>
      <c r="O20" s="163"/>
      <c r="P20" s="163"/>
      <c r="Q20" s="183"/>
      <c r="R20" s="183"/>
      <c r="S20" s="163"/>
      <c r="T20" s="205"/>
      <c r="U20" s="175"/>
      <c r="V20" s="175"/>
      <c r="W20" s="175"/>
      <c r="X20" s="175"/>
      <c r="Y20" s="175"/>
      <c r="Z20" s="175"/>
      <c r="AA20" s="175"/>
    </row>
    <row r="21" ht="15.75" customHeight="1">
      <c r="A21" s="154">
        <f t="shared" si="1"/>
        <v>17</v>
      </c>
      <c r="B21" s="211" t="s">
        <v>689</v>
      </c>
      <c r="C21" s="163">
        <v>11.0</v>
      </c>
      <c r="D21" s="271" t="s">
        <v>347</v>
      </c>
      <c r="E21" s="163" t="str">
        <f>VLOOKUP(D21,'TS Gantry - AP47'!$C$8:$D$646,2,0)</f>
        <v>DA+6</v>
      </c>
      <c r="F21" s="157">
        <v>43.804</v>
      </c>
      <c r="G21" s="158">
        <v>45911.0</v>
      </c>
      <c r="H21" s="158">
        <v>45919.0</v>
      </c>
      <c r="I21" s="214" t="s">
        <v>715</v>
      </c>
      <c r="J21" s="214" t="s">
        <v>671</v>
      </c>
      <c r="K21" s="214" t="s">
        <v>654</v>
      </c>
      <c r="L21" s="214" t="str">
        <f>VLOOKUP(D21,'TS Gantry - AP47'!$C$8:$X$638,22,FALSE)</f>
        <v>DHEERERAN</v>
      </c>
      <c r="M21" s="214" t="str">
        <f>VLOOKUP(D21,'TS Gantry - AP47'!$C$8:$Y$638,23,FALSE)</f>
        <v>LUNKARANSAR</v>
      </c>
      <c r="N21" s="214" t="str">
        <f>VLOOKUP(D21,'TS Gantry - AP47'!$C$8:$Z$638,24,FALSE)</f>
        <v>BIKANER</v>
      </c>
      <c r="O21" s="163"/>
      <c r="P21" s="163"/>
      <c r="Q21" s="183"/>
      <c r="R21" s="183"/>
      <c r="S21" s="163"/>
      <c r="T21" s="205"/>
      <c r="U21" s="175"/>
      <c r="V21" s="175"/>
      <c r="W21" s="175"/>
      <c r="X21" s="175"/>
      <c r="Y21" s="175"/>
      <c r="Z21" s="175"/>
      <c r="AA21" s="175"/>
    </row>
    <row r="22" ht="15.75" customHeight="1">
      <c r="A22" s="154">
        <f t="shared" si="1"/>
        <v>18</v>
      </c>
      <c r="B22" s="211" t="s">
        <v>689</v>
      </c>
      <c r="C22" s="163">
        <v>12.0</v>
      </c>
      <c r="D22" s="271" t="s">
        <v>507</v>
      </c>
      <c r="E22" s="163" t="str">
        <f>VLOOKUP(D22,'TS Gantry - AP47'!$C$8:$D$646,2,0)</f>
        <v>DA+3</v>
      </c>
      <c r="F22" s="157">
        <v>37.931</v>
      </c>
      <c r="G22" s="158">
        <v>45913.0</v>
      </c>
      <c r="H22" s="158">
        <v>45920.0</v>
      </c>
      <c r="I22" s="214" t="s">
        <v>716</v>
      </c>
      <c r="J22" s="214" t="s">
        <v>719</v>
      </c>
      <c r="K22" s="214" t="s">
        <v>654</v>
      </c>
      <c r="L22" s="214" t="str">
        <f>VLOOKUP(D22,'TS Gantry - AP47'!$C$8:$X$638,22,FALSE)</f>
        <v>CHHATASAR</v>
      </c>
      <c r="M22" s="214" t="str">
        <f>VLOOKUP(D22,'TS Gantry - AP47'!$C$8:$Y$638,23,FALSE)</f>
        <v>LUNKARANSAR</v>
      </c>
      <c r="N22" s="214" t="str">
        <f>VLOOKUP(D22,'TS Gantry - AP47'!$C$8:$Z$638,24,FALSE)</f>
        <v>BIKANER</v>
      </c>
      <c r="O22" s="163"/>
      <c r="P22" s="163"/>
      <c r="Q22" s="183"/>
      <c r="R22" s="183"/>
      <c r="S22" s="163"/>
      <c r="T22" s="205"/>
      <c r="U22" s="175"/>
      <c r="V22" s="175"/>
      <c r="W22" s="175"/>
      <c r="X22" s="175"/>
      <c r="Y22" s="175"/>
      <c r="Z22" s="175"/>
      <c r="AA22" s="175"/>
    </row>
    <row r="23" ht="15.75" customHeight="1">
      <c r="A23" s="154">
        <f t="shared" si="1"/>
        <v>19</v>
      </c>
      <c r="B23" s="211" t="s">
        <v>689</v>
      </c>
      <c r="C23" s="163">
        <v>13.0</v>
      </c>
      <c r="D23" s="271" t="s">
        <v>404</v>
      </c>
      <c r="E23" s="163" t="str">
        <f>VLOOKUP(D23,'TS Gantry - AP47'!$C$8:$D$646,2,0)</f>
        <v>DA+6</v>
      </c>
      <c r="F23" s="157">
        <v>43.804</v>
      </c>
      <c r="G23" s="158">
        <v>45914.0</v>
      </c>
      <c r="H23" s="158">
        <v>45922.0</v>
      </c>
      <c r="I23" s="214" t="s">
        <v>718</v>
      </c>
      <c r="J23" s="214" t="s">
        <v>720</v>
      </c>
      <c r="K23" s="214" t="s">
        <v>654</v>
      </c>
      <c r="L23" s="214" t="str">
        <f>VLOOKUP(D23,'TS Gantry - AP47'!$C$8:$X$638,22,FALSE)</f>
        <v>KAKARICHCHHA</v>
      </c>
      <c r="M23" s="214" t="str">
        <f>VLOOKUP(D23,'TS Gantry - AP47'!$C$8:$Y$638,23,FALSE)</f>
        <v>LUNKARANSAR</v>
      </c>
      <c r="N23" s="214" t="str">
        <f>VLOOKUP(D23,'TS Gantry - AP47'!$C$8:$Z$638,24,FALSE)</f>
        <v>BIKANER</v>
      </c>
      <c r="O23" s="163"/>
      <c r="P23" s="163"/>
      <c r="Q23" s="183"/>
      <c r="R23" s="183"/>
      <c r="S23" s="163"/>
      <c r="T23" s="205"/>
      <c r="U23" s="175"/>
      <c r="V23" s="175"/>
      <c r="W23" s="175"/>
      <c r="X23" s="175"/>
      <c r="Y23" s="175"/>
      <c r="Z23" s="175"/>
      <c r="AA23" s="175"/>
    </row>
    <row r="24" ht="15.75" customHeight="1">
      <c r="A24" s="154">
        <f t="shared" si="1"/>
        <v>20</v>
      </c>
      <c r="B24" s="211" t="s">
        <v>689</v>
      </c>
      <c r="C24" s="163">
        <v>14.0</v>
      </c>
      <c r="D24" s="271" t="s">
        <v>324</v>
      </c>
      <c r="E24" s="163" t="str">
        <f>VLOOKUP(D24,'TS Gantry - AP47'!$C$8:$D$646,2,0)</f>
        <v>DA+0</v>
      </c>
      <c r="F24" s="157">
        <v>36.16</v>
      </c>
      <c r="G24" s="158">
        <v>45918.0</v>
      </c>
      <c r="H24" s="158">
        <v>45923.0</v>
      </c>
      <c r="I24" s="214" t="s">
        <v>716</v>
      </c>
      <c r="J24" s="214" t="s">
        <v>706</v>
      </c>
      <c r="K24" s="214" t="s">
        <v>654</v>
      </c>
      <c r="L24" s="214" t="str">
        <f>VLOOKUP(D24,'TS Gantry - AP47'!$C$8:$X$638,22,FALSE)</f>
        <v>SODHWALI</v>
      </c>
      <c r="M24" s="214" t="str">
        <f>VLOOKUP(D24,'TS Gantry - AP47'!$C$8:$Y$638,23,FALSE)</f>
        <v>LUNKARANSAR</v>
      </c>
      <c r="N24" s="214" t="str">
        <f>VLOOKUP(D24,'TS Gantry - AP47'!$C$8:$Z$638,24,FALSE)</f>
        <v>BIKANER</v>
      </c>
      <c r="O24" s="163"/>
      <c r="P24" s="163"/>
      <c r="Q24" s="183"/>
      <c r="R24" s="183"/>
      <c r="S24" s="163"/>
      <c r="T24" s="205"/>
      <c r="U24" s="175"/>
      <c r="V24" s="175"/>
      <c r="W24" s="175"/>
      <c r="X24" s="175"/>
      <c r="Y24" s="175"/>
      <c r="Z24" s="175"/>
      <c r="AA24" s="175"/>
    </row>
    <row r="25" ht="15.75" customHeight="1">
      <c r="A25" s="154">
        <f t="shared" si="1"/>
        <v>21</v>
      </c>
      <c r="B25" s="211" t="s">
        <v>689</v>
      </c>
      <c r="C25" s="163">
        <v>15.0</v>
      </c>
      <c r="D25" s="271" t="s">
        <v>348</v>
      </c>
      <c r="E25" s="163" t="str">
        <f>VLOOKUP(D25,'TS Gantry - AP47'!$C$8:$D$646,2,0)</f>
        <v>DA+0</v>
      </c>
      <c r="F25" s="157">
        <v>36.16</v>
      </c>
      <c r="G25" s="158">
        <v>45920.0</v>
      </c>
      <c r="H25" s="158">
        <v>45924.0</v>
      </c>
      <c r="I25" s="214" t="s">
        <v>715</v>
      </c>
      <c r="J25" s="214" t="s">
        <v>671</v>
      </c>
      <c r="K25" s="214" t="s">
        <v>654</v>
      </c>
      <c r="L25" s="214" t="str">
        <f>VLOOKUP(D25,'TS Gantry - AP47'!$C$8:$X$638,22,FALSE)</f>
        <v>DHEERERAN</v>
      </c>
      <c r="M25" s="214" t="str">
        <f>VLOOKUP(D25,'TS Gantry - AP47'!$C$8:$Y$638,23,FALSE)</f>
        <v>LUNKARANSAR</v>
      </c>
      <c r="N25" s="214" t="str">
        <f>VLOOKUP(D25,'TS Gantry - AP47'!$C$8:$Z$638,24,FALSE)</f>
        <v>BIKANER</v>
      </c>
      <c r="O25" s="163"/>
      <c r="P25" s="163"/>
      <c r="Q25" s="183"/>
      <c r="R25" s="183"/>
      <c r="S25" s="163"/>
      <c r="T25" s="205"/>
      <c r="U25" s="175"/>
      <c r="V25" s="175"/>
      <c r="W25" s="175"/>
      <c r="X25" s="175"/>
      <c r="Y25" s="175"/>
      <c r="Z25" s="175"/>
      <c r="AA25" s="175"/>
    </row>
    <row r="26" ht="15.75" customHeight="1">
      <c r="A26" s="154">
        <f t="shared" si="1"/>
        <v>22</v>
      </c>
      <c r="B26" s="211" t="s">
        <v>689</v>
      </c>
      <c r="C26" s="163">
        <v>16.0</v>
      </c>
      <c r="D26" s="271" t="s">
        <v>505</v>
      </c>
      <c r="E26" s="163" t="str">
        <f>VLOOKUP(D26,'TS Gantry - AP47'!$C$8:$D$646,2,0)</f>
        <v>DA+0</v>
      </c>
      <c r="F26" s="157">
        <v>36.16</v>
      </c>
      <c r="G26" s="158">
        <v>45921.0</v>
      </c>
      <c r="H26" s="158">
        <v>45927.0</v>
      </c>
      <c r="I26" s="214" t="s">
        <v>716</v>
      </c>
      <c r="J26" s="214" t="s">
        <v>719</v>
      </c>
      <c r="K26" s="214" t="s">
        <v>654</v>
      </c>
      <c r="L26" s="214" t="str">
        <f>VLOOKUP(D26,'TS Gantry - AP47'!$C$8:$X$638,22,FALSE)</f>
        <v>CHHATASAR</v>
      </c>
      <c r="M26" s="214" t="str">
        <f>VLOOKUP(D26,'TS Gantry - AP47'!$C$8:$Y$638,23,FALSE)</f>
        <v>LUNKARANSAR</v>
      </c>
      <c r="N26" s="214" t="str">
        <f>VLOOKUP(D26,'TS Gantry - AP47'!$C$8:$Z$638,24,FALSE)</f>
        <v>BIKANER</v>
      </c>
      <c r="O26" s="163"/>
      <c r="P26" s="163"/>
      <c r="Q26" s="183"/>
      <c r="R26" s="183"/>
      <c r="S26" s="163"/>
      <c r="T26" s="205"/>
      <c r="U26" s="175"/>
      <c r="V26" s="175"/>
      <c r="W26" s="175"/>
      <c r="X26" s="175"/>
      <c r="Y26" s="175"/>
      <c r="Z26" s="175"/>
      <c r="AA26" s="175"/>
    </row>
    <row r="27" ht="15.75" customHeight="1">
      <c r="A27" s="273">
        <f t="shared" si="1"/>
        <v>23</v>
      </c>
      <c r="B27" s="245" t="s">
        <v>689</v>
      </c>
      <c r="C27" s="170">
        <v>17.0</v>
      </c>
      <c r="D27" s="311" t="s">
        <v>403</v>
      </c>
      <c r="E27" s="170" t="str">
        <f>VLOOKUP(D27,'TS Gantry - AP47'!$C$8:$D$646,2,0)</f>
        <v>DA+3</v>
      </c>
      <c r="F27" s="307">
        <v>37.931</v>
      </c>
      <c r="G27" s="226">
        <v>45923.0</v>
      </c>
      <c r="H27" s="226">
        <v>45927.0</v>
      </c>
      <c r="I27" s="288" t="s">
        <v>718</v>
      </c>
      <c r="J27" s="288" t="s">
        <v>720</v>
      </c>
      <c r="K27" s="288" t="s">
        <v>654</v>
      </c>
      <c r="L27" s="288" t="str">
        <f>VLOOKUP(D27,'TS Gantry - AP47'!$C$8:$X$638,22,FALSE)</f>
        <v>KAKARICHCHHA</v>
      </c>
      <c r="M27" s="288" t="str">
        <f>VLOOKUP(D27,'TS Gantry - AP47'!$C$8:$Y$638,23,FALSE)</f>
        <v>LUNKARANSAR</v>
      </c>
      <c r="N27" s="288" t="str">
        <f>VLOOKUP(D27,'TS Gantry - AP47'!$C$8:$Z$638,24,FALSE)</f>
        <v>BIKANER</v>
      </c>
      <c r="O27" s="170"/>
      <c r="P27" s="170"/>
      <c r="Q27" s="208"/>
      <c r="R27" s="208"/>
      <c r="S27" s="170"/>
      <c r="T27" s="210"/>
      <c r="U27" s="175"/>
      <c r="V27" s="175"/>
      <c r="W27" s="175"/>
      <c r="X27" s="175"/>
      <c r="Y27" s="175"/>
      <c r="Z27" s="175"/>
      <c r="AA27" s="175"/>
    </row>
    <row r="28" ht="15.75" customHeight="1">
      <c r="A28" s="196">
        <f t="shared" si="1"/>
        <v>24</v>
      </c>
      <c r="B28" s="197" t="s">
        <v>691</v>
      </c>
      <c r="C28" s="197">
        <v>1.0</v>
      </c>
      <c r="D28" s="309" t="s">
        <v>438</v>
      </c>
      <c r="E28" s="197" t="str">
        <f>VLOOKUP(D28,'TS Gantry - AP47'!$C$8:$D$646,2,0)</f>
        <v>DA+6</v>
      </c>
      <c r="F28" s="310">
        <v>43.804</v>
      </c>
      <c r="G28" s="222">
        <v>45924.0</v>
      </c>
      <c r="H28" s="222">
        <v>45933.0</v>
      </c>
      <c r="I28" s="200" t="s">
        <v>716</v>
      </c>
      <c r="J28" s="200" t="s">
        <v>706</v>
      </c>
      <c r="K28" s="200" t="s">
        <v>654</v>
      </c>
      <c r="L28" s="200" t="str">
        <f>VLOOKUP(D28,'TS Gantry - AP47'!$C$8:$X$638,22,FALSE)</f>
        <v>UCHHRANGDESAR</v>
      </c>
      <c r="M28" s="200" t="str">
        <f>VLOOKUP(D28,'TS Gantry - AP47'!$C$8:$Y$638,23,FALSE)</f>
        <v>LUNKARANSAR</v>
      </c>
      <c r="N28" s="200" t="str">
        <f>VLOOKUP(D28,'TS Gantry - AP47'!$C$8:$Z$638,24,FALSE)</f>
        <v>BIKANER</v>
      </c>
      <c r="O28" s="197" t="s">
        <v>690</v>
      </c>
      <c r="P28" s="197"/>
      <c r="Q28" s="199">
        <v>45911.0</v>
      </c>
      <c r="R28" s="199">
        <v>45924.0</v>
      </c>
      <c r="S28" s="197"/>
      <c r="T28" s="201"/>
      <c r="U28" s="175"/>
      <c r="V28" s="175"/>
      <c r="W28" s="175"/>
      <c r="X28" s="175"/>
      <c r="Y28" s="175"/>
      <c r="Z28" s="175"/>
      <c r="AA28" s="175"/>
    </row>
    <row r="29" ht="15.75" customHeight="1">
      <c r="A29" s="154">
        <f t="shared" si="1"/>
        <v>25</v>
      </c>
      <c r="B29" s="211" t="s">
        <v>691</v>
      </c>
      <c r="C29" s="163">
        <v>2.0</v>
      </c>
      <c r="D29" s="271" t="s">
        <v>487</v>
      </c>
      <c r="E29" s="163" t="str">
        <f>VLOOKUP(D29,'TS Gantry - AP47'!$C$8:$D$646,2,0)</f>
        <v>DA+3</v>
      </c>
      <c r="F29" s="157">
        <v>37.931</v>
      </c>
      <c r="G29" s="158">
        <v>45928.0</v>
      </c>
      <c r="H29" s="158">
        <v>45934.0</v>
      </c>
      <c r="I29" s="214" t="s">
        <v>716</v>
      </c>
      <c r="J29" s="214" t="s">
        <v>719</v>
      </c>
      <c r="K29" s="214" t="s">
        <v>654</v>
      </c>
      <c r="L29" s="214" t="str">
        <f>VLOOKUP(D29,'TS Gantry - AP47'!$C$8:$X$638,22,FALSE)</f>
        <v>CHHATASAR</v>
      </c>
      <c r="M29" s="214" t="str">
        <f>VLOOKUP(D29,'TS Gantry - AP47'!$C$8:$Y$638,23,FALSE)</f>
        <v>LUNKARANSAR</v>
      </c>
      <c r="N29" s="214" t="str">
        <f>VLOOKUP(D29,'TS Gantry - AP47'!$C$8:$Z$638,24,FALSE)</f>
        <v>BIKANER</v>
      </c>
      <c r="O29" s="163" t="s">
        <v>690</v>
      </c>
      <c r="P29" s="163"/>
      <c r="Q29" s="183">
        <v>45911.0</v>
      </c>
      <c r="R29" s="183">
        <v>45926.0</v>
      </c>
      <c r="S29" s="163"/>
      <c r="T29" s="205"/>
      <c r="U29" s="175"/>
      <c r="V29" s="175"/>
      <c r="W29" s="175"/>
      <c r="X29" s="175"/>
      <c r="Y29" s="175"/>
      <c r="Z29" s="175"/>
      <c r="AA29" s="175"/>
    </row>
    <row r="30" ht="15.75" customHeight="1">
      <c r="A30" s="154">
        <f t="shared" si="1"/>
        <v>26</v>
      </c>
      <c r="B30" s="211" t="s">
        <v>691</v>
      </c>
      <c r="C30" s="163">
        <v>3.0</v>
      </c>
      <c r="D30" s="271" t="s">
        <v>407</v>
      </c>
      <c r="E30" s="163" t="str">
        <f>VLOOKUP(D30,'TS Gantry - AP47'!$C$8:$D$646,2,0)</f>
        <v>DA+6</v>
      </c>
      <c r="F30" s="157">
        <v>43.804</v>
      </c>
      <c r="G30" s="158">
        <v>45928.0</v>
      </c>
      <c r="H30" s="158">
        <v>45934.0</v>
      </c>
      <c r="I30" s="214" t="s">
        <v>718</v>
      </c>
      <c r="J30" s="214" t="s">
        <v>720</v>
      </c>
      <c r="K30" s="214" t="s">
        <v>654</v>
      </c>
      <c r="L30" s="214" t="str">
        <f>VLOOKUP(D30,'TS Gantry - AP47'!$C$8:$X$638,22,FALSE)</f>
        <v>KALKAL MUKLERA</v>
      </c>
      <c r="M30" s="214" t="str">
        <f>VLOOKUP(D30,'TS Gantry - AP47'!$C$8:$Y$638,23,FALSE)</f>
        <v>LUNKARANSAR</v>
      </c>
      <c r="N30" s="214" t="str">
        <f>VLOOKUP(D30,'TS Gantry - AP47'!$C$8:$Z$638,24,FALSE)</f>
        <v>BIKANER</v>
      </c>
      <c r="O30" s="163"/>
      <c r="P30" s="163"/>
      <c r="Q30" s="183"/>
      <c r="R30" s="183"/>
      <c r="S30" s="163"/>
      <c r="T30" s="205"/>
      <c r="U30" s="175"/>
      <c r="V30" s="175"/>
      <c r="W30" s="175"/>
      <c r="X30" s="175"/>
      <c r="Y30" s="175"/>
      <c r="Z30" s="175"/>
      <c r="AA30" s="175"/>
    </row>
    <row r="31" ht="15.75" customHeight="1">
      <c r="A31" s="154">
        <f t="shared" si="1"/>
        <v>27</v>
      </c>
      <c r="B31" s="211" t="s">
        <v>691</v>
      </c>
      <c r="C31" s="163">
        <v>4.0</v>
      </c>
      <c r="D31" s="271" t="s">
        <v>444</v>
      </c>
      <c r="E31" s="163" t="str">
        <f>VLOOKUP(D31,'TS Gantry - AP47'!$C$8:$D$646,2,0)</f>
        <v>DA+0</v>
      </c>
      <c r="F31" s="157">
        <v>36.16</v>
      </c>
      <c r="G31" s="158">
        <v>45933.0</v>
      </c>
      <c r="H31" s="158">
        <v>45938.0</v>
      </c>
      <c r="I31" s="214" t="s">
        <v>716</v>
      </c>
      <c r="J31" s="214" t="s">
        <v>706</v>
      </c>
      <c r="K31" s="214" t="s">
        <v>654</v>
      </c>
      <c r="L31" s="214" t="str">
        <f>VLOOKUP(D31,'TS Gantry - AP47'!$C$8:$X$638,22,FALSE)</f>
        <v>KALOO</v>
      </c>
      <c r="M31" s="214" t="str">
        <f>VLOOKUP(D31,'TS Gantry - AP47'!$C$8:$Y$638,23,FALSE)</f>
        <v>LUNKARANSAR</v>
      </c>
      <c r="N31" s="214" t="str">
        <f>VLOOKUP(D31,'TS Gantry - AP47'!$C$8:$Z$638,24,FALSE)</f>
        <v>BIKANER</v>
      </c>
      <c r="O31" s="163" t="s">
        <v>690</v>
      </c>
      <c r="P31" s="163"/>
      <c r="Q31" s="183">
        <v>45911.0</v>
      </c>
      <c r="R31" s="183">
        <v>45933.0</v>
      </c>
      <c r="S31" s="163"/>
      <c r="T31" s="205"/>
      <c r="U31" s="175"/>
      <c r="V31" s="175"/>
      <c r="W31" s="175"/>
      <c r="X31" s="175"/>
      <c r="Y31" s="175"/>
      <c r="Z31" s="175"/>
      <c r="AA31" s="175"/>
    </row>
    <row r="32" ht="15.0" customHeight="1">
      <c r="A32" s="154">
        <f t="shared" si="1"/>
        <v>28</v>
      </c>
      <c r="B32" s="211" t="s">
        <v>691</v>
      </c>
      <c r="C32" s="163">
        <v>5.0</v>
      </c>
      <c r="D32" s="271" t="s">
        <v>343</v>
      </c>
      <c r="E32" s="163" t="str">
        <f>VLOOKUP(D32,'TS Gantry - AP47'!$C$8:$D$646,2,0)</f>
        <v>DB1+0</v>
      </c>
      <c r="F32" s="157">
        <v>55.451</v>
      </c>
      <c r="G32" s="158">
        <v>45925.0</v>
      </c>
      <c r="H32" s="158">
        <v>45939.0</v>
      </c>
      <c r="I32" s="214" t="s">
        <v>715</v>
      </c>
      <c r="J32" s="214" t="s">
        <v>671</v>
      </c>
      <c r="K32" s="214" t="s">
        <v>654</v>
      </c>
      <c r="L32" s="214" t="str">
        <f>VLOOKUP(D32,'TS Gantry - AP47'!$C$8:$X$638,22,FALSE)</f>
        <v>DHEERERAN</v>
      </c>
      <c r="M32" s="214" t="str">
        <f>VLOOKUP(D32,'TS Gantry - AP47'!$C$8:$Y$638,23,FALSE)</f>
        <v>LUNKARANSAR</v>
      </c>
      <c r="N32" s="214" t="str">
        <f>VLOOKUP(D32,'TS Gantry - AP47'!$C$8:$Z$638,24,FALSE)</f>
        <v>BIKANER</v>
      </c>
      <c r="O32" s="163"/>
      <c r="P32" s="163"/>
      <c r="Q32" s="183"/>
      <c r="R32" s="183"/>
      <c r="S32" s="163"/>
      <c r="T32" s="205"/>
      <c r="U32" s="175"/>
      <c r="V32" s="175"/>
      <c r="W32" s="175"/>
      <c r="X32" s="175"/>
      <c r="Y32" s="175"/>
      <c r="Z32" s="175"/>
      <c r="AA32" s="175"/>
    </row>
    <row r="33" ht="15.75" customHeight="1">
      <c r="A33" s="154">
        <f t="shared" si="1"/>
        <v>29</v>
      </c>
      <c r="B33" s="211" t="s">
        <v>691</v>
      </c>
      <c r="C33" s="163">
        <v>6.0</v>
      </c>
      <c r="D33" s="237" t="s">
        <v>408</v>
      </c>
      <c r="E33" s="163" t="str">
        <f>VLOOKUP(D33,'TS Gantry - AP47'!$C$8:$D$646,2,0)</f>
        <v>DA+6</v>
      </c>
      <c r="F33" s="157">
        <v>43.804</v>
      </c>
      <c r="G33" s="158">
        <v>45935.0</v>
      </c>
      <c r="H33" s="158">
        <v>45942.0</v>
      </c>
      <c r="I33" s="214" t="s">
        <v>718</v>
      </c>
      <c r="J33" s="214" t="s">
        <v>720</v>
      </c>
      <c r="K33" s="214" t="s">
        <v>654</v>
      </c>
      <c r="L33" s="214" t="str">
        <f>VLOOKUP(D33,'TS Gantry - AP47'!$C$8:$X$638,22,FALSE)</f>
        <v>KALKAL MUKLERA</v>
      </c>
      <c r="M33" s="214" t="str">
        <f>VLOOKUP(D33,'TS Gantry - AP47'!$C$8:$Y$638,23,FALSE)</f>
        <v>LUNKARANSAR</v>
      </c>
      <c r="N33" s="214" t="str">
        <f>VLOOKUP(D33,'TS Gantry - AP47'!$C$8:$Z$638,24,FALSE)</f>
        <v>BIKANER</v>
      </c>
      <c r="O33" s="163"/>
      <c r="P33" s="163"/>
      <c r="Q33" s="183"/>
      <c r="R33" s="183"/>
      <c r="S33" s="163"/>
      <c r="T33" s="205"/>
      <c r="U33" s="175"/>
      <c r="V33" s="175"/>
      <c r="W33" s="175"/>
      <c r="X33" s="175"/>
      <c r="Y33" s="175"/>
      <c r="Z33" s="175"/>
      <c r="AA33" s="175"/>
    </row>
    <row r="34" ht="15.75" customHeight="1">
      <c r="A34" s="154">
        <f t="shared" si="1"/>
        <v>30</v>
      </c>
      <c r="B34" s="211" t="s">
        <v>691</v>
      </c>
      <c r="C34" s="163">
        <v>7.0</v>
      </c>
      <c r="D34" s="237" t="s">
        <v>482</v>
      </c>
      <c r="E34" s="163" t="str">
        <f>VLOOKUP(D34,'TS Gantry - AP47'!$C$8:$D$646,2,0)</f>
        <v>DA+6</v>
      </c>
      <c r="F34" s="157">
        <v>43.804</v>
      </c>
      <c r="G34" s="158">
        <v>45935.0</v>
      </c>
      <c r="H34" s="158">
        <v>45942.0</v>
      </c>
      <c r="I34" s="214" t="s">
        <v>716</v>
      </c>
      <c r="J34" s="214" t="s">
        <v>719</v>
      </c>
      <c r="K34" s="214" t="s">
        <v>654</v>
      </c>
      <c r="L34" s="214" t="str">
        <f>VLOOKUP(D34,'TS Gantry - AP47'!$C$8:$X$638,22,FALSE)</f>
        <v>GARABDESAR</v>
      </c>
      <c r="M34" s="214" t="str">
        <f>VLOOKUP(D34,'TS Gantry - AP47'!$C$8:$Y$638,23,FALSE)</f>
        <v>LUNKARANSAR</v>
      </c>
      <c r="N34" s="214" t="str">
        <f>VLOOKUP(D34,'TS Gantry - AP47'!$C$8:$Z$638,24,FALSE)</f>
        <v>BIKANER</v>
      </c>
      <c r="O34" s="163"/>
      <c r="P34" s="163"/>
      <c r="Q34" s="183"/>
      <c r="R34" s="183"/>
      <c r="S34" s="163"/>
      <c r="T34" s="205"/>
      <c r="U34" s="175"/>
      <c r="V34" s="175"/>
      <c r="W34" s="175"/>
      <c r="X34" s="175"/>
      <c r="Y34" s="175"/>
      <c r="Z34" s="175"/>
      <c r="AA34" s="175"/>
    </row>
    <row r="35" ht="15.75" customHeight="1">
      <c r="A35" s="154">
        <f t="shared" si="1"/>
        <v>31</v>
      </c>
      <c r="B35" s="211" t="s">
        <v>691</v>
      </c>
      <c r="C35" s="163">
        <v>8.0</v>
      </c>
      <c r="D35" s="271" t="s">
        <v>373</v>
      </c>
      <c r="E35" s="163" t="str">
        <f>VLOOKUP(D35,'TS Gantry - AP47'!$C$8:$D$646,2,0)</f>
        <v>DA+3</v>
      </c>
      <c r="F35" s="157">
        <v>37.931</v>
      </c>
      <c r="G35" s="158">
        <v>45940.0</v>
      </c>
      <c r="H35" s="158">
        <v>45948.0</v>
      </c>
      <c r="I35" s="214" t="s">
        <v>715</v>
      </c>
      <c r="J35" s="214" t="s">
        <v>671</v>
      </c>
      <c r="K35" s="214" t="s">
        <v>654</v>
      </c>
      <c r="L35" s="214" t="str">
        <f>VLOOKUP(D35,'TS Gantry - AP47'!$C$8:$X$638,22,FALSE)</f>
        <v>HANSHERA</v>
      </c>
      <c r="M35" s="214" t="str">
        <f>VLOOKUP(D35,'TS Gantry - AP47'!$C$8:$Y$638,23,FALSE)</f>
        <v>LUNKARANSAR</v>
      </c>
      <c r="N35" s="214" t="str">
        <f>VLOOKUP(D35,'TS Gantry - AP47'!$C$8:$Z$638,24,FALSE)</f>
        <v>BIKANER</v>
      </c>
      <c r="O35" s="163"/>
      <c r="P35" s="163"/>
      <c r="Q35" s="183"/>
      <c r="R35" s="183"/>
      <c r="S35" s="163"/>
      <c r="T35" s="205"/>
      <c r="U35" s="175"/>
      <c r="V35" s="175"/>
      <c r="W35" s="175"/>
      <c r="X35" s="175"/>
      <c r="Y35" s="175"/>
      <c r="Z35" s="175"/>
      <c r="AA35" s="175"/>
    </row>
    <row r="36" ht="15.75" customHeight="1">
      <c r="A36" s="154">
        <f t="shared" si="1"/>
        <v>32</v>
      </c>
      <c r="B36" s="211" t="s">
        <v>691</v>
      </c>
      <c r="C36" s="163">
        <v>9.0</v>
      </c>
      <c r="D36" s="271" t="s">
        <v>439</v>
      </c>
      <c r="E36" s="163" t="str">
        <f>VLOOKUP(D36,'TS Gantry - AP47'!$C$8:$D$646,2,0)</f>
        <v>DA+3</v>
      </c>
      <c r="F36" s="157">
        <v>37.931</v>
      </c>
      <c r="G36" s="158">
        <v>45943.0</v>
      </c>
      <c r="H36" s="158">
        <v>45948.0</v>
      </c>
      <c r="I36" s="214" t="s">
        <v>721</v>
      </c>
      <c r="J36" s="214" t="s">
        <v>706</v>
      </c>
      <c r="K36" s="214" t="s">
        <v>654</v>
      </c>
      <c r="L36" s="214" t="str">
        <f>VLOOKUP(D36,'TS Gantry - AP47'!$C$8:$X$638,22,FALSE)</f>
        <v>UCHHRANGDESAR</v>
      </c>
      <c r="M36" s="214" t="str">
        <f>VLOOKUP(D36,'TS Gantry - AP47'!$C$8:$Y$638,23,FALSE)</f>
        <v>LUNKARANSAR</v>
      </c>
      <c r="N36" s="214" t="str">
        <f>VLOOKUP(D36,'TS Gantry - AP47'!$C$8:$Z$638,24,FALSE)</f>
        <v>BIKANER</v>
      </c>
      <c r="O36" s="163"/>
      <c r="P36" s="163"/>
      <c r="Q36" s="183"/>
      <c r="R36" s="183"/>
      <c r="S36" s="163"/>
      <c r="T36" s="205"/>
      <c r="U36" s="175"/>
      <c r="V36" s="175"/>
      <c r="W36" s="175"/>
      <c r="X36" s="175"/>
      <c r="Y36" s="175"/>
      <c r="Z36" s="175"/>
      <c r="AA36" s="175"/>
    </row>
    <row r="37" ht="15.75" customHeight="1">
      <c r="A37" s="154">
        <f t="shared" si="1"/>
        <v>33</v>
      </c>
      <c r="B37" s="211" t="s">
        <v>691</v>
      </c>
      <c r="C37" s="163">
        <v>10.0</v>
      </c>
      <c r="D37" s="271" t="s">
        <v>451</v>
      </c>
      <c r="E37" s="163" t="str">
        <f>VLOOKUP(D37,'TS Gantry - AP47'!$C$8:$D$646,2,0)</f>
        <v>DA+3</v>
      </c>
      <c r="F37" s="157">
        <v>37.931</v>
      </c>
      <c r="G37" s="158">
        <v>45943.0</v>
      </c>
      <c r="H37" s="158">
        <v>45952.0</v>
      </c>
      <c r="I37" s="214" t="s">
        <v>716</v>
      </c>
      <c r="J37" s="214" t="s">
        <v>719</v>
      </c>
      <c r="K37" s="214" t="s">
        <v>654</v>
      </c>
      <c r="L37" s="214" t="str">
        <f>VLOOKUP(D37,'TS Gantry - AP47'!$C$8:$X$638,22,FALSE)</f>
        <v>KALOO</v>
      </c>
      <c r="M37" s="214" t="str">
        <f>VLOOKUP(D37,'TS Gantry - AP47'!$C$8:$Y$638,23,FALSE)</f>
        <v>LUNKARANSAR</v>
      </c>
      <c r="N37" s="214" t="str">
        <f>VLOOKUP(D37,'TS Gantry - AP47'!$C$8:$Z$638,24,FALSE)</f>
        <v>BIKANER</v>
      </c>
      <c r="O37" s="163"/>
      <c r="P37" s="163"/>
      <c r="Q37" s="183"/>
      <c r="R37" s="183"/>
      <c r="S37" s="163"/>
      <c r="T37" s="205"/>
      <c r="U37" s="175"/>
      <c r="V37" s="175"/>
      <c r="W37" s="175"/>
      <c r="X37" s="175"/>
      <c r="Y37" s="175"/>
      <c r="Z37" s="175"/>
      <c r="AA37" s="175"/>
    </row>
    <row r="38" ht="15.75" customHeight="1">
      <c r="A38" s="154">
        <f t="shared" si="1"/>
        <v>34</v>
      </c>
      <c r="B38" s="211" t="s">
        <v>691</v>
      </c>
      <c r="C38" s="163">
        <v>11.0</v>
      </c>
      <c r="D38" s="271" t="s">
        <v>448</v>
      </c>
      <c r="E38" s="163" t="str">
        <f>VLOOKUP(D38,'TS Gantry - AP47'!$C$8:$D$646,2,0)</f>
        <v>DB2+0</v>
      </c>
      <c r="F38" s="157">
        <v>59.501</v>
      </c>
      <c r="G38" s="158">
        <v>45949.0</v>
      </c>
      <c r="H38" s="158">
        <v>45955.0</v>
      </c>
      <c r="I38" s="214" t="s">
        <v>721</v>
      </c>
      <c r="J38" s="214" t="s">
        <v>722</v>
      </c>
      <c r="K38" s="214" t="s">
        <v>654</v>
      </c>
      <c r="L38" s="214" t="str">
        <f>VLOOKUP(D38,'TS Gantry - AP47'!$C$8:$X$638,22,FALSE)</f>
        <v>KALOO</v>
      </c>
      <c r="M38" s="214" t="str">
        <f>VLOOKUP(D38,'TS Gantry - AP47'!$C$8:$Y$638,23,FALSE)</f>
        <v>LUNKARANSAR</v>
      </c>
      <c r="N38" s="214" t="str">
        <f>VLOOKUP(D38,'TS Gantry - AP47'!$C$8:$Z$638,24,FALSE)</f>
        <v>BIKANER</v>
      </c>
      <c r="O38" s="163"/>
      <c r="P38" s="163"/>
      <c r="Q38" s="183"/>
      <c r="R38" s="183"/>
      <c r="S38" s="163"/>
      <c r="T38" s="205"/>
      <c r="U38" s="175"/>
      <c r="V38" s="175"/>
      <c r="W38" s="175"/>
      <c r="X38" s="175"/>
      <c r="Y38" s="175"/>
      <c r="Z38" s="175"/>
      <c r="AA38" s="175"/>
    </row>
    <row r="39" ht="15.75" customHeight="1">
      <c r="A39" s="154">
        <f t="shared" si="1"/>
        <v>35</v>
      </c>
      <c r="B39" s="211" t="s">
        <v>691</v>
      </c>
      <c r="C39" s="163">
        <v>12.0</v>
      </c>
      <c r="D39" s="271" t="s">
        <v>397</v>
      </c>
      <c r="E39" s="163" t="str">
        <f>VLOOKUP(D39,'TS Gantry - AP47'!$C$8:$D$646,2,0)</f>
        <v>DC2+0</v>
      </c>
      <c r="F39" s="157">
        <v>67.262</v>
      </c>
      <c r="G39" s="158">
        <v>45943.0</v>
      </c>
      <c r="H39" s="158">
        <v>45960.0</v>
      </c>
      <c r="I39" s="214" t="s">
        <v>718</v>
      </c>
      <c r="J39" s="214" t="s">
        <v>720</v>
      </c>
      <c r="K39" s="214" t="s">
        <v>654</v>
      </c>
      <c r="L39" s="214" t="str">
        <f>VLOOKUP(D39,'TS Gantry - AP47'!$C$8:$X$638,22,FALSE)</f>
        <v>SURANA</v>
      </c>
      <c r="M39" s="214" t="str">
        <f>VLOOKUP(D39,'TS Gantry - AP47'!$C$8:$Y$638,23,FALSE)</f>
        <v>LUNKARANSAR</v>
      </c>
      <c r="N39" s="214" t="str">
        <f>VLOOKUP(D39,'TS Gantry - AP47'!$C$8:$Z$638,24,FALSE)</f>
        <v>BIKANER</v>
      </c>
      <c r="O39" s="163"/>
      <c r="P39" s="163"/>
      <c r="Q39" s="183"/>
      <c r="R39" s="183"/>
      <c r="S39" s="163"/>
      <c r="T39" s="205"/>
      <c r="U39" s="175"/>
      <c r="V39" s="175"/>
      <c r="W39" s="175"/>
      <c r="X39" s="175"/>
      <c r="Y39" s="175"/>
      <c r="Z39" s="175"/>
      <c r="AA39" s="175"/>
    </row>
    <row r="40" ht="15.75" customHeight="1">
      <c r="A40" s="273">
        <f t="shared" si="1"/>
        <v>36</v>
      </c>
      <c r="B40" s="245" t="s">
        <v>691</v>
      </c>
      <c r="C40" s="170">
        <v>13.0</v>
      </c>
      <c r="D40" s="311" t="s">
        <v>447</v>
      </c>
      <c r="E40" s="170" t="str">
        <f>VLOOKUP(D40,'TS Gantry - AP47'!$C$8:$D$646,2,0)</f>
        <v>DA+6</v>
      </c>
      <c r="F40" s="307">
        <v>43.804</v>
      </c>
      <c r="G40" s="226">
        <v>45956.0</v>
      </c>
      <c r="H40" s="226">
        <v>45961.0</v>
      </c>
      <c r="I40" s="288" t="s">
        <v>721</v>
      </c>
      <c r="J40" s="288" t="s">
        <v>706</v>
      </c>
      <c r="K40" s="288" t="s">
        <v>654</v>
      </c>
      <c r="L40" s="288" t="str">
        <f>VLOOKUP(D40,'TS Gantry - AP47'!$C$8:$X$638,22,FALSE)</f>
        <v>KALOO</v>
      </c>
      <c r="M40" s="288" t="str">
        <f>VLOOKUP(D40,'TS Gantry - AP47'!$C$8:$Y$638,23,FALSE)</f>
        <v>LUNKARANSAR</v>
      </c>
      <c r="N40" s="288" t="str">
        <f>VLOOKUP(D40,'TS Gantry - AP47'!$C$8:$Z$638,24,FALSE)</f>
        <v>BIKANER</v>
      </c>
      <c r="O40" s="170"/>
      <c r="P40" s="170"/>
      <c r="Q40" s="208"/>
      <c r="R40" s="208"/>
      <c r="S40" s="170"/>
      <c r="T40" s="210"/>
      <c r="U40" s="175"/>
      <c r="V40" s="175"/>
      <c r="W40" s="175"/>
      <c r="X40" s="175"/>
      <c r="Y40" s="175"/>
      <c r="Z40" s="175"/>
      <c r="AA40" s="175"/>
    </row>
    <row r="41" ht="15.75" customHeight="1">
      <c r="A41" s="196">
        <f t="shared" si="1"/>
        <v>37</v>
      </c>
      <c r="B41" s="197" t="s">
        <v>637</v>
      </c>
      <c r="C41" s="197">
        <v>1.0</v>
      </c>
      <c r="D41" s="309" t="s">
        <v>443</v>
      </c>
      <c r="E41" s="197" t="str">
        <f>VLOOKUP(D41,'TS Gantry - AP47'!$C$8:$D$646,2,0)</f>
        <v>DA+0</v>
      </c>
      <c r="F41" s="310">
        <v>36.16</v>
      </c>
      <c r="G41" s="222">
        <v>45962.0</v>
      </c>
      <c r="H41" s="222">
        <v>45966.0</v>
      </c>
      <c r="I41" s="200" t="s">
        <v>721</v>
      </c>
      <c r="J41" s="200" t="s">
        <v>706</v>
      </c>
      <c r="K41" s="200" t="s">
        <v>654</v>
      </c>
      <c r="L41" s="200" t="str">
        <f>VLOOKUP(D41,'TS Gantry - AP47'!$C$8:$X$638,22,FALSE)</f>
        <v>KALOO</v>
      </c>
      <c r="M41" s="200" t="str">
        <f>VLOOKUP(D41,'TS Gantry - AP47'!$C$8:$Y$638,23,FALSE)</f>
        <v>LUNKARANSAR</v>
      </c>
      <c r="N41" s="200" t="str">
        <f>VLOOKUP(D41,'TS Gantry - AP47'!$C$8:$Z$638,24,FALSE)</f>
        <v>BIKANER</v>
      </c>
      <c r="O41" s="197"/>
      <c r="P41" s="197"/>
      <c r="Q41" s="199"/>
      <c r="R41" s="199"/>
      <c r="S41" s="197"/>
      <c r="T41" s="201"/>
      <c r="U41" s="175"/>
      <c r="V41" s="175"/>
      <c r="W41" s="175"/>
      <c r="X41" s="175"/>
      <c r="Y41" s="175"/>
      <c r="Z41" s="175"/>
      <c r="AA41" s="175"/>
    </row>
    <row r="42" ht="15.75" customHeight="1">
      <c r="A42" s="154">
        <f t="shared" si="1"/>
        <v>38</v>
      </c>
      <c r="B42" s="211" t="s">
        <v>637</v>
      </c>
      <c r="C42" s="163">
        <v>2.0</v>
      </c>
      <c r="D42" s="271" t="s">
        <v>399</v>
      </c>
      <c r="E42" s="163" t="str">
        <f>VLOOKUP(D42,'TS Gantry - AP47'!$C$8:$D$646,2,0)</f>
        <v>DA+6</v>
      </c>
      <c r="F42" s="157">
        <v>43.804</v>
      </c>
      <c r="G42" s="158">
        <v>45961.0</v>
      </c>
      <c r="H42" s="158">
        <v>45968.0</v>
      </c>
      <c r="I42" s="214" t="s">
        <v>718</v>
      </c>
      <c r="J42" s="214" t="s">
        <v>720</v>
      </c>
      <c r="K42" s="214" t="s">
        <v>654</v>
      </c>
      <c r="L42" s="214" t="str">
        <f>VLOOKUP(D42,'TS Gantry - AP47'!$C$8:$X$638,22,FALSE)</f>
        <v>SURANA</v>
      </c>
      <c r="M42" s="214" t="str">
        <f>VLOOKUP(D42,'TS Gantry - AP47'!$C$8:$Y$638,23,FALSE)</f>
        <v>LUNKARANSAR</v>
      </c>
      <c r="N42" s="214" t="str">
        <f>VLOOKUP(D42,'TS Gantry - AP47'!$C$8:$Z$638,24,FALSE)</f>
        <v>BIKANER</v>
      </c>
      <c r="O42" s="163"/>
      <c r="P42" s="163"/>
      <c r="Q42" s="183"/>
      <c r="R42" s="183"/>
      <c r="S42" s="163"/>
      <c r="T42" s="205"/>
      <c r="U42" s="175"/>
      <c r="V42" s="175"/>
      <c r="W42" s="175"/>
      <c r="X42" s="175"/>
      <c r="Y42" s="175"/>
      <c r="Z42" s="175"/>
      <c r="AA42" s="175"/>
    </row>
    <row r="43" ht="15.75" customHeight="1">
      <c r="A43" s="154">
        <f t="shared" si="1"/>
        <v>39</v>
      </c>
      <c r="B43" s="211" t="s">
        <v>637</v>
      </c>
      <c r="C43" s="211">
        <v>3.0</v>
      </c>
      <c r="D43" s="271" t="s">
        <v>445</v>
      </c>
      <c r="E43" s="163" t="str">
        <f>VLOOKUP(D43,'TS Gantry - AP47'!$C$8:$D$646,2,0)</f>
        <v>DA+0</v>
      </c>
      <c r="F43" s="157">
        <v>36.16</v>
      </c>
      <c r="G43" s="158">
        <v>45966.0</v>
      </c>
      <c r="H43" s="158">
        <v>45969.0</v>
      </c>
      <c r="I43" s="214" t="s">
        <v>721</v>
      </c>
      <c r="J43" s="214" t="s">
        <v>706</v>
      </c>
      <c r="K43" s="214" t="s">
        <v>654</v>
      </c>
      <c r="L43" s="214" t="str">
        <f>VLOOKUP(D43,'TS Gantry - AP47'!$C$8:$X$638,22,FALSE)</f>
        <v>KALOO</v>
      </c>
      <c r="M43" s="214" t="str">
        <f>VLOOKUP(D43,'TS Gantry - AP47'!$C$8:$Y$638,23,FALSE)</f>
        <v>LUNKARANSAR</v>
      </c>
      <c r="N43" s="214" t="str">
        <f>VLOOKUP(D43,'TS Gantry - AP47'!$C$8:$Z$638,24,FALSE)</f>
        <v>BIKANER</v>
      </c>
      <c r="O43" s="163"/>
      <c r="P43" s="163"/>
      <c r="Q43" s="183"/>
      <c r="R43" s="183"/>
      <c r="S43" s="163"/>
      <c r="T43" s="205"/>
      <c r="U43" s="175"/>
      <c r="V43" s="175"/>
      <c r="W43" s="175"/>
      <c r="X43" s="175"/>
      <c r="Y43" s="175"/>
      <c r="Z43" s="175"/>
      <c r="AA43" s="175"/>
    </row>
    <row r="44" ht="15.75" customHeight="1">
      <c r="A44" s="154">
        <f t="shared" si="1"/>
        <v>40</v>
      </c>
      <c r="B44" s="211" t="s">
        <v>637</v>
      </c>
      <c r="C44" s="163">
        <v>4.0</v>
      </c>
      <c r="D44" s="271" t="s">
        <v>452</v>
      </c>
      <c r="E44" s="163" t="str">
        <f>VLOOKUP(D44,'TS Gantry - AP47'!$C$8:$D$646,2,0)</f>
        <v>DA+6</v>
      </c>
      <c r="F44" s="157">
        <v>43.804</v>
      </c>
      <c r="G44" s="158">
        <v>45964.0</v>
      </c>
      <c r="H44" s="158">
        <v>45973.0</v>
      </c>
      <c r="I44" s="214" t="s">
        <v>721</v>
      </c>
      <c r="J44" s="214" t="s">
        <v>706</v>
      </c>
      <c r="K44" s="214" t="s">
        <v>654</v>
      </c>
      <c r="L44" s="214" t="str">
        <f>VLOOKUP(D44,'TS Gantry - AP47'!$C$8:$X$638,22,FALSE)</f>
        <v>KALOO</v>
      </c>
      <c r="M44" s="214" t="str">
        <f>VLOOKUP(D44,'TS Gantry - AP47'!$C$8:$Y$638,23,FALSE)</f>
        <v>LUNKARANSAR</v>
      </c>
      <c r="N44" s="214" t="str">
        <f>VLOOKUP(D44,'TS Gantry - AP47'!$C$8:$Z$638,24,FALSE)</f>
        <v>BIKANER</v>
      </c>
      <c r="O44" s="163"/>
      <c r="P44" s="163"/>
      <c r="Q44" s="183"/>
      <c r="R44" s="183"/>
      <c r="S44" s="163"/>
      <c r="T44" s="205"/>
      <c r="U44" s="175"/>
      <c r="V44" s="175"/>
      <c r="W44" s="175"/>
      <c r="X44" s="175"/>
      <c r="Y44" s="175"/>
      <c r="Z44" s="175"/>
      <c r="AA44" s="175"/>
    </row>
    <row r="45" ht="17.25" customHeight="1">
      <c r="A45" s="154">
        <f t="shared" si="1"/>
        <v>41</v>
      </c>
      <c r="B45" s="211" t="s">
        <v>637</v>
      </c>
      <c r="C45" s="211">
        <v>5.0</v>
      </c>
      <c r="D45" s="305" t="s">
        <v>375</v>
      </c>
      <c r="E45" s="163" t="str">
        <f>VLOOKUP(D45,'TS Gantry - AP47'!$C$8:$D$646,2,0)</f>
        <v>DA+9</v>
      </c>
      <c r="F45" s="306">
        <v>45.697</v>
      </c>
      <c r="G45" s="249">
        <v>45957.0</v>
      </c>
      <c r="H45" s="158">
        <v>45975.0</v>
      </c>
      <c r="I45" s="214" t="s">
        <v>715</v>
      </c>
      <c r="J45" s="214" t="s">
        <v>723</v>
      </c>
      <c r="K45" s="214" t="s">
        <v>654</v>
      </c>
      <c r="L45" s="214" t="str">
        <f>VLOOKUP(D45,'TS Gantry - AP47'!$C$8:$X$638,22,FALSE)</f>
        <v>HANSHERA</v>
      </c>
      <c r="M45" s="214" t="str">
        <f>VLOOKUP(D45,'TS Gantry - AP47'!$C$8:$Y$638,23,FALSE)</f>
        <v>LUNKARANSAR</v>
      </c>
      <c r="N45" s="214" t="str">
        <f>VLOOKUP(D45,'TS Gantry - AP47'!$C$8:$Z$638,24,FALSE)</f>
        <v>BIKANER</v>
      </c>
      <c r="O45" s="211"/>
      <c r="P45" s="211"/>
      <c r="Q45" s="213"/>
      <c r="R45" s="213"/>
      <c r="S45" s="211"/>
      <c r="T45" s="252"/>
      <c r="U45" s="175"/>
      <c r="V45" s="175"/>
      <c r="W45" s="175"/>
      <c r="X45" s="175"/>
      <c r="Y45" s="175"/>
      <c r="Z45" s="175"/>
      <c r="AA45" s="175"/>
    </row>
    <row r="46" ht="15.75" customHeight="1">
      <c r="A46" s="154">
        <f t="shared" si="1"/>
        <v>42</v>
      </c>
      <c r="B46" s="211" t="s">
        <v>637</v>
      </c>
      <c r="C46" s="163">
        <v>6.0</v>
      </c>
      <c r="D46" s="271" t="s">
        <v>400</v>
      </c>
      <c r="E46" s="163" t="str">
        <f>VLOOKUP(D46,'TS Gantry - AP47'!$C$8:$D$646,2,0)</f>
        <v>DA-1.5</v>
      </c>
      <c r="F46" s="157">
        <v>35.602</v>
      </c>
      <c r="G46" s="158">
        <v>45968.0</v>
      </c>
      <c r="H46" s="158">
        <v>45976.0</v>
      </c>
      <c r="I46" s="214" t="s">
        <v>718</v>
      </c>
      <c r="J46" s="214" t="s">
        <v>720</v>
      </c>
      <c r="K46" s="214" t="s">
        <v>654</v>
      </c>
      <c r="L46" s="214" t="str">
        <f>VLOOKUP(D46,'TS Gantry - AP47'!$C$8:$X$638,22,FALSE)</f>
        <v>KAKARICHCHHA</v>
      </c>
      <c r="M46" s="214" t="str">
        <f>VLOOKUP(D46,'TS Gantry - AP47'!$C$8:$Y$638,23,FALSE)</f>
        <v>LUNKARANSAR</v>
      </c>
      <c r="N46" s="214" t="str">
        <f>VLOOKUP(D46,'TS Gantry - AP47'!$C$8:$Z$638,24,FALSE)</f>
        <v>BIKANER</v>
      </c>
      <c r="O46" s="163"/>
      <c r="P46" s="163"/>
      <c r="Q46" s="183"/>
      <c r="R46" s="183"/>
      <c r="S46" s="163"/>
      <c r="T46" s="205"/>
      <c r="U46" s="175"/>
      <c r="V46" s="175"/>
      <c r="W46" s="175"/>
      <c r="X46" s="175"/>
      <c r="Y46" s="175"/>
      <c r="Z46" s="175"/>
      <c r="AA46" s="175"/>
    </row>
    <row r="47" ht="15.75" customHeight="1">
      <c r="A47" s="154">
        <f t="shared" si="1"/>
        <v>43</v>
      </c>
      <c r="B47" s="211" t="s">
        <v>637</v>
      </c>
      <c r="C47" s="211">
        <v>7.0</v>
      </c>
      <c r="D47" s="271" t="s">
        <v>460</v>
      </c>
      <c r="E47" s="163" t="str">
        <f>VLOOKUP(D47,'TS Gantry - AP47'!$C$8:$D$646,2,0)</f>
        <v>DA+6</v>
      </c>
      <c r="F47" s="157">
        <v>43.804</v>
      </c>
      <c r="G47" s="158">
        <v>45974.0</v>
      </c>
      <c r="H47" s="158">
        <v>45978.0</v>
      </c>
      <c r="I47" s="214" t="s">
        <v>721</v>
      </c>
      <c r="J47" s="214" t="s">
        <v>706</v>
      </c>
      <c r="K47" s="214" t="s">
        <v>654</v>
      </c>
      <c r="L47" s="214" t="str">
        <f>VLOOKUP(D47,'TS Gantry - AP47'!$C$8:$X$638,22,FALSE)</f>
        <v>KALOO</v>
      </c>
      <c r="M47" s="214" t="str">
        <f>VLOOKUP(D47,'TS Gantry - AP47'!$C$8:$Y$638,23,FALSE)</f>
        <v>LUNKARANSAR</v>
      </c>
      <c r="N47" s="214" t="str">
        <f>VLOOKUP(D47,'TS Gantry - AP47'!$C$8:$Z$638,24,FALSE)</f>
        <v>BIKANER</v>
      </c>
      <c r="O47" s="163"/>
      <c r="P47" s="163"/>
      <c r="Q47" s="183"/>
      <c r="R47" s="183"/>
      <c r="S47" s="163"/>
      <c r="T47" s="205"/>
      <c r="U47" s="175"/>
      <c r="V47" s="175"/>
      <c r="W47" s="175"/>
      <c r="X47" s="175"/>
      <c r="Y47" s="175"/>
      <c r="Z47" s="175"/>
      <c r="AA47" s="175"/>
    </row>
    <row r="48" ht="15.75" customHeight="1">
      <c r="A48" s="154">
        <f t="shared" si="1"/>
        <v>44</v>
      </c>
      <c r="B48" s="211" t="s">
        <v>637</v>
      </c>
      <c r="C48" s="163">
        <v>8.0</v>
      </c>
      <c r="D48" s="271" t="s">
        <v>458</v>
      </c>
      <c r="E48" s="163" t="str">
        <f>VLOOKUP(D48,'TS Gantry - AP47'!$C$8:$D$646,2,0)</f>
        <v>DA+0</v>
      </c>
      <c r="F48" s="157">
        <v>36.16</v>
      </c>
      <c r="G48" s="158">
        <v>45978.0</v>
      </c>
      <c r="H48" s="158">
        <v>45982.0</v>
      </c>
      <c r="I48" s="214" t="s">
        <v>721</v>
      </c>
      <c r="J48" s="214" t="s">
        <v>706</v>
      </c>
      <c r="K48" s="214" t="s">
        <v>654</v>
      </c>
      <c r="L48" s="214" t="str">
        <f>VLOOKUP(D48,'TS Gantry - AP47'!$C$8:$X$638,22,FALSE)</f>
        <v>KALOO</v>
      </c>
      <c r="M48" s="214" t="str">
        <f>VLOOKUP(D48,'TS Gantry - AP47'!$C$8:$Y$638,23,FALSE)</f>
        <v>LUNKARANSAR</v>
      </c>
      <c r="N48" s="214" t="str">
        <f>VLOOKUP(D48,'TS Gantry - AP47'!$C$8:$Z$638,24,FALSE)</f>
        <v>BIKANER</v>
      </c>
      <c r="O48" s="163"/>
      <c r="P48" s="163"/>
      <c r="Q48" s="183"/>
      <c r="R48" s="183"/>
      <c r="S48" s="163"/>
      <c r="T48" s="205"/>
      <c r="U48" s="175"/>
      <c r="V48" s="175"/>
      <c r="W48" s="175"/>
      <c r="X48" s="175"/>
      <c r="Y48" s="175"/>
      <c r="Z48" s="175"/>
      <c r="AA48" s="175"/>
    </row>
    <row r="49" ht="15.75" customHeight="1">
      <c r="A49" s="154">
        <f t="shared" si="1"/>
        <v>45</v>
      </c>
      <c r="B49" s="211" t="s">
        <v>637</v>
      </c>
      <c r="C49" s="211">
        <v>9.0</v>
      </c>
      <c r="D49" s="271" t="s">
        <v>395</v>
      </c>
      <c r="E49" s="163" t="str">
        <f>VLOOKUP(D49,'TS Gantry - AP47'!$C$8:$D$646,2,0)</f>
        <v>DA+6</v>
      </c>
      <c r="F49" s="157">
        <v>43.804</v>
      </c>
      <c r="G49" s="158">
        <v>45977.0</v>
      </c>
      <c r="H49" s="158">
        <v>45983.0</v>
      </c>
      <c r="I49" s="214" t="s">
        <v>724</v>
      </c>
      <c r="J49" s="214" t="s">
        <v>720</v>
      </c>
      <c r="K49" s="214" t="s">
        <v>654</v>
      </c>
      <c r="L49" s="214" t="str">
        <f>VLOOKUP(D49,'TS Gantry - AP47'!$C$8:$X$638,22,FALSE)</f>
        <v>SURANA</v>
      </c>
      <c r="M49" s="214" t="str">
        <f>VLOOKUP(D49,'TS Gantry - AP47'!$C$8:$Y$638,23,FALSE)</f>
        <v>LUNKARANSAR</v>
      </c>
      <c r="N49" s="214" t="str">
        <f>VLOOKUP(D49,'TS Gantry - AP47'!$C$8:$Z$638,24,FALSE)</f>
        <v>BIKANER</v>
      </c>
      <c r="O49" s="163"/>
      <c r="P49" s="163"/>
      <c r="Q49" s="183"/>
      <c r="R49" s="183"/>
      <c r="S49" s="163"/>
      <c r="T49" s="205"/>
      <c r="U49" s="175"/>
      <c r="V49" s="175"/>
      <c r="W49" s="175"/>
      <c r="X49" s="175"/>
      <c r="Y49" s="175"/>
      <c r="Z49" s="175"/>
      <c r="AA49" s="175"/>
    </row>
    <row r="50" ht="15.75" customHeight="1">
      <c r="A50" s="154">
        <f t="shared" si="1"/>
        <v>46</v>
      </c>
      <c r="B50" s="211" t="s">
        <v>637</v>
      </c>
      <c r="C50" s="163">
        <v>10.0</v>
      </c>
      <c r="D50" s="271" t="s">
        <v>456</v>
      </c>
      <c r="E50" s="163" t="str">
        <f>VLOOKUP(D50,'TS Gantry - AP47'!$C$8:$D$646,2,0)</f>
        <v>DA+3</v>
      </c>
      <c r="F50" s="157">
        <v>37.931</v>
      </c>
      <c r="G50" s="158">
        <v>45982.0</v>
      </c>
      <c r="H50" s="158">
        <v>45986.0</v>
      </c>
      <c r="I50" s="214" t="s">
        <v>721</v>
      </c>
      <c r="J50" s="214" t="s">
        <v>706</v>
      </c>
      <c r="K50" s="214" t="s">
        <v>654</v>
      </c>
      <c r="L50" s="214" t="str">
        <f>VLOOKUP(D50,'TS Gantry - AP47'!$C$8:$X$638,22,FALSE)</f>
        <v>KALOO</v>
      </c>
      <c r="M50" s="214" t="str">
        <f>VLOOKUP(D50,'TS Gantry - AP47'!$C$8:$Y$638,23,FALSE)</f>
        <v>LUNKARANSAR</v>
      </c>
      <c r="N50" s="214" t="str">
        <f>VLOOKUP(D50,'TS Gantry - AP47'!$C$8:$Z$638,24,FALSE)</f>
        <v>BIKANER</v>
      </c>
      <c r="O50" s="163"/>
      <c r="P50" s="163"/>
      <c r="Q50" s="183"/>
      <c r="R50" s="183"/>
      <c r="S50" s="163"/>
      <c r="T50" s="205"/>
      <c r="U50" s="175"/>
      <c r="V50" s="175"/>
      <c r="W50" s="175"/>
      <c r="X50" s="175"/>
      <c r="Y50" s="175"/>
      <c r="Z50" s="175"/>
      <c r="AA50" s="175"/>
    </row>
    <row r="51" ht="15.75" customHeight="1">
      <c r="A51" s="154">
        <f t="shared" si="1"/>
        <v>47</v>
      </c>
      <c r="B51" s="211" t="s">
        <v>637</v>
      </c>
      <c r="C51" s="211">
        <v>11.0</v>
      </c>
      <c r="D51" s="271" t="s">
        <v>377</v>
      </c>
      <c r="E51" s="163" t="str">
        <f>VLOOKUP(D51,'TS Gantry - AP47'!$C$8:$D$646,2,0)</f>
        <v>DA+9</v>
      </c>
      <c r="F51" s="157">
        <v>45.697</v>
      </c>
      <c r="G51" s="158">
        <v>45978.0</v>
      </c>
      <c r="H51" s="158">
        <v>45987.0</v>
      </c>
      <c r="I51" s="214" t="s">
        <v>725</v>
      </c>
      <c r="J51" s="214" t="s">
        <v>723</v>
      </c>
      <c r="K51" s="214" t="s">
        <v>654</v>
      </c>
      <c r="L51" s="214" t="str">
        <f>VLOOKUP(D51,'TS Gantry - AP47'!$C$8:$X$638,22,FALSE)</f>
        <v>HANSHERA</v>
      </c>
      <c r="M51" s="214" t="str">
        <f>VLOOKUP(D51,'TS Gantry - AP47'!$C$8:$Y$638,23,FALSE)</f>
        <v>LUNKARANSAR</v>
      </c>
      <c r="N51" s="214" t="str">
        <f>VLOOKUP(D51,'TS Gantry - AP47'!$C$8:$Z$638,24,FALSE)</f>
        <v>BIKANER</v>
      </c>
      <c r="O51" s="163"/>
      <c r="P51" s="163"/>
      <c r="Q51" s="183"/>
      <c r="R51" s="183"/>
      <c r="S51" s="163"/>
      <c r="T51" s="205"/>
      <c r="U51" s="175"/>
      <c r="V51" s="175"/>
      <c r="W51" s="175"/>
      <c r="X51" s="175"/>
      <c r="Y51" s="175"/>
      <c r="Z51" s="175"/>
      <c r="AA51" s="175"/>
    </row>
    <row r="52" ht="15.75" customHeight="1">
      <c r="A52" s="154">
        <f t="shared" si="1"/>
        <v>48</v>
      </c>
      <c r="B52" s="211" t="s">
        <v>637</v>
      </c>
      <c r="C52" s="163">
        <v>12.0</v>
      </c>
      <c r="D52" s="271" t="s">
        <v>376</v>
      </c>
      <c r="E52" s="163" t="str">
        <f>VLOOKUP(D52,'TS Gantry - AP47'!$C$8:$D$646,2,0)</f>
        <v>DA+9</v>
      </c>
      <c r="F52" s="157">
        <v>45.697</v>
      </c>
      <c r="G52" s="158">
        <v>45977.0</v>
      </c>
      <c r="H52" s="158">
        <v>45990.0</v>
      </c>
      <c r="I52" s="214" t="s">
        <v>715</v>
      </c>
      <c r="J52" s="214" t="s">
        <v>726</v>
      </c>
      <c r="K52" s="214" t="s">
        <v>654</v>
      </c>
      <c r="L52" s="214" t="str">
        <f>VLOOKUP(D52,'TS Gantry - AP47'!$C$8:$X$638,22,FALSE)</f>
        <v>HANSHERA</v>
      </c>
      <c r="M52" s="214" t="str">
        <f>VLOOKUP(D52,'TS Gantry - AP47'!$C$8:$Y$638,23,FALSE)</f>
        <v>LUNKARANSAR</v>
      </c>
      <c r="N52" s="214" t="str">
        <f>VLOOKUP(D52,'TS Gantry - AP47'!$C$8:$Z$638,24,FALSE)</f>
        <v>BIKANER</v>
      </c>
      <c r="O52" s="163"/>
      <c r="P52" s="163"/>
      <c r="Q52" s="183"/>
      <c r="R52" s="183"/>
      <c r="S52" s="163"/>
      <c r="T52" s="205"/>
      <c r="U52" s="175"/>
      <c r="V52" s="175"/>
      <c r="W52" s="175"/>
      <c r="X52" s="175"/>
      <c r="Y52" s="175"/>
      <c r="Z52" s="175"/>
      <c r="AA52" s="175"/>
    </row>
    <row r="53" ht="15.75" customHeight="1">
      <c r="A53" s="154">
        <f t="shared" si="1"/>
        <v>49</v>
      </c>
      <c r="B53" s="211" t="s">
        <v>637</v>
      </c>
      <c r="C53" s="211">
        <v>13.0</v>
      </c>
      <c r="D53" s="271" t="s">
        <v>394</v>
      </c>
      <c r="E53" s="163" t="str">
        <f>VLOOKUP(D53,'TS Gantry - AP47'!$C$8:$D$646,2,0)</f>
        <v>DA+6</v>
      </c>
      <c r="F53" s="157">
        <v>43.804</v>
      </c>
      <c r="G53" s="158">
        <v>45984.0</v>
      </c>
      <c r="H53" s="158">
        <v>45990.0</v>
      </c>
      <c r="I53" s="214" t="s">
        <v>724</v>
      </c>
      <c r="J53" s="214" t="s">
        <v>720</v>
      </c>
      <c r="K53" s="214" t="s">
        <v>654</v>
      </c>
      <c r="L53" s="214" t="str">
        <f>VLOOKUP(D53,'TS Gantry - AP47'!$C$8:$X$638,22,FALSE)</f>
        <v>SURANA</v>
      </c>
      <c r="M53" s="214" t="str">
        <f>VLOOKUP(D53,'TS Gantry - AP47'!$C$8:$Y$638,23,FALSE)</f>
        <v>LUNKARANSAR</v>
      </c>
      <c r="N53" s="214" t="str">
        <f>VLOOKUP(D53,'TS Gantry - AP47'!$C$8:$Z$638,24,FALSE)</f>
        <v>BIKANER</v>
      </c>
      <c r="O53" s="163"/>
      <c r="P53" s="163"/>
      <c r="Q53" s="183"/>
      <c r="R53" s="183"/>
      <c r="S53" s="163"/>
      <c r="T53" s="205"/>
      <c r="U53" s="175"/>
      <c r="V53" s="175"/>
      <c r="W53" s="175"/>
      <c r="X53" s="175"/>
      <c r="Y53" s="175"/>
      <c r="Z53" s="175"/>
      <c r="AA53" s="175"/>
    </row>
    <row r="54" ht="15.75" customHeight="1">
      <c r="A54" s="154">
        <f t="shared" si="1"/>
        <v>50</v>
      </c>
      <c r="B54" s="211" t="s">
        <v>637</v>
      </c>
      <c r="C54" s="163">
        <v>14.0</v>
      </c>
      <c r="D54" s="271" t="s">
        <v>453</v>
      </c>
      <c r="E54" s="163" t="str">
        <f>VLOOKUP(D54,'TS Gantry - AP47'!$C$8:$D$646,2,0)</f>
        <v>DA+0</v>
      </c>
      <c r="F54" s="157">
        <v>36.16</v>
      </c>
      <c r="G54" s="158">
        <v>45986.0</v>
      </c>
      <c r="H54" s="158">
        <v>45990.0</v>
      </c>
      <c r="I54" s="214" t="s">
        <v>721</v>
      </c>
      <c r="J54" s="214" t="s">
        <v>706</v>
      </c>
      <c r="K54" s="214" t="s">
        <v>654</v>
      </c>
      <c r="L54" s="214" t="str">
        <f>VLOOKUP(D54,'TS Gantry - AP47'!$C$8:$X$638,22,FALSE)</f>
        <v>KALOO</v>
      </c>
      <c r="M54" s="214" t="str">
        <f>VLOOKUP(D54,'TS Gantry - AP47'!$C$8:$Y$638,23,FALSE)</f>
        <v>LUNKARANSAR</v>
      </c>
      <c r="N54" s="214" t="str">
        <f>VLOOKUP(D54,'TS Gantry - AP47'!$C$8:$Z$638,24,FALSE)</f>
        <v>BIKANER</v>
      </c>
      <c r="O54" s="163"/>
      <c r="P54" s="163"/>
      <c r="Q54" s="183"/>
      <c r="R54" s="183"/>
      <c r="S54" s="163"/>
      <c r="T54" s="205"/>
      <c r="U54" s="175"/>
      <c r="V54" s="175"/>
      <c r="W54" s="175"/>
      <c r="X54" s="175"/>
      <c r="Y54" s="175"/>
      <c r="Z54" s="175"/>
      <c r="AA54" s="175"/>
    </row>
    <row r="55" ht="15.75" customHeight="1">
      <c r="A55" s="154">
        <f t="shared" si="1"/>
        <v>51</v>
      </c>
      <c r="B55" s="211" t="s">
        <v>637</v>
      </c>
      <c r="C55" s="211">
        <v>15.0</v>
      </c>
      <c r="D55" s="271" t="s">
        <v>496</v>
      </c>
      <c r="E55" s="163" t="str">
        <f>VLOOKUP(D55,'TS Gantry - AP47'!$C$8:$D$646,2,0)</f>
        <v>DA+3</v>
      </c>
      <c r="F55" s="157">
        <v>37.931</v>
      </c>
      <c r="G55" s="158">
        <v>45983.0</v>
      </c>
      <c r="H55" s="158">
        <v>45993.0</v>
      </c>
      <c r="I55" s="214" t="s">
        <v>727</v>
      </c>
      <c r="J55" s="214" t="s">
        <v>719</v>
      </c>
      <c r="K55" s="214" t="s">
        <v>654</v>
      </c>
      <c r="L55" s="214" t="str">
        <f>VLOOKUP(D55,'TS Gantry - AP47'!$C$8:$X$638,22,FALSE)</f>
        <v>CHHATASAR</v>
      </c>
      <c r="M55" s="214" t="str">
        <f>VLOOKUP(D55,'TS Gantry - AP47'!$C$8:$Y$638,23,FALSE)</f>
        <v>LUNKARANSAR</v>
      </c>
      <c r="N55" s="214" t="str">
        <f>VLOOKUP(D55,'TS Gantry - AP47'!$C$8:$Z$638,24,FALSE)</f>
        <v>BIKANER</v>
      </c>
      <c r="O55" s="163"/>
      <c r="P55" s="163"/>
      <c r="Q55" s="183"/>
      <c r="R55" s="183"/>
      <c r="S55" s="163"/>
      <c r="T55" s="205"/>
      <c r="U55" s="175"/>
      <c r="V55" s="175"/>
      <c r="W55" s="175"/>
      <c r="X55" s="175"/>
      <c r="Y55" s="175"/>
      <c r="Z55" s="175"/>
      <c r="AA55" s="175"/>
    </row>
    <row r="56" ht="15.75" customHeight="1">
      <c r="A56" s="273">
        <f t="shared" si="1"/>
        <v>52</v>
      </c>
      <c r="B56" s="245" t="s">
        <v>637</v>
      </c>
      <c r="C56" s="170">
        <v>16.0</v>
      </c>
      <c r="D56" s="311" t="s">
        <v>360</v>
      </c>
      <c r="E56" s="170" t="str">
        <f>VLOOKUP(D56,'TS Gantry - AP47'!$C$8:$D$646,2,0)</f>
        <v>DA-1.5</v>
      </c>
      <c r="F56" s="307">
        <v>35.602</v>
      </c>
      <c r="G56" s="226">
        <v>45988.0</v>
      </c>
      <c r="H56" s="226">
        <v>45994.0</v>
      </c>
      <c r="I56" s="288" t="s">
        <v>725</v>
      </c>
      <c r="J56" s="288" t="s">
        <v>671</v>
      </c>
      <c r="K56" s="288" t="s">
        <v>654</v>
      </c>
      <c r="L56" s="288" t="str">
        <f>VLOOKUP(D56,'TS Gantry - AP47'!$C$8:$X$638,22,FALSE)</f>
        <v>SHARAH BOOCHAWAS</v>
      </c>
      <c r="M56" s="288" t="str">
        <f>VLOOKUP(D56,'TS Gantry - AP47'!$C$8:$Y$638,23,FALSE)</f>
        <v>LUNKARANSAR</v>
      </c>
      <c r="N56" s="288" t="str">
        <f>VLOOKUP(D56,'TS Gantry - AP47'!$C$8:$Z$638,24,FALSE)</f>
        <v>BIKANER</v>
      </c>
      <c r="O56" s="170"/>
      <c r="P56" s="170"/>
      <c r="Q56" s="208"/>
      <c r="R56" s="208"/>
      <c r="S56" s="170"/>
      <c r="T56" s="210"/>
      <c r="U56" s="175"/>
      <c r="V56" s="175"/>
      <c r="W56" s="175"/>
      <c r="X56" s="175"/>
      <c r="Y56" s="175"/>
      <c r="Z56" s="175"/>
      <c r="AA56" s="175"/>
    </row>
    <row r="57" ht="15.75" customHeight="1">
      <c r="A57" s="196">
        <f t="shared" si="1"/>
        <v>53</v>
      </c>
      <c r="B57" s="197" t="s">
        <v>698</v>
      </c>
      <c r="C57" s="197">
        <v>1.0</v>
      </c>
      <c r="D57" s="309" t="s">
        <v>449</v>
      </c>
      <c r="E57" s="197" t="str">
        <f>VLOOKUP(D57,'TS Gantry - AP47'!$C$8:$D$646,2,0)</f>
        <v>DA+6</v>
      </c>
      <c r="F57" s="310">
        <v>43.804</v>
      </c>
      <c r="G57" s="222">
        <v>45990.0</v>
      </c>
      <c r="H57" s="222">
        <v>45995.0</v>
      </c>
      <c r="I57" s="200" t="s">
        <v>721</v>
      </c>
      <c r="J57" s="200" t="s">
        <v>706</v>
      </c>
      <c r="K57" s="200" t="s">
        <v>654</v>
      </c>
      <c r="L57" s="200" t="str">
        <f>VLOOKUP(D57,'TS Gantry - AP47'!$C$8:$X$638,22,FALSE)</f>
        <v>KALOO</v>
      </c>
      <c r="M57" s="200" t="str">
        <f>VLOOKUP(D57,'TS Gantry - AP47'!$C$8:$Y$638,23,FALSE)</f>
        <v>LUNKARANSAR</v>
      </c>
      <c r="N57" s="200" t="str">
        <f>VLOOKUP(D57,'TS Gantry - AP47'!$C$8:$Z$638,24,FALSE)</f>
        <v>BIKANER</v>
      </c>
      <c r="O57" s="197"/>
      <c r="P57" s="197"/>
      <c r="Q57" s="199"/>
      <c r="R57" s="199"/>
      <c r="S57" s="197"/>
      <c r="T57" s="201"/>
      <c r="U57" s="175"/>
      <c r="V57" s="175"/>
      <c r="W57" s="175"/>
      <c r="X57" s="175"/>
      <c r="Y57" s="175"/>
      <c r="Z57" s="175"/>
      <c r="AA57" s="175"/>
    </row>
    <row r="58" ht="15.75" customHeight="1">
      <c r="A58" s="154">
        <f t="shared" si="1"/>
        <v>54</v>
      </c>
      <c r="B58" s="211" t="s">
        <v>698</v>
      </c>
      <c r="C58" s="163">
        <v>2.0</v>
      </c>
      <c r="D58" s="271" t="s">
        <v>335</v>
      </c>
      <c r="E58" s="163" t="str">
        <f>VLOOKUP(D58,'TS Gantry - AP47'!$C$8:$D$646,2,0)</f>
        <v>DA-1.5</v>
      </c>
      <c r="F58" s="157">
        <v>19.773</v>
      </c>
      <c r="G58" s="312">
        <v>45977.0</v>
      </c>
      <c r="H58" s="312">
        <v>45979.0</v>
      </c>
      <c r="I58" s="214" t="s">
        <v>728</v>
      </c>
      <c r="J58" s="214" t="s">
        <v>729</v>
      </c>
      <c r="K58" s="214" t="s">
        <v>654</v>
      </c>
      <c r="L58" s="214" t="str">
        <f>VLOOKUP(D58,'TS Gantry - AP47'!$C$8:$X$638,22,FALSE)</f>
        <v>DOODIMUKLERA</v>
      </c>
      <c r="M58" s="214" t="str">
        <f>VLOOKUP(D58,'TS Gantry - AP47'!$C$8:$Y$638,23,FALSE)</f>
        <v>LUNKARANSAR</v>
      </c>
      <c r="N58" s="214" t="str">
        <f>VLOOKUP(D58,'TS Gantry - AP47'!$C$8:$Z$638,24,FALSE)</f>
        <v>BIKANER</v>
      </c>
      <c r="O58" s="163"/>
      <c r="P58" s="163"/>
      <c r="Q58" s="183"/>
      <c r="R58" s="183"/>
      <c r="S58" s="163"/>
      <c r="T58" s="205"/>
      <c r="U58" s="175"/>
      <c r="V58" s="175"/>
      <c r="W58" s="175"/>
      <c r="X58" s="175"/>
      <c r="Y58" s="175"/>
      <c r="Z58" s="175"/>
      <c r="AA58" s="175"/>
    </row>
    <row r="59" ht="15.75" customHeight="1">
      <c r="A59" s="154">
        <v>54.0</v>
      </c>
      <c r="B59" s="211" t="s">
        <v>698</v>
      </c>
      <c r="C59" s="211">
        <v>2.0</v>
      </c>
      <c r="D59" s="271" t="s">
        <v>335</v>
      </c>
      <c r="E59" s="163" t="str">
        <f>VLOOKUP(D59,'TS Gantry - AP47'!$C$8:$D$646,2,0)</f>
        <v>DA-1.5</v>
      </c>
      <c r="F59" s="157">
        <v>15.829</v>
      </c>
      <c r="G59" s="312">
        <v>45991.0</v>
      </c>
      <c r="H59" s="312">
        <v>45997.0</v>
      </c>
      <c r="I59" s="185" t="s">
        <v>715</v>
      </c>
      <c r="J59" s="214" t="s">
        <v>726</v>
      </c>
      <c r="K59" s="214" t="s">
        <v>654</v>
      </c>
      <c r="L59" s="214" t="str">
        <f>VLOOKUP(D59,'TS Gantry - AP47'!$C$8:$X$638,22,FALSE)</f>
        <v>DOODIMUKLERA</v>
      </c>
      <c r="M59" s="214" t="str">
        <f>VLOOKUP(D59,'TS Gantry - AP47'!$C$8:$Y$638,23,FALSE)</f>
        <v>LUNKARANSAR</v>
      </c>
      <c r="N59" s="214" t="str">
        <f>VLOOKUP(D59,'TS Gantry - AP47'!$C$8:$Z$638,24,FALSE)</f>
        <v>BIKANER</v>
      </c>
      <c r="O59" s="163"/>
      <c r="P59" s="163"/>
      <c r="Q59" s="183"/>
      <c r="R59" s="183"/>
      <c r="S59" s="163"/>
      <c r="T59" s="205"/>
      <c r="U59" s="175"/>
      <c r="V59" s="175"/>
      <c r="W59" s="175"/>
      <c r="X59" s="175"/>
      <c r="Y59" s="175"/>
      <c r="Z59" s="175"/>
      <c r="AA59" s="175"/>
    </row>
    <row r="60" ht="15.75" customHeight="1">
      <c r="A60" s="154">
        <f t="shared" ref="A60:A75" si="2">A59+1</f>
        <v>55</v>
      </c>
      <c r="B60" s="211" t="s">
        <v>698</v>
      </c>
      <c r="C60" s="163">
        <v>3.0</v>
      </c>
      <c r="D60" s="271" t="s">
        <v>344</v>
      </c>
      <c r="E60" s="163" t="str">
        <f>VLOOKUP(D60,'TS Gantry - AP47'!$C$8:$D$646,2,0)</f>
        <v>DA+0</v>
      </c>
      <c r="F60" s="157">
        <v>36.16</v>
      </c>
      <c r="G60" s="158">
        <v>45990.0</v>
      </c>
      <c r="H60" s="158">
        <v>45998.0</v>
      </c>
      <c r="I60" s="214" t="s">
        <v>728</v>
      </c>
      <c r="J60" s="214" t="s">
        <v>729</v>
      </c>
      <c r="K60" s="214" t="s">
        <v>654</v>
      </c>
      <c r="L60" s="214" t="str">
        <f>VLOOKUP(D60,'TS Gantry - AP47'!$C$8:$X$638,22,FALSE)</f>
        <v>DHEERERAN</v>
      </c>
      <c r="M60" s="214" t="str">
        <f>VLOOKUP(D60,'TS Gantry - AP47'!$C$8:$Y$638,23,FALSE)</f>
        <v>LUNKARANSAR</v>
      </c>
      <c r="N60" s="214" t="str">
        <f>VLOOKUP(D60,'TS Gantry - AP47'!$C$8:$Z$638,24,FALSE)</f>
        <v>BIKANER</v>
      </c>
      <c r="O60" s="163"/>
      <c r="P60" s="163"/>
      <c r="Q60" s="183"/>
      <c r="R60" s="183"/>
      <c r="S60" s="163"/>
      <c r="T60" s="205"/>
      <c r="U60" s="175"/>
      <c r="V60" s="175"/>
      <c r="W60" s="175"/>
      <c r="X60" s="175"/>
      <c r="Y60" s="175"/>
      <c r="Z60" s="175"/>
      <c r="AA60" s="175"/>
    </row>
    <row r="61" ht="15.75" customHeight="1">
      <c r="A61" s="154">
        <f t="shared" si="2"/>
        <v>56</v>
      </c>
      <c r="B61" s="211" t="s">
        <v>698</v>
      </c>
      <c r="C61" s="211">
        <v>4.0</v>
      </c>
      <c r="D61" s="271" t="s">
        <v>409</v>
      </c>
      <c r="E61" s="163" t="str">
        <f>VLOOKUP(D61,'TS Gantry - AP47'!$C$8:$D$646,2,0)</f>
        <v>DA-3</v>
      </c>
      <c r="F61" s="157">
        <v>34.79</v>
      </c>
      <c r="G61" s="158">
        <v>45992.0</v>
      </c>
      <c r="H61" s="158">
        <v>45998.0</v>
      </c>
      <c r="I61" s="214" t="s">
        <v>724</v>
      </c>
      <c r="J61" s="214" t="s">
        <v>720</v>
      </c>
      <c r="K61" s="214" t="s">
        <v>654</v>
      </c>
      <c r="L61" s="214" t="str">
        <f>VLOOKUP(D61,'TS Gantry - AP47'!$C$8:$X$638,22,FALSE)</f>
        <v>KALKAL MUKLERA</v>
      </c>
      <c r="M61" s="214" t="str">
        <f>VLOOKUP(D61,'TS Gantry - AP47'!$C$8:$Y$638,23,FALSE)</f>
        <v>LUNKARANSAR</v>
      </c>
      <c r="N61" s="214" t="str">
        <f>VLOOKUP(D61,'TS Gantry - AP47'!$C$8:$Z$638,24,FALSE)</f>
        <v>BIKANER</v>
      </c>
      <c r="O61" s="163"/>
      <c r="P61" s="163"/>
      <c r="Q61" s="183"/>
      <c r="R61" s="183"/>
      <c r="S61" s="163"/>
      <c r="T61" s="205"/>
      <c r="U61" s="175"/>
      <c r="V61" s="175"/>
      <c r="W61" s="175"/>
      <c r="X61" s="175"/>
      <c r="Y61" s="175"/>
      <c r="Z61" s="175"/>
      <c r="AA61" s="175"/>
    </row>
    <row r="62" ht="15.75" customHeight="1">
      <c r="A62" s="154">
        <f t="shared" si="2"/>
        <v>57</v>
      </c>
      <c r="B62" s="211" t="s">
        <v>698</v>
      </c>
      <c r="C62" s="163">
        <v>5.0</v>
      </c>
      <c r="D62" s="271" t="s">
        <v>300</v>
      </c>
      <c r="E62" s="163" t="str">
        <f>VLOOKUP(D62,'TS Gantry - AP47'!$C$8:$D$646,2,0)</f>
        <v>DA+6</v>
      </c>
      <c r="F62" s="157">
        <v>43.804</v>
      </c>
      <c r="G62" s="158">
        <v>45992.0</v>
      </c>
      <c r="H62" s="158">
        <v>45998.0</v>
      </c>
      <c r="I62" s="214" t="s">
        <v>730</v>
      </c>
      <c r="J62" s="214" t="s">
        <v>723</v>
      </c>
      <c r="K62" s="214" t="s">
        <v>654</v>
      </c>
      <c r="L62" s="214" t="str">
        <f>VLOOKUP(D62,'TS Gantry - AP47'!$C$8:$X$638,22,FALSE)</f>
        <v>BINJHARWALI</v>
      </c>
      <c r="M62" s="214" t="str">
        <f>VLOOKUP(D62,'TS Gantry - AP47'!$C$8:$Y$638,23,FALSE)</f>
        <v>LUNKARANSAR</v>
      </c>
      <c r="N62" s="214" t="str">
        <f>VLOOKUP(D62,'TS Gantry - AP47'!$C$8:$Z$638,24,FALSE)</f>
        <v>BIKANER</v>
      </c>
      <c r="O62" s="163"/>
      <c r="P62" s="163"/>
      <c r="Q62" s="183"/>
      <c r="R62" s="183"/>
      <c r="S62" s="163"/>
      <c r="T62" s="205"/>
      <c r="U62" s="175"/>
      <c r="V62" s="175"/>
      <c r="W62" s="175"/>
      <c r="X62" s="175"/>
      <c r="Y62" s="175"/>
      <c r="Z62" s="175"/>
      <c r="AA62" s="175"/>
    </row>
    <row r="63" ht="15.75" customHeight="1">
      <c r="A63" s="154">
        <f t="shared" si="2"/>
        <v>58</v>
      </c>
      <c r="B63" s="211" t="s">
        <v>698</v>
      </c>
      <c r="C63" s="211">
        <v>6.0</v>
      </c>
      <c r="D63" s="271" t="s">
        <v>534</v>
      </c>
      <c r="E63" s="163" t="str">
        <f>VLOOKUP(D63,'TS Gantry - AP47'!$C$8:$D$646,2,0)</f>
        <v>DA+3</v>
      </c>
      <c r="F63" s="157">
        <v>37.931</v>
      </c>
      <c r="G63" s="158">
        <v>45992.0</v>
      </c>
      <c r="H63" s="158">
        <v>45999.0</v>
      </c>
      <c r="I63" s="214" t="s">
        <v>731</v>
      </c>
      <c r="J63" s="214" t="s">
        <v>722</v>
      </c>
      <c r="K63" s="214" t="s">
        <v>654</v>
      </c>
      <c r="L63" s="214" t="str">
        <f>VLOOKUP(D63,'TS Gantry - AP47'!$C$8:$X$638,22,FALSE)</f>
        <v>MALSISAR</v>
      </c>
      <c r="M63" s="214" t="str">
        <f>VLOOKUP(D63,'TS Gantry - AP47'!$C$8:$Y$638,23,FALSE)</f>
        <v>SARDARSHAHAR</v>
      </c>
      <c r="N63" s="214" t="str">
        <f>VLOOKUP(D63,'TS Gantry - AP47'!$C$8:$Z$638,24,FALSE)</f>
        <v>CHURU</v>
      </c>
      <c r="O63" s="163"/>
      <c r="P63" s="163"/>
      <c r="Q63" s="183"/>
      <c r="R63" s="183"/>
      <c r="S63" s="163"/>
      <c r="T63" s="205"/>
      <c r="U63" s="175"/>
      <c r="V63" s="175"/>
      <c r="W63" s="175"/>
      <c r="X63" s="175"/>
      <c r="Y63" s="175"/>
      <c r="Z63" s="175"/>
      <c r="AA63" s="175"/>
    </row>
    <row r="64" ht="15.75" customHeight="1">
      <c r="A64" s="154">
        <f t="shared" si="2"/>
        <v>59</v>
      </c>
      <c r="B64" s="211" t="s">
        <v>698</v>
      </c>
      <c r="C64" s="163">
        <v>7.0</v>
      </c>
      <c r="D64" s="271" t="s">
        <v>472</v>
      </c>
      <c r="E64" s="163" t="str">
        <f>VLOOKUP(D64,'TS Gantry - AP47'!$C$8:$D$646,2,0)</f>
        <v>DA+0</v>
      </c>
      <c r="F64" s="157">
        <v>36.16</v>
      </c>
      <c r="G64" s="158">
        <v>45996.0</v>
      </c>
      <c r="H64" s="158">
        <v>46000.0</v>
      </c>
      <c r="I64" s="214" t="s">
        <v>721</v>
      </c>
      <c r="J64" s="214" t="s">
        <v>706</v>
      </c>
      <c r="K64" s="214" t="s">
        <v>654</v>
      </c>
      <c r="L64" s="214" t="str">
        <f>VLOOKUP(D64,'TS Gantry - AP47'!$C$8:$X$638,22,FALSE)</f>
        <v>KALOO</v>
      </c>
      <c r="M64" s="214" t="str">
        <f>VLOOKUP(D64,'TS Gantry - AP47'!$C$8:$Y$638,23,FALSE)</f>
        <v>LUNKARANSAR</v>
      </c>
      <c r="N64" s="214" t="str">
        <f>VLOOKUP(D64,'TS Gantry - AP47'!$C$8:$Z$638,24,FALSE)</f>
        <v>BIKANER</v>
      </c>
      <c r="O64" s="163"/>
      <c r="P64" s="163"/>
      <c r="Q64" s="183"/>
      <c r="R64" s="183"/>
      <c r="S64" s="163"/>
      <c r="T64" s="205"/>
      <c r="U64" s="175"/>
      <c r="V64" s="175"/>
      <c r="W64" s="175"/>
      <c r="X64" s="175"/>
      <c r="Y64" s="175"/>
      <c r="Z64" s="175"/>
      <c r="AA64" s="175"/>
    </row>
    <row r="65" ht="15.75" customHeight="1">
      <c r="A65" s="154">
        <f t="shared" si="2"/>
        <v>60</v>
      </c>
      <c r="B65" s="211" t="s">
        <v>698</v>
      </c>
      <c r="C65" s="211">
        <v>8.0</v>
      </c>
      <c r="D65" s="271" t="s">
        <v>410</v>
      </c>
      <c r="E65" s="163" t="str">
        <f>VLOOKUP(D65,'TS Gantry - AP47'!$C$8:$D$646,2,0)</f>
        <v>DA+0</v>
      </c>
      <c r="F65" s="157">
        <v>36.16</v>
      </c>
      <c r="G65" s="158">
        <v>45998.0</v>
      </c>
      <c r="H65" s="158">
        <v>46003.0</v>
      </c>
      <c r="I65" s="214" t="s">
        <v>724</v>
      </c>
      <c r="J65" s="214" t="s">
        <v>720</v>
      </c>
      <c r="K65" s="214" t="s">
        <v>654</v>
      </c>
      <c r="L65" s="214" t="str">
        <f>VLOOKUP(D65,'TS Gantry - AP47'!$C$8:$X$638,22,FALSE)</f>
        <v>KALKAL MUKLERA</v>
      </c>
      <c r="M65" s="214" t="str">
        <f>VLOOKUP(D65,'TS Gantry - AP47'!$C$8:$Y$638,23,FALSE)</f>
        <v>LUNKARANSAR</v>
      </c>
      <c r="N65" s="214" t="str">
        <f>VLOOKUP(D65,'TS Gantry - AP47'!$C$8:$Z$638,24,FALSE)</f>
        <v>BIKANER</v>
      </c>
      <c r="O65" s="163"/>
      <c r="P65" s="163"/>
      <c r="Q65" s="183"/>
      <c r="R65" s="183"/>
      <c r="S65" s="163"/>
      <c r="T65" s="205"/>
      <c r="U65" s="175"/>
      <c r="V65" s="175"/>
      <c r="W65" s="175"/>
      <c r="X65" s="175"/>
      <c r="Y65" s="175"/>
      <c r="Z65" s="175"/>
      <c r="AA65" s="175"/>
    </row>
    <row r="66" ht="15.75" customHeight="1">
      <c r="A66" s="154">
        <f t="shared" si="2"/>
        <v>61</v>
      </c>
      <c r="B66" s="211" t="s">
        <v>698</v>
      </c>
      <c r="C66" s="163">
        <v>9.0</v>
      </c>
      <c r="D66" s="271" t="s">
        <v>494</v>
      </c>
      <c r="E66" s="163" t="str">
        <f>VLOOKUP(D66,'TS Gantry - AP47'!$C$8:$D$646,2,0)</f>
        <v>DA+6</v>
      </c>
      <c r="F66" s="157">
        <v>43.804</v>
      </c>
      <c r="G66" s="158">
        <v>45994.0</v>
      </c>
      <c r="H66" s="158">
        <v>46004.0</v>
      </c>
      <c r="I66" s="214" t="s">
        <v>727</v>
      </c>
      <c r="J66" s="214" t="s">
        <v>719</v>
      </c>
      <c r="K66" s="214" t="s">
        <v>654</v>
      </c>
      <c r="L66" s="214" t="str">
        <f>VLOOKUP(D66,'TS Gantry - AP47'!$C$8:$X$638,22,FALSE)</f>
        <v>CHHATASAR</v>
      </c>
      <c r="M66" s="214" t="str">
        <f>VLOOKUP(D66,'TS Gantry - AP47'!$C$8:$Y$638,23,FALSE)</f>
        <v>LUNKARANSAR</v>
      </c>
      <c r="N66" s="214" t="str">
        <f>VLOOKUP(D66,'TS Gantry - AP47'!$C$8:$Z$638,24,FALSE)</f>
        <v>BIKANER</v>
      </c>
      <c r="O66" s="163"/>
      <c r="P66" s="163"/>
      <c r="Q66" s="183"/>
      <c r="R66" s="183"/>
      <c r="S66" s="163"/>
      <c r="T66" s="205"/>
      <c r="U66" s="175"/>
      <c r="V66" s="175"/>
      <c r="W66" s="175"/>
      <c r="X66" s="175"/>
      <c r="Y66" s="175"/>
      <c r="Z66" s="175"/>
      <c r="AA66" s="175"/>
    </row>
    <row r="67" ht="15.75" customHeight="1">
      <c r="A67" s="154">
        <f t="shared" si="2"/>
        <v>62</v>
      </c>
      <c r="B67" s="211" t="s">
        <v>698</v>
      </c>
      <c r="C67" s="211">
        <v>10.0</v>
      </c>
      <c r="D67" s="237" t="s">
        <v>359</v>
      </c>
      <c r="E67" s="163" t="str">
        <f>VLOOKUP(D67,'TS Gantry - AP47'!$C$8:$D$646,2,0)</f>
        <v>DA+3</v>
      </c>
      <c r="F67" s="157">
        <v>37.931</v>
      </c>
      <c r="G67" s="158">
        <v>45995.0</v>
      </c>
      <c r="H67" s="158">
        <v>46004.0</v>
      </c>
      <c r="I67" s="214" t="s">
        <v>725</v>
      </c>
      <c r="J67" s="214" t="s">
        <v>671</v>
      </c>
      <c r="K67" s="214" t="s">
        <v>654</v>
      </c>
      <c r="L67" s="214" t="str">
        <f>VLOOKUP(D67,'TS Gantry - AP47'!$C$8:$X$638,22,FALSE)</f>
        <v>SHARAH BEECHHARWAS</v>
      </c>
      <c r="M67" s="214" t="str">
        <f>VLOOKUP(D67,'TS Gantry - AP47'!$C$8:$Y$638,23,FALSE)</f>
        <v>LUNKARANSAR</v>
      </c>
      <c r="N67" s="214" t="str">
        <f>VLOOKUP(D67,'TS Gantry - AP47'!$C$8:$Z$638,24,FALSE)</f>
        <v>BIKANER</v>
      </c>
      <c r="O67" s="163"/>
      <c r="P67" s="163"/>
      <c r="Q67" s="183"/>
      <c r="R67" s="183"/>
      <c r="S67" s="163"/>
      <c r="T67" s="205"/>
      <c r="U67" s="175"/>
      <c r="V67" s="175"/>
      <c r="W67" s="175"/>
      <c r="X67" s="175"/>
      <c r="Y67" s="175"/>
      <c r="Z67" s="175"/>
      <c r="AA67" s="175"/>
    </row>
    <row r="68" ht="15.75" customHeight="1">
      <c r="A68" s="154">
        <f t="shared" si="2"/>
        <v>63</v>
      </c>
      <c r="B68" s="211" t="s">
        <v>698</v>
      </c>
      <c r="C68" s="163">
        <v>11.0</v>
      </c>
      <c r="D68" s="271" t="s">
        <v>305</v>
      </c>
      <c r="E68" s="163" t="str">
        <f>VLOOKUP(D68,'TS Gantry - AP47'!$C$8:$D$646,2,0)</f>
        <v>DA+3</v>
      </c>
      <c r="F68" s="157">
        <v>37.931</v>
      </c>
      <c r="G68" s="158">
        <v>45999.0</v>
      </c>
      <c r="H68" s="158">
        <v>46005.0</v>
      </c>
      <c r="I68" s="214" t="s">
        <v>730</v>
      </c>
      <c r="J68" s="214" t="s">
        <v>723</v>
      </c>
      <c r="K68" s="214" t="s">
        <v>654</v>
      </c>
      <c r="L68" s="214" t="str">
        <f>VLOOKUP(D68,'TS Gantry - AP47'!$C$8:$X$638,22,FALSE)</f>
        <v>BINJHARWALI</v>
      </c>
      <c r="M68" s="214" t="str">
        <f>VLOOKUP(D68,'TS Gantry - AP47'!$C$8:$Y$638,23,FALSE)</f>
        <v>LUNKARANSAR</v>
      </c>
      <c r="N68" s="214" t="str">
        <f>VLOOKUP(D68,'TS Gantry - AP47'!$C$8:$Z$638,24,FALSE)</f>
        <v>BIKANER</v>
      </c>
      <c r="O68" s="163"/>
      <c r="P68" s="163"/>
      <c r="Q68" s="183"/>
      <c r="R68" s="183"/>
      <c r="S68" s="163"/>
      <c r="T68" s="205"/>
      <c r="U68" s="175"/>
      <c r="V68" s="175"/>
      <c r="W68" s="175"/>
      <c r="X68" s="175"/>
      <c r="Y68" s="175"/>
      <c r="Z68" s="175"/>
      <c r="AA68" s="175"/>
    </row>
    <row r="69" ht="15.75" customHeight="1">
      <c r="A69" s="154">
        <f t="shared" si="2"/>
        <v>64</v>
      </c>
      <c r="B69" s="211" t="s">
        <v>698</v>
      </c>
      <c r="C69" s="211">
        <v>12.0</v>
      </c>
      <c r="D69" s="271" t="s">
        <v>468</v>
      </c>
      <c r="E69" s="163" t="str">
        <f>VLOOKUP(D69,'TS Gantry - AP47'!$C$8:$D$646,2,0)</f>
        <v>DB1+0</v>
      </c>
      <c r="F69" s="157">
        <v>55.451</v>
      </c>
      <c r="G69" s="158">
        <v>46000.0</v>
      </c>
      <c r="H69" s="158">
        <v>46007.0</v>
      </c>
      <c r="I69" s="214" t="s">
        <v>721</v>
      </c>
      <c r="J69" s="214" t="s">
        <v>706</v>
      </c>
      <c r="K69" s="214" t="s">
        <v>654</v>
      </c>
      <c r="L69" s="214" t="str">
        <f>VLOOKUP(D69,'TS Gantry - AP47'!$C$8:$X$638,22,FALSE)</f>
        <v>KALOO</v>
      </c>
      <c r="M69" s="214" t="str">
        <f>VLOOKUP(D69,'TS Gantry - AP47'!$C$8:$Y$638,23,FALSE)</f>
        <v>LUNKARANSAR</v>
      </c>
      <c r="N69" s="214" t="str">
        <f>VLOOKUP(D69,'TS Gantry - AP47'!$C$8:$Z$638,24,FALSE)</f>
        <v>BIKANER</v>
      </c>
      <c r="O69" s="163"/>
      <c r="P69" s="163"/>
      <c r="Q69" s="183"/>
      <c r="R69" s="183"/>
      <c r="S69" s="163"/>
      <c r="T69" s="205"/>
      <c r="U69" s="175"/>
      <c r="V69" s="175"/>
      <c r="W69" s="175"/>
      <c r="X69" s="175"/>
      <c r="Y69" s="175"/>
      <c r="Z69" s="175"/>
      <c r="AA69" s="175"/>
    </row>
    <row r="70" ht="15.75" customHeight="1">
      <c r="A70" s="154">
        <f t="shared" si="2"/>
        <v>65</v>
      </c>
      <c r="B70" s="211" t="s">
        <v>698</v>
      </c>
      <c r="C70" s="163">
        <v>13.0</v>
      </c>
      <c r="D70" s="271" t="s">
        <v>528</v>
      </c>
      <c r="E70" s="163" t="str">
        <f>VLOOKUP(D70,'TS Gantry - AP47'!$C$8:$D$646,2,0)</f>
        <v>DA-1.5</v>
      </c>
      <c r="F70" s="157">
        <v>35.602</v>
      </c>
      <c r="G70" s="158">
        <v>46002.0</v>
      </c>
      <c r="H70" s="158">
        <v>46008.0</v>
      </c>
      <c r="I70" s="214" t="s">
        <v>731</v>
      </c>
      <c r="J70" s="214" t="s">
        <v>722</v>
      </c>
      <c r="K70" s="214" t="s">
        <v>654</v>
      </c>
      <c r="L70" s="214" t="str">
        <f>VLOOKUP(D70,'TS Gantry - AP47'!$C$8:$X$638,22,FALSE)</f>
        <v>DHEERASAR</v>
      </c>
      <c r="M70" s="214" t="str">
        <f>VLOOKUP(D70,'TS Gantry - AP47'!$C$8:$Y$638,23,FALSE)</f>
        <v>SARDARSHAHAR</v>
      </c>
      <c r="N70" s="214" t="str">
        <f>VLOOKUP(D70,'TS Gantry - AP47'!$C$8:$Z$638,24,FALSE)</f>
        <v>CHURU</v>
      </c>
      <c r="O70" s="163"/>
      <c r="P70" s="163"/>
      <c r="Q70" s="183"/>
      <c r="R70" s="183"/>
      <c r="S70" s="163"/>
      <c r="T70" s="205"/>
      <c r="U70" s="175"/>
      <c r="V70" s="175"/>
      <c r="W70" s="175"/>
      <c r="X70" s="175"/>
      <c r="Y70" s="175"/>
      <c r="Z70" s="175"/>
      <c r="AA70" s="175"/>
    </row>
    <row r="71" ht="15.75" customHeight="1">
      <c r="A71" s="154">
        <f t="shared" si="2"/>
        <v>66</v>
      </c>
      <c r="B71" s="211" t="s">
        <v>698</v>
      </c>
      <c r="C71" s="211">
        <v>14.0</v>
      </c>
      <c r="D71" s="271" t="s">
        <v>411</v>
      </c>
      <c r="E71" s="163" t="str">
        <f>VLOOKUP(D71,'TS Gantry - AP47'!$C$8:$D$646,2,0)</f>
        <v>DA+0</v>
      </c>
      <c r="F71" s="157">
        <v>36.16</v>
      </c>
      <c r="G71" s="158">
        <v>46005.0</v>
      </c>
      <c r="H71" s="158">
        <v>46009.0</v>
      </c>
      <c r="I71" s="214" t="s">
        <v>724</v>
      </c>
      <c r="J71" s="214" t="s">
        <v>720</v>
      </c>
      <c r="K71" s="214" t="s">
        <v>654</v>
      </c>
      <c r="L71" s="214" t="str">
        <f>VLOOKUP(D71,'TS Gantry - AP47'!$C$8:$X$638,22,FALSE)</f>
        <v>KALKAL MUKLERA</v>
      </c>
      <c r="M71" s="214" t="str">
        <f>VLOOKUP(D71,'TS Gantry - AP47'!$C$8:$Y$638,23,FALSE)</f>
        <v>LUNKARANSAR</v>
      </c>
      <c r="N71" s="214" t="str">
        <f>VLOOKUP(D71,'TS Gantry - AP47'!$C$8:$Z$638,24,FALSE)</f>
        <v>BIKANER</v>
      </c>
      <c r="O71" s="163"/>
      <c r="P71" s="163"/>
      <c r="Q71" s="183"/>
      <c r="R71" s="183"/>
      <c r="S71" s="163"/>
      <c r="T71" s="205"/>
      <c r="U71" s="175"/>
      <c r="V71" s="175"/>
      <c r="W71" s="175"/>
      <c r="X71" s="175"/>
      <c r="Y71" s="175"/>
      <c r="Z71" s="175"/>
      <c r="AA71" s="175"/>
    </row>
    <row r="72" ht="15.75" customHeight="1">
      <c r="A72" s="154">
        <f t="shared" si="2"/>
        <v>67</v>
      </c>
      <c r="B72" s="211" t="s">
        <v>698</v>
      </c>
      <c r="C72" s="163">
        <v>15.0</v>
      </c>
      <c r="D72" s="271" t="s">
        <v>356</v>
      </c>
      <c r="E72" s="163" t="str">
        <f>VLOOKUP(D72,'TS Gantry - AP47'!$C$8:$D$646,2,0)</f>
        <v>DA+0</v>
      </c>
      <c r="F72" s="157">
        <v>36.16</v>
      </c>
      <c r="G72" s="158">
        <v>46005.0</v>
      </c>
      <c r="H72" s="158">
        <v>46010.0</v>
      </c>
      <c r="I72" s="214" t="s">
        <v>725</v>
      </c>
      <c r="J72" s="214" t="s">
        <v>671</v>
      </c>
      <c r="K72" s="214" t="s">
        <v>654</v>
      </c>
      <c r="L72" s="214" t="str">
        <f>VLOOKUP(D72,'TS Gantry - AP47'!$C$8:$X$638,22,FALSE)</f>
        <v>SHARAH BEECHHARWAS</v>
      </c>
      <c r="M72" s="214" t="str">
        <f>VLOOKUP(D72,'TS Gantry - AP47'!$C$8:$Y$638,23,FALSE)</f>
        <v>LUNKARANSAR</v>
      </c>
      <c r="N72" s="214" t="str">
        <f>VLOOKUP(D72,'TS Gantry - AP47'!$C$8:$Z$638,24,FALSE)</f>
        <v>BIKANER</v>
      </c>
      <c r="O72" s="163"/>
      <c r="P72" s="163"/>
      <c r="Q72" s="183"/>
      <c r="R72" s="183"/>
      <c r="S72" s="163"/>
      <c r="T72" s="205"/>
      <c r="U72" s="175"/>
      <c r="V72" s="175"/>
      <c r="W72" s="175"/>
      <c r="X72" s="175"/>
      <c r="Y72" s="175"/>
      <c r="Z72" s="175"/>
      <c r="AA72" s="175"/>
    </row>
    <row r="73" ht="15.75" customHeight="1">
      <c r="A73" s="154">
        <f t="shared" si="2"/>
        <v>68</v>
      </c>
      <c r="B73" s="211" t="s">
        <v>698</v>
      </c>
      <c r="C73" s="211">
        <v>16.0</v>
      </c>
      <c r="D73" s="271" t="s">
        <v>306</v>
      </c>
      <c r="E73" s="163" t="str">
        <f>VLOOKUP(D73,'TS Gantry - AP47'!$C$8:$D$646,2,0)</f>
        <v>DA+3</v>
      </c>
      <c r="F73" s="157">
        <v>37.931</v>
      </c>
      <c r="G73" s="158">
        <v>46005.0</v>
      </c>
      <c r="H73" s="158">
        <v>46011.0</v>
      </c>
      <c r="I73" s="214" t="s">
        <v>730</v>
      </c>
      <c r="J73" s="214" t="s">
        <v>723</v>
      </c>
      <c r="K73" s="214" t="s">
        <v>654</v>
      </c>
      <c r="L73" s="214" t="str">
        <f>VLOOKUP(D73,'TS Gantry - AP47'!$C$8:$X$638,22,FALSE)</f>
        <v>BINJHARWALI</v>
      </c>
      <c r="M73" s="214" t="str">
        <f>VLOOKUP(D73,'TS Gantry - AP47'!$C$8:$Y$638,23,FALSE)</f>
        <v>LUNKARANSAR</v>
      </c>
      <c r="N73" s="214" t="str">
        <f>VLOOKUP(D73,'TS Gantry - AP47'!$C$8:$Z$638,24,FALSE)</f>
        <v>BIKANER</v>
      </c>
      <c r="O73" s="163"/>
      <c r="P73" s="163"/>
      <c r="Q73" s="183"/>
      <c r="R73" s="183"/>
      <c r="S73" s="163"/>
      <c r="T73" s="205"/>
      <c r="U73" s="175"/>
      <c r="V73" s="175"/>
      <c r="W73" s="175"/>
      <c r="X73" s="175"/>
      <c r="Y73" s="175"/>
      <c r="Z73" s="175"/>
      <c r="AA73" s="175"/>
    </row>
    <row r="74" ht="15.75" customHeight="1">
      <c r="A74" s="154">
        <f t="shared" si="2"/>
        <v>69</v>
      </c>
      <c r="B74" s="211" t="s">
        <v>698</v>
      </c>
      <c r="C74" s="163">
        <v>17.0</v>
      </c>
      <c r="D74" s="271" t="s">
        <v>465</v>
      </c>
      <c r="E74" s="163" t="str">
        <f>VLOOKUP(D74,'TS Gantry - AP47'!$C$8:$D$646,2,0)</f>
        <v>DA+0</v>
      </c>
      <c r="F74" s="157">
        <v>36.16</v>
      </c>
      <c r="G74" s="158">
        <v>46008.0</v>
      </c>
      <c r="H74" s="158">
        <v>46011.0</v>
      </c>
      <c r="I74" s="214" t="s">
        <v>721</v>
      </c>
      <c r="J74" s="214" t="s">
        <v>706</v>
      </c>
      <c r="K74" s="214" t="s">
        <v>654</v>
      </c>
      <c r="L74" s="214" t="str">
        <f>VLOOKUP(D74,'TS Gantry - AP47'!$C$8:$X$638,22,FALSE)</f>
        <v>KALOO</v>
      </c>
      <c r="M74" s="214" t="str">
        <f>VLOOKUP(D74,'TS Gantry - AP47'!$C$8:$Y$638,23,FALSE)</f>
        <v>LUNKARANSAR</v>
      </c>
      <c r="N74" s="214" t="str">
        <f>VLOOKUP(D74,'TS Gantry - AP47'!$C$8:$Z$638,24,FALSE)</f>
        <v>BIKANER</v>
      </c>
      <c r="O74" s="163"/>
      <c r="P74" s="163"/>
      <c r="Q74" s="183"/>
      <c r="R74" s="183"/>
      <c r="S74" s="163"/>
      <c r="T74" s="205"/>
      <c r="U74" s="175"/>
      <c r="V74" s="175"/>
      <c r="W74" s="175"/>
      <c r="X74" s="175"/>
      <c r="Y74" s="175"/>
      <c r="Z74" s="175"/>
      <c r="AA74" s="175"/>
    </row>
    <row r="75" ht="15.75" customHeight="1">
      <c r="A75" s="154">
        <f t="shared" si="2"/>
        <v>70</v>
      </c>
      <c r="B75" s="211" t="s">
        <v>698</v>
      </c>
      <c r="C75" s="211">
        <v>18.0</v>
      </c>
      <c r="D75" s="271" t="s">
        <v>333</v>
      </c>
      <c r="E75" s="163" t="str">
        <f>VLOOKUP(D75,'TS Gantry - AP47'!$C$8:$D$646,2,0)</f>
        <v>DC1+0</v>
      </c>
      <c r="F75" s="157">
        <v>30.489</v>
      </c>
      <c r="G75" s="158">
        <v>45981.0</v>
      </c>
      <c r="H75" s="158">
        <v>45983.0</v>
      </c>
      <c r="I75" s="214" t="s">
        <v>728</v>
      </c>
      <c r="J75" s="214" t="s">
        <v>669</v>
      </c>
      <c r="K75" s="214" t="s">
        <v>654</v>
      </c>
      <c r="L75" s="214" t="str">
        <f>VLOOKUP(D75,'TS Gantry - AP47'!$C$8:$X$638,22,FALSE)</f>
        <v>DOODIMUKLERA</v>
      </c>
      <c r="M75" s="214" t="str">
        <f>VLOOKUP(D75,'TS Gantry - AP47'!$C$8:$Y$638,23,FALSE)</f>
        <v>LUNKARANSAR</v>
      </c>
      <c r="N75" s="214" t="str">
        <f>VLOOKUP(D75,'TS Gantry - AP47'!$C$8:$Z$638,24,FALSE)</f>
        <v>BIKANER</v>
      </c>
      <c r="O75" s="163"/>
      <c r="P75" s="163"/>
      <c r="Q75" s="183"/>
      <c r="R75" s="183"/>
      <c r="S75" s="163"/>
      <c r="T75" s="205"/>
      <c r="U75" s="175"/>
      <c r="V75" s="175"/>
      <c r="W75" s="175"/>
      <c r="X75" s="175"/>
      <c r="Y75" s="175"/>
      <c r="Z75" s="175"/>
      <c r="AA75" s="175"/>
    </row>
    <row r="76" ht="15.75" customHeight="1">
      <c r="A76" s="154">
        <v>70.0</v>
      </c>
      <c r="B76" s="211" t="s">
        <v>698</v>
      </c>
      <c r="C76" s="163">
        <v>18.0</v>
      </c>
      <c r="D76" s="271" t="s">
        <v>333</v>
      </c>
      <c r="E76" s="163" t="str">
        <f>VLOOKUP(D76,'TS Gantry - AP47'!$C$8:$D$646,2,0)</f>
        <v>DC1+0</v>
      </c>
      <c r="F76" s="157">
        <v>31.955</v>
      </c>
      <c r="G76" s="158">
        <v>45997.0</v>
      </c>
      <c r="H76" s="158">
        <v>46013.0</v>
      </c>
      <c r="I76" s="214" t="s">
        <v>715</v>
      </c>
      <c r="J76" s="214" t="s">
        <v>726</v>
      </c>
      <c r="K76" s="214" t="s">
        <v>654</v>
      </c>
      <c r="L76" s="214" t="str">
        <f>VLOOKUP(D76,'TS Gantry - AP47'!$C$8:$X$638,22,FALSE)</f>
        <v>DOODIMUKLERA</v>
      </c>
      <c r="M76" s="214" t="str">
        <f>VLOOKUP(D76,'TS Gantry - AP47'!$C$8:$Y$638,23,FALSE)</f>
        <v>LUNKARANSAR</v>
      </c>
      <c r="N76" s="214" t="str">
        <f>VLOOKUP(D76,'TS Gantry - AP47'!$C$8:$Z$638,24,FALSE)</f>
        <v>BIKANER</v>
      </c>
      <c r="O76" s="163"/>
      <c r="P76" s="163"/>
      <c r="Q76" s="183"/>
      <c r="R76" s="183"/>
      <c r="S76" s="163"/>
      <c r="T76" s="205"/>
      <c r="U76" s="175"/>
      <c r="V76" s="175"/>
      <c r="W76" s="175"/>
      <c r="X76" s="175"/>
      <c r="Y76" s="175"/>
      <c r="Z76" s="175"/>
      <c r="AA76" s="175"/>
    </row>
    <row r="77" ht="15.75" customHeight="1">
      <c r="A77" s="154">
        <f t="shared" ref="A77:A108" si="3">A76+1</f>
        <v>71</v>
      </c>
      <c r="B77" s="211" t="s">
        <v>698</v>
      </c>
      <c r="C77" s="211">
        <v>19.0</v>
      </c>
      <c r="D77" s="271" t="s">
        <v>492</v>
      </c>
      <c r="E77" s="163" t="str">
        <f>VLOOKUP(D77,'TS Gantry - AP47'!$C$8:$D$646,2,0)</f>
        <v>DA+3</v>
      </c>
      <c r="F77" s="157">
        <v>37.931</v>
      </c>
      <c r="G77" s="158">
        <v>46004.0</v>
      </c>
      <c r="H77" s="158">
        <v>46013.0</v>
      </c>
      <c r="I77" s="214" t="s">
        <v>727</v>
      </c>
      <c r="J77" s="214" t="s">
        <v>722</v>
      </c>
      <c r="K77" s="214" t="s">
        <v>654</v>
      </c>
      <c r="L77" s="214" t="str">
        <f>VLOOKUP(D77,'TS Gantry - AP47'!$C$8:$X$638,22,FALSE)</f>
        <v>CHHATASAR</v>
      </c>
      <c r="M77" s="214" t="str">
        <f>VLOOKUP(D77,'TS Gantry - AP47'!$C$8:$Y$638,23,FALSE)</f>
        <v>LUNKARANSAR</v>
      </c>
      <c r="N77" s="214" t="str">
        <f>VLOOKUP(D77,'TS Gantry - AP47'!$C$8:$Z$638,24,FALSE)</f>
        <v>BIKANER</v>
      </c>
      <c r="O77" s="163"/>
      <c r="P77" s="163"/>
      <c r="Q77" s="183"/>
      <c r="R77" s="183"/>
      <c r="S77" s="163"/>
      <c r="T77" s="205"/>
      <c r="U77" s="175"/>
      <c r="V77" s="175"/>
      <c r="W77" s="175"/>
      <c r="X77" s="175"/>
      <c r="Y77" s="175"/>
      <c r="Z77" s="175"/>
      <c r="AA77" s="175"/>
    </row>
    <row r="78" ht="15.75" customHeight="1">
      <c r="A78" s="154">
        <f t="shared" si="3"/>
        <v>72</v>
      </c>
      <c r="B78" s="211" t="s">
        <v>698</v>
      </c>
      <c r="C78" s="163">
        <v>20.0</v>
      </c>
      <c r="D78" s="271" t="s">
        <v>354</v>
      </c>
      <c r="E78" s="163" t="str">
        <f>VLOOKUP(D78,'TS Gantry - AP47'!$C$8:$D$646,2,0)</f>
        <v>DA-1.5</v>
      </c>
      <c r="F78" s="157">
        <v>35.602</v>
      </c>
      <c r="G78" s="158">
        <v>46010.0</v>
      </c>
      <c r="H78" s="158">
        <v>46015.0</v>
      </c>
      <c r="I78" s="214" t="s">
        <v>725</v>
      </c>
      <c r="J78" s="214" t="s">
        <v>671</v>
      </c>
      <c r="K78" s="214" t="s">
        <v>654</v>
      </c>
      <c r="L78" s="214" t="str">
        <f>VLOOKUP(D78,'TS Gantry - AP47'!$C$8:$X$638,22,FALSE)</f>
        <v>SHARAH BEECHHARWAS</v>
      </c>
      <c r="M78" s="214" t="str">
        <f>VLOOKUP(D78,'TS Gantry - AP47'!$C$8:$Y$638,23,FALSE)</f>
        <v>LUNKARANSAR</v>
      </c>
      <c r="N78" s="214" t="str">
        <f>VLOOKUP(D78,'TS Gantry - AP47'!$C$8:$Z$638,24,FALSE)</f>
        <v>BIKANER</v>
      </c>
      <c r="O78" s="163"/>
      <c r="P78" s="163"/>
      <c r="Q78" s="183"/>
      <c r="R78" s="183"/>
      <c r="S78" s="163"/>
      <c r="T78" s="205"/>
      <c r="U78" s="175"/>
      <c r="V78" s="175"/>
      <c r="W78" s="175"/>
      <c r="X78" s="175"/>
      <c r="Y78" s="175"/>
      <c r="Z78" s="175"/>
      <c r="AA78" s="175"/>
    </row>
    <row r="79" ht="15.75" customHeight="1">
      <c r="A79" s="154">
        <f t="shared" si="3"/>
        <v>73</v>
      </c>
      <c r="B79" s="211" t="s">
        <v>698</v>
      </c>
      <c r="C79" s="211">
        <v>21.0</v>
      </c>
      <c r="D79" s="271" t="s">
        <v>463</v>
      </c>
      <c r="E79" s="163" t="str">
        <f>VLOOKUP(D79,'TS Gantry - AP47'!$C$8:$D$646,2,0)</f>
        <v>DA+0</v>
      </c>
      <c r="F79" s="306">
        <v>36.16</v>
      </c>
      <c r="G79" s="158">
        <v>46011.0</v>
      </c>
      <c r="H79" s="158">
        <v>46015.0</v>
      </c>
      <c r="I79" s="214" t="s">
        <v>721</v>
      </c>
      <c r="J79" s="214" t="s">
        <v>706</v>
      </c>
      <c r="K79" s="214" t="s">
        <v>654</v>
      </c>
      <c r="L79" s="214" t="str">
        <f>VLOOKUP(D79,'TS Gantry - AP47'!$C$8:$X$638,22,FALSE)</f>
        <v>KALOO</v>
      </c>
      <c r="M79" s="214" t="str">
        <f>VLOOKUP(D79,'TS Gantry - AP47'!$C$8:$Y$638,23,FALSE)</f>
        <v>LUNKARANSAR</v>
      </c>
      <c r="N79" s="214" t="str">
        <f>VLOOKUP(D79,'TS Gantry - AP47'!$C$8:$Z$638,24,FALSE)</f>
        <v>BIKANER</v>
      </c>
      <c r="O79" s="163"/>
      <c r="P79" s="163"/>
      <c r="Q79" s="183"/>
      <c r="R79" s="183"/>
      <c r="S79" s="163"/>
      <c r="T79" s="205"/>
      <c r="U79" s="175"/>
      <c r="V79" s="175"/>
      <c r="W79" s="175"/>
      <c r="X79" s="175"/>
      <c r="Y79" s="175"/>
      <c r="Z79" s="175"/>
      <c r="AA79" s="175"/>
    </row>
    <row r="80" ht="15.75" customHeight="1">
      <c r="A80" s="154">
        <f t="shared" si="3"/>
        <v>74</v>
      </c>
      <c r="B80" s="211" t="s">
        <v>698</v>
      </c>
      <c r="C80" s="163">
        <v>22.0</v>
      </c>
      <c r="D80" s="271" t="s">
        <v>307</v>
      </c>
      <c r="E80" s="163" t="str">
        <f>VLOOKUP(D80,'TS Gantry - AP47'!$C$8:$D$646,2,0)</f>
        <v>DA+9</v>
      </c>
      <c r="F80" s="157">
        <v>45.697</v>
      </c>
      <c r="G80" s="158">
        <v>46012.0</v>
      </c>
      <c r="H80" s="158">
        <v>46018.0</v>
      </c>
      <c r="I80" s="214" t="s">
        <v>730</v>
      </c>
      <c r="J80" s="214" t="s">
        <v>732</v>
      </c>
      <c r="K80" s="214" t="s">
        <v>654</v>
      </c>
      <c r="L80" s="214" t="str">
        <f>VLOOKUP(D80,'TS Gantry - AP47'!$C$8:$X$638,22,FALSE)</f>
        <v>BINJHARWALI</v>
      </c>
      <c r="M80" s="214" t="str">
        <f>VLOOKUP(D80,'TS Gantry - AP47'!$C$8:$Y$638,23,FALSE)</f>
        <v>LUNKARANSAR</v>
      </c>
      <c r="N80" s="214" t="str">
        <f>VLOOKUP(D80,'TS Gantry - AP47'!$C$8:$Z$638,24,FALSE)</f>
        <v>BIKANER</v>
      </c>
      <c r="O80" s="163"/>
      <c r="P80" s="163"/>
      <c r="Q80" s="183"/>
      <c r="R80" s="183"/>
      <c r="S80" s="163"/>
      <c r="T80" s="205"/>
      <c r="U80" s="175"/>
      <c r="V80" s="175"/>
      <c r="W80" s="175"/>
      <c r="X80" s="175"/>
      <c r="Y80" s="175"/>
      <c r="Z80" s="175"/>
      <c r="AA80" s="175"/>
    </row>
    <row r="81" ht="15.75" customHeight="1">
      <c r="A81" s="154">
        <f t="shared" si="3"/>
        <v>75</v>
      </c>
      <c r="B81" s="211" t="s">
        <v>698</v>
      </c>
      <c r="C81" s="211">
        <v>23.0</v>
      </c>
      <c r="D81" s="271" t="s">
        <v>461</v>
      </c>
      <c r="E81" s="163" t="str">
        <f>VLOOKUP(D81,'TS Gantry - AP47'!$C$8:$D$646,2,0)</f>
        <v>DA+0</v>
      </c>
      <c r="F81" s="157">
        <v>36.16</v>
      </c>
      <c r="G81" s="158">
        <v>46015.0</v>
      </c>
      <c r="H81" s="158">
        <v>46019.0</v>
      </c>
      <c r="I81" s="214" t="s">
        <v>721</v>
      </c>
      <c r="J81" s="214" t="s">
        <v>706</v>
      </c>
      <c r="K81" s="214" t="s">
        <v>654</v>
      </c>
      <c r="L81" s="214" t="str">
        <f>VLOOKUP(D81,'TS Gantry - AP47'!$C$8:$X$638,22,FALSE)</f>
        <v>KALOO</v>
      </c>
      <c r="M81" s="214" t="str">
        <f>VLOOKUP(D81,'TS Gantry - AP47'!$C$8:$Y$638,23,FALSE)</f>
        <v>LUNKARANSAR</v>
      </c>
      <c r="N81" s="214" t="str">
        <f>VLOOKUP(D81,'TS Gantry - AP47'!$C$8:$Z$638,24,FALSE)</f>
        <v>BIKANER</v>
      </c>
      <c r="O81" s="163"/>
      <c r="P81" s="163"/>
      <c r="Q81" s="183"/>
      <c r="R81" s="183"/>
      <c r="S81" s="163"/>
      <c r="T81" s="205"/>
      <c r="U81" s="175"/>
      <c r="V81" s="175"/>
      <c r="W81" s="175"/>
      <c r="X81" s="175"/>
      <c r="Y81" s="175"/>
      <c r="Z81" s="175"/>
      <c r="AA81" s="175"/>
    </row>
    <row r="82" ht="15.75" customHeight="1">
      <c r="A82" s="154">
        <f t="shared" si="3"/>
        <v>76</v>
      </c>
      <c r="B82" s="211" t="s">
        <v>698</v>
      </c>
      <c r="C82" s="211">
        <v>24.0</v>
      </c>
      <c r="D82" s="271" t="s">
        <v>525</v>
      </c>
      <c r="E82" s="163" t="str">
        <f>VLOOKUP(D82,'TS Gantry - AP47'!$C$8:$D$646,2,0)</f>
        <v>DA+9</v>
      </c>
      <c r="F82" s="157">
        <v>45.697</v>
      </c>
      <c r="G82" s="158">
        <v>46012.0</v>
      </c>
      <c r="H82" s="158">
        <v>46020.0</v>
      </c>
      <c r="I82" s="214" t="s">
        <v>731</v>
      </c>
      <c r="J82" s="214" t="s">
        <v>706</v>
      </c>
      <c r="K82" s="214" t="s">
        <v>654</v>
      </c>
      <c r="L82" s="214" t="str">
        <f>VLOOKUP(D82,'TS Gantry - AP47'!$C$8:$X$638,22,FALSE)</f>
        <v>KANWALASAR</v>
      </c>
      <c r="M82" s="214" t="str">
        <f>VLOOKUP(D82,'TS Gantry - AP47'!$C$8:$Y$638,23,FALSE)</f>
        <v>SARDARSHAHAR</v>
      </c>
      <c r="N82" s="214" t="str">
        <f>VLOOKUP(D82,'TS Gantry - AP47'!$C$8:$Z$638,24,FALSE)</f>
        <v>CHURU</v>
      </c>
      <c r="O82" s="163"/>
      <c r="P82" s="163"/>
      <c r="Q82" s="183"/>
      <c r="R82" s="183"/>
      <c r="S82" s="163"/>
      <c r="T82" s="205"/>
      <c r="U82" s="175"/>
      <c r="V82" s="175"/>
      <c r="W82" s="175"/>
      <c r="X82" s="175"/>
      <c r="Y82" s="175"/>
      <c r="Z82" s="175"/>
      <c r="AA82" s="175"/>
    </row>
    <row r="83" ht="15.75" customHeight="1">
      <c r="A83" s="154">
        <f t="shared" si="3"/>
        <v>77</v>
      </c>
      <c r="B83" s="211" t="s">
        <v>698</v>
      </c>
      <c r="C83" s="163">
        <v>25.0</v>
      </c>
      <c r="D83" s="271" t="s">
        <v>355</v>
      </c>
      <c r="E83" s="163" t="str">
        <f>VLOOKUP(D83,'TS Gantry - AP47'!$C$8:$D$646,2,0)</f>
        <v>DA+3</v>
      </c>
      <c r="F83" s="157">
        <v>37.931</v>
      </c>
      <c r="G83" s="158">
        <v>46016.0</v>
      </c>
      <c r="H83" s="158">
        <v>46021.0</v>
      </c>
      <c r="I83" s="214" t="s">
        <v>725</v>
      </c>
      <c r="J83" s="214" t="s">
        <v>671</v>
      </c>
      <c r="K83" s="214" t="s">
        <v>654</v>
      </c>
      <c r="L83" s="214" t="str">
        <f>VLOOKUP(D83,'TS Gantry - AP47'!$C$8:$X$638,22,FALSE)</f>
        <v>SHARAH BEECHHARWAS</v>
      </c>
      <c r="M83" s="214" t="str">
        <f>VLOOKUP(D83,'TS Gantry - AP47'!$C$8:$Y$638,23,FALSE)</f>
        <v>LUNKARANSAR</v>
      </c>
      <c r="N83" s="214" t="str">
        <f>VLOOKUP(D83,'TS Gantry - AP47'!$C$8:$Z$638,24,FALSE)</f>
        <v>BIKANER</v>
      </c>
      <c r="O83" s="163"/>
      <c r="P83" s="163"/>
      <c r="Q83" s="183"/>
      <c r="R83" s="183"/>
      <c r="S83" s="163"/>
      <c r="T83" s="205"/>
      <c r="U83" s="175"/>
      <c r="V83" s="175"/>
      <c r="W83" s="175"/>
      <c r="X83" s="175"/>
      <c r="Y83" s="175"/>
      <c r="Z83" s="175"/>
      <c r="AA83" s="175"/>
    </row>
    <row r="84" ht="15.75" customHeight="1">
      <c r="A84" s="154">
        <f t="shared" si="3"/>
        <v>78</v>
      </c>
      <c r="B84" s="211" t="s">
        <v>698</v>
      </c>
      <c r="C84" s="211">
        <v>26.0</v>
      </c>
      <c r="D84" s="271" t="s">
        <v>488</v>
      </c>
      <c r="E84" s="163" t="str">
        <f>VLOOKUP(D84,'TS Gantry - AP47'!$C$8:$D$646,2,0)</f>
        <v>DA+3</v>
      </c>
      <c r="F84" s="157">
        <v>37.931</v>
      </c>
      <c r="G84" s="158">
        <v>46015.0</v>
      </c>
      <c r="H84" s="158">
        <v>46022.0</v>
      </c>
      <c r="I84" s="214" t="s">
        <v>727</v>
      </c>
      <c r="J84" s="214" t="s">
        <v>722</v>
      </c>
      <c r="K84" s="214" t="s">
        <v>654</v>
      </c>
      <c r="L84" s="214" t="str">
        <f>VLOOKUP(D84,'TS Gantry - AP47'!$C$8:$X$638,22,FALSE)</f>
        <v>CHHATASAR</v>
      </c>
      <c r="M84" s="214" t="str">
        <f>VLOOKUP(D84,'TS Gantry - AP47'!$C$8:$Y$638,23,FALSE)</f>
        <v>LUNKARANSAR</v>
      </c>
      <c r="N84" s="214" t="str">
        <f>VLOOKUP(D84,'TS Gantry - AP47'!$C$8:$Z$638,24,FALSE)</f>
        <v>BIKANER</v>
      </c>
      <c r="O84" s="163"/>
      <c r="P84" s="163"/>
      <c r="Q84" s="183"/>
      <c r="R84" s="183"/>
      <c r="S84" s="163"/>
      <c r="T84" s="205"/>
      <c r="U84" s="175"/>
      <c r="V84" s="175"/>
      <c r="W84" s="175"/>
      <c r="X84" s="175"/>
      <c r="Y84" s="175"/>
      <c r="Z84" s="175"/>
      <c r="AA84" s="175"/>
    </row>
    <row r="85" ht="15.75" customHeight="1">
      <c r="A85" s="154">
        <f t="shared" si="3"/>
        <v>79</v>
      </c>
      <c r="B85" s="211" t="s">
        <v>698</v>
      </c>
      <c r="C85" s="211">
        <v>27.0</v>
      </c>
      <c r="D85" s="271" t="s">
        <v>285</v>
      </c>
      <c r="E85" s="163" t="str">
        <f>VLOOKUP(D85,'TS Gantry - AP47'!$C$8:$D$646,2,0)</f>
        <v>DA+3</v>
      </c>
      <c r="F85" s="157">
        <v>37.931</v>
      </c>
      <c r="G85" s="158">
        <v>46016.0</v>
      </c>
      <c r="H85" s="158">
        <v>46022.0</v>
      </c>
      <c r="I85" s="214" t="s">
        <v>733</v>
      </c>
      <c r="J85" s="214" t="s">
        <v>726</v>
      </c>
      <c r="K85" s="214" t="s">
        <v>654</v>
      </c>
      <c r="L85" s="214" t="str">
        <f>VLOOKUP(D85,'TS Gantry - AP47'!$C$8:$X$638,22,FALSE)</f>
        <v>RAJASAR BHATIYAN</v>
      </c>
      <c r="M85" s="214" t="str">
        <f>VLOOKUP(D85,'TS Gantry - AP47'!$C$8:$Y$638,23,FALSE)</f>
        <v>CHHATARGARH</v>
      </c>
      <c r="N85" s="214" t="str">
        <f>VLOOKUP(D85,'TS Gantry - AP47'!$C$8:$Z$638,24,FALSE)</f>
        <v>BIKANER</v>
      </c>
      <c r="O85" s="163"/>
      <c r="P85" s="163"/>
      <c r="Q85" s="183"/>
      <c r="R85" s="183"/>
      <c r="S85" s="163"/>
      <c r="T85" s="205"/>
      <c r="U85" s="175"/>
      <c r="V85" s="175"/>
      <c r="W85" s="175"/>
      <c r="X85" s="175"/>
      <c r="Y85" s="175"/>
      <c r="Z85" s="175"/>
      <c r="AA85" s="175"/>
    </row>
    <row r="86" ht="15.0" customHeight="1">
      <c r="A86" s="154">
        <f t="shared" si="3"/>
        <v>80</v>
      </c>
      <c r="B86" s="211" t="s">
        <v>698</v>
      </c>
      <c r="C86" s="211">
        <v>28.0</v>
      </c>
      <c r="D86" s="271" t="s">
        <v>308</v>
      </c>
      <c r="E86" s="163" t="str">
        <f>VLOOKUP(D86,'TS Gantry - AP47'!$C$8:$D$646,2,0)</f>
        <v>DB1+0</v>
      </c>
      <c r="F86" s="157">
        <v>55.451</v>
      </c>
      <c r="G86" s="158">
        <v>46007.0</v>
      </c>
      <c r="H86" s="158">
        <v>46024.0</v>
      </c>
      <c r="I86" s="214" t="s">
        <v>728</v>
      </c>
      <c r="J86" s="214" t="s">
        <v>734</v>
      </c>
      <c r="K86" s="214" t="s">
        <v>654</v>
      </c>
      <c r="L86" s="214" t="str">
        <f>VLOOKUP(D86,'TS Gantry - AP47'!$C$8:$X$638,22,FALSE)</f>
        <v>BINJHARWALI</v>
      </c>
      <c r="M86" s="214" t="str">
        <f>VLOOKUP(D86,'TS Gantry - AP47'!$C$8:$Y$638,23,FALSE)</f>
        <v>LUNKARANSAR</v>
      </c>
      <c r="N86" s="214" t="str">
        <f>VLOOKUP(D86,'TS Gantry - AP47'!$C$8:$Z$638,24,FALSE)</f>
        <v>BIKANER</v>
      </c>
      <c r="O86" s="163"/>
      <c r="P86" s="163"/>
      <c r="Q86" s="183"/>
      <c r="R86" s="183"/>
      <c r="S86" s="163"/>
      <c r="T86" s="205"/>
      <c r="U86" s="175"/>
      <c r="V86" s="175"/>
      <c r="W86" s="175"/>
      <c r="X86" s="175"/>
      <c r="Y86" s="175"/>
      <c r="Z86" s="175"/>
      <c r="AA86" s="175"/>
    </row>
    <row r="87" ht="15.75" customHeight="1">
      <c r="A87" s="154">
        <f t="shared" si="3"/>
        <v>81</v>
      </c>
      <c r="B87" s="211" t="s">
        <v>698</v>
      </c>
      <c r="C87" s="211">
        <v>29.0</v>
      </c>
      <c r="D87" s="271" t="s">
        <v>405</v>
      </c>
      <c r="E87" s="163" t="str">
        <f>VLOOKUP(D87,'TS Gantry - AP47'!$C$8:$D$646,2,0)</f>
        <v>DC1+6</v>
      </c>
      <c r="F87" s="313">
        <v>72.474</v>
      </c>
      <c r="G87" s="158">
        <v>46011.0</v>
      </c>
      <c r="H87" s="158">
        <v>46025.0</v>
      </c>
      <c r="I87" s="214" t="s">
        <v>724</v>
      </c>
      <c r="J87" s="214" t="s">
        <v>720</v>
      </c>
      <c r="K87" s="214" t="s">
        <v>654</v>
      </c>
      <c r="L87" s="214" t="str">
        <f>VLOOKUP(D87,'TS Gantry - AP47'!$C$8:$X$638,22,FALSE)</f>
        <v>KAKARICHCHHA</v>
      </c>
      <c r="M87" s="214" t="str">
        <f>VLOOKUP(D87,'TS Gantry - AP47'!$C$8:$Y$638,23,FALSE)</f>
        <v>LUNKARANSAR</v>
      </c>
      <c r="N87" s="214" t="str">
        <f>VLOOKUP(D87,'TS Gantry - AP47'!$C$8:$Z$638,24,FALSE)</f>
        <v>BIKANER</v>
      </c>
      <c r="O87" s="163"/>
      <c r="P87" s="163"/>
      <c r="Q87" s="183"/>
      <c r="R87" s="183"/>
      <c r="S87" s="163"/>
      <c r="T87" s="205"/>
      <c r="U87" s="175"/>
      <c r="V87" s="175"/>
      <c r="W87" s="175"/>
      <c r="X87" s="175"/>
      <c r="Y87" s="175"/>
      <c r="Z87" s="175"/>
      <c r="AA87" s="175"/>
    </row>
    <row r="88" ht="15.75" customHeight="1">
      <c r="A88" s="154">
        <f t="shared" si="3"/>
        <v>82</v>
      </c>
      <c r="B88" s="211" t="s">
        <v>698</v>
      </c>
      <c r="C88" s="211">
        <v>30.0</v>
      </c>
      <c r="D88" s="271" t="s">
        <v>592</v>
      </c>
      <c r="E88" s="163" t="str">
        <f>VLOOKUP(D88,'TS Gantry - AP47'!$C$8:$D$646,2,0)</f>
        <v>DA-3</v>
      </c>
      <c r="F88" s="157">
        <v>34.79</v>
      </c>
      <c r="G88" s="158">
        <v>46011.0</v>
      </c>
      <c r="H88" s="158">
        <v>46025.0</v>
      </c>
      <c r="I88" s="214" t="s">
        <v>735</v>
      </c>
      <c r="J88" s="214" t="s">
        <v>736</v>
      </c>
      <c r="K88" s="214" t="s">
        <v>654</v>
      </c>
      <c r="L88" s="214" t="str">
        <f>VLOOKUP(D88,'TS Gantry - AP47'!$C$8:$X$638,22,FALSE)</f>
        <v>MALSAR</v>
      </c>
      <c r="M88" s="214" t="str">
        <f>VLOOKUP(D88,'TS Gantry - AP47'!$C$8:$Y$638,23,FALSE)</f>
        <v>SARDARSHAHAR</v>
      </c>
      <c r="N88" s="214" t="str">
        <f>VLOOKUP(D88,'TS Gantry - AP47'!$C$8:$Z$638,24,FALSE)</f>
        <v>CHURU</v>
      </c>
      <c r="O88" s="163"/>
      <c r="P88" s="163"/>
      <c r="Q88" s="183"/>
      <c r="R88" s="183"/>
      <c r="S88" s="163"/>
      <c r="T88" s="205"/>
      <c r="U88" s="175"/>
      <c r="V88" s="175"/>
      <c r="W88" s="175"/>
      <c r="X88" s="175"/>
      <c r="Y88" s="175"/>
      <c r="Z88" s="175"/>
      <c r="AA88" s="175"/>
    </row>
    <row r="89" ht="15.75" customHeight="1">
      <c r="A89" s="154">
        <f t="shared" si="3"/>
        <v>83</v>
      </c>
      <c r="B89" s="211" t="s">
        <v>698</v>
      </c>
      <c r="C89" s="211">
        <v>31.0</v>
      </c>
      <c r="D89" s="271" t="s">
        <v>467</v>
      </c>
      <c r="E89" s="163" t="str">
        <f>VLOOKUP(D89,'TS Gantry - AP47'!$C$8:$D$646,2,0)</f>
        <v>DA+0</v>
      </c>
      <c r="F89" s="157">
        <v>36.16</v>
      </c>
      <c r="G89" s="158">
        <v>46020.0</v>
      </c>
      <c r="H89" s="158">
        <v>46025.0</v>
      </c>
      <c r="I89" s="214" t="s">
        <v>721</v>
      </c>
      <c r="J89" s="214" t="s">
        <v>706</v>
      </c>
      <c r="K89" s="214" t="s">
        <v>654</v>
      </c>
      <c r="L89" s="214" t="str">
        <f>VLOOKUP(D89,'TS Gantry - AP47'!$C$8:$X$638,22,FALSE)</f>
        <v>KALOO</v>
      </c>
      <c r="M89" s="214" t="str">
        <f>VLOOKUP(D89,'TS Gantry - AP47'!$C$8:$Y$638,23,FALSE)</f>
        <v>LUNKARANSAR</v>
      </c>
      <c r="N89" s="214" t="str">
        <f>VLOOKUP(D89,'TS Gantry - AP47'!$C$8:$Z$638,24,FALSE)</f>
        <v>BIKANER</v>
      </c>
      <c r="O89" s="163"/>
      <c r="P89" s="163"/>
      <c r="Q89" s="183"/>
      <c r="R89" s="183"/>
      <c r="S89" s="163"/>
      <c r="T89" s="205"/>
      <c r="U89" s="175"/>
      <c r="V89" s="175"/>
      <c r="W89" s="175"/>
      <c r="X89" s="175"/>
      <c r="Y89" s="175"/>
      <c r="Z89" s="175"/>
      <c r="AA89" s="175"/>
    </row>
    <row r="90" ht="15.75" customHeight="1">
      <c r="A90" s="273">
        <f t="shared" si="3"/>
        <v>84</v>
      </c>
      <c r="B90" s="245" t="s">
        <v>698</v>
      </c>
      <c r="C90" s="245">
        <v>32.0</v>
      </c>
      <c r="D90" s="311" t="s">
        <v>595</v>
      </c>
      <c r="E90" s="170" t="str">
        <f>VLOOKUP(D90,'TS Gantry - AP47'!$C$8:$D$646,2,0)</f>
        <v>DA+6</v>
      </c>
      <c r="F90" s="307">
        <v>43.804</v>
      </c>
      <c r="G90" s="226">
        <v>46013.0</v>
      </c>
      <c r="H90" s="226">
        <v>46026.0</v>
      </c>
      <c r="I90" s="288" t="s">
        <v>737</v>
      </c>
      <c r="J90" s="288" t="s">
        <v>671</v>
      </c>
      <c r="K90" s="288" t="s">
        <v>654</v>
      </c>
      <c r="L90" s="288" t="str">
        <f>VLOOKUP(D90,'TS Gantry - AP47'!$C$8:$X$638,22,FALSE)</f>
        <v>MALSAR</v>
      </c>
      <c r="M90" s="288" t="str">
        <f>VLOOKUP(D90,'TS Gantry - AP47'!$C$8:$Y$638,23,FALSE)</f>
        <v>SARDARSHAHAR</v>
      </c>
      <c r="N90" s="288" t="str">
        <f>VLOOKUP(D90,'TS Gantry - AP47'!$C$8:$Z$638,24,FALSE)</f>
        <v>CHURU</v>
      </c>
      <c r="O90" s="170"/>
      <c r="P90" s="170"/>
      <c r="Q90" s="208"/>
      <c r="R90" s="208"/>
      <c r="S90" s="170"/>
      <c r="T90" s="210"/>
      <c r="U90" s="175"/>
      <c r="V90" s="175"/>
      <c r="W90" s="175"/>
      <c r="X90" s="175"/>
      <c r="Y90" s="175"/>
      <c r="Z90" s="175"/>
      <c r="AA90" s="175"/>
    </row>
    <row r="91" ht="15.75" customHeight="1">
      <c r="A91" s="196">
        <f t="shared" si="3"/>
        <v>85</v>
      </c>
      <c r="B91" s="197" t="s">
        <v>639</v>
      </c>
      <c r="C91" s="197">
        <v>1.0</v>
      </c>
      <c r="D91" s="309" t="s">
        <v>363</v>
      </c>
      <c r="E91" s="197" t="str">
        <f>VLOOKUP(D91,'TS Gantry - AP47'!$C$8:$D$646,2,0)</f>
        <v>DA+3</v>
      </c>
      <c r="F91" s="310">
        <v>37.931</v>
      </c>
      <c r="G91" s="222">
        <v>46022.0</v>
      </c>
      <c r="H91" s="222">
        <v>46029.0</v>
      </c>
      <c r="I91" s="200" t="s">
        <v>725</v>
      </c>
      <c r="J91" s="200" t="s">
        <v>671</v>
      </c>
      <c r="K91" s="200" t="s">
        <v>654</v>
      </c>
      <c r="L91" s="200" t="str">
        <f>VLOOKUP(D91,'TS Gantry - AP47'!$C$8:$X$638,22,FALSE)</f>
        <v>SHARAH BOOCHAWAS</v>
      </c>
      <c r="M91" s="200" t="str">
        <f>VLOOKUP(D91,'TS Gantry - AP47'!$C$8:$Y$638,23,FALSE)</f>
        <v>LUNKARANSAR</v>
      </c>
      <c r="N91" s="200" t="str">
        <f>VLOOKUP(D91,'TS Gantry - AP47'!$C$8:$Z$638,24,FALSE)</f>
        <v>BIKANER</v>
      </c>
      <c r="O91" s="197"/>
      <c r="P91" s="197"/>
      <c r="Q91" s="199"/>
      <c r="R91" s="199"/>
      <c r="S91" s="197"/>
      <c r="T91" s="201"/>
      <c r="U91" s="175"/>
      <c r="V91" s="175"/>
      <c r="W91" s="175"/>
      <c r="X91" s="175"/>
      <c r="Y91" s="175"/>
      <c r="Z91" s="175"/>
      <c r="AA91" s="175"/>
    </row>
    <row r="92" ht="15.75" customHeight="1">
      <c r="A92" s="154">
        <f t="shared" si="3"/>
        <v>86</v>
      </c>
      <c r="B92" s="211" t="s">
        <v>639</v>
      </c>
      <c r="C92" s="211">
        <v>2.0</v>
      </c>
      <c r="D92" s="271" t="s">
        <v>477</v>
      </c>
      <c r="E92" s="163" t="str">
        <f>VLOOKUP(D92,'TS Gantry - AP47'!$C$8:$D$646,2,0)</f>
        <v>DA+0</v>
      </c>
      <c r="F92" s="157">
        <v>36.16</v>
      </c>
      <c r="G92" s="158">
        <v>46024.0</v>
      </c>
      <c r="H92" s="158">
        <v>46030.0</v>
      </c>
      <c r="I92" s="214" t="s">
        <v>721</v>
      </c>
      <c r="J92" s="214" t="s">
        <v>738</v>
      </c>
      <c r="K92" s="214" t="s">
        <v>654</v>
      </c>
      <c r="L92" s="214" t="str">
        <f>VLOOKUP(D92,'TS Gantry - AP47'!$C$8:$X$638,22,FALSE)</f>
        <v>GARABDESAR</v>
      </c>
      <c r="M92" s="214" t="str">
        <f>VLOOKUP(D92,'TS Gantry - AP47'!$C$8:$Y$638,23,FALSE)</f>
        <v>LUNKARANSAR</v>
      </c>
      <c r="N92" s="214" t="str">
        <f>VLOOKUP(D92,'TS Gantry - AP47'!$C$8:$Z$638,24,FALSE)</f>
        <v>BIKANER</v>
      </c>
      <c r="O92" s="163"/>
      <c r="P92" s="163"/>
      <c r="Q92" s="183"/>
      <c r="R92" s="183"/>
      <c r="S92" s="163"/>
      <c r="T92" s="205"/>
      <c r="U92" s="175"/>
      <c r="V92" s="175"/>
      <c r="W92" s="175"/>
      <c r="X92" s="175"/>
      <c r="Y92" s="175"/>
      <c r="Z92" s="175"/>
      <c r="AA92" s="175"/>
    </row>
    <row r="93" ht="15.75" customHeight="1">
      <c r="A93" s="154">
        <f t="shared" si="3"/>
        <v>87</v>
      </c>
      <c r="B93" s="211" t="s">
        <v>639</v>
      </c>
      <c r="C93" s="211">
        <v>3.0</v>
      </c>
      <c r="D93" s="314" t="s">
        <v>486</v>
      </c>
      <c r="E93" s="163" t="str">
        <f>VLOOKUP(D93,'TS Gantry - AP47'!$C$8:$D$646,2,0)</f>
        <v>DA+0</v>
      </c>
      <c r="F93" s="157">
        <v>36.16</v>
      </c>
      <c r="G93" s="158">
        <v>46022.0</v>
      </c>
      <c r="H93" s="158">
        <v>46031.0</v>
      </c>
      <c r="I93" s="214" t="s">
        <v>727</v>
      </c>
      <c r="J93" s="214" t="s">
        <v>722</v>
      </c>
      <c r="K93" s="214" t="s">
        <v>654</v>
      </c>
      <c r="L93" s="214" t="str">
        <f>VLOOKUP(D93,'TS Gantry - AP47'!$C$8:$X$638,22,FALSE)</f>
        <v>CHHATASAR</v>
      </c>
      <c r="M93" s="214" t="str">
        <f>VLOOKUP(D93,'TS Gantry - AP47'!$C$8:$Y$638,23,FALSE)</f>
        <v>LUNKARANSAR</v>
      </c>
      <c r="N93" s="214" t="str">
        <f>VLOOKUP(D93,'TS Gantry - AP47'!$C$8:$Z$638,24,FALSE)</f>
        <v>BIKANER</v>
      </c>
      <c r="O93" s="163"/>
      <c r="P93" s="163"/>
      <c r="Q93" s="183"/>
      <c r="R93" s="183"/>
      <c r="S93" s="163"/>
      <c r="T93" s="205"/>
      <c r="U93" s="175"/>
      <c r="V93" s="175"/>
      <c r="W93" s="175"/>
      <c r="X93" s="175"/>
      <c r="Y93" s="175"/>
      <c r="Z93" s="175"/>
      <c r="AA93" s="175"/>
    </row>
    <row r="94" ht="15.75" customHeight="1">
      <c r="A94" s="154">
        <f t="shared" si="3"/>
        <v>88</v>
      </c>
      <c r="B94" s="211" t="s">
        <v>639</v>
      </c>
      <c r="C94" s="315">
        <v>4.0</v>
      </c>
      <c r="D94" s="271" t="s">
        <v>526</v>
      </c>
      <c r="E94" s="253" t="str">
        <f>VLOOKUP(D94,'TS Gantry - AP47'!$C$8:$D$646,2,0)</f>
        <v>DB1+9</v>
      </c>
      <c r="F94" s="163">
        <v>66.776</v>
      </c>
      <c r="G94" s="158">
        <v>46021.0</v>
      </c>
      <c r="H94" s="158">
        <v>46034.0</v>
      </c>
      <c r="I94" s="214" t="s">
        <v>731</v>
      </c>
      <c r="J94" s="214" t="s">
        <v>719</v>
      </c>
      <c r="K94" s="214" t="s">
        <v>654</v>
      </c>
      <c r="L94" s="214" t="str">
        <f>VLOOKUP(D94,'TS Gantry - AP47'!$C$8:$X$638,22,FALSE)</f>
        <v>DHEERASAR</v>
      </c>
      <c r="M94" s="214" t="str">
        <f>VLOOKUP(D94,'TS Gantry - AP47'!$C$8:$Y$638,23,FALSE)</f>
        <v>SARDARSHAHAR</v>
      </c>
      <c r="N94" s="214" t="str">
        <f>VLOOKUP(D94,'TS Gantry - AP47'!$C$8:$Z$638,24,FALSE)</f>
        <v>CHURU</v>
      </c>
      <c r="O94" s="163"/>
      <c r="P94" s="163"/>
      <c r="Q94" s="183"/>
      <c r="R94" s="183"/>
      <c r="S94" s="163"/>
      <c r="T94" s="205"/>
      <c r="U94" s="175"/>
      <c r="V94" s="175"/>
      <c r="W94" s="175"/>
      <c r="X94" s="175"/>
      <c r="Y94" s="175"/>
      <c r="Z94" s="175"/>
      <c r="AA94" s="175"/>
    </row>
    <row r="95" ht="15.75" customHeight="1">
      <c r="A95" s="154">
        <f t="shared" si="3"/>
        <v>89</v>
      </c>
      <c r="B95" s="211" t="s">
        <v>639</v>
      </c>
      <c r="C95" s="211">
        <v>5.0</v>
      </c>
      <c r="D95" s="305" t="s">
        <v>318</v>
      </c>
      <c r="E95" s="163" t="str">
        <f>VLOOKUP(D95,'TS Gantry - AP47'!$C$8:$D$646,2,0)</f>
        <v>DA+6</v>
      </c>
      <c r="F95" s="157">
        <v>43.804</v>
      </c>
      <c r="G95" s="158">
        <v>46003.0</v>
      </c>
      <c r="H95" s="158">
        <v>46035.0</v>
      </c>
      <c r="I95" s="214" t="s">
        <v>728</v>
      </c>
      <c r="J95" s="214" t="s">
        <v>739</v>
      </c>
      <c r="K95" s="214" t="s">
        <v>654</v>
      </c>
      <c r="L95" s="214" t="str">
        <f>VLOOKUP(D95,'TS Gantry - AP47'!$C$8:$X$638,22,FALSE)</f>
        <v>SODHWALI</v>
      </c>
      <c r="M95" s="214" t="str">
        <f>VLOOKUP(D95,'TS Gantry - AP47'!$C$8:$Y$638,23,FALSE)</f>
        <v>LUNKARANSAR</v>
      </c>
      <c r="N95" s="214" t="str">
        <f>VLOOKUP(D95,'TS Gantry - AP47'!$C$8:$Z$638,24,FALSE)</f>
        <v>BIKANER</v>
      </c>
      <c r="O95" s="163"/>
      <c r="P95" s="163"/>
      <c r="Q95" s="183"/>
      <c r="R95" s="183"/>
      <c r="S95" s="163"/>
      <c r="T95" s="205"/>
      <c r="U95" s="175"/>
      <c r="V95" s="175"/>
      <c r="W95" s="175"/>
      <c r="X95" s="175"/>
      <c r="Y95" s="175"/>
      <c r="Z95" s="175"/>
      <c r="AA95" s="175"/>
    </row>
    <row r="96" ht="15.75" customHeight="1">
      <c r="A96" s="154">
        <f t="shared" si="3"/>
        <v>90</v>
      </c>
      <c r="B96" s="211" t="s">
        <v>639</v>
      </c>
      <c r="C96" s="211">
        <v>6.0</v>
      </c>
      <c r="D96" s="271" t="s">
        <v>412</v>
      </c>
      <c r="E96" s="163" t="str">
        <f>VLOOKUP(D96,'TS Gantry - AP47'!$C$8:$D$646,2,0)</f>
        <v>DA+9</v>
      </c>
      <c r="F96" s="157">
        <v>45.697</v>
      </c>
      <c r="G96" s="158">
        <v>46026.0</v>
      </c>
      <c r="H96" s="158">
        <v>46035.0</v>
      </c>
      <c r="I96" s="214" t="s">
        <v>724</v>
      </c>
      <c r="J96" s="214" t="s">
        <v>720</v>
      </c>
      <c r="K96" s="214" t="s">
        <v>654</v>
      </c>
      <c r="L96" s="214" t="str">
        <f>VLOOKUP(D96,'TS Gantry - AP47'!$C$8:$X$638,22,FALSE)</f>
        <v>LUNKARANSAR</v>
      </c>
      <c r="M96" s="214" t="str">
        <f>VLOOKUP(D96,'TS Gantry - AP47'!$C$8:$Y$638,23,FALSE)</f>
        <v>LUNKARANSAR</v>
      </c>
      <c r="N96" s="214" t="str">
        <f>VLOOKUP(D96,'TS Gantry - AP47'!$C$8:$Z$638,24,FALSE)</f>
        <v>BIKANER</v>
      </c>
      <c r="O96" s="163"/>
      <c r="P96" s="163"/>
      <c r="Q96" s="183"/>
      <c r="R96" s="183"/>
      <c r="S96" s="163"/>
      <c r="T96" s="205"/>
      <c r="U96" s="175"/>
      <c r="V96" s="175"/>
      <c r="W96" s="175"/>
      <c r="X96" s="175"/>
      <c r="Y96" s="175"/>
      <c r="Z96" s="175"/>
      <c r="AA96" s="175"/>
    </row>
    <row r="97" ht="15.75" customHeight="1">
      <c r="A97" s="154">
        <f t="shared" si="3"/>
        <v>91</v>
      </c>
      <c r="B97" s="211" t="s">
        <v>639</v>
      </c>
      <c r="C97" s="211">
        <v>7.0</v>
      </c>
      <c r="D97" s="271" t="s">
        <v>478</v>
      </c>
      <c r="E97" s="163" t="str">
        <f>VLOOKUP(D97,'TS Gantry - AP47'!$C$8:$D$646,2,0)</f>
        <v>DA+3</v>
      </c>
      <c r="F97" s="157">
        <v>37.931</v>
      </c>
      <c r="G97" s="158">
        <v>46031.0</v>
      </c>
      <c r="H97" s="158">
        <v>46035.0</v>
      </c>
      <c r="I97" s="214" t="s">
        <v>721</v>
      </c>
      <c r="J97" s="214" t="s">
        <v>738</v>
      </c>
      <c r="K97" s="214" t="s">
        <v>654</v>
      </c>
      <c r="L97" s="214" t="str">
        <f>VLOOKUP(D97,'TS Gantry - AP47'!$C$8:$X$638,22,FALSE)</f>
        <v>RAJPURA HUDAAN</v>
      </c>
      <c r="M97" s="214" t="str">
        <f>VLOOKUP(D97,'TS Gantry - AP47'!$C$8:$Y$638,23,FALSE)</f>
        <v>LUNKARANSAR</v>
      </c>
      <c r="N97" s="214" t="str">
        <f>VLOOKUP(D97,'TS Gantry - AP47'!$C$8:$Z$638,24,FALSE)</f>
        <v>BIKANER</v>
      </c>
      <c r="O97" s="163"/>
      <c r="P97" s="163"/>
      <c r="Q97" s="183"/>
      <c r="R97" s="183"/>
      <c r="S97" s="163"/>
      <c r="T97" s="205"/>
      <c r="U97" s="175"/>
      <c r="V97" s="175"/>
      <c r="W97" s="175"/>
      <c r="X97" s="175"/>
      <c r="Y97" s="175"/>
      <c r="Z97" s="175"/>
      <c r="AA97" s="175"/>
    </row>
    <row r="98" ht="15.75" customHeight="1">
      <c r="A98" s="154">
        <f t="shared" si="3"/>
        <v>92</v>
      </c>
      <c r="B98" s="211" t="s">
        <v>639</v>
      </c>
      <c r="C98" s="211">
        <v>8.0</v>
      </c>
      <c r="D98" s="271" t="s">
        <v>286</v>
      </c>
      <c r="E98" s="163" t="str">
        <f>VLOOKUP(D98,'TS Gantry - AP47'!$C$8:$D$646,2,0)</f>
        <v>DB1+0</v>
      </c>
      <c r="F98" s="157">
        <v>55.451</v>
      </c>
      <c r="G98" s="158">
        <v>46024.0</v>
      </c>
      <c r="H98" s="158">
        <v>46036.0</v>
      </c>
      <c r="I98" s="214" t="s">
        <v>733</v>
      </c>
      <c r="J98" s="214" t="s">
        <v>726</v>
      </c>
      <c r="K98" s="214" t="s">
        <v>654</v>
      </c>
      <c r="L98" s="214" t="str">
        <f>VLOOKUP(D98,'TS Gantry - AP47'!$C$8:$X$638,22,FALSE)</f>
        <v>RAJASAR BHATIYAN</v>
      </c>
      <c r="M98" s="214" t="str">
        <f>VLOOKUP(D98,'TS Gantry - AP47'!$C$8:$Y$638,23,FALSE)</f>
        <v>CHHATARGARH</v>
      </c>
      <c r="N98" s="214" t="str">
        <f>VLOOKUP(D98,'TS Gantry - AP47'!$C$8:$Z$638,24,FALSE)</f>
        <v>BIKANER</v>
      </c>
      <c r="O98" s="163"/>
      <c r="P98" s="163"/>
      <c r="Q98" s="183"/>
      <c r="R98" s="183"/>
      <c r="S98" s="163"/>
      <c r="T98" s="205"/>
      <c r="U98" s="175"/>
      <c r="V98" s="175"/>
      <c r="W98" s="175"/>
      <c r="X98" s="175"/>
      <c r="Y98" s="175"/>
      <c r="Z98" s="175"/>
      <c r="AA98" s="175"/>
    </row>
    <row r="99" ht="15.75" customHeight="1">
      <c r="A99" s="154">
        <f t="shared" si="3"/>
        <v>93</v>
      </c>
      <c r="B99" s="211" t="s">
        <v>639</v>
      </c>
      <c r="C99" s="211">
        <v>9.0</v>
      </c>
      <c r="D99" s="271" t="s">
        <v>594</v>
      </c>
      <c r="E99" s="163" t="str">
        <f>VLOOKUP(D99,'TS Gantry - AP47'!$C$8:$D$646,2,0)</f>
        <v>DA-3</v>
      </c>
      <c r="F99" s="157">
        <v>34.79</v>
      </c>
      <c r="G99" s="158">
        <v>46027.0</v>
      </c>
      <c r="H99" s="158">
        <v>46038.0</v>
      </c>
      <c r="I99" s="214" t="s">
        <v>737</v>
      </c>
      <c r="J99" s="214" t="s">
        <v>740</v>
      </c>
      <c r="K99" s="214" t="s">
        <v>654</v>
      </c>
      <c r="L99" s="214" t="str">
        <f>VLOOKUP(D99,'TS Gantry - AP47'!$C$8:$X$638,22,FALSE)</f>
        <v>MALSAR</v>
      </c>
      <c r="M99" s="214" t="str">
        <f>VLOOKUP(D99,'TS Gantry - AP47'!$C$8:$Y$638,23,FALSE)</f>
        <v>SARDARSHAHAR</v>
      </c>
      <c r="N99" s="214" t="str">
        <f>VLOOKUP(D99,'TS Gantry - AP47'!$C$8:$Z$638,24,FALSE)</f>
        <v>CHURU</v>
      </c>
      <c r="O99" s="163"/>
      <c r="P99" s="163"/>
      <c r="Q99" s="183"/>
      <c r="R99" s="183"/>
      <c r="S99" s="163"/>
      <c r="T99" s="205"/>
      <c r="U99" s="175"/>
      <c r="V99" s="175"/>
      <c r="W99" s="175"/>
      <c r="X99" s="175"/>
      <c r="Y99" s="175"/>
      <c r="Z99" s="175"/>
      <c r="AA99" s="175"/>
    </row>
    <row r="100" ht="15.75" customHeight="1">
      <c r="A100" s="154">
        <f t="shared" si="3"/>
        <v>94</v>
      </c>
      <c r="B100" s="211" t="s">
        <v>639</v>
      </c>
      <c r="C100" s="211">
        <v>10.0</v>
      </c>
      <c r="D100" s="271" t="s">
        <v>509</v>
      </c>
      <c r="E100" s="163" t="str">
        <f>VLOOKUP(D100,'TS Gantry - AP47'!$C$8:$D$646,2,0)</f>
        <v>DA-3</v>
      </c>
      <c r="F100" s="157">
        <v>34.79</v>
      </c>
      <c r="G100" s="158">
        <v>46028.0</v>
      </c>
      <c r="H100" s="158">
        <v>46038.0</v>
      </c>
      <c r="I100" s="214" t="s">
        <v>741</v>
      </c>
      <c r="J100" s="214" t="s">
        <v>673</v>
      </c>
      <c r="K100" s="214" t="s">
        <v>654</v>
      </c>
      <c r="L100" s="214" t="str">
        <f>VLOOKUP(D100,'TS Gantry - AP47'!$C$8:$X$638,22,FALSE)</f>
        <v>KAGASAR</v>
      </c>
      <c r="M100" s="214" t="str">
        <f>VLOOKUP(D100,'TS Gantry - AP47'!$C$8:$Y$638,23,FALSE)</f>
        <v>LUNKARANSAR</v>
      </c>
      <c r="N100" s="214" t="str">
        <f>VLOOKUP(D100,'TS Gantry - AP47'!$C$8:$Z$638,24,FALSE)</f>
        <v>BIKANER</v>
      </c>
      <c r="O100" s="163"/>
      <c r="P100" s="163"/>
      <c r="Q100" s="183"/>
      <c r="R100" s="183"/>
      <c r="S100" s="163"/>
      <c r="T100" s="205"/>
      <c r="U100" s="175"/>
      <c r="V100" s="175"/>
      <c r="W100" s="175"/>
      <c r="X100" s="175"/>
      <c r="Y100" s="175"/>
      <c r="Z100" s="175"/>
      <c r="AA100" s="175"/>
    </row>
    <row r="101" ht="15.75" customHeight="1">
      <c r="A101" s="154">
        <f t="shared" si="3"/>
        <v>95</v>
      </c>
      <c r="B101" s="211" t="s">
        <v>639</v>
      </c>
      <c r="C101" s="211">
        <v>11.0</v>
      </c>
      <c r="D101" s="271" t="s">
        <v>312</v>
      </c>
      <c r="E101" s="163" t="str">
        <f>VLOOKUP(D101,'TS Gantry - AP47'!$C$8:$D$646,2,0)</f>
        <v>DA+3</v>
      </c>
      <c r="F101" s="157">
        <v>37.931</v>
      </c>
      <c r="G101" s="158">
        <v>46020.0</v>
      </c>
      <c r="H101" s="158">
        <v>46039.0</v>
      </c>
      <c r="I101" s="214" t="s">
        <v>733</v>
      </c>
      <c r="J101" s="214" t="s">
        <v>726</v>
      </c>
      <c r="K101" s="214" t="s">
        <v>654</v>
      </c>
      <c r="L101" s="214" t="str">
        <f>VLOOKUP(D101,'TS Gantry - AP47'!$C$8:$X$638,22,FALSE)</f>
        <v>BINJHARWALI</v>
      </c>
      <c r="M101" s="214" t="str">
        <f>VLOOKUP(D101,'TS Gantry - AP47'!$C$8:$Y$638,23,FALSE)</f>
        <v>LUNKARANSAR</v>
      </c>
      <c r="N101" s="214" t="str">
        <f>VLOOKUP(D101,'TS Gantry - AP47'!$C$8:$Z$638,24,FALSE)</f>
        <v>BIKANER</v>
      </c>
      <c r="O101" s="163"/>
      <c r="P101" s="163"/>
      <c r="Q101" s="183"/>
      <c r="R101" s="183"/>
      <c r="S101" s="163"/>
      <c r="T101" s="205"/>
      <c r="U101" s="175"/>
      <c r="V101" s="175"/>
      <c r="W101" s="175"/>
      <c r="X101" s="175"/>
      <c r="Y101" s="175"/>
      <c r="Z101" s="175"/>
      <c r="AA101" s="175"/>
    </row>
    <row r="102" ht="15.75" customHeight="1">
      <c r="A102" s="154">
        <f t="shared" si="3"/>
        <v>96</v>
      </c>
      <c r="B102" s="211" t="s">
        <v>639</v>
      </c>
      <c r="C102" s="211">
        <v>12.0</v>
      </c>
      <c r="D102" s="271" t="s">
        <v>474</v>
      </c>
      <c r="E102" s="163" t="str">
        <f>VLOOKUP(D102,'TS Gantry - AP47'!$C$8:$D$646,2,0)</f>
        <v>DA+0</v>
      </c>
      <c r="F102" s="157">
        <v>36.16</v>
      </c>
      <c r="G102" s="158">
        <v>46035.0</v>
      </c>
      <c r="H102" s="158">
        <v>46039.0</v>
      </c>
      <c r="I102" s="214" t="s">
        <v>721</v>
      </c>
      <c r="J102" s="214" t="s">
        <v>738</v>
      </c>
      <c r="K102" s="214" t="s">
        <v>654</v>
      </c>
      <c r="L102" s="214" t="str">
        <f>VLOOKUP(D102,'TS Gantry - AP47'!$C$8:$X$638,22,FALSE)</f>
        <v>GARABDESAR</v>
      </c>
      <c r="M102" s="214" t="str">
        <f>VLOOKUP(D102,'TS Gantry - AP47'!$C$8:$Y$638,23,FALSE)</f>
        <v>LUNKARANSAR</v>
      </c>
      <c r="N102" s="214" t="str">
        <f>VLOOKUP(D102,'TS Gantry - AP47'!$C$8:$Z$638,24,FALSE)</f>
        <v>BIKANER</v>
      </c>
      <c r="O102" s="163"/>
      <c r="P102" s="163"/>
      <c r="Q102" s="183"/>
      <c r="R102" s="183"/>
      <c r="S102" s="163"/>
      <c r="T102" s="205"/>
      <c r="U102" s="175"/>
      <c r="V102" s="175"/>
      <c r="W102" s="175"/>
      <c r="X102" s="175"/>
      <c r="Y102" s="175"/>
      <c r="Z102" s="175"/>
      <c r="AA102" s="175"/>
    </row>
    <row r="103" ht="15.75" customHeight="1">
      <c r="A103" s="154">
        <f t="shared" si="3"/>
        <v>97</v>
      </c>
      <c r="B103" s="211" t="s">
        <v>639</v>
      </c>
      <c r="C103" s="211">
        <v>13.0</v>
      </c>
      <c r="D103" s="271" t="s">
        <v>511</v>
      </c>
      <c r="E103" s="163" t="str">
        <f>VLOOKUP(D103,'TS Gantry - AP47'!$C$8:$D$646,2,0)</f>
        <v>DA+6</v>
      </c>
      <c r="F103" s="157">
        <v>43.804</v>
      </c>
      <c r="G103" s="158">
        <v>46033.0</v>
      </c>
      <c r="H103" s="158">
        <v>46040.0</v>
      </c>
      <c r="I103" s="214" t="s">
        <v>741</v>
      </c>
      <c r="J103" s="214" t="s">
        <v>719</v>
      </c>
      <c r="K103" s="214" t="s">
        <v>654</v>
      </c>
      <c r="L103" s="214" t="str">
        <f>VLOOKUP(D103,'TS Gantry - AP47'!$C$8:$X$638,22,FALSE)</f>
        <v>KAGASAR</v>
      </c>
      <c r="M103" s="214" t="str">
        <f>VLOOKUP(D103,'TS Gantry - AP47'!$C$8:$Y$638,23,FALSE)</f>
        <v>LUNKARANSAR</v>
      </c>
      <c r="N103" s="214" t="str">
        <f>VLOOKUP(D103,'TS Gantry - AP47'!$C$8:$Z$638,24,FALSE)</f>
        <v>BIKANER</v>
      </c>
      <c r="O103" s="163"/>
      <c r="P103" s="163"/>
      <c r="Q103" s="183"/>
      <c r="R103" s="183"/>
      <c r="S103" s="163"/>
      <c r="T103" s="205"/>
      <c r="U103" s="175"/>
      <c r="V103" s="175"/>
      <c r="W103" s="175"/>
      <c r="X103" s="175"/>
      <c r="Y103" s="175"/>
      <c r="Z103" s="175"/>
      <c r="AA103" s="175"/>
    </row>
    <row r="104" ht="15.75" customHeight="1">
      <c r="A104" s="154">
        <f t="shared" si="3"/>
        <v>98</v>
      </c>
      <c r="B104" s="211" t="s">
        <v>639</v>
      </c>
      <c r="C104" s="211">
        <v>14.0</v>
      </c>
      <c r="D104" s="271" t="s">
        <v>331</v>
      </c>
      <c r="E104" s="163" t="str">
        <f>VLOOKUP(D104,'TS Gantry - AP47'!$C$8:$D$646,2,0)</f>
        <v>DA+0</v>
      </c>
      <c r="F104" s="157">
        <v>36.16</v>
      </c>
      <c r="G104" s="158">
        <v>45987.0</v>
      </c>
      <c r="H104" s="158">
        <v>46041.0</v>
      </c>
      <c r="I104" s="214" t="s">
        <v>728</v>
      </c>
      <c r="J104" s="214" t="s">
        <v>739</v>
      </c>
      <c r="K104" s="214" t="s">
        <v>654</v>
      </c>
      <c r="L104" s="214" t="str">
        <f>VLOOKUP(D104,'TS Gantry - AP47'!$C$8:$X$638,22,FALSE)</f>
        <v>DUDIWALI</v>
      </c>
      <c r="M104" s="214" t="str">
        <f>VLOOKUP(D104,'TS Gantry - AP47'!$C$8:$Y$638,23,FALSE)</f>
        <v>LUNKARANSAR</v>
      </c>
      <c r="N104" s="214" t="str">
        <f>VLOOKUP(D104,'TS Gantry - AP47'!$C$8:$Z$638,24,FALSE)</f>
        <v>BIKANER</v>
      </c>
      <c r="O104" s="163"/>
      <c r="P104" s="163"/>
      <c r="Q104" s="183"/>
      <c r="R104" s="183"/>
      <c r="S104" s="163"/>
      <c r="T104" s="205"/>
      <c r="U104" s="175"/>
      <c r="V104" s="175"/>
      <c r="W104" s="175"/>
      <c r="X104" s="175"/>
      <c r="Y104" s="175"/>
      <c r="Z104" s="175"/>
      <c r="AA104" s="175"/>
    </row>
    <row r="105" ht="15.75" customHeight="1">
      <c r="A105" s="154">
        <f t="shared" si="3"/>
        <v>99</v>
      </c>
      <c r="B105" s="211" t="s">
        <v>639</v>
      </c>
      <c r="C105" s="211">
        <v>15.0</v>
      </c>
      <c r="D105" s="271" t="s">
        <v>276</v>
      </c>
      <c r="E105" s="163" t="str">
        <f>VLOOKUP(D105,'TS Gantry - AP47'!$C$8:$D$646,2,0)</f>
        <v>DA-1.5</v>
      </c>
      <c r="F105" s="157">
        <v>35.602</v>
      </c>
      <c r="G105" s="158">
        <v>46037.0</v>
      </c>
      <c r="H105" s="158">
        <v>46041.0</v>
      </c>
      <c r="I105" s="214" t="s">
        <v>742</v>
      </c>
      <c r="J105" s="214" t="s">
        <v>729</v>
      </c>
      <c r="K105" s="214" t="s">
        <v>654</v>
      </c>
      <c r="L105" s="214" t="str">
        <f>VLOOKUP(D105,'TS Gantry - AP47'!$C$8:$X$638,22,FALSE)</f>
        <v>RAJASAR BHATIYAN</v>
      </c>
      <c r="M105" s="214" t="str">
        <f>VLOOKUP(D105,'TS Gantry - AP47'!$C$8:$Y$638,23,FALSE)</f>
        <v>CHHATARGARH</v>
      </c>
      <c r="N105" s="214" t="str">
        <f>VLOOKUP(D105,'TS Gantry - AP47'!$C$8:$Z$638,24,FALSE)</f>
        <v>BIKANER</v>
      </c>
      <c r="O105" s="163"/>
      <c r="P105" s="163"/>
      <c r="Q105" s="183"/>
      <c r="R105" s="183"/>
      <c r="S105" s="163"/>
      <c r="T105" s="205"/>
      <c r="U105" s="175"/>
      <c r="V105" s="175"/>
      <c r="W105" s="175"/>
      <c r="X105" s="175"/>
      <c r="Y105" s="175"/>
      <c r="Z105" s="175"/>
      <c r="AA105" s="175"/>
    </row>
    <row r="106" ht="15.75" customHeight="1">
      <c r="A106" s="154">
        <f t="shared" si="3"/>
        <v>100</v>
      </c>
      <c r="B106" s="211" t="s">
        <v>639</v>
      </c>
      <c r="C106" s="211">
        <v>16.0</v>
      </c>
      <c r="D106" s="271" t="s">
        <v>485</v>
      </c>
      <c r="E106" s="163" t="str">
        <f>VLOOKUP(D106,'TS Gantry - AP47'!$C$8:$D$646,2,0)</f>
        <v>DA+3</v>
      </c>
      <c r="F106" s="157">
        <v>37.931</v>
      </c>
      <c r="G106" s="158">
        <v>46033.0</v>
      </c>
      <c r="H106" s="158">
        <v>46042.0</v>
      </c>
      <c r="I106" s="214" t="s">
        <v>727</v>
      </c>
      <c r="J106" s="214" t="s">
        <v>722</v>
      </c>
      <c r="K106" s="214" t="s">
        <v>654</v>
      </c>
      <c r="L106" s="214" t="str">
        <f>VLOOKUP(D106,'TS Gantry - AP47'!$C$8:$X$638,22,FALSE)</f>
        <v>GARABDESAR</v>
      </c>
      <c r="M106" s="214" t="str">
        <f>VLOOKUP(D106,'TS Gantry - AP47'!$C$8:$Y$638,23,FALSE)</f>
        <v>LUNKARANSAR</v>
      </c>
      <c r="N106" s="214" t="str">
        <f>VLOOKUP(D106,'TS Gantry - AP47'!$C$8:$Z$638,24,FALSE)</f>
        <v>BIKANER</v>
      </c>
      <c r="O106" s="163"/>
      <c r="P106" s="163"/>
      <c r="Q106" s="183"/>
      <c r="R106" s="183"/>
      <c r="S106" s="163"/>
      <c r="T106" s="205"/>
      <c r="U106" s="175"/>
      <c r="V106" s="175"/>
      <c r="W106" s="175"/>
      <c r="X106" s="175"/>
      <c r="Y106" s="175"/>
      <c r="Z106" s="175"/>
      <c r="AA106" s="175"/>
    </row>
    <row r="107" ht="15.75" customHeight="1">
      <c r="A107" s="154">
        <f t="shared" si="3"/>
        <v>101</v>
      </c>
      <c r="B107" s="211" t="s">
        <v>639</v>
      </c>
      <c r="C107" s="211">
        <v>17.0</v>
      </c>
      <c r="D107" s="271" t="s">
        <v>413</v>
      </c>
      <c r="E107" s="163" t="str">
        <f>VLOOKUP(D107,'TS Gantry - AP47'!$C$8:$D$646,2,0)</f>
        <v>DA+0</v>
      </c>
      <c r="F107" s="157">
        <v>36.16</v>
      </c>
      <c r="G107" s="158">
        <v>46037.0</v>
      </c>
      <c r="H107" s="158">
        <v>46042.0</v>
      </c>
      <c r="I107" s="214" t="s">
        <v>724</v>
      </c>
      <c r="J107" s="214" t="s">
        <v>720</v>
      </c>
      <c r="K107" s="214" t="s">
        <v>654</v>
      </c>
      <c r="L107" s="214" t="str">
        <f>VLOOKUP(D107,'TS Gantry - AP47'!$C$8:$X$638,22,FALSE)</f>
        <v>LUNKARANSAR</v>
      </c>
      <c r="M107" s="214" t="str">
        <f>VLOOKUP(D107,'TS Gantry - AP47'!$C$8:$Y$638,23,FALSE)</f>
        <v>LUNKARANSAR</v>
      </c>
      <c r="N107" s="214" t="str">
        <f>VLOOKUP(D107,'TS Gantry - AP47'!$C$8:$Z$638,24,FALSE)</f>
        <v>BIKANER</v>
      </c>
      <c r="O107" s="163"/>
      <c r="P107" s="163"/>
      <c r="Q107" s="183"/>
      <c r="R107" s="183"/>
      <c r="S107" s="163"/>
      <c r="T107" s="205"/>
      <c r="U107" s="175"/>
      <c r="V107" s="175"/>
      <c r="W107" s="175"/>
      <c r="X107" s="175"/>
      <c r="Y107" s="175"/>
      <c r="Z107" s="175"/>
      <c r="AA107" s="175"/>
    </row>
    <row r="108" ht="15.75" customHeight="1">
      <c r="A108" s="154">
        <f t="shared" si="3"/>
        <v>102</v>
      </c>
      <c r="B108" s="211" t="s">
        <v>639</v>
      </c>
      <c r="C108" s="211">
        <v>18.0</v>
      </c>
      <c r="D108" s="271" t="s">
        <v>349</v>
      </c>
      <c r="E108" s="163" t="str">
        <f>VLOOKUP(D108,'TS Gantry - AP47'!$C$8:$D$646,2,0)</f>
        <v>DA+3</v>
      </c>
      <c r="F108" s="157">
        <f t="shared" ref="F108:F109" si="4">37.931/2</f>
        <v>18.9655</v>
      </c>
      <c r="G108" s="158">
        <v>45999.0</v>
      </c>
      <c r="H108" s="158">
        <v>46001.0</v>
      </c>
      <c r="I108" s="214" t="s">
        <v>728</v>
      </c>
      <c r="J108" s="214" t="s">
        <v>739</v>
      </c>
      <c r="K108" s="214" t="s">
        <v>654</v>
      </c>
      <c r="L108" s="214" t="str">
        <f>VLOOKUP(D108,'TS Gantry - AP47'!$C$8:$X$638,22,FALSE)</f>
        <v>DHEERERAN</v>
      </c>
      <c r="M108" s="214" t="str">
        <f>VLOOKUP(D108,'TS Gantry - AP47'!$C$8:$Y$638,23,FALSE)</f>
        <v>LUNKARANSAR</v>
      </c>
      <c r="N108" s="214" t="str">
        <f>VLOOKUP(D108,'TS Gantry - AP47'!$C$8:$Z$638,24,FALSE)</f>
        <v>BIKANER</v>
      </c>
      <c r="O108" s="163"/>
      <c r="P108" s="163"/>
      <c r="Q108" s="183"/>
      <c r="R108" s="183"/>
      <c r="S108" s="163"/>
      <c r="T108" s="205"/>
      <c r="U108" s="175"/>
      <c r="V108" s="175"/>
      <c r="W108" s="175"/>
      <c r="X108" s="175"/>
      <c r="Y108" s="175"/>
      <c r="Z108" s="175"/>
      <c r="AA108" s="175"/>
    </row>
    <row r="109" ht="15.75" customHeight="1">
      <c r="A109" s="154">
        <v>102.0</v>
      </c>
      <c r="B109" s="211" t="s">
        <v>639</v>
      </c>
      <c r="C109" s="211">
        <v>18.0</v>
      </c>
      <c r="D109" s="271" t="s">
        <v>349</v>
      </c>
      <c r="E109" s="163" t="str">
        <f>VLOOKUP(D109,'TS Gantry - AP47'!$C$8:$D$646,2,0)</f>
        <v>DA+3</v>
      </c>
      <c r="F109" s="157">
        <f t="shared" si="4"/>
        <v>18.9655</v>
      </c>
      <c r="G109" s="158">
        <v>46035.0</v>
      </c>
      <c r="H109" s="158">
        <v>46043.0</v>
      </c>
      <c r="I109" s="214" t="s">
        <v>743</v>
      </c>
      <c r="J109" s="214" t="s">
        <v>729</v>
      </c>
      <c r="K109" s="214" t="s">
        <v>654</v>
      </c>
      <c r="L109" s="214" t="str">
        <f>VLOOKUP(D109,'TS Gantry - AP47'!$C$8:$X$638,22,FALSE)</f>
        <v>DHEERERAN</v>
      </c>
      <c r="M109" s="214" t="str">
        <f>VLOOKUP(D109,'TS Gantry - AP47'!$C$8:$Y$638,23,FALSE)</f>
        <v>LUNKARANSAR</v>
      </c>
      <c r="N109" s="214" t="str">
        <f>VLOOKUP(D109,'TS Gantry - AP47'!$C$8:$Z$638,24,FALSE)</f>
        <v>BIKANER</v>
      </c>
      <c r="O109" s="163"/>
      <c r="P109" s="163"/>
      <c r="Q109" s="183"/>
      <c r="R109" s="183"/>
      <c r="S109" s="163"/>
      <c r="T109" s="205"/>
      <c r="U109" s="175"/>
      <c r="V109" s="175"/>
      <c r="W109" s="175"/>
      <c r="X109" s="175"/>
      <c r="Y109" s="175"/>
      <c r="Z109" s="175"/>
      <c r="AA109" s="175"/>
    </row>
    <row r="110" ht="15.75" customHeight="1">
      <c r="A110" s="154">
        <f t="shared" ref="A110:A164" si="5">A109+1</f>
        <v>103</v>
      </c>
      <c r="B110" s="211" t="s">
        <v>639</v>
      </c>
      <c r="C110" s="211">
        <v>19.0</v>
      </c>
      <c r="D110" s="271" t="s">
        <v>593</v>
      </c>
      <c r="E110" s="163" t="str">
        <f>VLOOKUP(D110,'TS Gantry - AP47'!$C$8:$D$646,2,0)</f>
        <v>DA+9</v>
      </c>
      <c r="F110" s="157">
        <v>45.697</v>
      </c>
      <c r="G110" s="158">
        <v>46026.0</v>
      </c>
      <c r="H110" s="158">
        <v>46043.0</v>
      </c>
      <c r="I110" s="214" t="s">
        <v>735</v>
      </c>
      <c r="J110" s="214" t="s">
        <v>736</v>
      </c>
      <c r="K110" s="214" t="s">
        <v>654</v>
      </c>
      <c r="L110" s="214" t="str">
        <f>VLOOKUP(D110,'TS Gantry - AP47'!$C$8:$X$638,22,FALSE)</f>
        <v>MALSAR</v>
      </c>
      <c r="M110" s="214" t="str">
        <f>VLOOKUP(D110,'TS Gantry - AP47'!$C$8:$Y$638,23,FALSE)</f>
        <v>SARDARSHAHAR</v>
      </c>
      <c r="N110" s="214" t="str">
        <f>VLOOKUP(D110,'TS Gantry - AP47'!$C$8:$Z$638,24,FALSE)</f>
        <v>CHURU</v>
      </c>
      <c r="O110" s="163"/>
      <c r="P110" s="163"/>
      <c r="Q110" s="183"/>
      <c r="R110" s="183"/>
      <c r="S110" s="163"/>
      <c r="T110" s="205"/>
      <c r="U110" s="175"/>
      <c r="V110" s="175"/>
      <c r="W110" s="175"/>
      <c r="X110" s="175"/>
      <c r="Y110" s="175"/>
      <c r="Z110" s="175"/>
      <c r="AA110" s="175"/>
    </row>
    <row r="111" ht="15.75" customHeight="1">
      <c r="A111" s="154">
        <f t="shared" si="5"/>
        <v>104</v>
      </c>
      <c r="B111" s="211" t="s">
        <v>639</v>
      </c>
      <c r="C111" s="211">
        <v>20.0</v>
      </c>
      <c r="D111" s="271" t="s">
        <v>277</v>
      </c>
      <c r="E111" s="163" t="str">
        <f>VLOOKUP(D111,'TS Gantry - AP47'!$C$8:$D$646,2,0)</f>
        <v>DA-1.5</v>
      </c>
      <c r="F111" s="157">
        <v>35.602</v>
      </c>
      <c r="G111" s="158">
        <v>46037.0</v>
      </c>
      <c r="H111" s="158">
        <v>46043.0</v>
      </c>
      <c r="I111" s="214" t="s">
        <v>744</v>
      </c>
      <c r="J111" s="214" t="s">
        <v>745</v>
      </c>
      <c r="K111" s="214" t="s">
        <v>654</v>
      </c>
      <c r="L111" s="214" t="str">
        <f>VLOOKUP(D111,'TS Gantry - AP47'!$C$8:$X$638,22,FALSE)</f>
        <v>RAJASAR BHATIYAN</v>
      </c>
      <c r="M111" s="214" t="str">
        <f>VLOOKUP(D111,'TS Gantry - AP47'!$C$8:$Y$638,23,FALSE)</f>
        <v>CHHATARGARH</v>
      </c>
      <c r="N111" s="214" t="str">
        <f>VLOOKUP(D111,'TS Gantry - AP47'!$C$8:$Z$638,24,FALSE)</f>
        <v>BIKANER</v>
      </c>
      <c r="O111" s="163"/>
      <c r="P111" s="163"/>
      <c r="Q111" s="183"/>
      <c r="R111" s="183"/>
      <c r="S111" s="163"/>
      <c r="T111" s="205"/>
      <c r="U111" s="175"/>
      <c r="V111" s="175"/>
      <c r="W111" s="175"/>
      <c r="X111" s="175"/>
      <c r="Y111" s="175"/>
      <c r="Z111" s="175"/>
      <c r="AA111" s="175"/>
    </row>
    <row r="112" ht="15.75" customHeight="1">
      <c r="A112" s="154">
        <f t="shared" si="5"/>
        <v>105</v>
      </c>
      <c r="B112" s="211" t="s">
        <v>639</v>
      </c>
      <c r="C112" s="211">
        <v>21.0</v>
      </c>
      <c r="D112" s="271" t="s">
        <v>470</v>
      </c>
      <c r="E112" s="163" t="str">
        <f>VLOOKUP(D112,'TS Gantry - AP47'!$C$8:$D$646,2,0)</f>
        <v>DA+0</v>
      </c>
      <c r="F112" s="157">
        <v>36.16</v>
      </c>
      <c r="G112" s="158">
        <v>46039.0</v>
      </c>
      <c r="H112" s="158">
        <v>46043.0</v>
      </c>
      <c r="I112" s="214" t="s">
        <v>721</v>
      </c>
      <c r="J112" s="214" t="s">
        <v>662</v>
      </c>
      <c r="K112" s="214" t="s">
        <v>654</v>
      </c>
      <c r="L112" s="214" t="str">
        <f>VLOOKUP(D112,'TS Gantry - AP47'!$C$8:$X$638,22,FALSE)</f>
        <v>KALOO</v>
      </c>
      <c r="M112" s="214" t="str">
        <f>VLOOKUP(D112,'TS Gantry - AP47'!$C$8:$Y$638,23,FALSE)</f>
        <v>LUNKARANSAR</v>
      </c>
      <c r="N112" s="214" t="str">
        <f>VLOOKUP(D112,'TS Gantry - AP47'!$C$8:$Z$638,24,FALSE)</f>
        <v>BIKANER</v>
      </c>
      <c r="O112" s="163"/>
      <c r="P112" s="163"/>
      <c r="Q112" s="183"/>
      <c r="R112" s="183"/>
      <c r="S112" s="163"/>
      <c r="T112" s="205"/>
      <c r="U112" s="175"/>
      <c r="V112" s="175"/>
      <c r="W112" s="175"/>
      <c r="X112" s="175"/>
      <c r="Y112" s="175"/>
      <c r="Z112" s="175"/>
      <c r="AA112" s="175"/>
    </row>
    <row r="113" ht="15.75" customHeight="1">
      <c r="A113" s="154">
        <f t="shared" si="5"/>
        <v>106</v>
      </c>
      <c r="B113" s="211" t="s">
        <v>639</v>
      </c>
      <c r="C113" s="211">
        <v>22.0</v>
      </c>
      <c r="D113" s="271" t="s">
        <v>524</v>
      </c>
      <c r="E113" s="163" t="str">
        <f>VLOOKUP(D113,'TS Gantry - AP47'!$C$8:$D$646,2,0)</f>
        <v>DA+6</v>
      </c>
      <c r="F113" s="157">
        <v>43.804</v>
      </c>
      <c r="G113" s="158">
        <v>46033.0</v>
      </c>
      <c r="H113" s="158">
        <v>46044.0</v>
      </c>
      <c r="I113" s="214" t="s">
        <v>731</v>
      </c>
      <c r="J113" s="214" t="s">
        <v>719</v>
      </c>
      <c r="K113" s="214" t="s">
        <v>654</v>
      </c>
      <c r="L113" s="214" t="str">
        <f>VLOOKUP(D113,'TS Gantry - AP47'!$C$8:$X$638,22,FALSE)</f>
        <v>KANWALASAR</v>
      </c>
      <c r="M113" s="214" t="str">
        <f>VLOOKUP(D113,'TS Gantry - AP47'!$C$8:$Y$638,23,FALSE)</f>
        <v>SARDARSHAHAR</v>
      </c>
      <c r="N113" s="214" t="str">
        <f>VLOOKUP(D113,'TS Gantry - AP47'!$C$8:$Z$638,24,FALSE)</f>
        <v>CHURU</v>
      </c>
      <c r="O113" s="163"/>
      <c r="P113" s="163"/>
      <c r="Q113" s="183"/>
      <c r="R113" s="183"/>
      <c r="S113" s="163"/>
      <c r="T113" s="205"/>
      <c r="U113" s="175"/>
      <c r="V113" s="175"/>
      <c r="W113" s="175"/>
      <c r="X113" s="175"/>
      <c r="Y113" s="175"/>
      <c r="Z113" s="175"/>
      <c r="AA113" s="175"/>
    </row>
    <row r="114" ht="15.75" customHeight="1">
      <c r="A114" s="154">
        <f t="shared" si="5"/>
        <v>107</v>
      </c>
      <c r="B114" s="211" t="s">
        <v>639</v>
      </c>
      <c r="C114" s="211">
        <v>23.0</v>
      </c>
      <c r="D114" s="271" t="s">
        <v>299</v>
      </c>
      <c r="E114" s="163" t="str">
        <f>VLOOKUP(D114,'TS Gantry - AP47'!$C$8:$D$646,2,0)</f>
        <v>DA+3</v>
      </c>
      <c r="F114" s="157">
        <v>37.931</v>
      </c>
      <c r="G114" s="158">
        <v>46037.0</v>
      </c>
      <c r="H114" s="158">
        <v>46046.0</v>
      </c>
      <c r="I114" s="214" t="s">
        <v>746</v>
      </c>
      <c r="J114" s="214" t="s">
        <v>732</v>
      </c>
      <c r="K114" s="214" t="s">
        <v>654</v>
      </c>
      <c r="L114" s="214" t="str">
        <f>VLOOKUP(D114,'TS Gantry - AP47'!$C$8:$X$638,22,FALSE)</f>
        <v>BINJHARWALI</v>
      </c>
      <c r="M114" s="214" t="str">
        <f>VLOOKUP(D114,'TS Gantry - AP47'!$C$8:$Y$638,23,FALSE)</f>
        <v>LUNKARANSAR</v>
      </c>
      <c r="N114" s="214" t="str">
        <f>VLOOKUP(D114,'TS Gantry - AP47'!$C$8:$Z$638,24,FALSE)</f>
        <v>BIKANER</v>
      </c>
      <c r="O114" s="163"/>
      <c r="P114" s="163"/>
      <c r="Q114" s="183"/>
      <c r="R114" s="183"/>
      <c r="S114" s="163"/>
      <c r="T114" s="205"/>
      <c r="U114" s="175"/>
      <c r="V114" s="175"/>
      <c r="W114" s="175"/>
      <c r="X114" s="175"/>
      <c r="Y114" s="175"/>
      <c r="Z114" s="175"/>
      <c r="AA114" s="175"/>
    </row>
    <row r="115" ht="15.0" customHeight="1">
      <c r="A115" s="154">
        <f t="shared" si="5"/>
        <v>108</v>
      </c>
      <c r="B115" s="211" t="s">
        <v>639</v>
      </c>
      <c r="C115" s="211">
        <v>24.0</v>
      </c>
      <c r="D115" s="271" t="s">
        <v>332</v>
      </c>
      <c r="E115" s="163" t="str">
        <f>VLOOKUP(D115,'TS Gantry - AP47'!$C$8:$D$646,2,0)</f>
        <v>DA+3</v>
      </c>
      <c r="F115" s="157">
        <v>37.931</v>
      </c>
      <c r="G115" s="158">
        <v>45984.0</v>
      </c>
      <c r="H115" s="158">
        <v>46049.0</v>
      </c>
      <c r="I115" s="214" t="s">
        <v>728</v>
      </c>
      <c r="J115" s="214" t="s">
        <v>747</v>
      </c>
      <c r="K115" s="214" t="s">
        <v>654</v>
      </c>
      <c r="L115" s="214" t="str">
        <f>VLOOKUP(D115,'TS Gantry - AP47'!$C$8:$X$638,22,FALSE)</f>
        <v>DOODIMU KLERA</v>
      </c>
      <c r="M115" s="214" t="str">
        <f>VLOOKUP(D115,'TS Gantry - AP47'!$C$8:$Y$638,23,FALSE)</f>
        <v>LUNKARANSAR</v>
      </c>
      <c r="N115" s="214" t="str">
        <f>VLOOKUP(D115,'TS Gantry - AP47'!$C$8:$Z$638,24,FALSE)</f>
        <v>BIKANER</v>
      </c>
      <c r="O115" s="163"/>
      <c r="P115" s="163"/>
      <c r="Q115" s="183"/>
      <c r="R115" s="183"/>
      <c r="S115" s="163"/>
      <c r="T115" s="205"/>
      <c r="U115" s="175"/>
      <c r="V115" s="175"/>
      <c r="W115" s="175"/>
      <c r="X115" s="175"/>
      <c r="Y115" s="175"/>
      <c r="Z115" s="175"/>
      <c r="AA115" s="175"/>
    </row>
    <row r="116" ht="15.75" customHeight="1">
      <c r="A116" s="154">
        <f t="shared" si="5"/>
        <v>109</v>
      </c>
      <c r="B116" s="211" t="s">
        <v>639</v>
      </c>
      <c r="C116" s="211">
        <v>25.0</v>
      </c>
      <c r="D116" s="271" t="s">
        <v>254</v>
      </c>
      <c r="E116" s="163" t="str">
        <f>VLOOKUP(D116,'TS Gantry - AP47'!$C$8:$D$646,2,0)</f>
        <v>DA+0</v>
      </c>
      <c r="F116" s="157">
        <v>36.16</v>
      </c>
      <c r="G116" s="158">
        <v>46032.0</v>
      </c>
      <c r="H116" s="158">
        <v>46049.0</v>
      </c>
      <c r="I116" s="214" t="s">
        <v>682</v>
      </c>
      <c r="J116" s="214" t="s">
        <v>723</v>
      </c>
      <c r="K116" s="214" t="s">
        <v>654</v>
      </c>
      <c r="L116" s="214" t="str">
        <f>VLOOKUP(D116,'TS Gantry - AP47'!$C$8:$X$638,22,FALSE)</f>
        <v>KELAN</v>
      </c>
      <c r="M116" s="214" t="str">
        <f>VLOOKUP(D116,'TS Gantry - AP47'!$C$8:$Y$638,23,FALSE)</f>
        <v>CHHATARGARH</v>
      </c>
      <c r="N116" s="214" t="str">
        <f>VLOOKUP(D116,'TS Gantry - AP47'!$C$8:$Z$638,24,FALSE)</f>
        <v>BIKANER</v>
      </c>
      <c r="O116" s="163"/>
      <c r="P116" s="163"/>
      <c r="Q116" s="183"/>
      <c r="R116" s="183"/>
      <c r="S116" s="163"/>
      <c r="T116" s="205"/>
      <c r="U116" s="175"/>
      <c r="V116" s="175"/>
      <c r="W116" s="175"/>
      <c r="X116" s="175"/>
      <c r="Y116" s="175"/>
      <c r="Z116" s="175"/>
      <c r="AA116" s="175"/>
    </row>
    <row r="117" ht="15.75" customHeight="1">
      <c r="A117" s="154">
        <f t="shared" si="5"/>
        <v>110</v>
      </c>
      <c r="B117" s="211" t="s">
        <v>639</v>
      </c>
      <c r="C117" s="211">
        <v>26.0</v>
      </c>
      <c r="D117" s="271" t="s">
        <v>379</v>
      </c>
      <c r="E117" s="163" t="str">
        <f>VLOOKUP(D117,'TS Gantry - AP47'!$C$8:$D$646,2,0)</f>
        <v>DC1+3</v>
      </c>
      <c r="F117" s="163">
        <v>65.872484</v>
      </c>
      <c r="G117" s="158">
        <v>46038.0</v>
      </c>
      <c r="H117" s="158">
        <v>46049.0</v>
      </c>
      <c r="I117" s="214" t="s">
        <v>725</v>
      </c>
      <c r="J117" s="214" t="s">
        <v>748</v>
      </c>
      <c r="K117" s="214" t="s">
        <v>654</v>
      </c>
      <c r="L117" s="214" t="str">
        <f>VLOOKUP(D117,'TS Gantry - AP47'!$C$8:$X$638,22,FALSE)</f>
        <v>HANSHERA</v>
      </c>
      <c r="M117" s="214" t="str">
        <f>VLOOKUP(D117,'TS Gantry - AP47'!$C$8:$Y$638,23,FALSE)</f>
        <v>LUNKARANSAR</v>
      </c>
      <c r="N117" s="214" t="str">
        <f>VLOOKUP(D117,'TS Gantry - AP47'!$C$8:$Z$638,24,FALSE)</f>
        <v>BIKANER</v>
      </c>
      <c r="O117" s="163"/>
      <c r="P117" s="163"/>
      <c r="Q117" s="183"/>
      <c r="R117" s="183"/>
      <c r="S117" s="163"/>
      <c r="T117" s="205"/>
      <c r="U117" s="175"/>
      <c r="V117" s="175"/>
      <c r="W117" s="175"/>
      <c r="X117" s="175"/>
      <c r="Y117" s="175"/>
      <c r="Z117" s="175"/>
      <c r="AA117" s="175"/>
    </row>
    <row r="118" ht="15.75" customHeight="1">
      <c r="A118" s="154">
        <f t="shared" si="5"/>
        <v>111</v>
      </c>
      <c r="B118" s="211" t="s">
        <v>639</v>
      </c>
      <c r="C118" s="211">
        <v>27.0</v>
      </c>
      <c r="D118" s="271" t="s">
        <v>313</v>
      </c>
      <c r="E118" s="163" t="str">
        <f>VLOOKUP(D118,'TS Gantry - AP47'!$C$8:$D$646,2,0)</f>
        <v>DA+6</v>
      </c>
      <c r="F118" s="157">
        <v>43.804</v>
      </c>
      <c r="G118" s="158">
        <v>46040.0</v>
      </c>
      <c r="H118" s="158">
        <v>46049.0</v>
      </c>
      <c r="I118" s="214" t="s">
        <v>733</v>
      </c>
      <c r="J118" s="214" t="s">
        <v>745</v>
      </c>
      <c r="K118" s="214" t="s">
        <v>654</v>
      </c>
      <c r="L118" s="214" t="str">
        <f>VLOOKUP(D118,'TS Gantry - AP47'!$C$8:$X$638,22,FALSE)</f>
        <v>SODHWALI</v>
      </c>
      <c r="M118" s="214" t="str">
        <f>VLOOKUP(D118,'TS Gantry - AP47'!$C$8:$Y$638,23,FALSE)</f>
        <v>LUNKARANSAR</v>
      </c>
      <c r="N118" s="214" t="str">
        <f>VLOOKUP(D118,'TS Gantry - AP47'!$C$8:$Z$638,24,FALSE)</f>
        <v>BIKANER</v>
      </c>
      <c r="O118" s="163"/>
      <c r="P118" s="163"/>
      <c r="Q118" s="183"/>
      <c r="R118" s="183"/>
      <c r="S118" s="163"/>
      <c r="T118" s="205"/>
      <c r="U118" s="175"/>
      <c r="V118" s="175"/>
      <c r="W118" s="175"/>
      <c r="X118" s="175"/>
      <c r="Y118" s="175"/>
      <c r="Z118" s="175"/>
      <c r="AA118" s="175"/>
    </row>
    <row r="119" ht="15.75" customHeight="1">
      <c r="A119" s="154">
        <f t="shared" si="5"/>
        <v>112</v>
      </c>
      <c r="B119" s="211" t="s">
        <v>639</v>
      </c>
      <c r="C119" s="211">
        <v>28.0</v>
      </c>
      <c r="D119" s="271" t="s">
        <v>512</v>
      </c>
      <c r="E119" s="163" t="str">
        <f>VLOOKUP(D119,'TS Gantry - AP47'!$C$8:$D$646,2,0)</f>
        <v>DA+6</v>
      </c>
      <c r="F119" s="157">
        <v>43.804</v>
      </c>
      <c r="G119" s="158">
        <v>46041.0</v>
      </c>
      <c r="H119" s="158">
        <v>46049.0</v>
      </c>
      <c r="I119" s="214" t="s">
        <v>741</v>
      </c>
      <c r="J119" s="214" t="s">
        <v>732</v>
      </c>
      <c r="K119" s="214" t="s">
        <v>654</v>
      </c>
      <c r="L119" s="214" t="str">
        <f>VLOOKUP(D119,'TS Gantry - AP47'!$C$8:$X$638,22,FALSE)</f>
        <v>KAGASAR</v>
      </c>
      <c r="M119" s="214" t="str">
        <f>VLOOKUP(D119,'TS Gantry - AP47'!$C$8:$Y$638,23,FALSE)</f>
        <v>LUNKARANSAR</v>
      </c>
      <c r="N119" s="214" t="str">
        <f>VLOOKUP(D119,'TS Gantry - AP47'!$C$8:$Z$638,24,FALSE)</f>
        <v>BIKANER</v>
      </c>
      <c r="O119" s="163"/>
      <c r="P119" s="163"/>
      <c r="Q119" s="183"/>
      <c r="R119" s="183"/>
      <c r="S119" s="163"/>
      <c r="T119" s="205"/>
      <c r="U119" s="175"/>
      <c r="V119" s="175"/>
      <c r="W119" s="175"/>
      <c r="X119" s="175"/>
      <c r="Y119" s="175"/>
      <c r="Z119" s="175"/>
      <c r="AA119" s="175"/>
    </row>
    <row r="120" ht="15.75" customHeight="1">
      <c r="A120" s="154">
        <f t="shared" si="5"/>
        <v>113</v>
      </c>
      <c r="B120" s="211" t="s">
        <v>639</v>
      </c>
      <c r="C120" s="211">
        <v>29.0</v>
      </c>
      <c r="D120" s="271" t="s">
        <v>275</v>
      </c>
      <c r="E120" s="163" t="str">
        <f>VLOOKUP(D120,'TS Gantry - AP47'!$C$8:$D$646,2,0)</f>
        <v>DA+0</v>
      </c>
      <c r="F120" s="157">
        <v>36.16</v>
      </c>
      <c r="G120" s="158">
        <v>46044.0</v>
      </c>
      <c r="H120" s="158">
        <v>46049.0</v>
      </c>
      <c r="I120" s="214" t="s">
        <v>742</v>
      </c>
      <c r="J120" s="214" t="s">
        <v>749</v>
      </c>
      <c r="K120" s="214" t="s">
        <v>654</v>
      </c>
      <c r="L120" s="214" t="str">
        <f>VLOOKUP(D120,'TS Gantry - AP47'!$C$8:$X$638,22,FALSE)</f>
        <v>RAJASAR BHATIYAN</v>
      </c>
      <c r="M120" s="214" t="str">
        <f>VLOOKUP(D120,'TS Gantry - AP47'!$C$8:$Y$638,23,FALSE)</f>
        <v>CHHATARGARH</v>
      </c>
      <c r="N120" s="214" t="str">
        <f>VLOOKUP(D120,'TS Gantry - AP47'!$C$8:$Z$638,24,FALSE)</f>
        <v>BIKANER</v>
      </c>
      <c r="O120" s="163"/>
      <c r="P120" s="163"/>
      <c r="Q120" s="183"/>
      <c r="R120" s="183"/>
      <c r="S120" s="163"/>
      <c r="T120" s="205"/>
      <c r="U120" s="175"/>
      <c r="V120" s="175"/>
      <c r="W120" s="175"/>
      <c r="X120" s="175"/>
      <c r="Y120" s="175"/>
      <c r="Z120" s="175"/>
      <c r="AA120" s="175"/>
    </row>
    <row r="121" ht="15.75" customHeight="1">
      <c r="A121" s="154">
        <f t="shared" si="5"/>
        <v>114</v>
      </c>
      <c r="B121" s="211" t="s">
        <v>639</v>
      </c>
      <c r="C121" s="211">
        <v>30.0</v>
      </c>
      <c r="D121" s="271" t="s">
        <v>392</v>
      </c>
      <c r="E121" s="163" t="str">
        <f>VLOOKUP(D121,'TS Gantry - AP47'!$C$8:$D$646,2,0)</f>
        <v>DA+3</v>
      </c>
      <c r="F121" s="157">
        <v>37.931</v>
      </c>
      <c r="G121" s="158">
        <v>46044.0</v>
      </c>
      <c r="H121" s="158">
        <v>46049.0</v>
      </c>
      <c r="I121" s="214" t="s">
        <v>724</v>
      </c>
      <c r="J121" s="214" t="s">
        <v>720</v>
      </c>
      <c r="K121" s="214" t="s">
        <v>654</v>
      </c>
      <c r="L121" s="214" t="str">
        <f>VLOOKUP(D121,'TS Gantry - AP47'!$C$8:$X$638,22,FALSE)</f>
        <v>SURANA</v>
      </c>
      <c r="M121" s="214" t="str">
        <f>VLOOKUP(D121,'TS Gantry - AP47'!$C$8:$Y$638,23,FALSE)</f>
        <v>LUNKARANSAR</v>
      </c>
      <c r="N121" s="214" t="str">
        <f>VLOOKUP(D121,'TS Gantry - AP47'!$C$8:$Z$638,24,FALSE)</f>
        <v>BIKANER</v>
      </c>
      <c r="O121" s="163"/>
      <c r="P121" s="163"/>
      <c r="Q121" s="183"/>
      <c r="R121" s="183"/>
      <c r="S121" s="163"/>
      <c r="T121" s="205"/>
      <c r="U121" s="175"/>
      <c r="V121" s="175"/>
      <c r="W121" s="175"/>
      <c r="X121" s="175"/>
      <c r="Y121" s="175"/>
      <c r="Z121" s="175"/>
      <c r="AA121" s="175"/>
    </row>
    <row r="122" ht="15.75" customHeight="1">
      <c r="A122" s="154">
        <f t="shared" si="5"/>
        <v>115</v>
      </c>
      <c r="B122" s="211" t="s">
        <v>639</v>
      </c>
      <c r="C122" s="211">
        <v>31.0</v>
      </c>
      <c r="D122" s="271" t="s">
        <v>471</v>
      </c>
      <c r="E122" s="163" t="str">
        <f>VLOOKUP(D122,'TS Gantry - AP47'!$C$8:$D$646,2,0)</f>
        <v>DA+0</v>
      </c>
      <c r="F122" s="157">
        <v>36.16</v>
      </c>
      <c r="G122" s="158">
        <v>46044.0</v>
      </c>
      <c r="H122" s="158">
        <v>46049.0</v>
      </c>
      <c r="I122" s="214" t="s">
        <v>721</v>
      </c>
      <c r="J122" s="214" t="s">
        <v>662</v>
      </c>
      <c r="K122" s="214" t="s">
        <v>654</v>
      </c>
      <c r="L122" s="214" t="str">
        <f>VLOOKUP(D122,'TS Gantry - AP47'!$C$8:$X$638,22,FALSE)</f>
        <v>KALOO</v>
      </c>
      <c r="M122" s="214" t="str">
        <f>VLOOKUP(D122,'TS Gantry - AP47'!$C$8:$Y$638,23,FALSE)</f>
        <v>LUNKARANSAR</v>
      </c>
      <c r="N122" s="214" t="str">
        <f>VLOOKUP(D122,'TS Gantry - AP47'!$C$8:$Z$638,24,FALSE)</f>
        <v>BIKANER</v>
      </c>
      <c r="O122" s="163"/>
      <c r="P122" s="163"/>
      <c r="Q122" s="183"/>
      <c r="R122" s="183"/>
      <c r="S122" s="163"/>
      <c r="T122" s="205"/>
      <c r="U122" s="175"/>
      <c r="V122" s="175"/>
      <c r="W122" s="175"/>
      <c r="X122" s="175"/>
      <c r="Y122" s="175"/>
      <c r="Z122" s="175"/>
      <c r="AA122" s="175"/>
    </row>
    <row r="123" ht="15.75" customHeight="1">
      <c r="A123" s="154">
        <f t="shared" si="5"/>
        <v>116</v>
      </c>
      <c r="B123" s="211" t="s">
        <v>639</v>
      </c>
      <c r="C123" s="211">
        <v>32.0</v>
      </c>
      <c r="D123" s="271" t="s">
        <v>328</v>
      </c>
      <c r="E123" s="163" t="str">
        <f>VLOOKUP(D123,'TS Gantry - AP47'!$C$8:$D$646,2,0)</f>
        <v>DA-1.5</v>
      </c>
      <c r="F123" s="157">
        <v>35.602</v>
      </c>
      <c r="G123" s="158">
        <v>46041.0</v>
      </c>
      <c r="H123" s="158">
        <v>46050.0</v>
      </c>
      <c r="I123" s="214" t="s">
        <v>750</v>
      </c>
      <c r="J123" s="214" t="s">
        <v>751</v>
      </c>
      <c r="K123" s="214" t="s">
        <v>654</v>
      </c>
      <c r="L123" s="214" t="str">
        <f>VLOOKUP(D123,'TS Gantry - AP47'!$C$8:$X$638,22,FALSE)</f>
        <v>DUDIWALI</v>
      </c>
      <c r="M123" s="214" t="str">
        <f>VLOOKUP(D123,'TS Gantry - AP47'!$C$8:$Y$638,23,FALSE)</f>
        <v>LUNKARANSAR</v>
      </c>
      <c r="N123" s="214" t="str">
        <f>VLOOKUP(D123,'TS Gantry - AP47'!$C$8:$Z$638,24,FALSE)</f>
        <v>BIKANER</v>
      </c>
      <c r="O123" s="163"/>
      <c r="P123" s="163"/>
      <c r="Q123" s="183"/>
      <c r="R123" s="183"/>
      <c r="S123" s="163"/>
      <c r="T123" s="205"/>
      <c r="U123" s="175"/>
      <c r="V123" s="175"/>
      <c r="W123" s="175"/>
      <c r="X123" s="175"/>
      <c r="Y123" s="175"/>
      <c r="Z123" s="175"/>
      <c r="AA123" s="175"/>
    </row>
    <row r="124" ht="15.75" customHeight="1">
      <c r="A124" s="154">
        <f t="shared" si="5"/>
        <v>117</v>
      </c>
      <c r="B124" s="211" t="s">
        <v>639</v>
      </c>
      <c r="C124" s="211">
        <v>33.0</v>
      </c>
      <c r="D124" s="271" t="s">
        <v>484</v>
      </c>
      <c r="E124" s="163" t="str">
        <f>VLOOKUP(D124,'TS Gantry - AP47'!$C$8:$D$646,2,0)</f>
        <v>DA+3</v>
      </c>
      <c r="F124" s="157">
        <v>37.931</v>
      </c>
      <c r="G124" s="158">
        <v>46044.0</v>
      </c>
      <c r="H124" s="158">
        <v>46050.0</v>
      </c>
      <c r="I124" s="214" t="s">
        <v>727</v>
      </c>
      <c r="J124" s="214" t="s">
        <v>722</v>
      </c>
      <c r="K124" s="214" t="s">
        <v>654</v>
      </c>
      <c r="L124" s="214" t="str">
        <f>VLOOKUP(D124,'TS Gantry - AP47'!$C$8:$X$638,22,FALSE)</f>
        <v>GARABDESAR</v>
      </c>
      <c r="M124" s="214" t="str">
        <f>VLOOKUP(D124,'TS Gantry - AP47'!$C$8:$Y$638,23,FALSE)</f>
        <v>LUNKARANSAR</v>
      </c>
      <c r="N124" s="214" t="str">
        <f>VLOOKUP(D124,'TS Gantry - AP47'!$C$8:$Z$638,24,FALSE)</f>
        <v>BIKANER</v>
      </c>
      <c r="O124" s="163"/>
      <c r="P124" s="163"/>
      <c r="Q124" s="183"/>
      <c r="R124" s="183"/>
      <c r="S124" s="163"/>
      <c r="T124" s="205"/>
      <c r="U124" s="175"/>
      <c r="V124" s="175"/>
      <c r="W124" s="175"/>
      <c r="X124" s="175"/>
      <c r="Y124" s="175"/>
      <c r="Z124" s="175"/>
      <c r="AA124" s="175"/>
    </row>
    <row r="125" ht="15.75" customHeight="1">
      <c r="A125" s="154">
        <f t="shared" si="5"/>
        <v>118</v>
      </c>
      <c r="B125" s="211" t="s">
        <v>639</v>
      </c>
      <c r="C125" s="211">
        <v>34.0</v>
      </c>
      <c r="D125" s="271" t="s">
        <v>535</v>
      </c>
      <c r="E125" s="163" t="str">
        <f>VLOOKUP(D125,'TS Gantry - AP47'!$C$8:$D$646,2,0)</f>
        <v>DA+3</v>
      </c>
      <c r="F125" s="157">
        <v>37.931</v>
      </c>
      <c r="G125" s="158">
        <v>46041.0</v>
      </c>
      <c r="H125" s="158">
        <v>46051.0</v>
      </c>
      <c r="I125" s="214" t="s">
        <v>752</v>
      </c>
      <c r="J125" s="214" t="s">
        <v>753</v>
      </c>
      <c r="K125" s="214" t="s">
        <v>654</v>
      </c>
      <c r="L125" s="214" t="str">
        <f>VLOOKUP(D125,'TS Gantry - AP47'!$C$8:$X$638,22,FALSE)</f>
        <v>MALSISAR</v>
      </c>
      <c r="M125" s="214" t="str">
        <f>VLOOKUP(D125,'TS Gantry - AP47'!$C$8:$Y$638,23,FALSE)</f>
        <v>SARDARSHAHAR</v>
      </c>
      <c r="N125" s="214" t="str">
        <f>VLOOKUP(D125,'TS Gantry - AP47'!$C$8:$Z$638,24,FALSE)</f>
        <v>CHURU</v>
      </c>
      <c r="O125" s="163"/>
      <c r="P125" s="163"/>
      <c r="Q125" s="183"/>
      <c r="R125" s="183"/>
      <c r="S125" s="163"/>
      <c r="T125" s="205"/>
      <c r="U125" s="175"/>
      <c r="V125" s="175"/>
      <c r="W125" s="175"/>
      <c r="X125" s="175"/>
      <c r="Y125" s="175"/>
      <c r="Z125" s="175"/>
      <c r="AA125" s="175"/>
    </row>
    <row r="126" ht="15.75" customHeight="1">
      <c r="A126" s="154">
        <f t="shared" si="5"/>
        <v>119</v>
      </c>
      <c r="B126" s="211" t="s">
        <v>639</v>
      </c>
      <c r="C126" s="211">
        <v>35.0</v>
      </c>
      <c r="D126" s="271" t="s">
        <v>273</v>
      </c>
      <c r="E126" s="163" t="str">
        <f>VLOOKUP(D126,'TS Gantry - AP47'!$C$8:$D$646,2,0)</f>
        <v>DA+3</v>
      </c>
      <c r="F126" s="157">
        <v>37.931</v>
      </c>
      <c r="G126" s="158">
        <v>46049.0</v>
      </c>
      <c r="H126" s="158">
        <v>46052.0</v>
      </c>
      <c r="I126" s="214" t="s">
        <v>742</v>
      </c>
      <c r="J126" s="214" t="s">
        <v>732</v>
      </c>
      <c r="K126" s="214" t="s">
        <v>654</v>
      </c>
      <c r="L126" s="214" t="str">
        <f>VLOOKUP(D126,'TS Gantry - AP47'!$C$8:$X$638,22,FALSE)</f>
        <v>RAJASAR BHATIYAN</v>
      </c>
      <c r="M126" s="214" t="str">
        <f>VLOOKUP(D126,'TS Gantry - AP47'!$C$8:$Y$638,23,FALSE)</f>
        <v>CHHATARGARH</v>
      </c>
      <c r="N126" s="214" t="str">
        <f>VLOOKUP(D126,'TS Gantry - AP47'!$C$8:$Z$638,24,FALSE)</f>
        <v>BIKANER</v>
      </c>
      <c r="O126" s="163"/>
      <c r="P126" s="163"/>
      <c r="Q126" s="183"/>
      <c r="R126" s="183"/>
      <c r="S126" s="163"/>
      <c r="T126" s="205"/>
      <c r="U126" s="175"/>
      <c r="V126" s="175"/>
      <c r="W126" s="175"/>
      <c r="X126" s="175"/>
      <c r="Y126" s="175"/>
      <c r="Z126" s="175"/>
      <c r="AA126" s="175"/>
    </row>
    <row r="127" ht="15.75" customHeight="1">
      <c r="A127" s="154">
        <f t="shared" si="5"/>
        <v>120</v>
      </c>
      <c r="B127" s="211" t="s">
        <v>639</v>
      </c>
      <c r="C127" s="211">
        <v>36.0</v>
      </c>
      <c r="D127" s="271" t="s">
        <v>278</v>
      </c>
      <c r="E127" s="163" t="str">
        <f>VLOOKUP(D127,'TS Gantry - AP47'!$C$8:$D$646,2,0)</f>
        <v>DB2+0</v>
      </c>
      <c r="F127" s="157">
        <v>59.501</v>
      </c>
      <c r="G127" s="158">
        <v>46044.0</v>
      </c>
      <c r="H127" s="158">
        <v>46053.0</v>
      </c>
      <c r="I127" s="214" t="s">
        <v>744</v>
      </c>
      <c r="J127" s="214" t="s">
        <v>745</v>
      </c>
      <c r="K127" s="214" t="s">
        <v>654</v>
      </c>
      <c r="L127" s="214" t="str">
        <f>VLOOKUP(D127,'TS Gantry - AP47'!$C$8:$X$638,22,FALSE)</f>
        <v>RAJASAR BHATIYAN</v>
      </c>
      <c r="M127" s="214" t="str">
        <f>VLOOKUP(D127,'TS Gantry - AP47'!$C$8:$Y$638,23,FALSE)</f>
        <v>CHHATARGARH</v>
      </c>
      <c r="N127" s="214" t="str">
        <f>VLOOKUP(D127,'TS Gantry - AP47'!$C$8:$Z$638,24,FALSE)</f>
        <v>BIKANER</v>
      </c>
      <c r="O127" s="163"/>
      <c r="P127" s="163"/>
      <c r="Q127" s="183"/>
      <c r="R127" s="183"/>
      <c r="S127" s="163"/>
      <c r="T127" s="205"/>
      <c r="U127" s="175"/>
      <c r="V127" s="175"/>
      <c r="W127" s="175"/>
      <c r="X127" s="175"/>
      <c r="Y127" s="175"/>
      <c r="Z127" s="175"/>
      <c r="AA127" s="175"/>
    </row>
    <row r="128" ht="15.75" customHeight="1">
      <c r="A128" s="154">
        <f t="shared" si="5"/>
        <v>121</v>
      </c>
      <c r="B128" s="211" t="s">
        <v>639</v>
      </c>
      <c r="C128" s="211">
        <v>37.0</v>
      </c>
      <c r="D128" s="271" t="s">
        <v>297</v>
      </c>
      <c r="E128" s="163" t="str">
        <f>VLOOKUP(D128,'TS Gantry - AP47'!$C$8:$D$646,2,0)</f>
        <v>DA+0</v>
      </c>
      <c r="F128" s="157">
        <v>36.16</v>
      </c>
      <c r="G128" s="158">
        <v>46047.0</v>
      </c>
      <c r="H128" s="158">
        <v>46053.0</v>
      </c>
      <c r="I128" s="214" t="s">
        <v>746</v>
      </c>
      <c r="J128" s="214" t="s">
        <v>729</v>
      </c>
      <c r="K128" s="214" t="s">
        <v>654</v>
      </c>
      <c r="L128" s="214" t="str">
        <f>VLOOKUP(D128,'TS Gantry - AP47'!$C$8:$X$638,22,FALSE)</f>
        <v>BINJHARWALI</v>
      </c>
      <c r="M128" s="214" t="str">
        <f>VLOOKUP(D128,'TS Gantry - AP47'!$C$8:$Y$638,23,FALSE)</f>
        <v>LUNKARANSAR</v>
      </c>
      <c r="N128" s="214" t="str">
        <f>VLOOKUP(D128,'TS Gantry - AP47'!$C$8:$Z$638,24,FALSE)</f>
        <v>BIKANER</v>
      </c>
      <c r="O128" s="163"/>
      <c r="P128" s="163"/>
      <c r="Q128" s="183"/>
      <c r="R128" s="183"/>
      <c r="S128" s="163"/>
      <c r="T128" s="205"/>
      <c r="U128" s="175"/>
      <c r="V128" s="175"/>
      <c r="W128" s="175"/>
      <c r="X128" s="175"/>
      <c r="Y128" s="175"/>
      <c r="Z128" s="175"/>
      <c r="AA128" s="175"/>
    </row>
    <row r="129" ht="15.75" customHeight="1">
      <c r="A129" s="154">
        <f t="shared" si="5"/>
        <v>122</v>
      </c>
      <c r="B129" s="211" t="s">
        <v>639</v>
      </c>
      <c r="C129" s="211">
        <v>38.0</v>
      </c>
      <c r="D129" s="271" t="s">
        <v>513</v>
      </c>
      <c r="E129" s="163" t="str">
        <f>VLOOKUP(D129,'TS Gantry - AP47'!$C$8:$D$646,2,0)</f>
        <v>DA+0</v>
      </c>
      <c r="F129" s="157">
        <v>36.16</v>
      </c>
      <c r="G129" s="158">
        <v>46049.0</v>
      </c>
      <c r="H129" s="158">
        <v>46053.0</v>
      </c>
      <c r="I129" s="214" t="s">
        <v>741</v>
      </c>
      <c r="J129" s="214" t="s">
        <v>738</v>
      </c>
      <c r="K129" s="214" t="s">
        <v>654</v>
      </c>
      <c r="L129" s="214" t="str">
        <f>VLOOKUP(D129,'TS Gantry - AP47'!$C$8:$X$638,22,FALSE)</f>
        <v>KAGASAR</v>
      </c>
      <c r="M129" s="214" t="str">
        <f>VLOOKUP(D129,'TS Gantry - AP47'!$C$8:$Y$638,23,FALSE)</f>
        <v>LUNKARANSAR</v>
      </c>
      <c r="N129" s="214" t="str">
        <f>VLOOKUP(D129,'TS Gantry - AP47'!$C$8:$Z$638,24,FALSE)</f>
        <v>BIKANER</v>
      </c>
      <c r="O129" s="163"/>
      <c r="P129" s="163"/>
      <c r="Q129" s="183"/>
      <c r="R129" s="183"/>
      <c r="S129" s="163"/>
      <c r="T129" s="205"/>
      <c r="U129" s="175"/>
      <c r="V129" s="175"/>
      <c r="W129" s="175"/>
      <c r="X129" s="175"/>
      <c r="Y129" s="175"/>
      <c r="Z129" s="175"/>
      <c r="AA129" s="175"/>
    </row>
    <row r="130" ht="15.75" customHeight="1">
      <c r="A130" s="154">
        <f t="shared" si="5"/>
        <v>123</v>
      </c>
      <c r="B130" s="211" t="s">
        <v>639</v>
      </c>
      <c r="C130" s="211">
        <v>39.0</v>
      </c>
      <c r="D130" s="271" t="s">
        <v>523</v>
      </c>
      <c r="E130" s="163" t="str">
        <f>VLOOKUP(D130,'TS Gantry - AP47'!$C$8:$D$646,2,0)</f>
        <v>DA+9</v>
      </c>
      <c r="F130" s="157">
        <v>45.697</v>
      </c>
      <c r="G130" s="158">
        <v>46044.0</v>
      </c>
      <c r="H130" s="158">
        <v>46053.0</v>
      </c>
      <c r="I130" s="214" t="s">
        <v>731</v>
      </c>
      <c r="J130" s="214" t="s">
        <v>719</v>
      </c>
      <c r="K130" s="214" t="s">
        <v>654</v>
      </c>
      <c r="L130" s="214" t="str">
        <f>VLOOKUP(D130,'TS Gantry - AP47'!$C$8:$X$638,22,FALSE)</f>
        <v>KANWALASAR</v>
      </c>
      <c r="M130" s="214" t="str">
        <f>VLOOKUP(D130,'TS Gantry - AP47'!$C$8:$Y$638,23,FALSE)</f>
        <v>SARDARSHAHAR</v>
      </c>
      <c r="N130" s="214" t="str">
        <f>VLOOKUP(D130,'TS Gantry - AP47'!$C$8:$Z$638,24,FALSE)</f>
        <v>CHURU</v>
      </c>
      <c r="O130" s="163"/>
      <c r="P130" s="163"/>
      <c r="Q130" s="183"/>
      <c r="R130" s="183"/>
      <c r="S130" s="163"/>
      <c r="T130" s="205"/>
      <c r="U130" s="175"/>
      <c r="V130" s="175"/>
      <c r="W130" s="175"/>
      <c r="X130" s="175"/>
      <c r="Y130" s="175"/>
      <c r="Z130" s="175"/>
      <c r="AA130" s="175"/>
    </row>
    <row r="131" ht="15.75" customHeight="1">
      <c r="A131" s="154">
        <f t="shared" si="5"/>
        <v>124</v>
      </c>
      <c r="B131" s="211" t="s">
        <v>639</v>
      </c>
      <c r="C131" s="211">
        <v>40.0</v>
      </c>
      <c r="D131" s="271" t="s">
        <v>590</v>
      </c>
      <c r="E131" s="163" t="str">
        <f>VLOOKUP(D131,'TS Gantry - AP47'!$C$8:$D$646,2,0)</f>
        <v>DA+6</v>
      </c>
      <c r="F131" s="157">
        <v>43.804</v>
      </c>
      <c r="G131" s="158">
        <v>46040.0</v>
      </c>
      <c r="H131" s="158">
        <v>46054.0</v>
      </c>
      <c r="I131" s="214" t="s">
        <v>737</v>
      </c>
      <c r="J131" s="214" t="s">
        <v>740</v>
      </c>
      <c r="K131" s="214" t="s">
        <v>654</v>
      </c>
      <c r="L131" s="214" t="str">
        <f>VLOOKUP(D131,'TS Gantry - AP47'!$C$8:$X$638,22,FALSE)</f>
        <v>MALSAR</v>
      </c>
      <c r="M131" s="214" t="str">
        <f>VLOOKUP(D131,'TS Gantry - AP47'!$C$8:$Y$638,23,FALSE)</f>
        <v>SARDARSHAHAR</v>
      </c>
      <c r="N131" s="214" t="str">
        <f>VLOOKUP(D131,'TS Gantry - AP47'!$C$8:$Z$638,24,FALSE)</f>
        <v>CHURU</v>
      </c>
      <c r="O131" s="163"/>
      <c r="P131" s="163"/>
      <c r="Q131" s="183"/>
      <c r="R131" s="183"/>
      <c r="S131" s="163"/>
      <c r="T131" s="205"/>
      <c r="U131" s="175"/>
      <c r="V131" s="175"/>
      <c r="W131" s="175"/>
      <c r="X131" s="175"/>
      <c r="Y131" s="175"/>
      <c r="Z131" s="175"/>
      <c r="AA131" s="175"/>
    </row>
    <row r="132" ht="15.75" customHeight="1">
      <c r="A132" s="154">
        <f t="shared" si="5"/>
        <v>125</v>
      </c>
      <c r="B132" s="211" t="s">
        <v>639</v>
      </c>
      <c r="C132" s="211">
        <v>41.0</v>
      </c>
      <c r="D132" s="271" t="s">
        <v>479</v>
      </c>
      <c r="E132" s="163" t="str">
        <f>VLOOKUP(D132,'TS Gantry - AP47'!$C$8:$D$646,2,0)</f>
        <v>DA+3</v>
      </c>
      <c r="F132" s="157">
        <v>37.931</v>
      </c>
      <c r="G132" s="158">
        <v>46049.0</v>
      </c>
      <c r="H132" s="158">
        <v>46054.0</v>
      </c>
      <c r="I132" s="214" t="s">
        <v>721</v>
      </c>
      <c r="J132" s="214" t="s">
        <v>662</v>
      </c>
      <c r="K132" s="214" t="s">
        <v>654</v>
      </c>
      <c r="L132" s="214" t="str">
        <f>VLOOKUP(D132,'TS Gantry - AP47'!$C$8:$X$638,22,FALSE)</f>
        <v>RAJPURA HUDAAN</v>
      </c>
      <c r="M132" s="214" t="str">
        <f>VLOOKUP(D132,'TS Gantry - AP47'!$C$8:$Y$638,23,FALSE)</f>
        <v>LUNKARANSAR</v>
      </c>
      <c r="N132" s="214" t="str">
        <f>VLOOKUP(D132,'TS Gantry - AP47'!$C$8:$Z$638,24,FALSE)</f>
        <v>BIKANER</v>
      </c>
      <c r="O132" s="163"/>
      <c r="P132" s="163"/>
      <c r="Q132" s="183"/>
      <c r="R132" s="183"/>
      <c r="S132" s="163"/>
      <c r="T132" s="205"/>
      <c r="U132" s="175"/>
      <c r="V132" s="175"/>
      <c r="W132" s="175"/>
      <c r="X132" s="175"/>
      <c r="Y132" s="175"/>
      <c r="Z132" s="175"/>
      <c r="AA132" s="175"/>
    </row>
    <row r="133" ht="15.75" customHeight="1">
      <c r="A133" s="154">
        <f t="shared" si="5"/>
        <v>126</v>
      </c>
      <c r="B133" s="211" t="s">
        <v>639</v>
      </c>
      <c r="C133" s="211">
        <v>42.0</v>
      </c>
      <c r="D133" s="271" t="s">
        <v>367</v>
      </c>
      <c r="E133" s="163" t="str">
        <f>VLOOKUP(D133,'TS Gantry - AP47'!$C$8:$D$646,2,0)</f>
        <v>DA+3</v>
      </c>
      <c r="F133" s="157">
        <v>37.931</v>
      </c>
      <c r="G133" s="158">
        <v>46049.0</v>
      </c>
      <c r="H133" s="158">
        <v>46055.0</v>
      </c>
      <c r="I133" s="214" t="s">
        <v>725</v>
      </c>
      <c r="J133" s="214" t="s">
        <v>671</v>
      </c>
      <c r="K133" s="214" t="s">
        <v>654</v>
      </c>
      <c r="L133" s="214" t="str">
        <f>VLOOKUP(D133,'TS Gantry - AP47'!$C$8:$X$638,22,FALSE)</f>
        <v>SHARAH BOOCHAWAS</v>
      </c>
      <c r="M133" s="214" t="str">
        <f>VLOOKUP(D133,'TS Gantry - AP47'!$C$8:$Y$638,23,FALSE)</f>
        <v>LUNKARANSAR</v>
      </c>
      <c r="N133" s="214" t="str">
        <f>VLOOKUP(D133,'TS Gantry - AP47'!$C$8:$Z$638,24,FALSE)</f>
        <v>BIKANER</v>
      </c>
      <c r="O133" s="163"/>
      <c r="P133" s="163"/>
      <c r="Q133" s="183"/>
      <c r="R133" s="183"/>
      <c r="S133" s="163"/>
      <c r="T133" s="205"/>
      <c r="U133" s="175"/>
      <c r="V133" s="175"/>
      <c r="W133" s="175"/>
      <c r="X133" s="175"/>
      <c r="Y133" s="175"/>
      <c r="Z133" s="175"/>
      <c r="AA133" s="175"/>
    </row>
    <row r="134" ht="15.75" customHeight="1">
      <c r="A134" s="273">
        <f t="shared" si="5"/>
        <v>127</v>
      </c>
      <c r="B134" s="245" t="s">
        <v>639</v>
      </c>
      <c r="C134" s="245">
        <v>43.0</v>
      </c>
      <c r="D134" s="311" t="s">
        <v>314</v>
      </c>
      <c r="E134" s="170" t="str">
        <f>VLOOKUP(D134,'TS Gantry - AP47'!$C$8:$D$646,2,0)</f>
        <v>DA+3</v>
      </c>
      <c r="F134" s="307">
        <v>37.931</v>
      </c>
      <c r="G134" s="226">
        <v>46051.0</v>
      </c>
      <c r="H134" s="226">
        <v>46055.0</v>
      </c>
      <c r="I134" s="288" t="s">
        <v>733</v>
      </c>
      <c r="J134" s="288" t="s">
        <v>748</v>
      </c>
      <c r="K134" s="288" t="s">
        <v>654</v>
      </c>
      <c r="L134" s="288" t="str">
        <f>VLOOKUP(D134,'TS Gantry - AP47'!$C$8:$X$638,22,FALSE)</f>
        <v>SODHWALI</v>
      </c>
      <c r="M134" s="288" t="str">
        <f>VLOOKUP(D134,'TS Gantry - AP47'!$C$8:$Y$638,23,FALSE)</f>
        <v>LUNKARANSAR</v>
      </c>
      <c r="N134" s="288" t="str">
        <f>VLOOKUP(D134,'TS Gantry - AP47'!$C$8:$Z$638,24,FALSE)</f>
        <v>BIKANER</v>
      </c>
      <c r="O134" s="170"/>
      <c r="P134" s="170"/>
      <c r="Q134" s="208"/>
      <c r="R134" s="208"/>
      <c r="S134" s="170"/>
      <c r="T134" s="210"/>
      <c r="U134" s="175"/>
      <c r="V134" s="175"/>
      <c r="W134" s="175"/>
      <c r="X134" s="175"/>
      <c r="Y134" s="175"/>
      <c r="Z134" s="175"/>
      <c r="AA134" s="175"/>
    </row>
    <row r="135" ht="15.75" customHeight="1">
      <c r="A135" s="211">
        <f t="shared" si="5"/>
        <v>128</v>
      </c>
      <c r="B135" s="211" t="s">
        <v>702</v>
      </c>
      <c r="C135" s="211">
        <v>1.0</v>
      </c>
      <c r="D135" s="271" t="s">
        <v>483</v>
      </c>
      <c r="E135" s="163" t="str">
        <f>VLOOKUP(D135,'TS Gantry - AP47'!$C$8:$D$646,2,0)</f>
        <v>DA+0</v>
      </c>
      <c r="F135" s="157">
        <v>36.16</v>
      </c>
      <c r="G135" s="158">
        <v>46050.0</v>
      </c>
      <c r="H135" s="158">
        <v>46057.0</v>
      </c>
      <c r="I135" s="214" t="s">
        <v>727</v>
      </c>
      <c r="J135" s="214" t="s">
        <v>722</v>
      </c>
      <c r="K135" s="214" t="s">
        <v>654</v>
      </c>
      <c r="L135" s="214" t="str">
        <f>VLOOKUP(D135,'TS Gantry - AP47'!$C$8:$X$638,22,FALSE)</f>
        <v>GARABDESAR</v>
      </c>
      <c r="M135" s="214" t="str">
        <f>VLOOKUP(D135,'TS Gantry - AP47'!$C$8:$Y$638,23,FALSE)</f>
        <v>LUNKARANSAR</v>
      </c>
      <c r="N135" s="214" t="str">
        <f>VLOOKUP(D135,'TS Gantry - AP47'!$C$8:$Z$638,24,FALSE)</f>
        <v>BIKANER</v>
      </c>
      <c r="O135" s="163"/>
      <c r="P135" s="163"/>
      <c r="Q135" s="183"/>
      <c r="R135" s="183"/>
      <c r="S135" s="163"/>
      <c r="T135" s="204"/>
      <c r="U135" s="175"/>
      <c r="V135" s="175"/>
      <c r="W135" s="175"/>
      <c r="X135" s="175"/>
      <c r="Y135" s="175"/>
      <c r="Z135" s="175"/>
      <c r="AA135" s="175"/>
    </row>
    <row r="136" ht="15.75" customHeight="1">
      <c r="A136" s="211">
        <f t="shared" si="5"/>
        <v>129</v>
      </c>
      <c r="B136" s="211" t="s">
        <v>702</v>
      </c>
      <c r="C136" s="211">
        <v>2.0</v>
      </c>
      <c r="D136" s="271" t="s">
        <v>583</v>
      </c>
      <c r="E136" s="163" t="str">
        <f>VLOOKUP(D136,'TS Gantry - AP47'!$C$8:$D$646,2,0)</f>
        <v>DA+3</v>
      </c>
      <c r="F136" s="157">
        <v>37.931</v>
      </c>
      <c r="G136" s="158">
        <v>46051.0</v>
      </c>
      <c r="H136" s="158">
        <v>46057.0</v>
      </c>
      <c r="I136" s="214" t="s">
        <v>724</v>
      </c>
      <c r="J136" s="214" t="s">
        <v>754</v>
      </c>
      <c r="K136" s="214" t="s">
        <v>654</v>
      </c>
      <c r="L136" s="214" t="str">
        <f>VLOOKUP(D136,'TS Gantry - AP47'!$C$8:$X$638,22,FALSE)</f>
        <v>MALAKSAR</v>
      </c>
      <c r="M136" s="214" t="str">
        <f>VLOOKUP(D136,'TS Gantry - AP47'!$C$8:$Y$638,23,FALSE)</f>
        <v>SARDARSHAHAR</v>
      </c>
      <c r="N136" s="214" t="str">
        <f>VLOOKUP(D136,'TS Gantry - AP47'!$C$8:$Z$638,24,FALSE)</f>
        <v>CHURU</v>
      </c>
      <c r="O136" s="163"/>
      <c r="P136" s="163"/>
      <c r="Q136" s="183"/>
      <c r="R136" s="183"/>
      <c r="S136" s="163"/>
      <c r="T136" s="204"/>
      <c r="U136" s="175"/>
      <c r="V136" s="175"/>
      <c r="W136" s="175"/>
      <c r="X136" s="175"/>
      <c r="Y136" s="175"/>
      <c r="Z136" s="175"/>
      <c r="AA136" s="175"/>
    </row>
    <row r="137" ht="15.75" customHeight="1">
      <c r="A137" s="211">
        <f t="shared" si="5"/>
        <v>130</v>
      </c>
      <c r="B137" s="211" t="s">
        <v>702</v>
      </c>
      <c r="C137" s="211">
        <v>3.0</v>
      </c>
      <c r="D137" s="271" t="s">
        <v>272</v>
      </c>
      <c r="E137" s="163" t="str">
        <f>VLOOKUP(D137,'TS Gantry - AP47'!$C$8:$D$646,2,0)</f>
        <v>DA+3</v>
      </c>
      <c r="F137" s="157">
        <v>37.931</v>
      </c>
      <c r="G137" s="158">
        <v>46053.0</v>
      </c>
      <c r="H137" s="158">
        <v>46057.0</v>
      </c>
      <c r="I137" s="214" t="s">
        <v>742</v>
      </c>
      <c r="J137" s="214" t="s">
        <v>732</v>
      </c>
      <c r="K137" s="214" t="s">
        <v>654</v>
      </c>
      <c r="L137" s="214" t="str">
        <f>VLOOKUP(D137,'TS Gantry - AP47'!$C$8:$X$638,22,FALSE)</f>
        <v>AMBARAN</v>
      </c>
      <c r="M137" s="214" t="str">
        <f>VLOOKUP(D137,'TS Gantry - AP47'!$C$8:$Y$638,23,FALSE)</f>
        <v>CHHATARGARH</v>
      </c>
      <c r="N137" s="214" t="str">
        <f>VLOOKUP(D137,'TS Gantry - AP47'!$C$8:$Z$638,24,FALSE)</f>
        <v>BIKANER</v>
      </c>
      <c r="O137" s="163"/>
      <c r="P137" s="163"/>
      <c r="Q137" s="183"/>
      <c r="R137" s="183"/>
      <c r="S137" s="163"/>
      <c r="T137" s="204"/>
      <c r="U137" s="175"/>
      <c r="V137" s="175"/>
      <c r="W137" s="175"/>
      <c r="X137" s="175"/>
      <c r="Y137" s="175"/>
      <c r="Z137" s="175"/>
      <c r="AA137" s="175"/>
    </row>
    <row r="138" ht="15.75" customHeight="1">
      <c r="A138" s="211">
        <f t="shared" si="5"/>
        <v>131</v>
      </c>
      <c r="B138" s="211" t="s">
        <v>702</v>
      </c>
      <c r="C138" s="211">
        <v>4.0</v>
      </c>
      <c r="D138" s="271" t="s">
        <v>326</v>
      </c>
      <c r="E138" s="163" t="str">
        <f>VLOOKUP(D138,'TS Gantry - AP47'!$C$8:$D$646,2,0)</f>
        <v>DA-1.5</v>
      </c>
      <c r="F138" s="157">
        <v>35.602</v>
      </c>
      <c r="G138" s="158">
        <v>46051.0</v>
      </c>
      <c r="H138" s="158">
        <v>46058.0</v>
      </c>
      <c r="I138" s="214" t="s">
        <v>750</v>
      </c>
      <c r="J138" s="214" t="s">
        <v>755</v>
      </c>
      <c r="K138" s="214" t="s">
        <v>654</v>
      </c>
      <c r="L138" s="214" t="str">
        <f>VLOOKUP(D138,'TS Gantry - AP47'!$C$8:$X$638,22,FALSE)</f>
        <v>DUDIWALI</v>
      </c>
      <c r="M138" s="214" t="str">
        <f>VLOOKUP(D138,'TS Gantry - AP47'!$C$8:$Y$638,23,FALSE)</f>
        <v>LUNKARANSAR</v>
      </c>
      <c r="N138" s="214" t="str">
        <f>VLOOKUP(D138,'TS Gantry - AP47'!$C$8:$Z$638,24,FALSE)</f>
        <v>BIKANER</v>
      </c>
      <c r="O138" s="163"/>
      <c r="P138" s="163"/>
      <c r="Q138" s="183"/>
      <c r="R138" s="183"/>
      <c r="S138" s="163"/>
      <c r="T138" s="204"/>
      <c r="U138" s="175"/>
      <c r="V138" s="175"/>
      <c r="W138" s="175"/>
      <c r="X138" s="175"/>
      <c r="Y138" s="175"/>
      <c r="Z138" s="175"/>
      <c r="AA138" s="175"/>
    </row>
    <row r="139" ht="15.75" customHeight="1">
      <c r="A139" s="211">
        <f t="shared" si="5"/>
        <v>132</v>
      </c>
      <c r="B139" s="211" t="s">
        <v>702</v>
      </c>
      <c r="C139" s="211">
        <v>5.0</v>
      </c>
      <c r="D139" s="271" t="s">
        <v>253</v>
      </c>
      <c r="E139" s="163" t="str">
        <f>VLOOKUP(D139,'TS Gantry - AP47'!$C$8:$D$646,2,0)</f>
        <v>DA+9</v>
      </c>
      <c r="F139" s="157">
        <v>45.697</v>
      </c>
      <c r="G139" s="158">
        <v>46049.0</v>
      </c>
      <c r="H139" s="158">
        <v>46059.0</v>
      </c>
      <c r="I139" s="214" t="s">
        <v>682</v>
      </c>
      <c r="J139" s="214" t="s">
        <v>723</v>
      </c>
      <c r="K139" s="214" t="s">
        <v>654</v>
      </c>
      <c r="L139" s="214" t="str">
        <f>VLOOKUP(D139,'TS Gantry - AP47'!$C$8:$X$638,22,FALSE)</f>
        <v>KELAN</v>
      </c>
      <c r="M139" s="214" t="str">
        <f>VLOOKUP(D139,'TS Gantry - AP47'!$C$8:$Y$638,23,FALSE)</f>
        <v>CHHATARGARH</v>
      </c>
      <c r="N139" s="214" t="str">
        <f>VLOOKUP(D139,'TS Gantry - AP47'!$C$8:$Z$638,24,FALSE)</f>
        <v>BIKANER</v>
      </c>
      <c r="O139" s="163"/>
      <c r="P139" s="163"/>
      <c r="Q139" s="183"/>
      <c r="R139" s="183"/>
      <c r="S139" s="163"/>
      <c r="T139" s="204"/>
      <c r="U139" s="175"/>
      <c r="V139" s="175"/>
      <c r="W139" s="175"/>
      <c r="X139" s="175"/>
      <c r="Y139" s="175"/>
      <c r="Z139" s="175"/>
      <c r="AA139" s="175"/>
    </row>
    <row r="140" ht="15.75" customHeight="1">
      <c r="A140" s="211">
        <f t="shared" si="5"/>
        <v>133</v>
      </c>
      <c r="B140" s="211" t="s">
        <v>702</v>
      </c>
      <c r="C140" s="211">
        <v>6.0</v>
      </c>
      <c r="D140" s="271" t="s">
        <v>440</v>
      </c>
      <c r="E140" s="163" t="str">
        <f>VLOOKUP(D140,'TS Gantry - AP47'!$C$8:$D$646,2,0)</f>
        <v>DA+0</v>
      </c>
      <c r="F140" s="157">
        <v>36.16</v>
      </c>
      <c r="G140" s="158">
        <v>46055.0</v>
      </c>
      <c r="H140" s="158">
        <v>46059.0</v>
      </c>
      <c r="I140" s="214" t="s">
        <v>721</v>
      </c>
      <c r="J140" s="214" t="s">
        <v>662</v>
      </c>
      <c r="K140" s="214" t="s">
        <v>654</v>
      </c>
      <c r="L140" s="214" t="str">
        <f>VLOOKUP(D140,'TS Gantry - AP47'!$C$8:$X$638,22,FALSE)</f>
        <v>UCHHRANGDESAR</v>
      </c>
      <c r="M140" s="214" t="str">
        <f>VLOOKUP(D140,'TS Gantry - AP47'!$C$8:$Y$638,23,FALSE)</f>
        <v>LUNKARANSAR</v>
      </c>
      <c r="N140" s="214" t="str">
        <f>VLOOKUP(D140,'TS Gantry - AP47'!$C$8:$Z$638,24,FALSE)</f>
        <v>BIKANER</v>
      </c>
      <c r="O140" s="163"/>
      <c r="P140" s="163"/>
      <c r="Q140" s="183"/>
      <c r="R140" s="183"/>
      <c r="S140" s="163"/>
      <c r="T140" s="204"/>
      <c r="U140" s="175"/>
      <c r="V140" s="175"/>
      <c r="W140" s="175"/>
      <c r="X140" s="175"/>
      <c r="Y140" s="175"/>
      <c r="Z140" s="175"/>
      <c r="AA140" s="175"/>
    </row>
    <row r="141" ht="15.75" customHeight="1">
      <c r="A141" s="211">
        <f t="shared" si="5"/>
        <v>134</v>
      </c>
      <c r="B141" s="211" t="s">
        <v>702</v>
      </c>
      <c r="C141" s="211">
        <v>7.0</v>
      </c>
      <c r="D141" s="271" t="s">
        <v>522</v>
      </c>
      <c r="E141" s="163" t="str">
        <f>VLOOKUP(D141,'TS Gantry - AP47'!$C$8:$D$646,2,0)</f>
        <v>DA+3</v>
      </c>
      <c r="F141" s="157">
        <v>37.931</v>
      </c>
      <c r="G141" s="158">
        <v>46054.0</v>
      </c>
      <c r="H141" s="158">
        <v>46059.0</v>
      </c>
      <c r="I141" s="214" t="s">
        <v>731</v>
      </c>
      <c r="J141" s="214" t="s">
        <v>719</v>
      </c>
      <c r="K141" s="214" t="s">
        <v>654</v>
      </c>
      <c r="L141" s="214" t="str">
        <f>VLOOKUP(D141,'TS Gantry - AP47'!$C$8:$X$638,22,FALSE)</f>
        <v>KANWALASAR</v>
      </c>
      <c r="M141" s="214" t="str">
        <f>VLOOKUP(D141,'TS Gantry - AP47'!$C$8:$Y$638,23,FALSE)</f>
        <v>SARDARSHAHAR</v>
      </c>
      <c r="N141" s="214" t="str">
        <f>VLOOKUP(D141,'TS Gantry - AP47'!$C$8:$Z$638,24,FALSE)</f>
        <v>CHURU</v>
      </c>
      <c r="O141" s="163"/>
      <c r="P141" s="163"/>
      <c r="Q141" s="183"/>
      <c r="R141" s="183"/>
      <c r="S141" s="163"/>
      <c r="T141" s="204"/>
      <c r="U141" s="175"/>
      <c r="V141" s="175"/>
      <c r="W141" s="175"/>
      <c r="X141" s="175"/>
      <c r="Y141" s="175"/>
      <c r="Z141" s="175"/>
      <c r="AA141" s="175"/>
    </row>
    <row r="142" ht="15.75" customHeight="1">
      <c r="A142" s="211">
        <f t="shared" si="5"/>
        <v>135</v>
      </c>
      <c r="B142" s="211" t="s">
        <v>702</v>
      </c>
      <c r="C142" s="211">
        <v>8.0</v>
      </c>
      <c r="D142" s="271" t="s">
        <v>514</v>
      </c>
      <c r="E142" s="163" t="str">
        <f>VLOOKUP(D142,'TS Gantry - AP47'!$C$8:$D$646,2,0)</f>
        <v>DA+6</v>
      </c>
      <c r="F142" s="157">
        <v>43.804</v>
      </c>
      <c r="G142" s="158">
        <v>46054.0</v>
      </c>
      <c r="H142" s="158">
        <v>46060.0</v>
      </c>
      <c r="I142" s="214" t="s">
        <v>741</v>
      </c>
      <c r="J142" s="214" t="s">
        <v>738</v>
      </c>
      <c r="K142" s="214" t="s">
        <v>654</v>
      </c>
      <c r="L142" s="214" t="str">
        <f>VLOOKUP(D142,'TS Gantry - AP47'!$C$8:$X$638,22,FALSE)</f>
        <v>KAGASAR</v>
      </c>
      <c r="M142" s="214" t="str">
        <f>VLOOKUP(D142,'TS Gantry - AP47'!$C$8:$Y$638,23,FALSE)</f>
        <v>LUNKARANSAR</v>
      </c>
      <c r="N142" s="214" t="str">
        <f>VLOOKUP(D142,'TS Gantry - AP47'!$C$8:$Z$638,24,FALSE)</f>
        <v>BIKANER</v>
      </c>
      <c r="O142" s="163"/>
      <c r="P142" s="163"/>
      <c r="Q142" s="183"/>
      <c r="R142" s="183"/>
      <c r="S142" s="163"/>
      <c r="T142" s="204"/>
      <c r="U142" s="175"/>
      <c r="V142" s="175"/>
      <c r="W142" s="175"/>
      <c r="X142" s="175"/>
      <c r="Y142" s="175"/>
      <c r="Z142" s="175"/>
      <c r="AA142" s="175"/>
    </row>
    <row r="143" ht="15.75" customHeight="1">
      <c r="A143" s="211">
        <f t="shared" si="5"/>
        <v>136</v>
      </c>
      <c r="B143" s="211" t="s">
        <v>702</v>
      </c>
      <c r="C143" s="211">
        <v>9.0</v>
      </c>
      <c r="D143" s="271" t="s">
        <v>283</v>
      </c>
      <c r="E143" s="163" t="str">
        <f>VLOOKUP(D143,'TS Gantry - AP47'!$C$8:$D$646,2,0)</f>
        <v>DA+9</v>
      </c>
      <c r="F143" s="157">
        <v>45.697</v>
      </c>
      <c r="G143" s="158">
        <v>46054.0</v>
      </c>
      <c r="H143" s="158">
        <v>46061.0</v>
      </c>
      <c r="I143" s="214" t="s">
        <v>744</v>
      </c>
      <c r="J143" s="214" t="s">
        <v>726</v>
      </c>
      <c r="K143" s="214" t="s">
        <v>654</v>
      </c>
      <c r="L143" s="214" t="str">
        <f>VLOOKUP(D143,'TS Gantry - AP47'!$C$8:$X$638,22,FALSE)</f>
        <v>RAJASAR BHATIYAN</v>
      </c>
      <c r="M143" s="214" t="str">
        <f>VLOOKUP(D143,'TS Gantry - AP47'!$C$8:$Y$638,23,FALSE)</f>
        <v>CHHATARGARH</v>
      </c>
      <c r="N143" s="214" t="str">
        <f>VLOOKUP(D143,'TS Gantry - AP47'!$C$8:$Z$638,24,FALSE)</f>
        <v>BIKANER</v>
      </c>
      <c r="O143" s="163"/>
      <c r="P143" s="163"/>
      <c r="Q143" s="183"/>
      <c r="R143" s="183"/>
      <c r="S143" s="163"/>
      <c r="T143" s="204"/>
      <c r="U143" s="175"/>
      <c r="V143" s="175"/>
      <c r="W143" s="175"/>
      <c r="X143" s="175"/>
      <c r="Y143" s="175"/>
      <c r="Z143" s="175"/>
      <c r="AA143" s="175"/>
    </row>
    <row r="144" ht="15.75" customHeight="1">
      <c r="A144" s="211">
        <f t="shared" si="5"/>
        <v>137</v>
      </c>
      <c r="B144" s="211" t="s">
        <v>702</v>
      </c>
      <c r="C144" s="211">
        <v>10.0</v>
      </c>
      <c r="D144" s="271" t="s">
        <v>316</v>
      </c>
      <c r="E144" s="163" t="str">
        <f>VLOOKUP(D144,'TS Gantry - AP47'!$C$8:$D$646,2,0)</f>
        <v>DB1+3</v>
      </c>
      <c r="F144" s="316">
        <v>57.963</v>
      </c>
      <c r="G144" s="158">
        <v>46056.0</v>
      </c>
      <c r="H144" s="158">
        <v>46061.0</v>
      </c>
      <c r="I144" s="214" t="s">
        <v>733</v>
      </c>
      <c r="J144" s="214" t="s">
        <v>748</v>
      </c>
      <c r="K144" s="214" t="s">
        <v>654</v>
      </c>
      <c r="L144" s="214" t="str">
        <f>VLOOKUP(D144,'TS Gantry - AP47'!$C$8:$X$638,22,FALSE)</f>
        <v>SODHWALI</v>
      </c>
      <c r="M144" s="214" t="str">
        <f>VLOOKUP(D144,'TS Gantry - AP47'!$C$8:$Y$638,23,FALSE)</f>
        <v>LUNKARANSAR</v>
      </c>
      <c r="N144" s="214" t="str">
        <f>VLOOKUP(D144,'TS Gantry - AP47'!$C$8:$Z$638,24,FALSE)</f>
        <v>BIKANER</v>
      </c>
      <c r="O144" s="163"/>
      <c r="P144" s="163"/>
      <c r="Q144" s="183"/>
      <c r="R144" s="183"/>
      <c r="S144" s="163"/>
      <c r="T144" s="204"/>
      <c r="U144" s="175"/>
      <c r="V144" s="175"/>
      <c r="W144" s="175"/>
      <c r="X144" s="175"/>
      <c r="Y144" s="175"/>
      <c r="Z144" s="175"/>
      <c r="AA144" s="175"/>
    </row>
    <row r="145" ht="15.75" customHeight="1">
      <c r="A145" s="211">
        <f t="shared" si="5"/>
        <v>138</v>
      </c>
      <c r="B145" s="211" t="s">
        <v>702</v>
      </c>
      <c r="C145" s="211">
        <v>11.0</v>
      </c>
      <c r="D145" s="271" t="s">
        <v>338</v>
      </c>
      <c r="E145" s="163" t="str">
        <f>VLOOKUP(D145,'TS Gantry - AP47'!$C$8:$D$646,2,0)</f>
        <v>DA+3</v>
      </c>
      <c r="F145" s="157">
        <v>37.931</v>
      </c>
      <c r="G145" s="158">
        <v>46057.0</v>
      </c>
      <c r="H145" s="158">
        <v>46062.0</v>
      </c>
      <c r="I145" s="214" t="s">
        <v>725</v>
      </c>
      <c r="J145" s="214" t="s">
        <v>671</v>
      </c>
      <c r="K145" s="214" t="s">
        <v>654</v>
      </c>
      <c r="L145" s="214" t="str">
        <f>VLOOKUP(D145,'TS Gantry - AP47'!$C$8:$X$638,22,FALSE)</f>
        <v>SADHERAN</v>
      </c>
      <c r="M145" s="214" t="str">
        <f>VLOOKUP(D145,'TS Gantry - AP47'!$C$8:$Y$638,23,FALSE)</f>
        <v>LUNKARANSAR</v>
      </c>
      <c r="N145" s="214" t="str">
        <f>VLOOKUP(D145,'TS Gantry - AP47'!$C$8:$Z$638,24,FALSE)</f>
        <v>BIKANER</v>
      </c>
      <c r="O145" s="163"/>
      <c r="P145" s="163"/>
      <c r="Q145" s="183"/>
      <c r="R145" s="183"/>
      <c r="S145" s="163"/>
      <c r="T145" s="204"/>
      <c r="U145" s="175"/>
      <c r="V145" s="175"/>
      <c r="W145" s="175"/>
      <c r="X145" s="175"/>
      <c r="Y145" s="175"/>
      <c r="Z145" s="175"/>
      <c r="AA145" s="175"/>
    </row>
    <row r="146" ht="15.75" customHeight="1">
      <c r="A146" s="211">
        <f t="shared" si="5"/>
        <v>139</v>
      </c>
      <c r="B146" s="211" t="s">
        <v>702</v>
      </c>
      <c r="C146" s="211">
        <v>12.0</v>
      </c>
      <c r="D146" s="271" t="s">
        <v>295</v>
      </c>
      <c r="E146" s="163" t="str">
        <f>VLOOKUP(D146,'TS Gantry - AP47'!$C$8:$D$646,2,0)</f>
        <v>DB1+0</v>
      </c>
      <c r="F146" s="157">
        <v>55.451</v>
      </c>
      <c r="G146" s="158">
        <v>46054.0</v>
      </c>
      <c r="H146" s="158">
        <v>46063.0</v>
      </c>
      <c r="I146" s="214" t="s">
        <v>746</v>
      </c>
      <c r="J146" s="214" t="s">
        <v>732</v>
      </c>
      <c r="K146" s="214" t="s">
        <v>654</v>
      </c>
      <c r="L146" s="214" t="str">
        <f>VLOOKUP(D146,'TS Gantry - AP47'!$C$8:$X$638,22,FALSE)</f>
        <v>BINJHARWALI</v>
      </c>
      <c r="M146" s="214" t="str">
        <f>VLOOKUP(D146,'TS Gantry - AP47'!$C$8:$Y$638,23,FALSE)</f>
        <v>LUNKARANSAR</v>
      </c>
      <c r="N146" s="214" t="str">
        <f>VLOOKUP(D146,'TS Gantry - AP47'!$C$8:$Z$638,24,FALSE)</f>
        <v>BIKANER</v>
      </c>
      <c r="O146" s="163"/>
      <c r="P146" s="163"/>
      <c r="Q146" s="183"/>
      <c r="R146" s="183"/>
      <c r="S146" s="163"/>
      <c r="T146" s="204"/>
      <c r="U146" s="175"/>
      <c r="V146" s="175"/>
      <c r="W146" s="175"/>
      <c r="X146" s="175"/>
      <c r="Y146" s="175"/>
      <c r="Z146" s="175"/>
      <c r="AA146" s="175"/>
    </row>
    <row r="147" ht="15.75" customHeight="1">
      <c r="A147" s="211">
        <f t="shared" si="5"/>
        <v>140</v>
      </c>
      <c r="B147" s="211" t="s">
        <v>702</v>
      </c>
      <c r="C147" s="211">
        <v>13.0</v>
      </c>
      <c r="D147" s="271" t="s">
        <v>581</v>
      </c>
      <c r="E147" s="163" t="str">
        <f>VLOOKUP(D147,'TS Gantry - AP47'!$C$8:$D$646,2,0)</f>
        <v>DA+9</v>
      </c>
      <c r="F147" s="157">
        <v>45.697</v>
      </c>
      <c r="G147" s="158">
        <v>46059.0</v>
      </c>
      <c r="H147" s="158">
        <v>46064.0</v>
      </c>
      <c r="I147" s="214" t="s">
        <v>724</v>
      </c>
      <c r="J147" s="214" t="s">
        <v>736</v>
      </c>
      <c r="K147" s="214" t="s">
        <v>654</v>
      </c>
      <c r="L147" s="214" t="str">
        <f>VLOOKUP(D147,'TS Gantry - AP47'!$C$8:$X$638,22,FALSE)</f>
        <v>MALAKSAR</v>
      </c>
      <c r="M147" s="214" t="str">
        <f>VLOOKUP(D147,'TS Gantry - AP47'!$C$8:$Y$638,23,FALSE)</f>
        <v>SARDARSHAHAR</v>
      </c>
      <c r="N147" s="214" t="str">
        <f>VLOOKUP(D147,'TS Gantry - AP47'!$C$8:$Z$638,24,FALSE)</f>
        <v>CHURU</v>
      </c>
      <c r="O147" s="163"/>
      <c r="P147" s="163"/>
      <c r="Q147" s="183"/>
      <c r="R147" s="183"/>
      <c r="S147" s="163"/>
      <c r="T147" s="292"/>
      <c r="U147" s="175"/>
      <c r="V147" s="175"/>
      <c r="W147" s="175"/>
      <c r="X147" s="175"/>
      <c r="Y147" s="175"/>
      <c r="Z147" s="175"/>
      <c r="AA147" s="175"/>
    </row>
    <row r="148" ht="15.75" customHeight="1">
      <c r="A148" s="211">
        <f t="shared" si="5"/>
        <v>141</v>
      </c>
      <c r="B148" s="211" t="s">
        <v>702</v>
      </c>
      <c r="C148" s="211">
        <v>14.0</v>
      </c>
      <c r="D148" s="271" t="s">
        <v>423</v>
      </c>
      <c r="E148" s="163" t="str">
        <f>VLOOKUP(D148,'TS Gantry - AP47'!$C$8:$D$646,2,0)</f>
        <v>DA+3</v>
      </c>
      <c r="F148" s="157">
        <v>37.931</v>
      </c>
      <c r="G148" s="158">
        <v>46060.0</v>
      </c>
      <c r="H148" s="158">
        <v>46064.0</v>
      </c>
      <c r="I148" s="214" t="s">
        <v>756</v>
      </c>
      <c r="J148" s="214" t="s">
        <v>662</v>
      </c>
      <c r="K148" s="214" t="s">
        <v>654</v>
      </c>
      <c r="L148" s="214" t="str">
        <f>VLOOKUP(D148,'TS Gantry - AP47'!$C$8:$X$638,22,FALSE)</f>
        <v>LUNKARANSAR</v>
      </c>
      <c r="M148" s="214" t="str">
        <f>VLOOKUP(D148,'TS Gantry - AP47'!$C$8:$Y$638,23,FALSE)</f>
        <v>LUNKARANSAR</v>
      </c>
      <c r="N148" s="214" t="str">
        <f>VLOOKUP(D148,'TS Gantry - AP47'!$C$8:$Z$638,24,FALSE)</f>
        <v>BIKANER</v>
      </c>
      <c r="O148" s="163"/>
      <c r="P148" s="163"/>
      <c r="Q148" s="183"/>
      <c r="R148" s="183"/>
      <c r="S148" s="163"/>
      <c r="T148" s="292"/>
      <c r="U148" s="175"/>
      <c r="V148" s="175"/>
      <c r="W148" s="175"/>
      <c r="X148" s="175"/>
      <c r="Y148" s="175"/>
      <c r="Z148" s="175"/>
      <c r="AA148" s="175"/>
    </row>
    <row r="149" ht="15.75" customHeight="1">
      <c r="A149" s="211">
        <f t="shared" si="5"/>
        <v>142</v>
      </c>
      <c r="B149" s="211" t="s">
        <v>702</v>
      </c>
      <c r="C149" s="211">
        <v>15.0</v>
      </c>
      <c r="D149" s="271" t="s">
        <v>495</v>
      </c>
      <c r="E149" s="163" t="str">
        <f>VLOOKUP(D149,'TS Gantry - AP47'!$C$8:$D$646,2,0)</f>
        <v>DA+6</v>
      </c>
      <c r="F149" s="157">
        <v>43.804</v>
      </c>
      <c r="G149" s="158">
        <v>46059.0</v>
      </c>
      <c r="H149" s="158">
        <v>46065.0</v>
      </c>
      <c r="I149" s="214" t="s">
        <v>757</v>
      </c>
      <c r="J149" s="214" t="s">
        <v>722</v>
      </c>
      <c r="K149" s="214" t="s">
        <v>654</v>
      </c>
      <c r="L149" s="214" t="str">
        <f>VLOOKUP(D149,'TS Gantry - AP47'!$C$8:$X$638,22,FALSE)</f>
        <v>CHHATASAR</v>
      </c>
      <c r="M149" s="214" t="str">
        <f>VLOOKUP(D149,'TS Gantry - AP47'!$C$8:$Y$638,23,FALSE)</f>
        <v>LUNKARANSAR</v>
      </c>
      <c r="N149" s="214" t="str">
        <f>VLOOKUP(D149,'TS Gantry - AP47'!$C$8:$Z$638,24,FALSE)</f>
        <v>BIKANER</v>
      </c>
      <c r="O149" s="163"/>
      <c r="P149" s="163"/>
      <c r="Q149" s="183"/>
      <c r="R149" s="183"/>
      <c r="S149" s="163"/>
      <c r="T149" s="292"/>
      <c r="U149" s="175"/>
      <c r="V149" s="175"/>
      <c r="W149" s="175"/>
      <c r="X149" s="175"/>
      <c r="Y149" s="175"/>
      <c r="Z149" s="175"/>
      <c r="AA149" s="175"/>
    </row>
    <row r="150" ht="15.75" customHeight="1">
      <c r="A150" s="211">
        <f t="shared" si="5"/>
        <v>143</v>
      </c>
      <c r="B150" s="211" t="s">
        <v>702</v>
      </c>
      <c r="C150" s="211">
        <v>16.0</v>
      </c>
      <c r="D150" s="271" t="s">
        <v>521</v>
      </c>
      <c r="E150" s="163" t="str">
        <f>VLOOKUP(D150,'TS Gantry - AP47'!$C$8:$D$646,2,0)</f>
        <v>DA+0</v>
      </c>
      <c r="F150" s="157">
        <v>36.16</v>
      </c>
      <c r="G150" s="158">
        <v>46060.0</v>
      </c>
      <c r="H150" s="158">
        <v>46065.0</v>
      </c>
      <c r="I150" s="214" t="s">
        <v>758</v>
      </c>
      <c r="J150" s="214" t="s">
        <v>706</v>
      </c>
      <c r="K150" s="214" t="s">
        <v>654</v>
      </c>
      <c r="L150" s="214" t="str">
        <f>VLOOKUP(D150,'TS Gantry - AP47'!$C$8:$X$638,22,FALSE)</f>
        <v>KANWALASAR</v>
      </c>
      <c r="M150" s="214" t="str">
        <f>VLOOKUP(D150,'TS Gantry - AP47'!$C$8:$Y$638,23,FALSE)</f>
        <v>SARDARSHAHAR</v>
      </c>
      <c r="N150" s="214" t="str">
        <f>VLOOKUP(D150,'TS Gantry - AP47'!$C$8:$Z$638,24,FALSE)</f>
        <v>CHURU</v>
      </c>
      <c r="O150" s="163"/>
      <c r="P150" s="163"/>
      <c r="Q150" s="183"/>
      <c r="R150" s="183"/>
      <c r="S150" s="163"/>
      <c r="T150" s="292"/>
      <c r="U150" s="175"/>
      <c r="V150" s="175"/>
      <c r="W150" s="175"/>
      <c r="X150" s="175"/>
      <c r="Y150" s="175"/>
      <c r="Z150" s="175"/>
      <c r="AA150" s="175"/>
    </row>
    <row r="151" ht="15.75" customHeight="1">
      <c r="A151" s="211">
        <f t="shared" si="5"/>
        <v>144</v>
      </c>
      <c r="B151" s="211" t="s">
        <v>702</v>
      </c>
      <c r="C151" s="211">
        <v>17.0</v>
      </c>
      <c r="D151" s="271" t="s">
        <v>320</v>
      </c>
      <c r="E151" s="163" t="str">
        <f>VLOOKUP(D151,'TS Gantry - AP47'!$C$8:$D$646,2,0)</f>
        <v>DA+6</v>
      </c>
      <c r="F151" s="157">
        <v>43.804</v>
      </c>
      <c r="G151" s="158">
        <v>46059.0</v>
      </c>
      <c r="H151" s="158">
        <v>46066.0</v>
      </c>
      <c r="I151" s="214" t="s">
        <v>750</v>
      </c>
      <c r="J151" s="214" t="s">
        <v>751</v>
      </c>
      <c r="K151" s="214" t="s">
        <v>654</v>
      </c>
      <c r="L151" s="214" t="str">
        <f>VLOOKUP(D151,'TS Gantry - AP47'!$C$8:$X$638,22,FALSE)</f>
        <v>SODHWALI</v>
      </c>
      <c r="M151" s="214" t="str">
        <f>VLOOKUP(D151,'TS Gantry - AP47'!$C$8:$Y$638,23,FALSE)</f>
        <v>LUNKARANSAR</v>
      </c>
      <c r="N151" s="214" t="str">
        <f>VLOOKUP(D151,'TS Gantry - AP47'!$C$8:$Z$638,24,FALSE)</f>
        <v>BIKANER</v>
      </c>
      <c r="O151" s="163"/>
      <c r="P151" s="163"/>
      <c r="Q151" s="183"/>
      <c r="R151" s="183"/>
      <c r="S151" s="163"/>
      <c r="T151" s="292"/>
      <c r="U151" s="175"/>
      <c r="V151" s="175"/>
      <c r="W151" s="175"/>
      <c r="X151" s="175"/>
      <c r="Y151" s="175"/>
      <c r="Z151" s="175"/>
      <c r="AA151" s="175"/>
    </row>
    <row r="152" ht="15.75" customHeight="1">
      <c r="A152" s="211">
        <f t="shared" si="5"/>
        <v>145</v>
      </c>
      <c r="B152" s="211" t="s">
        <v>702</v>
      </c>
      <c r="C152" s="211">
        <v>18.0</v>
      </c>
      <c r="D152" s="317" t="s">
        <v>510</v>
      </c>
      <c r="E152" s="163" t="str">
        <f>VLOOKUP(D152,'TS Gantry - AP47'!$C$8:$D$646,2,0)</f>
        <v>DA+0</v>
      </c>
      <c r="F152" s="157">
        <v>36.16</v>
      </c>
      <c r="G152" s="158">
        <v>46061.0</v>
      </c>
      <c r="H152" s="158">
        <v>46066.0</v>
      </c>
      <c r="I152" s="214" t="s">
        <v>741</v>
      </c>
      <c r="J152" s="214" t="s">
        <v>753</v>
      </c>
      <c r="K152" s="214" t="s">
        <v>654</v>
      </c>
      <c r="L152" s="214" t="str">
        <f>VLOOKUP(D152,'TS Gantry - AP47'!$C$8:$X$638,22,FALSE)</f>
        <v>KAGASAR</v>
      </c>
      <c r="M152" s="214" t="str">
        <f>VLOOKUP(D152,'TS Gantry - AP47'!$C$8:$Y$638,23,FALSE)</f>
        <v>LUNKARANSAR</v>
      </c>
      <c r="N152" s="214" t="str">
        <f>VLOOKUP(D152,'TS Gantry - AP47'!$C$8:$Z$638,24,FALSE)</f>
        <v>BIKANER</v>
      </c>
      <c r="O152" s="163"/>
      <c r="P152" s="163"/>
      <c r="Q152" s="183"/>
      <c r="R152" s="183"/>
      <c r="S152" s="163"/>
      <c r="T152" s="292"/>
      <c r="U152" s="175"/>
      <c r="V152" s="175"/>
      <c r="W152" s="175"/>
      <c r="X152" s="175"/>
      <c r="Y152" s="175"/>
      <c r="Z152" s="175"/>
      <c r="AA152" s="175"/>
    </row>
    <row r="153" ht="15.75" customHeight="1">
      <c r="A153" s="211">
        <f t="shared" si="5"/>
        <v>146</v>
      </c>
      <c r="B153" s="211" t="s">
        <v>702</v>
      </c>
      <c r="C153" s="211">
        <v>19.0</v>
      </c>
      <c r="D153" s="271" t="s">
        <v>315</v>
      </c>
      <c r="E153" s="163" t="str">
        <f>VLOOKUP(D153,'TS Gantry - AP47'!$C$8:$D$646,2,0)</f>
        <v>DA+9</v>
      </c>
      <c r="F153" s="157">
        <v>45.697</v>
      </c>
      <c r="G153" s="158">
        <v>46062.0</v>
      </c>
      <c r="H153" s="158">
        <v>46066.0</v>
      </c>
      <c r="I153" s="214" t="s">
        <v>759</v>
      </c>
      <c r="J153" s="214" t="s">
        <v>748</v>
      </c>
      <c r="K153" s="214" t="s">
        <v>654</v>
      </c>
      <c r="L153" s="214" t="str">
        <f>VLOOKUP(D153,'TS Gantry - AP47'!$C$8:$X$638,22,FALSE)</f>
        <v>SODHWALI</v>
      </c>
      <c r="M153" s="214" t="str">
        <f>VLOOKUP(D153,'TS Gantry - AP47'!$C$8:$Y$638,23,FALSE)</f>
        <v>LUNKARANSAR</v>
      </c>
      <c r="N153" s="214" t="str">
        <f>VLOOKUP(D153,'TS Gantry - AP47'!$C$8:$Z$638,24,FALSE)</f>
        <v>BIKANER</v>
      </c>
      <c r="O153" s="163"/>
      <c r="P153" s="163"/>
      <c r="Q153" s="183"/>
      <c r="R153" s="183"/>
      <c r="S153" s="163"/>
      <c r="T153" s="292"/>
      <c r="U153" s="175"/>
      <c r="V153" s="175"/>
      <c r="W153" s="175"/>
      <c r="X153" s="175"/>
      <c r="Y153" s="175"/>
      <c r="Z153" s="175"/>
      <c r="AA153" s="175"/>
    </row>
    <row r="154" ht="15.75" customHeight="1">
      <c r="A154" s="211">
        <f t="shared" si="5"/>
        <v>147</v>
      </c>
      <c r="B154" s="211" t="s">
        <v>702</v>
      </c>
      <c r="C154" s="211">
        <v>20.0</v>
      </c>
      <c r="D154" s="271" t="s">
        <v>271</v>
      </c>
      <c r="E154" s="163" t="str">
        <f>VLOOKUP(D154,'TS Gantry - AP47'!$C$8:$D$646,2,0)</f>
        <v>DA+6</v>
      </c>
      <c r="F154" s="157">
        <v>43.804</v>
      </c>
      <c r="G154" s="158">
        <v>46058.0</v>
      </c>
      <c r="H154" s="158">
        <v>46067.0</v>
      </c>
      <c r="I154" s="214" t="s">
        <v>752</v>
      </c>
      <c r="J154" s="214" t="s">
        <v>729</v>
      </c>
      <c r="K154" s="214" t="s">
        <v>654</v>
      </c>
      <c r="L154" s="214" t="str">
        <f>VLOOKUP(D154,'TS Gantry - AP47'!$C$8:$X$638,22,FALSE)</f>
        <v>AMBARAN</v>
      </c>
      <c r="M154" s="214" t="str">
        <f>VLOOKUP(D154,'TS Gantry - AP47'!$C$8:$Y$638,23,FALSE)</f>
        <v>CHHATARGARH</v>
      </c>
      <c r="N154" s="214" t="str">
        <f>VLOOKUP(D154,'TS Gantry - AP47'!$C$8:$Z$638,24,FALSE)</f>
        <v>BIKANER</v>
      </c>
      <c r="O154" s="163"/>
      <c r="P154" s="163"/>
      <c r="Q154" s="183"/>
      <c r="R154" s="183"/>
      <c r="S154" s="163"/>
      <c r="T154" s="204"/>
      <c r="U154" s="175"/>
      <c r="V154" s="175"/>
      <c r="W154" s="175"/>
      <c r="X154" s="175"/>
      <c r="Y154" s="175"/>
      <c r="Z154" s="175"/>
      <c r="AA154" s="175"/>
    </row>
    <row r="155" ht="15.75" customHeight="1">
      <c r="A155" s="211">
        <f t="shared" si="5"/>
        <v>148</v>
      </c>
      <c r="B155" s="211" t="s">
        <v>702</v>
      </c>
      <c r="C155" s="211">
        <v>21.0</v>
      </c>
      <c r="D155" s="271" t="s">
        <v>424</v>
      </c>
      <c r="E155" s="163" t="str">
        <f>VLOOKUP(D155,'TS Gantry - AP47'!$C$8:$D$646,2,0)</f>
        <v>DA+0</v>
      </c>
      <c r="F155" s="157">
        <v>36.16</v>
      </c>
      <c r="G155" s="158">
        <v>46065.0</v>
      </c>
      <c r="H155" s="158">
        <v>46067.0</v>
      </c>
      <c r="I155" s="214" t="s">
        <v>756</v>
      </c>
      <c r="J155" s="214" t="s">
        <v>720</v>
      </c>
      <c r="K155" s="214" t="s">
        <v>654</v>
      </c>
      <c r="L155" s="214" t="str">
        <f>VLOOKUP(D155,'TS Gantry - AP47'!$C$8:$X$638,22,FALSE)</f>
        <v>DHANI BHOPALARAM</v>
      </c>
      <c r="M155" s="214" t="str">
        <f>VLOOKUP(D155,'TS Gantry - AP47'!$C$8:$Y$638,23,FALSE)</f>
        <v>LUNKARANSAR</v>
      </c>
      <c r="N155" s="214" t="str">
        <f>VLOOKUP(D155,'TS Gantry - AP47'!$C$8:$Z$638,24,FALSE)</f>
        <v>BIKANER</v>
      </c>
      <c r="O155" s="163"/>
      <c r="P155" s="163"/>
      <c r="Q155" s="183"/>
      <c r="R155" s="183"/>
      <c r="S155" s="163"/>
      <c r="T155" s="292"/>
      <c r="U155" s="175"/>
      <c r="V155" s="175"/>
      <c r="W155" s="175"/>
      <c r="X155" s="175"/>
      <c r="Y155" s="175"/>
      <c r="Z155" s="175"/>
      <c r="AA155" s="175"/>
    </row>
    <row r="156" ht="15.75" customHeight="1">
      <c r="A156" s="211">
        <f t="shared" si="5"/>
        <v>149</v>
      </c>
      <c r="B156" s="211" t="s">
        <v>702</v>
      </c>
      <c r="C156" s="211">
        <v>22.0</v>
      </c>
      <c r="D156" s="271" t="s">
        <v>288</v>
      </c>
      <c r="E156" s="163" t="str">
        <f>VLOOKUP(D156,'TS Gantry - AP47'!$C$8:$D$646,2,0)</f>
        <v>DA+9</v>
      </c>
      <c r="F156" s="157">
        <v>45.697</v>
      </c>
      <c r="G156" s="158">
        <v>46062.0</v>
      </c>
      <c r="H156" s="158">
        <v>46068.0</v>
      </c>
      <c r="I156" s="214" t="s">
        <v>733</v>
      </c>
      <c r="J156" s="214" t="s">
        <v>726</v>
      </c>
      <c r="K156" s="214" t="s">
        <v>654</v>
      </c>
      <c r="L156" s="214" t="str">
        <f>VLOOKUP(D156,'TS Gantry - AP47'!$C$8:$X$638,22,FALSE)</f>
        <v>RAJASAR BHATIYAN</v>
      </c>
      <c r="M156" s="214" t="str">
        <f>VLOOKUP(D156,'TS Gantry - AP47'!$C$8:$Y$638,23,FALSE)</f>
        <v>CHHATARGARH</v>
      </c>
      <c r="N156" s="214" t="str">
        <f>VLOOKUP(D156,'TS Gantry - AP47'!$C$8:$Z$638,24,FALSE)</f>
        <v>BIKANER</v>
      </c>
      <c r="O156" s="163"/>
      <c r="P156" s="163"/>
      <c r="Q156" s="183"/>
      <c r="R156" s="183"/>
      <c r="S156" s="163"/>
      <c r="T156" s="292"/>
      <c r="U156" s="175"/>
      <c r="V156" s="175"/>
      <c r="W156" s="175"/>
      <c r="X156" s="175"/>
      <c r="Y156" s="175"/>
      <c r="Z156" s="175"/>
      <c r="AA156" s="175"/>
    </row>
    <row r="157" ht="15.75" customHeight="1">
      <c r="A157" s="211">
        <f t="shared" si="5"/>
        <v>150</v>
      </c>
      <c r="B157" s="211" t="s">
        <v>702</v>
      </c>
      <c r="C157" s="211">
        <v>23.0</v>
      </c>
      <c r="D157" s="271" t="s">
        <v>391</v>
      </c>
      <c r="E157" s="163" t="str">
        <f>VLOOKUP(D157,'TS Gantry - AP47'!$C$8:$D$646,2,0)</f>
        <v>DA+6</v>
      </c>
      <c r="F157" s="157">
        <v>43.804</v>
      </c>
      <c r="G157" s="158">
        <v>46063.0</v>
      </c>
      <c r="H157" s="158">
        <v>46069.0</v>
      </c>
      <c r="I157" s="214" t="s">
        <v>725</v>
      </c>
      <c r="J157" s="214" t="s">
        <v>671</v>
      </c>
      <c r="K157" s="214" t="s">
        <v>654</v>
      </c>
      <c r="L157" s="214" t="str">
        <f>VLOOKUP(D157,'TS Gantry - AP47'!$C$8:$X$638,22,FALSE)</f>
        <v>SURANA</v>
      </c>
      <c r="M157" s="214" t="str">
        <f>VLOOKUP(D157,'TS Gantry - AP47'!$C$8:$Y$638,23,FALSE)</f>
        <v>LUNKARANSAR</v>
      </c>
      <c r="N157" s="214" t="str">
        <f>VLOOKUP(D157,'TS Gantry - AP47'!$C$8:$Z$638,24,FALSE)</f>
        <v>BIKANER</v>
      </c>
      <c r="O157" s="163"/>
      <c r="P157" s="163"/>
      <c r="Q157" s="183"/>
      <c r="R157" s="183"/>
      <c r="S157" s="163"/>
      <c r="T157" s="292"/>
      <c r="U157" s="175"/>
      <c r="V157" s="175"/>
      <c r="W157" s="175"/>
      <c r="X157" s="175"/>
      <c r="Y157" s="175"/>
      <c r="Z157" s="175"/>
      <c r="AA157" s="175"/>
    </row>
    <row r="158" ht="15.75" customHeight="1">
      <c r="A158" s="211">
        <f t="shared" si="5"/>
        <v>151</v>
      </c>
      <c r="B158" s="211" t="s">
        <v>702</v>
      </c>
      <c r="C158" s="211">
        <v>24.0</v>
      </c>
      <c r="D158" s="317" t="s">
        <v>298</v>
      </c>
      <c r="E158" s="163" t="str">
        <f>VLOOKUP(D158,'TS Gantry - AP47'!$C$8:$D$646,2,0)</f>
        <v>DA+3</v>
      </c>
      <c r="F158" s="157">
        <v>37.931</v>
      </c>
      <c r="G158" s="158">
        <v>46064.0</v>
      </c>
      <c r="H158" s="158">
        <v>46069.0</v>
      </c>
      <c r="I158" s="214" t="s">
        <v>746</v>
      </c>
      <c r="J158" s="214" t="s">
        <v>732</v>
      </c>
      <c r="K158" s="214" t="s">
        <v>654</v>
      </c>
      <c r="L158" s="214" t="str">
        <f>VLOOKUP(D158,'TS Gantry - AP47'!$C$8:$X$638,22,FALSE)</f>
        <v>BINJHARWALI</v>
      </c>
      <c r="M158" s="214" t="str">
        <f>VLOOKUP(D158,'TS Gantry - AP47'!$C$8:$Y$638,23,FALSE)</f>
        <v>LUNKARANSAR</v>
      </c>
      <c r="N158" s="214" t="str">
        <f>VLOOKUP(D158,'TS Gantry - AP47'!$C$8:$Z$638,24,FALSE)</f>
        <v>BIKANER</v>
      </c>
      <c r="O158" s="163"/>
      <c r="P158" s="163"/>
      <c r="Q158" s="183"/>
      <c r="R158" s="183"/>
      <c r="S158" s="163"/>
      <c r="T158" s="292"/>
      <c r="U158" s="175"/>
      <c r="V158" s="175"/>
      <c r="W158" s="175"/>
      <c r="X158" s="175"/>
      <c r="Y158" s="175"/>
      <c r="Z158" s="175"/>
      <c r="AA158" s="175"/>
    </row>
    <row r="159" ht="15.75" customHeight="1">
      <c r="A159" s="211">
        <f t="shared" si="5"/>
        <v>152</v>
      </c>
      <c r="B159" s="211" t="s">
        <v>702</v>
      </c>
      <c r="C159" s="211">
        <v>25.0</v>
      </c>
      <c r="D159" s="271" t="s">
        <v>582</v>
      </c>
      <c r="E159" s="163" t="str">
        <f>VLOOKUP(D159,'TS Gantry - AP47'!$C$8:$D$646,2,0)</f>
        <v>DA+3</v>
      </c>
      <c r="F159" s="157">
        <v>37.931</v>
      </c>
      <c r="G159" s="158">
        <v>46065.0</v>
      </c>
      <c r="H159" s="158">
        <v>46069.0</v>
      </c>
      <c r="I159" s="214" t="s">
        <v>724</v>
      </c>
      <c r="J159" s="214" t="s">
        <v>736</v>
      </c>
      <c r="K159" s="214" t="s">
        <v>654</v>
      </c>
      <c r="L159" s="214" t="str">
        <f>VLOOKUP(D159,'TS Gantry - AP47'!$C$8:$X$638,22,FALSE)</f>
        <v>MALAKSAR</v>
      </c>
      <c r="M159" s="214" t="str">
        <f>VLOOKUP(D159,'TS Gantry - AP47'!$C$8:$Y$638,23,FALSE)</f>
        <v>SARDARSHAHAR</v>
      </c>
      <c r="N159" s="214" t="str">
        <f>VLOOKUP(D159,'TS Gantry - AP47'!$C$8:$Z$638,24,FALSE)</f>
        <v>CHURU</v>
      </c>
      <c r="O159" s="163"/>
      <c r="P159" s="163"/>
      <c r="Q159" s="183"/>
      <c r="R159" s="183"/>
      <c r="S159" s="163"/>
      <c r="T159" s="292"/>
      <c r="U159" s="175"/>
      <c r="V159" s="175"/>
      <c r="W159" s="175"/>
      <c r="X159" s="175"/>
      <c r="Y159" s="175"/>
      <c r="Z159" s="175"/>
      <c r="AA159" s="175"/>
    </row>
    <row r="160" ht="15.75" customHeight="1">
      <c r="A160" s="211">
        <f t="shared" si="5"/>
        <v>153</v>
      </c>
      <c r="B160" s="211" t="s">
        <v>702</v>
      </c>
      <c r="C160" s="211">
        <v>26.0</v>
      </c>
      <c r="D160" s="271" t="s">
        <v>493</v>
      </c>
      <c r="E160" s="163" t="str">
        <f>VLOOKUP(D160,'TS Gantry - AP47'!$C$8:$D$646,2,0)</f>
        <v>DA+0</v>
      </c>
      <c r="F160" s="157">
        <v>36.16</v>
      </c>
      <c r="G160" s="158">
        <v>46066.0</v>
      </c>
      <c r="H160" s="158">
        <v>46072.0</v>
      </c>
      <c r="I160" s="214" t="s">
        <v>757</v>
      </c>
      <c r="J160" s="214" t="s">
        <v>722</v>
      </c>
      <c r="K160" s="214" t="s">
        <v>654</v>
      </c>
      <c r="L160" s="214" t="str">
        <f>VLOOKUP(D160,'TS Gantry - AP47'!$C$8:$X$638,22,FALSE)</f>
        <v>CHHATASAR</v>
      </c>
      <c r="M160" s="214" t="str">
        <f>VLOOKUP(D160,'TS Gantry - AP47'!$C$8:$Y$638,23,FALSE)</f>
        <v>LUNKARANSAR</v>
      </c>
      <c r="N160" s="214" t="str">
        <f>VLOOKUP(D160,'TS Gantry - AP47'!$C$8:$Z$638,24,FALSE)</f>
        <v>BIKANER</v>
      </c>
      <c r="O160" s="163"/>
      <c r="P160" s="163"/>
      <c r="Q160" s="183"/>
      <c r="R160" s="183"/>
      <c r="S160" s="163"/>
      <c r="T160" s="292"/>
      <c r="U160" s="175"/>
      <c r="V160" s="175"/>
      <c r="W160" s="175"/>
      <c r="X160" s="175"/>
      <c r="Y160" s="175"/>
      <c r="Z160" s="175"/>
      <c r="AA160" s="175"/>
    </row>
    <row r="161" ht="15.75" customHeight="1">
      <c r="A161" s="211">
        <f t="shared" si="5"/>
        <v>154</v>
      </c>
      <c r="B161" s="211" t="s">
        <v>702</v>
      </c>
      <c r="C161" s="211">
        <v>27.0</v>
      </c>
      <c r="D161" s="271" t="s">
        <v>520</v>
      </c>
      <c r="E161" s="163" t="str">
        <f>VLOOKUP(D161,'TS Gantry - AP47'!$C$8:$D$646,2,0)</f>
        <v>DA+6</v>
      </c>
      <c r="F161" s="157">
        <v>43.804</v>
      </c>
      <c r="G161" s="158">
        <v>46066.0</v>
      </c>
      <c r="H161" s="158">
        <v>46073.0</v>
      </c>
      <c r="I161" s="214" t="s">
        <v>758</v>
      </c>
      <c r="J161" s="214" t="s">
        <v>719</v>
      </c>
      <c r="K161" s="214" t="s">
        <v>654</v>
      </c>
      <c r="L161" s="214" t="str">
        <f>VLOOKUP(D161,'TS Gantry - AP47'!$C$8:$X$638,22,FALSE)</f>
        <v>KAGASAR</v>
      </c>
      <c r="M161" s="214" t="str">
        <f>VLOOKUP(D161,'TS Gantry - AP47'!$C$8:$Y$638,23,FALSE)</f>
        <v>LUNKARANSAR</v>
      </c>
      <c r="N161" s="214" t="str">
        <f>VLOOKUP(D161,'TS Gantry - AP47'!$C$8:$Z$638,24,FALSE)</f>
        <v>BIKANER</v>
      </c>
      <c r="O161" s="163"/>
      <c r="P161" s="163"/>
      <c r="Q161" s="183"/>
      <c r="R161" s="183"/>
      <c r="S161" s="163"/>
      <c r="T161" s="292"/>
      <c r="U161" s="175"/>
      <c r="V161" s="175"/>
      <c r="W161" s="175"/>
      <c r="X161" s="175"/>
      <c r="Y161" s="175"/>
      <c r="Z161" s="175"/>
      <c r="AA161" s="175"/>
    </row>
    <row r="162" ht="15.75" customHeight="1">
      <c r="A162" s="211">
        <f t="shared" si="5"/>
        <v>155</v>
      </c>
      <c r="B162" s="211" t="s">
        <v>702</v>
      </c>
      <c r="C162" s="211">
        <v>28.0</v>
      </c>
      <c r="D162" s="271" t="s">
        <v>317</v>
      </c>
      <c r="E162" s="163" t="str">
        <f>VLOOKUP(D162,'TS Gantry - AP47'!$C$8:$D$646,2,0)</f>
        <v>DA+0</v>
      </c>
      <c r="F162" s="157">
        <v>36.16</v>
      </c>
      <c r="G162" s="158">
        <v>46067.0</v>
      </c>
      <c r="H162" s="158">
        <v>46073.0</v>
      </c>
      <c r="I162" s="214" t="s">
        <v>759</v>
      </c>
      <c r="J162" s="214" t="s">
        <v>748</v>
      </c>
      <c r="K162" s="214" t="s">
        <v>654</v>
      </c>
      <c r="L162" s="214" t="str">
        <f>VLOOKUP(D162,'TS Gantry - AP47'!$C$8:$X$638,22,FALSE)</f>
        <v>SODHWALI</v>
      </c>
      <c r="M162" s="214" t="str">
        <f>VLOOKUP(D162,'TS Gantry - AP47'!$C$8:$Y$638,23,FALSE)</f>
        <v>LUNKARANSAR</v>
      </c>
      <c r="N162" s="214" t="str">
        <f>VLOOKUP(D162,'TS Gantry - AP47'!$C$8:$Z$638,24,FALSE)</f>
        <v>BIKANER</v>
      </c>
      <c r="O162" s="163"/>
      <c r="P162" s="163"/>
      <c r="Q162" s="183"/>
      <c r="R162" s="183"/>
      <c r="S162" s="163"/>
      <c r="T162" s="292"/>
      <c r="U162" s="175"/>
      <c r="V162" s="175"/>
      <c r="W162" s="175"/>
      <c r="X162" s="175"/>
      <c r="Y162" s="175"/>
      <c r="Z162" s="175"/>
      <c r="AA162" s="175"/>
    </row>
    <row r="163" ht="15.75" customHeight="1">
      <c r="A163" s="211">
        <f t="shared" si="5"/>
        <v>156</v>
      </c>
      <c r="B163" s="211" t="s">
        <v>702</v>
      </c>
      <c r="C163" s="211">
        <v>29.0</v>
      </c>
      <c r="D163" s="271" t="s">
        <v>289</v>
      </c>
      <c r="E163" s="163" t="str">
        <f>VLOOKUP(D163,'TS Gantry - AP47'!$C$8:$D$646,2,0)</f>
        <v>DA+3</v>
      </c>
      <c r="F163" s="157">
        <v>37.931</v>
      </c>
      <c r="G163" s="158">
        <v>46069.0</v>
      </c>
      <c r="H163" s="158">
        <v>46075.0</v>
      </c>
      <c r="I163" s="214" t="s">
        <v>733</v>
      </c>
      <c r="J163" s="214" t="s">
        <v>726</v>
      </c>
      <c r="K163" s="214" t="s">
        <v>654</v>
      </c>
      <c r="L163" s="214" t="str">
        <f>VLOOKUP(D163,'TS Gantry - AP47'!$C$8:$X$638,22,FALSE)</f>
        <v>RAJASAR BHATIYAN</v>
      </c>
      <c r="M163" s="214" t="str">
        <f>VLOOKUP(D163,'TS Gantry - AP47'!$C$8:$Y$638,23,FALSE)</f>
        <v>CHHATARGARH</v>
      </c>
      <c r="N163" s="214" t="str">
        <f>VLOOKUP(D163,'TS Gantry - AP47'!$C$8:$Z$638,24,FALSE)</f>
        <v>BIKANER</v>
      </c>
      <c r="O163" s="163"/>
      <c r="P163" s="163"/>
      <c r="Q163" s="183"/>
      <c r="R163" s="183"/>
      <c r="S163" s="163"/>
      <c r="T163" s="292"/>
      <c r="U163" s="175"/>
      <c r="V163" s="175"/>
      <c r="W163" s="175"/>
      <c r="X163" s="175"/>
      <c r="Y163" s="175"/>
      <c r="Z163" s="175"/>
      <c r="AA163" s="175"/>
    </row>
    <row r="164" ht="15.75" customHeight="1">
      <c r="A164" s="211">
        <f t="shared" si="5"/>
        <v>157</v>
      </c>
      <c r="B164" s="211" t="s">
        <v>702</v>
      </c>
      <c r="C164" s="211">
        <v>30.0</v>
      </c>
      <c r="D164" s="271" t="s">
        <v>250</v>
      </c>
      <c r="E164" s="163" t="str">
        <f>VLOOKUP(D164,'TS Gantry - AP47'!$C$8:$D$646,2,0)</f>
        <v>DA+9</v>
      </c>
      <c r="F164" s="163"/>
      <c r="G164" s="158">
        <v>46060.0</v>
      </c>
      <c r="H164" s="158">
        <v>46071.0</v>
      </c>
      <c r="I164" s="214" t="s">
        <v>682</v>
      </c>
      <c r="J164" s="214" t="s">
        <v>723</v>
      </c>
      <c r="K164" s="214" t="s">
        <v>654</v>
      </c>
      <c r="L164" s="214" t="str">
        <f>VLOOKUP(D164,'TS Gantry - AP47'!$C$8:$X$638,22,FALSE)</f>
        <v>KELAN</v>
      </c>
      <c r="M164" s="214" t="str">
        <f>VLOOKUP(D164,'TS Gantry - AP47'!$C$8:$Y$638,23,FALSE)</f>
        <v>CHHATARGARH</v>
      </c>
      <c r="N164" s="214" t="str">
        <f>VLOOKUP(D164,'TS Gantry - AP47'!$C$8:$Z$638,24,FALSE)</f>
        <v>BIKANER</v>
      </c>
      <c r="O164" s="163"/>
      <c r="P164" s="163"/>
      <c r="Q164" s="183"/>
      <c r="R164" s="183"/>
      <c r="S164" s="163"/>
      <c r="T164" s="292"/>
      <c r="U164" s="175"/>
      <c r="V164" s="175"/>
      <c r="W164" s="175"/>
      <c r="X164" s="175"/>
      <c r="Y164" s="175"/>
      <c r="Z164" s="175"/>
      <c r="AA164" s="175"/>
    </row>
    <row r="165" ht="15.75" customHeight="1">
      <c r="A165" s="211">
        <v>157.0</v>
      </c>
      <c r="B165" s="211" t="s">
        <v>702</v>
      </c>
      <c r="C165" s="211">
        <v>30.0</v>
      </c>
      <c r="D165" s="271" t="s">
        <v>250</v>
      </c>
      <c r="E165" s="163" t="str">
        <f>VLOOKUP(D165,'TS Gantry - AP47'!$C$8:$D$646,2,0)</f>
        <v>DA+9</v>
      </c>
      <c r="F165" s="163"/>
      <c r="G165" s="158">
        <v>46074.0</v>
      </c>
      <c r="H165" s="158">
        <v>46076.0</v>
      </c>
      <c r="I165" s="214" t="s">
        <v>746</v>
      </c>
      <c r="J165" s="214" t="s">
        <v>732</v>
      </c>
      <c r="K165" s="214" t="s">
        <v>654</v>
      </c>
      <c r="L165" s="214" t="str">
        <f>VLOOKUP(D165,'TS Gantry - AP47'!$C$8:$X$638,22,FALSE)</f>
        <v>KELAN</v>
      </c>
      <c r="M165" s="214" t="str">
        <f>VLOOKUP(D165,'TS Gantry - AP47'!$C$8:$Y$638,23,FALSE)</f>
        <v>CHHATARGARH</v>
      </c>
      <c r="N165" s="214" t="str">
        <f>VLOOKUP(D165,'TS Gantry - AP47'!$C$8:$Z$638,24,FALSE)</f>
        <v>BIKANER</v>
      </c>
      <c r="O165" s="163"/>
      <c r="P165" s="163"/>
      <c r="Q165" s="183"/>
      <c r="R165" s="183"/>
      <c r="S165" s="163"/>
      <c r="T165" s="292"/>
      <c r="U165" s="175"/>
      <c r="V165" s="175"/>
      <c r="W165" s="175"/>
      <c r="X165" s="175"/>
      <c r="Y165" s="175"/>
      <c r="Z165" s="175"/>
      <c r="AA165" s="175"/>
    </row>
    <row r="166" ht="15.75" customHeight="1">
      <c r="A166" s="211">
        <f t="shared" ref="A166:A229" si="6">A165+1</f>
        <v>158</v>
      </c>
      <c r="B166" s="211" t="s">
        <v>702</v>
      </c>
      <c r="C166" s="211">
        <v>31.0</v>
      </c>
      <c r="D166" s="271" t="s">
        <v>437</v>
      </c>
      <c r="E166" s="163" t="str">
        <f>VLOOKUP(D166,'TS Gantry - AP47'!$C$8:$D$646,2,0)</f>
        <v>DB2+0</v>
      </c>
      <c r="F166" s="157">
        <v>59.501</v>
      </c>
      <c r="G166" s="158">
        <v>46068.0</v>
      </c>
      <c r="H166" s="158">
        <v>46076.0</v>
      </c>
      <c r="I166" s="214" t="s">
        <v>756</v>
      </c>
      <c r="J166" s="214" t="s">
        <v>738</v>
      </c>
      <c r="K166" s="214" t="s">
        <v>654</v>
      </c>
      <c r="L166" s="214" t="str">
        <f>VLOOKUP(D166,'TS Gantry - AP47'!$C$8:$X$638,22,FALSE)</f>
        <v>UCHHRANGDESAR</v>
      </c>
      <c r="M166" s="214" t="str">
        <f>VLOOKUP(D166,'TS Gantry - AP47'!$C$8:$Y$638,23,FALSE)</f>
        <v>LUNKARANSAR</v>
      </c>
      <c r="N166" s="214" t="str">
        <f>VLOOKUP(D166,'TS Gantry - AP47'!$C$8:$Z$638,24,FALSE)</f>
        <v>BIKANER</v>
      </c>
      <c r="O166" s="163"/>
      <c r="P166" s="163"/>
      <c r="Q166" s="183"/>
      <c r="R166" s="183"/>
      <c r="S166" s="163"/>
      <c r="T166" s="292"/>
      <c r="U166" s="175"/>
      <c r="V166" s="175"/>
      <c r="W166" s="175"/>
      <c r="X166" s="175"/>
      <c r="Y166" s="175"/>
      <c r="Z166" s="175"/>
      <c r="AA166" s="175"/>
    </row>
    <row r="167" ht="15.75" customHeight="1">
      <c r="A167" s="211">
        <f t="shared" si="6"/>
        <v>159</v>
      </c>
      <c r="B167" s="211" t="s">
        <v>702</v>
      </c>
      <c r="C167" s="211">
        <v>32.0</v>
      </c>
      <c r="D167" s="271" t="s">
        <v>269</v>
      </c>
      <c r="E167" s="163" t="str">
        <f>VLOOKUP(D167,'TS Gantry - AP47'!$C$8:$D$646,2,0)</f>
        <v>DA+9</v>
      </c>
      <c r="F167" s="157">
        <v>45.697</v>
      </c>
      <c r="G167" s="158">
        <v>46068.0</v>
      </c>
      <c r="H167" s="158">
        <v>46077.0</v>
      </c>
      <c r="I167" s="214" t="s">
        <v>752</v>
      </c>
      <c r="J167" s="214" t="s">
        <v>729</v>
      </c>
      <c r="K167" s="214" t="s">
        <v>654</v>
      </c>
      <c r="L167" s="214" t="str">
        <f>VLOOKUP(D167,'TS Gantry - AP47'!$C$8:$X$638,22,FALSE)</f>
        <v>AMBARAN</v>
      </c>
      <c r="M167" s="214" t="str">
        <f>VLOOKUP(D167,'TS Gantry - AP47'!$C$8:$Y$638,23,FALSE)</f>
        <v>CHHATARGARH</v>
      </c>
      <c r="N167" s="214" t="str">
        <f>VLOOKUP(D167,'TS Gantry - AP47'!$C$8:$Z$638,24,FALSE)</f>
        <v>BIKANER</v>
      </c>
      <c r="O167" s="163"/>
      <c r="P167" s="163"/>
      <c r="Q167" s="183"/>
      <c r="R167" s="183"/>
      <c r="S167" s="163"/>
      <c r="T167" s="292"/>
      <c r="U167" s="175"/>
      <c r="V167" s="175"/>
      <c r="W167" s="175"/>
      <c r="X167" s="175"/>
      <c r="Y167" s="175"/>
      <c r="Z167" s="175"/>
      <c r="AA167" s="175"/>
    </row>
    <row r="168" ht="15.75" customHeight="1">
      <c r="A168" s="211">
        <f t="shared" si="6"/>
        <v>160</v>
      </c>
      <c r="B168" s="211" t="s">
        <v>702</v>
      </c>
      <c r="C168" s="211">
        <v>33.0</v>
      </c>
      <c r="D168" s="314" t="s">
        <v>321</v>
      </c>
      <c r="E168" s="163" t="str">
        <f>VLOOKUP(D168,'TS Gantry - AP47'!$C$8:$D$646,2,0)</f>
        <v>DB1+3</v>
      </c>
      <c r="F168" s="316">
        <v>57.963</v>
      </c>
      <c r="G168" s="158">
        <v>46067.0</v>
      </c>
      <c r="H168" s="158">
        <v>46078.0</v>
      </c>
      <c r="I168" s="214" t="s">
        <v>750</v>
      </c>
      <c r="J168" s="214" t="s">
        <v>751</v>
      </c>
      <c r="K168" s="214" t="s">
        <v>654</v>
      </c>
      <c r="L168" s="214" t="str">
        <f>VLOOKUP(D168,'TS Gantry - AP47'!$C$8:$X$638,22,FALSE)</f>
        <v>SODHWALI</v>
      </c>
      <c r="M168" s="214" t="str">
        <f>VLOOKUP(D168,'TS Gantry - AP47'!$C$8:$Y$638,23,FALSE)</f>
        <v>LUNKARANSAR</v>
      </c>
      <c r="N168" s="214" t="str">
        <f>VLOOKUP(D168,'TS Gantry - AP47'!$C$8:$Z$638,24,FALSE)</f>
        <v>BIKANER</v>
      </c>
      <c r="O168" s="163"/>
      <c r="P168" s="163"/>
      <c r="Q168" s="183"/>
      <c r="R168" s="183"/>
      <c r="S168" s="163"/>
      <c r="T168" s="292"/>
      <c r="U168" s="175"/>
      <c r="V168" s="175"/>
      <c r="W168" s="175"/>
      <c r="X168" s="175"/>
      <c r="Y168" s="175"/>
      <c r="Z168" s="175"/>
      <c r="AA168" s="175"/>
    </row>
    <row r="169" ht="15.75" customHeight="1">
      <c r="A169" s="211">
        <f t="shared" si="6"/>
        <v>161</v>
      </c>
      <c r="B169" s="211" t="s">
        <v>702</v>
      </c>
      <c r="C169" s="211">
        <v>34.0</v>
      </c>
      <c r="D169" s="271" t="s">
        <v>564</v>
      </c>
      <c r="E169" s="253" t="str">
        <f>VLOOKUP(D169,'TS Gantry - AP47'!$C$8:$D$646,2,0)</f>
        <v>DB1+9</v>
      </c>
      <c r="F169" s="163">
        <v>66.776</v>
      </c>
      <c r="G169" s="158">
        <v>46070.0</v>
      </c>
      <c r="H169" s="158">
        <v>46078.0</v>
      </c>
      <c r="I169" s="214" t="s">
        <v>724</v>
      </c>
      <c r="J169" s="214" t="s">
        <v>671</v>
      </c>
      <c r="K169" s="214" t="s">
        <v>654</v>
      </c>
      <c r="L169" s="214" t="str">
        <f>VLOOKUP(D169,'TS Gantry - AP47'!$C$8:$X$638,22,FALSE)</f>
        <v>NAHARSARA</v>
      </c>
      <c r="M169" s="214" t="str">
        <f>VLOOKUP(D169,'TS Gantry - AP47'!$C$8:$Y$638,23,FALSE)</f>
        <v>SARDARSHAHAR</v>
      </c>
      <c r="N169" s="214" t="str">
        <f>VLOOKUP(D169,'TS Gantry - AP47'!$C$8:$Z$638,24,FALSE)</f>
        <v>CHURU</v>
      </c>
      <c r="O169" s="163"/>
      <c r="P169" s="163"/>
      <c r="Q169" s="183"/>
      <c r="R169" s="183"/>
      <c r="S169" s="163"/>
      <c r="T169" s="292"/>
      <c r="U169" s="175"/>
      <c r="V169" s="175"/>
      <c r="W169" s="175"/>
      <c r="X169" s="175"/>
      <c r="Y169" s="175"/>
      <c r="Z169" s="175"/>
      <c r="AA169" s="175"/>
    </row>
    <row r="170" ht="15.75" customHeight="1">
      <c r="A170" s="211">
        <f t="shared" si="6"/>
        <v>162</v>
      </c>
      <c r="B170" s="211" t="s">
        <v>702</v>
      </c>
      <c r="C170" s="211">
        <v>35.0</v>
      </c>
      <c r="D170" s="305" t="s">
        <v>290</v>
      </c>
      <c r="E170" s="253" t="str">
        <f>VLOOKUP(D170,'TS Gantry - AP47'!$C$8:$D$646,2,0)</f>
        <v>DA-1.5</v>
      </c>
      <c r="F170" s="157">
        <v>35.602</v>
      </c>
      <c r="G170" s="158">
        <v>46075.0</v>
      </c>
      <c r="H170" s="158">
        <v>46078.0</v>
      </c>
      <c r="I170" s="214" t="s">
        <v>733</v>
      </c>
      <c r="J170" s="214" t="s">
        <v>760</v>
      </c>
      <c r="K170" s="214" t="s">
        <v>654</v>
      </c>
      <c r="L170" s="214" t="str">
        <f>VLOOKUP(D170,'TS Gantry - AP47'!$C$8:$X$638,22,FALSE)</f>
        <v>MAKADASAR</v>
      </c>
      <c r="M170" s="214" t="str">
        <f>VLOOKUP(D170,'TS Gantry - AP47'!$C$8:$Y$638,23,FALSE)</f>
        <v>CHHATARGARH</v>
      </c>
      <c r="N170" s="214" t="str">
        <f>VLOOKUP(D170,'TS Gantry - AP47'!$C$8:$Z$638,24,FALSE)</f>
        <v>BIKANER</v>
      </c>
      <c r="O170" s="163"/>
      <c r="P170" s="163"/>
      <c r="Q170" s="183"/>
      <c r="R170" s="183"/>
      <c r="S170" s="163"/>
      <c r="T170" s="292"/>
      <c r="U170" s="175"/>
      <c r="V170" s="175"/>
      <c r="W170" s="175"/>
      <c r="X170" s="175"/>
      <c r="Y170" s="175"/>
      <c r="Z170" s="175"/>
      <c r="AA170" s="175"/>
    </row>
    <row r="171" ht="15.75" customHeight="1">
      <c r="A171" s="211">
        <f t="shared" si="6"/>
        <v>163</v>
      </c>
      <c r="B171" s="211" t="s">
        <v>702</v>
      </c>
      <c r="C171" s="211">
        <v>36.0</v>
      </c>
      <c r="D171" s="271" t="s">
        <v>573</v>
      </c>
      <c r="E171" s="163" t="str">
        <f>VLOOKUP(D171,'TS Gantry - AP47'!$C$8:$D$646,2,0)</f>
        <v>DA+9</v>
      </c>
      <c r="F171" s="157">
        <v>45.697</v>
      </c>
      <c r="G171" s="158">
        <v>46072.0</v>
      </c>
      <c r="H171" s="158">
        <v>46079.0</v>
      </c>
      <c r="I171" s="214" t="s">
        <v>725</v>
      </c>
      <c r="J171" s="214" t="s">
        <v>736</v>
      </c>
      <c r="K171" s="214" t="s">
        <v>654</v>
      </c>
      <c r="L171" s="214" t="str">
        <f>VLOOKUP(D171,'TS Gantry - AP47'!$C$8:$X$638,22,FALSE)</f>
        <v>MALAKSAR</v>
      </c>
      <c r="M171" s="214" t="str">
        <f>VLOOKUP(D171,'TS Gantry - AP47'!$C$8:$Y$638,23,FALSE)</f>
        <v>SARDARSHAHAR</v>
      </c>
      <c r="N171" s="214" t="str">
        <f>VLOOKUP(D171,'TS Gantry - AP47'!$C$8:$Z$638,24,FALSE)</f>
        <v>CHURU</v>
      </c>
      <c r="O171" s="163"/>
      <c r="P171" s="163"/>
      <c r="Q171" s="183"/>
      <c r="R171" s="183"/>
      <c r="S171" s="163"/>
      <c r="T171" s="292"/>
      <c r="U171" s="175"/>
      <c r="V171" s="175"/>
      <c r="W171" s="175"/>
      <c r="X171" s="175"/>
      <c r="Y171" s="175"/>
      <c r="Z171" s="175"/>
      <c r="AA171" s="175"/>
    </row>
    <row r="172" ht="15.75" customHeight="1">
      <c r="A172" s="211">
        <f t="shared" si="6"/>
        <v>164</v>
      </c>
      <c r="B172" s="211" t="s">
        <v>702</v>
      </c>
      <c r="C172" s="211">
        <v>37.0</v>
      </c>
      <c r="D172" s="271" t="s">
        <v>422</v>
      </c>
      <c r="E172" s="163" t="str">
        <f>VLOOKUP(D172,'TS Gantry - AP47'!$C$8:$D$646,2,0)</f>
        <v>DA-1.5</v>
      </c>
      <c r="F172" s="157">
        <v>35.602</v>
      </c>
      <c r="G172" s="158">
        <v>46077.0</v>
      </c>
      <c r="H172" s="158">
        <v>46079.0</v>
      </c>
      <c r="I172" s="214" t="s">
        <v>756</v>
      </c>
      <c r="J172" s="214" t="s">
        <v>671</v>
      </c>
      <c r="K172" s="214" t="s">
        <v>654</v>
      </c>
      <c r="L172" s="214" t="str">
        <f>VLOOKUP(D172,'TS Gantry - AP47'!$C$8:$X$638,22,FALSE)</f>
        <v>LUNKARANSAR</v>
      </c>
      <c r="M172" s="214" t="str">
        <f>VLOOKUP(D172,'TS Gantry - AP47'!$C$8:$Y$638,23,FALSE)</f>
        <v>LUNKARANSAR</v>
      </c>
      <c r="N172" s="214" t="str">
        <f>VLOOKUP(D172,'TS Gantry - AP47'!$C$8:$Z$638,24,FALSE)</f>
        <v>BIKANER</v>
      </c>
      <c r="O172" s="163"/>
      <c r="P172" s="163"/>
      <c r="Q172" s="183"/>
      <c r="R172" s="183"/>
      <c r="S172" s="163"/>
      <c r="T172" s="292"/>
      <c r="U172" s="175"/>
      <c r="V172" s="175"/>
      <c r="W172" s="175"/>
      <c r="X172" s="175"/>
      <c r="Y172" s="175"/>
      <c r="Z172" s="175"/>
      <c r="AA172" s="175"/>
    </row>
    <row r="173" ht="15.75" customHeight="1">
      <c r="A173" s="211">
        <f t="shared" si="6"/>
        <v>165</v>
      </c>
      <c r="B173" s="211" t="s">
        <v>702</v>
      </c>
      <c r="C173" s="211">
        <v>38.0</v>
      </c>
      <c r="D173" s="271" t="s">
        <v>241</v>
      </c>
      <c r="E173" s="163" t="str">
        <f>VLOOKUP(D173,'TS Gantry - AP47'!$C$8:$D$646,2,0)</f>
        <v>DA-1.5</v>
      </c>
      <c r="F173" s="157">
        <v>35.602</v>
      </c>
      <c r="G173" s="158">
        <v>46076.0</v>
      </c>
      <c r="H173" s="158">
        <v>46081.0</v>
      </c>
      <c r="I173" s="214" t="s">
        <v>746</v>
      </c>
      <c r="J173" s="214" t="s">
        <v>732</v>
      </c>
      <c r="K173" s="214" t="s">
        <v>654</v>
      </c>
      <c r="L173" s="214" t="str">
        <f>VLOOKUP(D173,'TS Gantry - AP47'!$C$8:$X$638,22,FALSE)</f>
        <v>KELAN</v>
      </c>
      <c r="M173" s="214" t="str">
        <f>VLOOKUP(D173,'TS Gantry - AP47'!$C$8:$Y$638,23,FALSE)</f>
        <v>CHHATARGARH</v>
      </c>
      <c r="N173" s="214" t="str">
        <f>VLOOKUP(D173,'TS Gantry - AP47'!$C$8:$Z$638,24,FALSE)</f>
        <v>BIKANER</v>
      </c>
      <c r="O173" s="163"/>
      <c r="P173" s="163"/>
      <c r="Q173" s="183"/>
      <c r="R173" s="183"/>
      <c r="S173" s="163"/>
      <c r="T173" s="292"/>
      <c r="U173" s="175"/>
      <c r="V173" s="175"/>
      <c r="W173" s="175"/>
      <c r="X173" s="175"/>
      <c r="Y173" s="175"/>
      <c r="Z173" s="175"/>
      <c r="AA173" s="175"/>
    </row>
    <row r="174" ht="15.75" customHeight="1">
      <c r="A174" s="211">
        <f t="shared" si="6"/>
        <v>166</v>
      </c>
      <c r="B174" s="211" t="s">
        <v>702</v>
      </c>
      <c r="C174" s="211">
        <v>39.0</v>
      </c>
      <c r="D174" s="271" t="s">
        <v>296</v>
      </c>
      <c r="E174" s="163" t="str">
        <f>VLOOKUP(D174,'TS Gantry - AP47'!$C$8:$D$646,2,0)</f>
        <v>DA+6</v>
      </c>
      <c r="F174" s="157">
        <v>43.804</v>
      </c>
      <c r="G174" s="158">
        <v>46079.0</v>
      </c>
      <c r="H174" s="158">
        <v>46081.0</v>
      </c>
      <c r="I174" s="214" t="s">
        <v>730</v>
      </c>
      <c r="J174" s="214" t="s">
        <v>760</v>
      </c>
      <c r="K174" s="214" t="s">
        <v>654</v>
      </c>
      <c r="L174" s="214" t="str">
        <f>VLOOKUP(D174,'TS Gantry - AP47'!$C$8:$X$638,22,FALSE)</f>
        <v>BINJHARWALI</v>
      </c>
      <c r="M174" s="214" t="str">
        <f>VLOOKUP(D174,'TS Gantry - AP47'!$C$8:$Y$638,23,FALSE)</f>
        <v>LUNKARANSAR</v>
      </c>
      <c r="N174" s="214" t="str">
        <f>VLOOKUP(D174,'TS Gantry - AP47'!$C$8:$Z$638,24,FALSE)</f>
        <v>BIKANER</v>
      </c>
      <c r="O174" s="163"/>
      <c r="P174" s="163"/>
      <c r="Q174" s="183"/>
      <c r="R174" s="183"/>
      <c r="S174" s="163"/>
      <c r="T174" s="292"/>
      <c r="U174" s="175"/>
      <c r="V174" s="175"/>
      <c r="W174" s="175"/>
      <c r="X174" s="175"/>
      <c r="Y174" s="175"/>
      <c r="Z174" s="175"/>
      <c r="AA174" s="175"/>
    </row>
    <row r="175" ht="15.75" customHeight="1">
      <c r="A175" s="245">
        <f t="shared" si="6"/>
        <v>167</v>
      </c>
      <c r="B175" s="245" t="s">
        <v>702</v>
      </c>
      <c r="C175" s="245">
        <v>40.0</v>
      </c>
      <c r="D175" s="311" t="s">
        <v>515</v>
      </c>
      <c r="E175" s="170" t="str">
        <f>VLOOKUP(D175,'TS Gantry - AP47'!$C$8:$D$646,2,0)</f>
        <v>DB1+0</v>
      </c>
      <c r="F175" s="307">
        <v>55.451</v>
      </c>
      <c r="G175" s="226">
        <v>46074.0</v>
      </c>
      <c r="H175" s="226">
        <v>46082.0</v>
      </c>
      <c r="I175" s="288" t="s">
        <v>758</v>
      </c>
      <c r="J175" s="288" t="s">
        <v>761</v>
      </c>
      <c r="K175" s="288" t="s">
        <v>654</v>
      </c>
      <c r="L175" s="288" t="str">
        <f>VLOOKUP(D175,'TS Gantry - AP47'!$C$8:$X$638,22,FALSE)</f>
        <v>KAGASAR</v>
      </c>
      <c r="M175" s="288" t="str">
        <f>VLOOKUP(D175,'TS Gantry - AP47'!$C$8:$Y$638,23,FALSE)</f>
        <v>LUNKARANSAR</v>
      </c>
      <c r="N175" s="288" t="str">
        <f>VLOOKUP(D175,'TS Gantry - AP47'!$C$8:$Z$638,24,FALSE)</f>
        <v>BIKANER</v>
      </c>
      <c r="O175" s="170"/>
      <c r="P175" s="170"/>
      <c r="Q175" s="208"/>
      <c r="R175" s="208"/>
      <c r="S175" s="170"/>
      <c r="T175" s="318"/>
      <c r="U175" s="266"/>
      <c r="V175" s="266"/>
      <c r="W175" s="266"/>
      <c r="X175" s="266"/>
      <c r="Y175" s="266"/>
      <c r="Z175" s="266"/>
      <c r="AA175" s="266"/>
    </row>
    <row r="176" ht="15.75" customHeight="1">
      <c r="A176" s="211">
        <f t="shared" si="6"/>
        <v>168</v>
      </c>
      <c r="B176" s="211" t="s">
        <v>703</v>
      </c>
      <c r="C176" s="211">
        <v>1.0</v>
      </c>
      <c r="D176" s="319" t="s">
        <v>565</v>
      </c>
      <c r="E176" s="211" t="str">
        <f>VLOOKUP(D176,'TS Gantry - AP47'!$C$8:$D$646,2,0)</f>
        <v>DA+9</v>
      </c>
      <c r="F176" s="306">
        <v>45.697</v>
      </c>
      <c r="G176" s="249">
        <v>46078.0</v>
      </c>
      <c r="H176" s="320">
        <v>46083.0</v>
      </c>
      <c r="I176" s="214" t="s">
        <v>724</v>
      </c>
      <c r="J176" s="214" t="s">
        <v>671</v>
      </c>
      <c r="K176" s="214" t="s">
        <v>654</v>
      </c>
      <c r="L176" s="214" t="str">
        <f>VLOOKUP(D176,'TS Gantry - AP47'!$C$8:$X$638,22,FALSE)</f>
        <v>NAHARSARA</v>
      </c>
      <c r="M176" s="214" t="str">
        <f>VLOOKUP(D176,'TS Gantry - AP47'!$C$8:$Y$638,23,FALSE)</f>
        <v>SARDARSHAHAR</v>
      </c>
      <c r="N176" s="214" t="str">
        <f>VLOOKUP(D176,'TS Gantry - AP47'!$C$8:$Z$638,24,FALSE)</f>
        <v>CHURU</v>
      </c>
      <c r="O176" s="211"/>
      <c r="P176" s="211"/>
      <c r="Q176" s="213"/>
      <c r="R176" s="213"/>
      <c r="S176" s="211"/>
      <c r="T176" s="321"/>
      <c r="U176" s="175"/>
      <c r="V176" s="175"/>
      <c r="W176" s="175"/>
      <c r="X176" s="175"/>
      <c r="Y176" s="175"/>
      <c r="Z176" s="175"/>
      <c r="AA176" s="175"/>
    </row>
    <row r="177" ht="15.75" customHeight="1">
      <c r="A177" s="211">
        <f t="shared" si="6"/>
        <v>169</v>
      </c>
      <c r="B177" s="211" t="s">
        <v>703</v>
      </c>
      <c r="C177" s="211">
        <v>2.0</v>
      </c>
      <c r="D177" s="317" t="s">
        <v>270</v>
      </c>
      <c r="E177" s="163" t="s">
        <v>242</v>
      </c>
      <c r="F177" s="157">
        <v>35.602</v>
      </c>
      <c r="G177" s="158">
        <v>46078.0</v>
      </c>
      <c r="H177" s="136">
        <v>46086.0</v>
      </c>
      <c r="I177" s="214" t="s">
        <v>752</v>
      </c>
      <c r="J177" s="214" t="s">
        <v>749</v>
      </c>
      <c r="K177" s="214" t="s">
        <v>654</v>
      </c>
      <c r="L177" s="214" t="s">
        <v>762</v>
      </c>
      <c r="M177" s="214" t="s">
        <v>763</v>
      </c>
      <c r="N177" s="214" t="s">
        <v>764</v>
      </c>
      <c r="O177" s="163"/>
      <c r="P177" s="163"/>
      <c r="Q177" s="183"/>
      <c r="R177" s="183"/>
      <c r="S177" s="163"/>
      <c r="T177" s="292"/>
      <c r="U177" s="175"/>
      <c r="V177" s="175"/>
      <c r="W177" s="175"/>
      <c r="X177" s="175"/>
      <c r="Y177" s="175"/>
      <c r="Z177" s="175"/>
      <c r="AA177" s="175"/>
    </row>
    <row r="178" ht="15.75" customHeight="1">
      <c r="A178" s="211">
        <f t="shared" si="6"/>
        <v>170</v>
      </c>
      <c r="B178" s="211" t="s">
        <v>703</v>
      </c>
      <c r="C178" s="211">
        <v>3.0</v>
      </c>
      <c r="D178" s="271" t="s">
        <v>549</v>
      </c>
      <c r="E178" s="163" t="s">
        <v>261</v>
      </c>
      <c r="F178" s="157">
        <v>37.931</v>
      </c>
      <c r="G178" s="158">
        <v>46080.0</v>
      </c>
      <c r="H178" s="136">
        <v>46086.0</v>
      </c>
      <c r="I178" s="214" t="s">
        <v>756</v>
      </c>
      <c r="J178" s="214" t="s">
        <v>734</v>
      </c>
      <c r="K178" s="214" t="s">
        <v>654</v>
      </c>
      <c r="L178" s="214" t="s">
        <v>765</v>
      </c>
      <c r="M178" s="214" t="s">
        <v>766</v>
      </c>
      <c r="N178" s="214" t="s">
        <v>767</v>
      </c>
      <c r="O178" s="163"/>
      <c r="P178" s="163"/>
      <c r="Q178" s="183"/>
      <c r="R178" s="183"/>
      <c r="S178" s="163"/>
      <c r="T178" s="292"/>
      <c r="U178" s="175"/>
      <c r="V178" s="175"/>
      <c r="W178" s="175"/>
      <c r="X178" s="175"/>
      <c r="Y178" s="175"/>
      <c r="Z178" s="175"/>
      <c r="AA178" s="175"/>
    </row>
    <row r="179" ht="15.75" customHeight="1">
      <c r="A179" s="211">
        <f t="shared" si="6"/>
        <v>171</v>
      </c>
      <c r="B179" s="211" t="s">
        <v>703</v>
      </c>
      <c r="C179" s="211">
        <v>4.0</v>
      </c>
      <c r="D179" s="271" t="s">
        <v>489</v>
      </c>
      <c r="E179" s="163" t="s">
        <v>287</v>
      </c>
      <c r="F179" s="157">
        <v>55.451</v>
      </c>
      <c r="G179" s="158">
        <v>46074.0</v>
      </c>
      <c r="H179" s="158">
        <v>46087.0</v>
      </c>
      <c r="I179" s="214" t="s">
        <v>757</v>
      </c>
      <c r="J179" s="214" t="s">
        <v>753</v>
      </c>
      <c r="K179" s="214" t="s">
        <v>654</v>
      </c>
      <c r="L179" s="214" t="s">
        <v>768</v>
      </c>
      <c r="M179" s="214" t="s">
        <v>769</v>
      </c>
      <c r="N179" s="214" t="s">
        <v>764</v>
      </c>
      <c r="O179" s="163"/>
      <c r="P179" s="163"/>
      <c r="Q179" s="183"/>
      <c r="R179" s="183"/>
      <c r="S179" s="163"/>
      <c r="T179" s="292"/>
      <c r="U179" s="175"/>
      <c r="V179" s="175"/>
      <c r="W179" s="175"/>
      <c r="X179" s="175"/>
      <c r="Y179" s="175"/>
      <c r="Z179" s="175"/>
      <c r="AA179" s="175"/>
    </row>
    <row r="180" ht="15.75" customHeight="1">
      <c r="A180" s="211">
        <f t="shared" si="6"/>
        <v>172</v>
      </c>
      <c r="B180" s="211" t="s">
        <v>703</v>
      </c>
      <c r="C180" s="211">
        <v>5.0</v>
      </c>
      <c r="D180" s="271" t="s">
        <v>572</v>
      </c>
      <c r="E180" s="163" t="s">
        <v>261</v>
      </c>
      <c r="F180" s="157">
        <v>37.931</v>
      </c>
      <c r="G180" s="158">
        <v>46080.0</v>
      </c>
      <c r="H180" s="158">
        <v>46087.0</v>
      </c>
      <c r="I180" s="214" t="s">
        <v>725</v>
      </c>
      <c r="J180" s="214" t="s">
        <v>736</v>
      </c>
      <c r="K180" s="214" t="s">
        <v>654</v>
      </c>
      <c r="L180" s="214" t="s">
        <v>770</v>
      </c>
      <c r="M180" s="214" t="s">
        <v>766</v>
      </c>
      <c r="N180" s="214" t="s">
        <v>767</v>
      </c>
      <c r="O180" s="163"/>
      <c r="P180" s="163"/>
      <c r="Q180" s="183"/>
      <c r="R180" s="183"/>
      <c r="S180" s="163"/>
      <c r="T180" s="292"/>
      <c r="U180" s="175"/>
      <c r="V180" s="175"/>
      <c r="W180" s="175"/>
      <c r="X180" s="175"/>
      <c r="Y180" s="175"/>
      <c r="Z180" s="175"/>
      <c r="AA180" s="175"/>
    </row>
    <row r="181" ht="15.75" customHeight="1">
      <c r="A181" s="211">
        <f t="shared" si="6"/>
        <v>173</v>
      </c>
      <c r="B181" s="211" t="s">
        <v>703</v>
      </c>
      <c r="C181" s="211">
        <v>6.0</v>
      </c>
      <c r="D181" s="322" t="s">
        <v>319</v>
      </c>
      <c r="E181" s="163" t="str">
        <f>VLOOKUP(D181,'TS Gantry - AP47'!$C$8:$D$646,2,0)</f>
        <v>DA+3</v>
      </c>
      <c r="F181" s="157">
        <v>37.931</v>
      </c>
      <c r="G181" s="158">
        <v>46079.0</v>
      </c>
      <c r="H181" s="158">
        <v>46088.0</v>
      </c>
      <c r="I181" s="214" t="s">
        <v>750</v>
      </c>
      <c r="J181" s="214" t="s">
        <v>755</v>
      </c>
      <c r="K181" s="214" t="s">
        <v>654</v>
      </c>
      <c r="L181" s="214" t="str">
        <f>VLOOKUP(D181,'TS Gantry - AP47'!$C$8:$X$638,22,FALSE)</f>
        <v>SODHWALI</v>
      </c>
      <c r="M181" s="214" t="str">
        <f>VLOOKUP(D181,'TS Gantry - AP47'!$C$8:$Y$638,23,FALSE)</f>
        <v>LUNKARANSAR</v>
      </c>
      <c r="N181" s="214" t="str">
        <f>VLOOKUP(D181,'TS Gantry - AP47'!$C$8:$Z$638,24,FALSE)</f>
        <v>BIKANER</v>
      </c>
      <c r="O181" s="163"/>
      <c r="P181" s="163"/>
      <c r="Q181" s="183"/>
      <c r="R181" s="183"/>
      <c r="S181" s="163"/>
      <c r="T181" s="292"/>
      <c r="U181" s="175"/>
      <c r="V181" s="175"/>
      <c r="W181" s="175"/>
      <c r="X181" s="175"/>
      <c r="Y181" s="175"/>
      <c r="Z181" s="175"/>
      <c r="AA181" s="175"/>
    </row>
    <row r="182" ht="15.75" customHeight="1">
      <c r="A182" s="211">
        <f t="shared" si="6"/>
        <v>174</v>
      </c>
      <c r="B182" s="211" t="s">
        <v>703</v>
      </c>
      <c r="C182" s="211">
        <v>7.0</v>
      </c>
      <c r="D182" s="271" t="s">
        <v>243</v>
      </c>
      <c r="E182" s="163" t="str">
        <f>VLOOKUP(D182,'TS Gantry - AP47'!$C$8:$D$646,2,0)</f>
        <v>DA-1.5</v>
      </c>
      <c r="F182" s="157">
        <v>35.602</v>
      </c>
      <c r="G182" s="158">
        <v>46082.0</v>
      </c>
      <c r="H182" s="158">
        <v>46090.0</v>
      </c>
      <c r="I182" s="214" t="s">
        <v>746</v>
      </c>
      <c r="J182" s="214" t="s">
        <v>723</v>
      </c>
      <c r="K182" s="214" t="s">
        <v>654</v>
      </c>
      <c r="L182" s="214" t="str">
        <f>VLOOKUP(D182,'TS Gantry - AP47'!$C$8:$X$638,22,FALSE)</f>
        <v>KELAN</v>
      </c>
      <c r="M182" s="214" t="str">
        <f>VLOOKUP(D182,'TS Gantry - AP47'!$C$8:$Y$638,23,FALSE)</f>
        <v>CHHATARGARH</v>
      </c>
      <c r="N182" s="214" t="str">
        <f>VLOOKUP(D182,'TS Gantry - AP47'!$C$8:$Z$638,24,FALSE)</f>
        <v>BIKANER</v>
      </c>
      <c r="O182" s="211"/>
      <c r="P182" s="211"/>
      <c r="Q182" s="213"/>
      <c r="R182" s="213"/>
      <c r="S182" s="211"/>
      <c r="T182" s="321"/>
      <c r="U182" s="175"/>
      <c r="V182" s="175"/>
      <c r="W182" s="175"/>
      <c r="X182" s="175"/>
      <c r="Y182" s="175"/>
      <c r="Z182" s="175"/>
      <c r="AA182" s="175"/>
    </row>
    <row r="183" ht="15.75" customHeight="1">
      <c r="A183" s="211">
        <f t="shared" si="6"/>
        <v>175</v>
      </c>
      <c r="B183" s="211" t="s">
        <v>703</v>
      </c>
      <c r="C183" s="211">
        <v>8.0</v>
      </c>
      <c r="D183" s="271" t="s">
        <v>293</v>
      </c>
      <c r="E183" s="163" t="str">
        <f>VLOOKUP(D183,'TS Gantry - AP47'!$C$8:$D$646,2,0)</f>
        <v>DA+0</v>
      </c>
      <c r="F183" s="157">
        <v>36.16</v>
      </c>
      <c r="G183" s="158">
        <v>46088.0</v>
      </c>
      <c r="H183" s="158">
        <v>46090.0</v>
      </c>
      <c r="I183" s="214" t="s">
        <v>730</v>
      </c>
      <c r="J183" s="214" t="s">
        <v>748</v>
      </c>
      <c r="K183" s="214" t="s">
        <v>654</v>
      </c>
      <c r="L183" s="214" t="str">
        <f>VLOOKUP(D183,'TS Gantry - AP47'!$C$8:$X$638,22,FALSE)</f>
        <v>MAKADASAR</v>
      </c>
      <c r="M183" s="214" t="str">
        <f>VLOOKUP(D183,'TS Gantry - AP47'!$C$8:$Y$638,23,FALSE)</f>
        <v>LUNKARANSAR</v>
      </c>
      <c r="N183" s="214" t="str">
        <f>VLOOKUP(D183,'TS Gantry - AP47'!$C$8:$Z$638,24,FALSE)</f>
        <v>BIKANER</v>
      </c>
      <c r="O183" s="211"/>
      <c r="P183" s="211"/>
      <c r="Q183" s="213"/>
      <c r="R183" s="213"/>
      <c r="S183" s="211"/>
      <c r="T183" s="321"/>
      <c r="U183" s="175"/>
      <c r="V183" s="175"/>
      <c r="W183" s="175"/>
      <c r="X183" s="175"/>
      <c r="Y183" s="175"/>
      <c r="Z183" s="175"/>
      <c r="AA183" s="175"/>
    </row>
    <row r="184" ht="15.75" customHeight="1">
      <c r="A184" s="211">
        <f t="shared" si="6"/>
        <v>176</v>
      </c>
      <c r="B184" s="211" t="s">
        <v>703</v>
      </c>
      <c r="C184" s="211">
        <v>9.0</v>
      </c>
      <c r="D184" s="271" t="s">
        <v>559</v>
      </c>
      <c r="E184" s="163" t="str">
        <f>VLOOKUP(D184,'TS Gantry - AP47'!$C$8:$D$646,2,0)</f>
        <v>DA-3</v>
      </c>
      <c r="F184" s="157">
        <v>34.79</v>
      </c>
      <c r="G184" s="158">
        <v>46087.0</v>
      </c>
      <c r="H184" s="136">
        <v>46091.0</v>
      </c>
      <c r="I184" s="214" t="s">
        <v>756</v>
      </c>
      <c r="J184" s="214" t="s">
        <v>736</v>
      </c>
      <c r="K184" s="214" t="s">
        <v>654</v>
      </c>
      <c r="L184" s="214" t="str">
        <f>VLOOKUP(D184,'TS Gantry - AP47'!$C$8:$X$638,22,FALSE)</f>
        <v>RANGAISAR</v>
      </c>
      <c r="M184" s="214" t="str">
        <f>VLOOKUP(D184,'TS Gantry - AP47'!$C$8:$Y$638,23,FALSE)</f>
        <v>SARDARSHAHAR</v>
      </c>
      <c r="N184" s="214" t="str">
        <f>VLOOKUP(D184,'TS Gantry - AP47'!$C$8:$Z$638,24,FALSE)</f>
        <v>CHURU</v>
      </c>
      <c r="O184" s="211"/>
      <c r="P184" s="211"/>
      <c r="Q184" s="213"/>
      <c r="R184" s="213"/>
      <c r="S184" s="211"/>
      <c r="T184" s="321"/>
      <c r="U184" s="175"/>
      <c r="V184" s="175"/>
      <c r="W184" s="175"/>
      <c r="X184" s="175"/>
      <c r="Y184" s="175"/>
      <c r="Z184" s="175"/>
      <c r="AA184" s="175"/>
    </row>
    <row r="185" ht="15.75" customHeight="1">
      <c r="A185" s="211">
        <f t="shared" si="6"/>
        <v>177</v>
      </c>
      <c r="B185" s="211" t="s">
        <v>703</v>
      </c>
      <c r="C185" s="211">
        <v>10.0</v>
      </c>
      <c r="D185" s="271" t="s">
        <v>563</v>
      </c>
      <c r="E185" s="163" t="str">
        <f>VLOOKUP(D185,'TS Gantry - AP47'!$C$8:$D$646,2,0)</f>
        <v>DA+9</v>
      </c>
      <c r="F185" s="157">
        <v>45.697</v>
      </c>
      <c r="G185" s="158">
        <v>46087.0</v>
      </c>
      <c r="H185" s="136">
        <v>46091.0</v>
      </c>
      <c r="I185" s="214" t="s">
        <v>724</v>
      </c>
      <c r="J185" s="214" t="s">
        <v>671</v>
      </c>
      <c r="K185" s="214" t="s">
        <v>654</v>
      </c>
      <c r="L185" s="214" t="str">
        <f>VLOOKUP(D185,'TS Gantry - AP47'!$C$8:$X$638,22,FALSE)</f>
        <v>NAHARSARA</v>
      </c>
      <c r="M185" s="214" t="str">
        <f>VLOOKUP(D185,'TS Gantry - AP47'!$C$8:$Y$638,23,FALSE)</f>
        <v>SARDARSHAHAR</v>
      </c>
      <c r="N185" s="214" t="str">
        <f>VLOOKUP(D185,'TS Gantry - AP47'!$C$8:$Z$638,24,FALSE)</f>
        <v>CHURU</v>
      </c>
      <c r="O185" s="211"/>
      <c r="P185" s="211"/>
      <c r="Q185" s="213"/>
      <c r="R185" s="213"/>
      <c r="S185" s="211"/>
      <c r="T185" s="321"/>
      <c r="U185" s="175"/>
      <c r="V185" s="175"/>
      <c r="W185" s="175"/>
      <c r="X185" s="175"/>
      <c r="Y185" s="175"/>
      <c r="Z185" s="175"/>
      <c r="AA185" s="175"/>
    </row>
    <row r="186" ht="15.75" customHeight="1">
      <c r="A186" s="211">
        <f t="shared" si="6"/>
        <v>178</v>
      </c>
      <c r="B186" s="211" t="s">
        <v>703</v>
      </c>
      <c r="C186" s="211">
        <v>11.0</v>
      </c>
      <c r="D186" s="271" t="s">
        <v>374</v>
      </c>
      <c r="E186" s="163" t="str">
        <f>VLOOKUP(D186,'TS Gantry - AP47'!$C$8:$D$646,2,0)</f>
        <v>DA-1.5</v>
      </c>
      <c r="F186" s="157">
        <v>35.602</v>
      </c>
      <c r="G186" s="158">
        <v>46029.0</v>
      </c>
      <c r="H186" s="136">
        <v>46092.0</v>
      </c>
      <c r="I186" s="214" t="s">
        <v>725</v>
      </c>
      <c r="J186" s="214" t="s">
        <v>681</v>
      </c>
      <c r="K186" s="214" t="s">
        <v>654</v>
      </c>
      <c r="L186" s="214" t="str">
        <f>VLOOKUP(D186,'TS Gantry - AP47'!$C$8:$X$638,22,FALSE)</f>
        <v>HANSHERA</v>
      </c>
      <c r="M186" s="214" t="str">
        <f>VLOOKUP(D186,'TS Gantry - AP47'!$C$8:$Y$638,23,FALSE)</f>
        <v>LUNKARANSAR</v>
      </c>
      <c r="N186" s="214" t="str">
        <f>VLOOKUP(D186,'TS Gantry - AP47'!$C$8:$Z$638,24,FALSE)</f>
        <v>BIKANER</v>
      </c>
      <c r="O186" s="163"/>
      <c r="P186" s="163"/>
      <c r="Q186" s="183"/>
      <c r="R186" s="183"/>
      <c r="S186" s="163"/>
      <c r="T186" s="292"/>
      <c r="U186" s="175"/>
      <c r="V186" s="175"/>
      <c r="W186" s="175"/>
      <c r="X186" s="175"/>
      <c r="Y186" s="175"/>
      <c r="Z186" s="175"/>
      <c r="AA186" s="175"/>
    </row>
    <row r="187" ht="15.75" customHeight="1">
      <c r="A187" s="211">
        <f t="shared" si="6"/>
        <v>179</v>
      </c>
      <c r="B187" s="211" t="s">
        <v>703</v>
      </c>
      <c r="C187" s="211">
        <v>12.0</v>
      </c>
      <c r="D187" s="237" t="s">
        <v>527</v>
      </c>
      <c r="E187" s="163" t="str">
        <f>VLOOKUP(D187,'TS Gantry - AP47'!$C$8:$D$646,2,0)</f>
        <v>DA+3</v>
      </c>
      <c r="F187" s="157">
        <v>37.931</v>
      </c>
      <c r="G187" s="136">
        <v>46083.0</v>
      </c>
      <c r="H187" s="136">
        <v>46094.0</v>
      </c>
      <c r="I187" s="214" t="s">
        <v>758</v>
      </c>
      <c r="J187" s="214" t="s">
        <v>719</v>
      </c>
      <c r="K187" s="214" t="s">
        <v>654</v>
      </c>
      <c r="L187" s="214" t="str">
        <f>VLOOKUP(D187,'TS Gantry - AP47'!$C$8:$X$638,22,FALSE)</f>
        <v>DHEERASAR</v>
      </c>
      <c r="M187" s="214" t="str">
        <f>VLOOKUP(D187,'TS Gantry - AP47'!$C$8:$Y$638,23,FALSE)</f>
        <v>SARDARSHAHAR</v>
      </c>
      <c r="N187" s="214" t="str">
        <f>VLOOKUP(D187,'TS Gantry - AP47'!$C$8:$Z$638,24,FALSE)</f>
        <v>CHURU</v>
      </c>
      <c r="O187" s="211"/>
      <c r="P187" s="211"/>
      <c r="Q187" s="213"/>
      <c r="R187" s="213"/>
      <c r="S187" s="211"/>
      <c r="T187" s="321"/>
      <c r="U187" s="175"/>
      <c r="V187" s="175"/>
      <c r="W187" s="175"/>
      <c r="X187" s="175"/>
      <c r="Y187" s="175"/>
      <c r="Z187" s="175"/>
      <c r="AA187" s="175"/>
    </row>
    <row r="188" ht="15.75" customHeight="1">
      <c r="A188" s="211">
        <f t="shared" si="6"/>
        <v>180</v>
      </c>
      <c r="B188" s="211" t="s">
        <v>703</v>
      </c>
      <c r="C188" s="211">
        <v>13.0</v>
      </c>
      <c r="D188" s="317" t="s">
        <v>301</v>
      </c>
      <c r="E188" s="163" t="str">
        <f>VLOOKUP(D188,'TS Gantry - AP47'!$C$8:$D$646,2,0)</f>
        <v>DA+6</v>
      </c>
      <c r="F188" s="157">
        <v>43.804</v>
      </c>
      <c r="G188" s="136">
        <v>46091.0</v>
      </c>
      <c r="H188" s="158">
        <v>46094.0</v>
      </c>
      <c r="I188" s="214" t="s">
        <v>730</v>
      </c>
      <c r="J188" s="214" t="s">
        <v>748</v>
      </c>
      <c r="K188" s="214" t="s">
        <v>654</v>
      </c>
      <c r="L188" s="214" t="str">
        <f>VLOOKUP(D188,'TS Gantry - AP47'!$C$8:$X$638,22,FALSE)</f>
        <v>BINJHARWALI</v>
      </c>
      <c r="M188" s="214" t="str">
        <f>VLOOKUP(D188,'TS Gantry - AP47'!$C$8:$Y$638,23,FALSE)</f>
        <v>LUNKARANSAR</v>
      </c>
      <c r="N188" s="214" t="str">
        <f>VLOOKUP(D188,'TS Gantry - AP47'!$C$8:$Z$638,24,FALSE)</f>
        <v>BIKANER</v>
      </c>
      <c r="O188" s="163"/>
      <c r="P188" s="163"/>
      <c r="Q188" s="183"/>
      <c r="R188" s="183"/>
      <c r="S188" s="163"/>
      <c r="T188" s="292"/>
      <c r="U188" s="175"/>
      <c r="V188" s="175"/>
      <c r="W188" s="175"/>
      <c r="X188" s="175"/>
      <c r="Y188" s="175"/>
      <c r="Z188" s="175"/>
      <c r="AA188" s="175"/>
    </row>
    <row r="189" ht="15.75" customHeight="1">
      <c r="A189" s="211">
        <f t="shared" si="6"/>
        <v>181</v>
      </c>
      <c r="B189" s="211" t="s">
        <v>703</v>
      </c>
      <c r="C189" s="211">
        <v>14.0</v>
      </c>
      <c r="D189" s="271" t="s">
        <v>556</v>
      </c>
      <c r="E189" s="163" t="str">
        <f>VLOOKUP(D189,'TS Gantry - AP47'!$C$8:$D$646,2,0)</f>
        <v>DA+0</v>
      </c>
      <c r="F189" s="157">
        <v>36.16</v>
      </c>
      <c r="G189" s="136">
        <v>46091.0</v>
      </c>
      <c r="H189" s="158">
        <v>46095.0</v>
      </c>
      <c r="I189" s="214" t="s">
        <v>756</v>
      </c>
      <c r="J189" s="214" t="s">
        <v>706</v>
      </c>
      <c r="K189" s="214" t="s">
        <v>654</v>
      </c>
      <c r="L189" s="214" t="str">
        <f>VLOOKUP(D189,'TS Gantry - AP47'!$C$8:$X$638,22,FALSE)</f>
        <v>RANGAISAR</v>
      </c>
      <c r="M189" s="214" t="str">
        <f>VLOOKUP(D189,'TS Gantry - AP47'!$C$8:$Y$638,23,FALSE)</f>
        <v>SARDARSHAHAR</v>
      </c>
      <c r="N189" s="214" t="str">
        <f>VLOOKUP(D189,'TS Gantry - AP47'!$C$8:$Z$638,24,FALSE)</f>
        <v>CHURU</v>
      </c>
      <c r="O189" s="163"/>
      <c r="P189" s="163"/>
      <c r="Q189" s="183"/>
      <c r="R189" s="183"/>
      <c r="S189" s="163"/>
      <c r="T189" s="292"/>
      <c r="U189" s="175"/>
      <c r="V189" s="175"/>
      <c r="W189" s="175"/>
      <c r="X189" s="175"/>
      <c r="Y189" s="175"/>
      <c r="Z189" s="175"/>
      <c r="AA189" s="175"/>
    </row>
    <row r="190" ht="15.75" customHeight="1">
      <c r="A190" s="211">
        <f t="shared" si="6"/>
        <v>182</v>
      </c>
      <c r="B190" s="211" t="s">
        <v>703</v>
      </c>
      <c r="C190" s="211">
        <v>15.0</v>
      </c>
      <c r="D190" s="271" t="s">
        <v>567</v>
      </c>
      <c r="E190" s="163" t="str">
        <f>VLOOKUP(D190,'TS Gantry - AP47'!$C$8:$D$646,2,0)</f>
        <v>DA+3</v>
      </c>
      <c r="F190" s="157">
        <v>37.931</v>
      </c>
      <c r="G190" s="136">
        <v>46091.0</v>
      </c>
      <c r="H190" s="158">
        <v>46097.0</v>
      </c>
      <c r="I190" s="214" t="s">
        <v>724</v>
      </c>
      <c r="J190" s="214" t="s">
        <v>671</v>
      </c>
      <c r="K190" s="214" t="s">
        <v>654</v>
      </c>
      <c r="L190" s="214" t="str">
        <f>VLOOKUP(D190,'TS Gantry - AP47'!$C$8:$X$638,22,FALSE)</f>
        <v>NAHARSARA</v>
      </c>
      <c r="M190" s="214" t="str">
        <f>VLOOKUP(D190,'TS Gantry - AP47'!$C$8:$Y$638,23,FALSE)</f>
        <v>SARDARSHAHAR</v>
      </c>
      <c r="N190" s="214" t="str">
        <f>VLOOKUP(D190,'TS Gantry - AP47'!$C$8:$Z$638,24,FALSE)</f>
        <v>CHURU</v>
      </c>
      <c r="O190" s="163"/>
      <c r="P190" s="163"/>
      <c r="Q190" s="183"/>
      <c r="R190" s="183"/>
      <c r="S190" s="163"/>
      <c r="T190" s="292"/>
      <c r="U190" s="175"/>
      <c r="V190" s="175"/>
      <c r="W190" s="175"/>
      <c r="X190" s="175"/>
      <c r="Y190" s="175"/>
      <c r="Z190" s="175"/>
      <c r="AA190" s="175"/>
    </row>
    <row r="191" ht="15.75" customHeight="1">
      <c r="A191" s="211">
        <f t="shared" si="6"/>
        <v>183</v>
      </c>
      <c r="B191" s="211" t="s">
        <v>703</v>
      </c>
      <c r="C191" s="211">
        <v>16.0</v>
      </c>
      <c r="D191" s="317" t="s">
        <v>255</v>
      </c>
      <c r="E191" s="163" t="str">
        <f>VLOOKUP(D191,'TS Gantry - AP47'!$C$8:$D$646,2,0)</f>
        <v>DA+9</v>
      </c>
      <c r="F191" s="157">
        <v>45.697</v>
      </c>
      <c r="G191" s="136">
        <v>46091.0</v>
      </c>
      <c r="H191" s="136">
        <v>46099.0</v>
      </c>
      <c r="I191" s="214" t="s">
        <v>746</v>
      </c>
      <c r="J191" s="214" t="s">
        <v>723</v>
      </c>
      <c r="K191" s="214" t="s">
        <v>654</v>
      </c>
      <c r="L191" s="214" t="str">
        <f>VLOOKUP(D191,'TS Gantry - AP47'!$C$8:$X$638,22,FALSE)</f>
        <v>KELAN</v>
      </c>
      <c r="M191" s="214" t="str">
        <f>VLOOKUP(D191,'TS Gantry - AP47'!$C$8:$Y$638,23,FALSE)</f>
        <v>CHHATARGARH</v>
      </c>
      <c r="N191" s="214" t="str">
        <f>VLOOKUP(D191,'TS Gantry - AP47'!$C$8:$Z$638,24,FALSE)</f>
        <v>BIKANER</v>
      </c>
      <c r="O191" s="163"/>
      <c r="P191" s="163"/>
      <c r="Q191" s="183"/>
      <c r="R191" s="183"/>
      <c r="S191" s="163"/>
      <c r="T191" s="292"/>
      <c r="U191" s="175"/>
      <c r="V191" s="175"/>
      <c r="W191" s="175"/>
      <c r="X191" s="175"/>
      <c r="Y191" s="175"/>
      <c r="Z191" s="175"/>
      <c r="AA191" s="175"/>
    </row>
    <row r="192" ht="15.75" customHeight="1">
      <c r="A192" s="211">
        <f t="shared" si="6"/>
        <v>184</v>
      </c>
      <c r="B192" s="211" t="s">
        <v>703</v>
      </c>
      <c r="C192" s="211">
        <v>17.0</v>
      </c>
      <c r="D192" s="271" t="s">
        <v>336</v>
      </c>
      <c r="E192" s="163" t="str">
        <f>VLOOKUP(D192,'TS Gantry - AP47'!$C$8:$D$646,2,0)</f>
        <v>DA+3</v>
      </c>
      <c r="F192" s="157">
        <v>37.931</v>
      </c>
      <c r="G192" s="158">
        <v>46089.0</v>
      </c>
      <c r="H192" s="136">
        <v>46101.0</v>
      </c>
      <c r="I192" s="214" t="s">
        <v>750</v>
      </c>
      <c r="J192" s="214" t="s">
        <v>729</v>
      </c>
      <c r="K192" s="214" t="s">
        <v>654</v>
      </c>
      <c r="L192" s="214" t="str">
        <f>VLOOKUP(D192,'TS Gantry - AP47'!$C$8:$X$638,22,FALSE)</f>
        <v>JAISAN</v>
      </c>
      <c r="M192" s="214" t="str">
        <f>VLOOKUP(D192,'TS Gantry - AP47'!$C$8:$Y$638,23,FALSE)</f>
        <v>LUNKARANSAR</v>
      </c>
      <c r="N192" s="214" t="str">
        <f>VLOOKUP(D192,'TS Gantry - AP47'!$C$8:$Z$638,24,FALSE)</f>
        <v>BIKANER</v>
      </c>
      <c r="O192" s="211"/>
      <c r="P192" s="211"/>
      <c r="Q192" s="213"/>
      <c r="R192" s="213"/>
      <c r="S192" s="211"/>
      <c r="T192" s="321"/>
      <c r="U192" s="175"/>
      <c r="V192" s="175"/>
      <c r="W192" s="175"/>
      <c r="X192" s="175"/>
      <c r="Y192" s="175"/>
      <c r="Z192" s="175"/>
      <c r="AA192" s="175"/>
    </row>
    <row r="193" ht="15.75" customHeight="1">
      <c r="A193" s="211">
        <f t="shared" si="6"/>
        <v>185</v>
      </c>
      <c r="B193" s="211" t="s">
        <v>703</v>
      </c>
      <c r="C193" s="211">
        <v>18.0</v>
      </c>
      <c r="D193" s="271" t="s">
        <v>571</v>
      </c>
      <c r="E193" s="163" t="str">
        <f>VLOOKUP(D193,'TS Gantry - AP47'!$C$8:$D$646,2,0)</f>
        <v>DA-3</v>
      </c>
      <c r="F193" s="157">
        <v>34.79</v>
      </c>
      <c r="G193" s="158">
        <v>46093.0</v>
      </c>
      <c r="H193" s="136">
        <v>46101.0</v>
      </c>
      <c r="I193" s="214" t="s">
        <v>725</v>
      </c>
      <c r="J193" s="214" t="s">
        <v>736</v>
      </c>
      <c r="K193" s="214" t="s">
        <v>654</v>
      </c>
      <c r="L193" s="214" t="str">
        <f>VLOOKUP(D193,'TS Gantry - AP47'!$C$8:$X$638,22,FALSE)</f>
        <v>MALAKSAR</v>
      </c>
      <c r="M193" s="214" t="str">
        <f>VLOOKUP(D193,'TS Gantry - AP47'!$C$8:$Y$638,23,FALSE)</f>
        <v>SARDARSHAHAR</v>
      </c>
      <c r="N193" s="214" t="str">
        <f>VLOOKUP(D193,'TS Gantry - AP47'!$C$8:$Z$638,24,FALSE)</f>
        <v>CHURU</v>
      </c>
      <c r="O193" s="163"/>
      <c r="P193" s="163"/>
      <c r="Q193" s="183"/>
      <c r="R193" s="183"/>
      <c r="S193" s="163"/>
      <c r="T193" s="292"/>
      <c r="U193" s="175"/>
      <c r="V193" s="175"/>
      <c r="W193" s="175"/>
      <c r="X193" s="175"/>
      <c r="Y193" s="175"/>
      <c r="Z193" s="175"/>
      <c r="AA193" s="175"/>
    </row>
    <row r="194" ht="15.75" customHeight="1">
      <c r="A194" s="211">
        <f t="shared" si="6"/>
        <v>186</v>
      </c>
      <c r="B194" s="211" t="s">
        <v>703</v>
      </c>
      <c r="C194" s="211">
        <v>19.0</v>
      </c>
      <c r="D194" s="271" t="s">
        <v>302</v>
      </c>
      <c r="E194" s="163" t="str">
        <f>VLOOKUP(D194,'TS Gantry - AP47'!$C$8:$D$646,2,0)</f>
        <v>DB1+3</v>
      </c>
      <c r="F194" s="316">
        <v>57.963</v>
      </c>
      <c r="G194" s="158">
        <v>46095.0</v>
      </c>
      <c r="H194" s="136">
        <v>46101.0</v>
      </c>
      <c r="I194" s="214" t="s">
        <v>730</v>
      </c>
      <c r="J194" s="214" t="s">
        <v>748</v>
      </c>
      <c r="K194" s="214" t="s">
        <v>654</v>
      </c>
      <c r="L194" s="214" t="str">
        <f>VLOOKUP(D194,'TS Gantry - AP47'!$C$8:$X$638,22,FALSE)</f>
        <v>BINJHARWALI</v>
      </c>
      <c r="M194" s="214" t="str">
        <f>VLOOKUP(D194,'TS Gantry - AP47'!$C$8:$Y$638,23,FALSE)</f>
        <v>LUNKARANSAR</v>
      </c>
      <c r="N194" s="214" t="str">
        <f>VLOOKUP(D194,'TS Gantry - AP47'!$C$8:$Z$638,24,FALSE)</f>
        <v>BIKANER</v>
      </c>
      <c r="O194" s="163"/>
      <c r="P194" s="163"/>
      <c r="Q194" s="183"/>
      <c r="R194" s="183"/>
      <c r="S194" s="163"/>
      <c r="T194" s="292"/>
      <c r="U194" s="175"/>
      <c r="V194" s="175"/>
      <c r="W194" s="175"/>
      <c r="X194" s="175"/>
      <c r="Y194" s="175"/>
      <c r="Z194" s="175"/>
      <c r="AA194" s="175"/>
    </row>
    <row r="195" ht="15.75" customHeight="1">
      <c r="A195" s="211">
        <f t="shared" si="6"/>
        <v>187</v>
      </c>
      <c r="B195" s="211" t="s">
        <v>703</v>
      </c>
      <c r="C195" s="211">
        <v>20.0</v>
      </c>
      <c r="D195" s="237" t="s">
        <v>531</v>
      </c>
      <c r="E195" s="163" t="str">
        <f>VLOOKUP(D195,'TS Gantry - AP47'!$C$8:$D$646,2,0)</f>
        <v>DA+6</v>
      </c>
      <c r="F195" s="157">
        <v>43.804</v>
      </c>
      <c r="G195" s="158">
        <v>46095.0</v>
      </c>
      <c r="H195" s="158">
        <v>46102.0</v>
      </c>
      <c r="I195" s="214" t="s">
        <v>758</v>
      </c>
      <c r="J195" s="214" t="s">
        <v>719</v>
      </c>
      <c r="K195" s="214" t="s">
        <v>654</v>
      </c>
      <c r="L195" s="214" t="str">
        <f>VLOOKUP(D195,'TS Gantry - AP47'!$C$8:$X$638,22,FALSE)</f>
        <v>DHEERASAR</v>
      </c>
      <c r="M195" s="214" t="str">
        <f>VLOOKUP(D195,'TS Gantry - AP47'!$C$8:$Y$638,23,FALSE)</f>
        <v>SARDARSHAHAR</v>
      </c>
      <c r="N195" s="214" t="str">
        <f>VLOOKUP(D195,'TS Gantry - AP47'!$C$8:$Z$638,24,FALSE)</f>
        <v>CHURU</v>
      </c>
      <c r="O195" s="163"/>
      <c r="P195" s="163"/>
      <c r="Q195" s="183"/>
      <c r="R195" s="183"/>
      <c r="S195" s="163"/>
      <c r="T195" s="292"/>
      <c r="U195" s="175"/>
      <c r="V195" s="175"/>
      <c r="W195" s="175"/>
      <c r="X195" s="175"/>
      <c r="Y195" s="175"/>
      <c r="Z195" s="175"/>
      <c r="AA195" s="175"/>
    </row>
    <row r="196" ht="15.75" customHeight="1">
      <c r="A196" s="211">
        <f t="shared" si="6"/>
        <v>188</v>
      </c>
      <c r="B196" s="211" t="s">
        <v>703</v>
      </c>
      <c r="C196" s="211">
        <v>21.0</v>
      </c>
      <c r="D196" s="271" t="s">
        <v>578</v>
      </c>
      <c r="E196" s="163" t="str">
        <f>VLOOKUP(D196,'TS Gantry - AP47'!$C$8:$D$646,2,0)</f>
        <v>DA+9</v>
      </c>
      <c r="F196" s="157">
        <v>45.697</v>
      </c>
      <c r="G196" s="158">
        <v>46096.0</v>
      </c>
      <c r="H196" s="158">
        <v>46102.0</v>
      </c>
      <c r="I196" s="214" t="s">
        <v>756</v>
      </c>
      <c r="J196" s="214" t="s">
        <v>706</v>
      </c>
      <c r="K196" s="214" t="s">
        <v>654</v>
      </c>
      <c r="L196" s="214" t="str">
        <f>VLOOKUP(D196,'TS Gantry - AP47'!$C$8:$X$638,22,FALSE)</f>
        <v>MALAKSAR</v>
      </c>
      <c r="M196" s="214" t="str">
        <f>VLOOKUP(D196,'TS Gantry - AP47'!$C$8:$Y$638,23,FALSE)</f>
        <v>SARDARSHAHAR</v>
      </c>
      <c r="N196" s="214" t="str">
        <f>VLOOKUP(D196,'TS Gantry - AP47'!$C$8:$Z$638,24,FALSE)</f>
        <v>CHURU</v>
      </c>
      <c r="O196" s="163"/>
      <c r="P196" s="163"/>
      <c r="Q196" s="183"/>
      <c r="R196" s="183"/>
      <c r="S196" s="163"/>
      <c r="T196" s="292"/>
      <c r="U196" s="175"/>
      <c r="V196" s="175"/>
      <c r="W196" s="175"/>
      <c r="X196" s="175"/>
      <c r="Y196" s="175"/>
      <c r="Z196" s="175"/>
      <c r="AA196" s="175"/>
    </row>
    <row r="197" ht="15.75" customHeight="1">
      <c r="A197" s="211">
        <f t="shared" si="6"/>
        <v>189</v>
      </c>
      <c r="B197" s="211" t="s">
        <v>703</v>
      </c>
      <c r="C197" s="211">
        <v>22.0</v>
      </c>
      <c r="D197" s="271" t="s">
        <v>569</v>
      </c>
      <c r="E197" s="163" t="str">
        <f>VLOOKUP(D197,'TS Gantry - AP47'!$C$8:$D$646,2,0)</f>
        <v>DA+9</v>
      </c>
      <c r="F197" s="157">
        <v>45.697</v>
      </c>
      <c r="G197" s="158">
        <v>46098.0</v>
      </c>
      <c r="H197" s="158">
        <v>46103.0</v>
      </c>
      <c r="I197" s="214" t="s">
        <v>724</v>
      </c>
      <c r="J197" s="214" t="s">
        <v>722</v>
      </c>
      <c r="K197" s="214" t="s">
        <v>654</v>
      </c>
      <c r="L197" s="214" t="str">
        <f>VLOOKUP(D197,'TS Gantry - AP47'!$C$8:$X$638,22,FALSE)</f>
        <v>NAHARSARA</v>
      </c>
      <c r="M197" s="214" t="str">
        <f>VLOOKUP(D197,'TS Gantry - AP47'!$C$8:$Y$638,23,FALSE)</f>
        <v>SARDARSHAHAR</v>
      </c>
      <c r="N197" s="214" t="str">
        <f>VLOOKUP(D197,'TS Gantry - AP47'!$C$8:$Z$638,24,FALSE)</f>
        <v>CHURU</v>
      </c>
      <c r="O197" s="163"/>
      <c r="P197" s="163"/>
      <c r="Q197" s="183"/>
      <c r="R197" s="183"/>
      <c r="S197" s="163"/>
      <c r="T197" s="292"/>
      <c r="U197" s="175"/>
      <c r="V197" s="175"/>
      <c r="W197" s="175"/>
      <c r="X197" s="175"/>
      <c r="Y197" s="175"/>
      <c r="Z197" s="175"/>
      <c r="AA197" s="175"/>
    </row>
    <row r="198" ht="15.75" customHeight="1">
      <c r="A198" s="211">
        <f t="shared" si="6"/>
        <v>190</v>
      </c>
      <c r="B198" s="211" t="s">
        <v>703</v>
      </c>
      <c r="C198" s="211">
        <v>23.0</v>
      </c>
      <c r="D198" s="269" t="s">
        <v>292</v>
      </c>
      <c r="E198" s="163" t="str">
        <f>VLOOKUP(D198,'TS Gantry - AP47'!$C$8:$D$646,2,0)</f>
        <v>DA+3</v>
      </c>
      <c r="F198" s="157">
        <v>37.931</v>
      </c>
      <c r="G198" s="158">
        <v>46102.0</v>
      </c>
      <c r="H198" s="158">
        <v>46104.0</v>
      </c>
      <c r="I198" s="214" t="s">
        <v>730</v>
      </c>
      <c r="J198" s="214" t="s">
        <v>748</v>
      </c>
      <c r="K198" s="214" t="s">
        <v>654</v>
      </c>
      <c r="L198" s="214" t="str">
        <f>VLOOKUP(D198,'TS Gantry - AP47'!$C$8:$X$638,22,FALSE)</f>
        <v>MAKADASAR</v>
      </c>
      <c r="M198" s="214" t="str">
        <f>VLOOKUP(D198,'TS Gantry - AP47'!$C$8:$Y$638,23,FALSE)</f>
        <v>LUNKARANSAR</v>
      </c>
      <c r="N198" s="214" t="str">
        <f>VLOOKUP(D198,'TS Gantry - AP47'!$C$8:$Z$638,24,FALSE)</f>
        <v>BIKANER</v>
      </c>
      <c r="O198" s="323"/>
      <c r="P198" s="323"/>
      <c r="Q198" s="324"/>
      <c r="R198" s="324"/>
      <c r="S198" s="323"/>
      <c r="T198" s="292"/>
      <c r="U198" s="175"/>
      <c r="V198" s="175"/>
      <c r="W198" s="175"/>
      <c r="X198" s="175"/>
      <c r="Y198" s="175"/>
      <c r="Z198" s="175"/>
      <c r="AA198" s="175"/>
    </row>
    <row r="199" ht="15.75" customHeight="1">
      <c r="A199" s="211">
        <f t="shared" si="6"/>
        <v>191</v>
      </c>
      <c r="B199" s="211" t="s">
        <v>703</v>
      </c>
      <c r="C199" s="211">
        <v>24.0</v>
      </c>
      <c r="D199" s="317" t="s">
        <v>568</v>
      </c>
      <c r="E199" s="163" t="str">
        <f>VLOOKUP(D199,'TS Gantry - AP47'!$C$8:$D$646,2,0)</f>
        <v>DA+3</v>
      </c>
      <c r="F199" s="157">
        <v>37.931</v>
      </c>
      <c r="G199" s="158">
        <v>46104.0</v>
      </c>
      <c r="H199" s="158">
        <v>46107.0</v>
      </c>
      <c r="I199" s="214" t="s">
        <v>724</v>
      </c>
      <c r="J199" s="214" t="s">
        <v>722</v>
      </c>
      <c r="K199" s="214" t="s">
        <v>654</v>
      </c>
      <c r="L199" s="214" t="str">
        <f>VLOOKUP(D199,'TS Gantry - AP47'!$C$8:$X$638,22,FALSE)</f>
        <v>NAHARSARA</v>
      </c>
      <c r="M199" s="214" t="str">
        <f>VLOOKUP(D199,'TS Gantry - AP47'!$C$8:$Y$638,23,FALSE)</f>
        <v>SARDARSHAHAR</v>
      </c>
      <c r="N199" s="214" t="str">
        <f>VLOOKUP(D199,'TS Gantry - AP47'!$C$8:$Z$638,24,FALSE)</f>
        <v>CHURU</v>
      </c>
      <c r="O199" s="323"/>
      <c r="P199" s="323"/>
      <c r="Q199" s="324"/>
      <c r="R199" s="324"/>
      <c r="S199" s="323"/>
      <c r="T199" s="292"/>
      <c r="U199" s="175"/>
      <c r="V199" s="175"/>
      <c r="W199" s="175"/>
      <c r="X199" s="175"/>
      <c r="Y199" s="175"/>
      <c r="Z199" s="175"/>
      <c r="AA199" s="175"/>
    </row>
    <row r="200" ht="15.75" customHeight="1">
      <c r="A200" s="211">
        <f t="shared" si="6"/>
        <v>192</v>
      </c>
      <c r="B200" s="211" t="s">
        <v>703</v>
      </c>
      <c r="C200" s="211">
        <v>25.0</v>
      </c>
      <c r="D200" s="269" t="s">
        <v>294</v>
      </c>
      <c r="E200" s="163" t="str">
        <f>VLOOKUP(D200,'TS Gantry - AP47'!$C$8:$D$646,2,0)</f>
        <v>DA+3</v>
      </c>
      <c r="F200" s="157">
        <v>37.931</v>
      </c>
      <c r="G200" s="136">
        <v>46105.0</v>
      </c>
      <c r="H200" s="136">
        <v>46108.0</v>
      </c>
      <c r="I200" s="214" t="s">
        <v>730</v>
      </c>
      <c r="J200" s="214" t="s">
        <v>720</v>
      </c>
      <c r="K200" s="214" t="s">
        <v>654</v>
      </c>
      <c r="L200" s="214" t="str">
        <f>VLOOKUP(D200,'TS Gantry - AP47'!$C$8:$X$638,22,FALSE)</f>
        <v>BINJHARWALI</v>
      </c>
      <c r="M200" s="214" t="str">
        <f>VLOOKUP(D200,'TS Gantry - AP47'!$C$8:$Y$638,23,FALSE)</f>
        <v>LUNKARANSAR</v>
      </c>
      <c r="N200" s="214" t="str">
        <f>VLOOKUP(D200,'TS Gantry - AP47'!$C$8:$Z$638,24,FALSE)</f>
        <v>BIKANER</v>
      </c>
      <c r="O200" s="323"/>
      <c r="P200" s="323"/>
      <c r="Q200" s="324"/>
      <c r="R200" s="324"/>
      <c r="S200" s="323"/>
      <c r="T200" s="323"/>
      <c r="U200" s="175"/>
      <c r="V200" s="175"/>
      <c r="W200" s="175"/>
      <c r="X200" s="175"/>
      <c r="Y200" s="175"/>
      <c r="Z200" s="175"/>
      <c r="AA200" s="175"/>
    </row>
    <row r="201" ht="15.75" customHeight="1">
      <c r="A201" s="211">
        <f t="shared" si="6"/>
        <v>193</v>
      </c>
      <c r="B201" s="211" t="s">
        <v>703</v>
      </c>
      <c r="C201" s="211">
        <v>26.0</v>
      </c>
      <c r="D201" s="269" t="s">
        <v>533</v>
      </c>
      <c r="E201" s="163" t="str">
        <f>VLOOKUP(D201,'TS Gantry - AP47'!$C$8:$D$646,2,0)</f>
        <v>DA-3</v>
      </c>
      <c r="F201" s="157">
        <v>34.79</v>
      </c>
      <c r="G201" s="158">
        <v>46103.0</v>
      </c>
      <c r="H201" s="136">
        <v>46108.0</v>
      </c>
      <c r="I201" s="214" t="s">
        <v>758</v>
      </c>
      <c r="J201" s="214" t="s">
        <v>719</v>
      </c>
      <c r="K201" s="214" t="s">
        <v>654</v>
      </c>
      <c r="L201" s="214" t="str">
        <f>VLOOKUP(D201,'TS Gantry - AP47'!$C$8:$X$638,22,FALSE)</f>
        <v>DHEERASAR</v>
      </c>
      <c r="M201" s="214" t="str">
        <f>VLOOKUP(D201,'TS Gantry - AP47'!$C$8:$Y$638,23,FALSE)</f>
        <v>SARDARSHAHAR</v>
      </c>
      <c r="N201" s="214" t="str">
        <f>VLOOKUP(D201,'TS Gantry - AP47'!$C$8:$Z$638,24,FALSE)</f>
        <v>CHURU</v>
      </c>
      <c r="O201" s="323"/>
      <c r="P201" s="323"/>
      <c r="Q201" s="324"/>
      <c r="R201" s="324"/>
      <c r="S201" s="323"/>
      <c r="T201" s="292"/>
      <c r="U201" s="175"/>
      <c r="V201" s="175"/>
      <c r="W201" s="175"/>
      <c r="X201" s="175"/>
      <c r="Y201" s="175"/>
      <c r="Z201" s="175"/>
      <c r="AA201" s="175"/>
    </row>
    <row r="202" ht="15.75" customHeight="1">
      <c r="A202" s="211">
        <f t="shared" si="6"/>
        <v>194</v>
      </c>
      <c r="B202" s="211" t="s">
        <v>703</v>
      </c>
      <c r="C202" s="211">
        <v>27.0</v>
      </c>
      <c r="D202" s="271" t="s">
        <v>252</v>
      </c>
      <c r="E202" s="163" t="str">
        <f>VLOOKUP(D202,'TS Gantry - AP47'!$C$8:$D$646,2,0)</f>
        <v>DA+9</v>
      </c>
      <c r="F202" s="157">
        <v>45.697</v>
      </c>
      <c r="G202" s="136">
        <v>46100.0</v>
      </c>
      <c r="H202" s="136">
        <v>46110.0</v>
      </c>
      <c r="I202" s="214" t="s">
        <v>746</v>
      </c>
      <c r="J202" s="214" t="s">
        <v>732</v>
      </c>
      <c r="K202" s="214" t="s">
        <v>654</v>
      </c>
      <c r="L202" s="214" t="str">
        <f>VLOOKUP(D202,'TS Gantry - AP47'!$C$8:$X$638,22,FALSE)</f>
        <v>KELAN</v>
      </c>
      <c r="M202" s="214" t="str">
        <f>VLOOKUP(D202,'TS Gantry - AP47'!$C$8:$Y$638,23,FALSE)</f>
        <v>CHHATARGARH</v>
      </c>
      <c r="N202" s="214" t="str">
        <f>VLOOKUP(D202,'TS Gantry - AP47'!$C$8:$Z$638,24,FALSE)</f>
        <v>BIKANER</v>
      </c>
      <c r="O202" s="323"/>
      <c r="P202" s="323"/>
      <c r="Q202" s="324"/>
      <c r="R202" s="324"/>
      <c r="S202" s="323"/>
      <c r="T202" s="292"/>
      <c r="U202" s="175"/>
      <c r="V202" s="175"/>
      <c r="W202" s="175"/>
      <c r="X202" s="175"/>
      <c r="Y202" s="175"/>
      <c r="Z202" s="175"/>
      <c r="AA202" s="175"/>
    </row>
    <row r="203" ht="15.75" customHeight="1">
      <c r="A203" s="211">
        <f t="shared" si="6"/>
        <v>195</v>
      </c>
      <c r="B203" s="211" t="s">
        <v>703</v>
      </c>
      <c r="C203" s="211">
        <v>28.0</v>
      </c>
      <c r="D203" s="271" t="s">
        <v>585</v>
      </c>
      <c r="E203" s="163" t="str">
        <f>VLOOKUP(D203,'TS Gantry - AP47'!$C$8:$D$646,2,0)</f>
        <v>DB1+0</v>
      </c>
      <c r="F203" s="157">
        <v>55.451</v>
      </c>
      <c r="G203" s="158">
        <v>46103.0</v>
      </c>
      <c r="H203" s="136">
        <v>46110.0</v>
      </c>
      <c r="I203" s="214" t="s">
        <v>756</v>
      </c>
      <c r="J203" s="214" t="s">
        <v>706</v>
      </c>
      <c r="K203" s="214" t="s">
        <v>654</v>
      </c>
      <c r="L203" s="214" t="str">
        <f>VLOOKUP(D203,'TS Gantry - AP47'!$C$8:$X$638,22,FALSE)</f>
        <v>HALASAR</v>
      </c>
      <c r="M203" s="214" t="str">
        <f>VLOOKUP(D203,'TS Gantry - AP47'!$C$8:$Y$638,23,FALSE)</f>
        <v>SARDARSHAHAR</v>
      </c>
      <c r="N203" s="214" t="str">
        <f>VLOOKUP(D203,'TS Gantry - AP47'!$C$8:$Z$638,24,FALSE)</f>
        <v>CHURU</v>
      </c>
      <c r="O203" s="323"/>
      <c r="P203" s="323"/>
      <c r="Q203" s="324"/>
      <c r="R203" s="324"/>
      <c r="S203" s="323"/>
      <c r="T203" s="292"/>
      <c r="U203" s="175"/>
      <c r="V203" s="175"/>
      <c r="W203" s="175"/>
      <c r="X203" s="175"/>
      <c r="Y203" s="175"/>
      <c r="Z203" s="175"/>
      <c r="AA203" s="175"/>
    </row>
    <row r="204" ht="15.75" customHeight="1">
      <c r="A204" s="211">
        <f t="shared" si="6"/>
        <v>196</v>
      </c>
      <c r="B204" s="211" t="s">
        <v>703</v>
      </c>
      <c r="C204" s="211">
        <v>29.0</v>
      </c>
      <c r="D204" s="237" t="s">
        <v>609</v>
      </c>
      <c r="E204" s="163" t="str">
        <f>VLOOKUP(D204,'TS Gantry - AP47'!$C$8:$D$646,2,0)</f>
        <v>DA+0</v>
      </c>
      <c r="F204" s="157">
        <v>36.16</v>
      </c>
      <c r="G204" s="158">
        <v>46104.0</v>
      </c>
      <c r="H204" s="136">
        <v>46111.0</v>
      </c>
      <c r="I204" s="214" t="s">
        <v>750</v>
      </c>
      <c r="J204" s="214" t="s">
        <v>671</v>
      </c>
      <c r="K204" s="214" t="s">
        <v>654</v>
      </c>
      <c r="L204" s="214" t="str">
        <f>VLOOKUP(D204,'TS Gantry - AP47'!$C$8:$X$638,22,FALSE)</f>
        <v>MALSAR</v>
      </c>
      <c r="M204" s="214" t="str">
        <f>VLOOKUP(D204,'TS Gantry - AP47'!$C$8:$Y$638,23,FALSE)</f>
        <v>SARDARSHAHAR</v>
      </c>
      <c r="N204" s="214" t="str">
        <f>VLOOKUP(D204,'TS Gantry - AP47'!$C$8:$Z$638,24,FALSE)</f>
        <v>CHURU</v>
      </c>
      <c r="O204" s="323"/>
      <c r="P204" s="323"/>
      <c r="Q204" s="324"/>
      <c r="R204" s="324"/>
      <c r="S204" s="323"/>
      <c r="T204" s="292"/>
      <c r="U204" s="175"/>
      <c r="V204" s="175"/>
      <c r="W204" s="175"/>
      <c r="X204" s="175"/>
      <c r="Y204" s="175"/>
      <c r="Z204" s="175"/>
      <c r="AA204" s="175"/>
    </row>
    <row r="205" ht="15.75" customHeight="1">
      <c r="A205" s="275">
        <f t="shared" si="6"/>
        <v>197</v>
      </c>
      <c r="B205" s="211" t="s">
        <v>703</v>
      </c>
      <c r="C205" s="275">
        <v>30.0</v>
      </c>
      <c r="D205" s="314" t="s">
        <v>502</v>
      </c>
      <c r="E205" s="240" t="str">
        <f>VLOOKUP(D205,'TS Gantry - AP47'!$C$8:$D$646,2,0)</f>
        <v>DC2+0</v>
      </c>
      <c r="F205" s="325">
        <v>82.998</v>
      </c>
      <c r="G205" s="164">
        <v>46089.0</v>
      </c>
      <c r="H205" s="326">
        <v>46112.0</v>
      </c>
      <c r="I205" s="283" t="s">
        <v>757</v>
      </c>
      <c r="J205" s="283" t="s">
        <v>726</v>
      </c>
      <c r="K205" s="283" t="s">
        <v>654</v>
      </c>
      <c r="L205" s="283" t="str">
        <f>VLOOKUP(D205,'TS Gantry - AP47'!$C$8:$X$638,22,FALSE)</f>
        <v>CHHATASAR</v>
      </c>
      <c r="M205" s="283" t="str">
        <f>VLOOKUP(D205,'TS Gantry - AP47'!$C$8:$Y$638,23,FALSE)</f>
        <v>LUNKARANSAR</v>
      </c>
      <c r="N205" s="283" t="str">
        <f>VLOOKUP(D205,'TS Gantry - AP47'!$C$8:$Z$638,24,FALSE)</f>
        <v>BIKANER</v>
      </c>
      <c r="O205" s="275"/>
      <c r="P205" s="275"/>
      <c r="Q205" s="327"/>
      <c r="R205" s="327"/>
      <c r="S205" s="275"/>
      <c r="T205" s="328"/>
      <c r="U205" s="175"/>
      <c r="V205" s="175"/>
      <c r="W205" s="175"/>
      <c r="X205" s="175"/>
      <c r="Y205" s="175"/>
      <c r="Z205" s="175"/>
      <c r="AA205" s="175"/>
    </row>
    <row r="206" ht="15.75" customHeight="1">
      <c r="A206" s="163">
        <f t="shared" si="6"/>
        <v>198</v>
      </c>
      <c r="B206" s="211" t="s">
        <v>703</v>
      </c>
      <c r="C206" s="163">
        <v>31.0</v>
      </c>
      <c r="D206" s="237" t="s">
        <v>570</v>
      </c>
      <c r="E206" s="163" t="str">
        <f>VLOOKUP(D206,'TS Gantry - AP47'!$C$8:$D$646,2,0)</f>
        <v>DA+9</v>
      </c>
      <c r="F206" s="157">
        <v>45.697</v>
      </c>
      <c r="G206" s="158">
        <v>46102.0</v>
      </c>
      <c r="H206" s="136">
        <v>46112.0</v>
      </c>
      <c r="I206" s="185" t="s">
        <v>725</v>
      </c>
      <c r="J206" s="185" t="s">
        <v>736</v>
      </c>
      <c r="K206" s="185" t="s">
        <v>654</v>
      </c>
      <c r="L206" s="185" t="str">
        <f>VLOOKUP(D206,'TS Gantry - AP47'!$C$8:$X$638,22,FALSE)</f>
        <v>NAHARSARA</v>
      </c>
      <c r="M206" s="185" t="str">
        <f>VLOOKUP(D206,'TS Gantry - AP47'!$C$8:$Y$638,23,FALSE)</f>
        <v>SARDARSHAHAR</v>
      </c>
      <c r="N206" s="185" t="str">
        <f>VLOOKUP(D206,'TS Gantry - AP47'!$C$8:$Z$638,24,FALSE)</f>
        <v>CHURU</v>
      </c>
      <c r="O206" s="323"/>
      <c r="P206" s="323"/>
      <c r="Q206" s="324"/>
      <c r="R206" s="324"/>
      <c r="S206" s="323"/>
      <c r="T206" s="292"/>
      <c r="U206" s="163"/>
      <c r="V206" s="163"/>
      <c r="W206" s="163"/>
      <c r="X206" s="163"/>
      <c r="Y206" s="163"/>
      <c r="Z206" s="163"/>
      <c r="AA206" s="163"/>
    </row>
    <row r="207" ht="15.75" customHeight="1">
      <c r="A207" s="275">
        <f t="shared" si="6"/>
        <v>199</v>
      </c>
      <c r="B207" s="211" t="s">
        <v>703</v>
      </c>
      <c r="C207" s="275">
        <v>32.0</v>
      </c>
      <c r="D207" s="329" t="s">
        <v>566</v>
      </c>
      <c r="E207" s="315" t="s">
        <v>251</v>
      </c>
      <c r="F207" s="306">
        <v>45.697</v>
      </c>
      <c r="G207" s="330">
        <v>46110.0</v>
      </c>
      <c r="H207" s="249">
        <v>46114.0</v>
      </c>
      <c r="I207" s="214" t="s">
        <v>724</v>
      </c>
      <c r="J207" s="214" t="s">
        <v>736</v>
      </c>
      <c r="K207" s="214" t="s">
        <v>654</v>
      </c>
      <c r="L207" s="214" t="s">
        <v>771</v>
      </c>
      <c r="M207" s="214" t="s">
        <v>766</v>
      </c>
      <c r="N207" s="214" t="s">
        <v>767</v>
      </c>
      <c r="O207" s="331"/>
      <c r="P207" s="331"/>
      <c r="Q207" s="332"/>
      <c r="R207" s="332"/>
      <c r="S207" s="331"/>
      <c r="T207" s="331"/>
      <c r="U207" s="175"/>
      <c r="V207" s="175"/>
      <c r="W207" s="175"/>
      <c r="X207" s="175"/>
      <c r="Y207" s="175"/>
      <c r="Z207" s="175"/>
      <c r="AA207" s="175"/>
    </row>
    <row r="208" ht="15.75" customHeight="1">
      <c r="A208" s="163">
        <f t="shared" si="6"/>
        <v>200</v>
      </c>
      <c r="B208" s="211" t="s">
        <v>703</v>
      </c>
      <c r="C208" s="163">
        <v>33.0</v>
      </c>
      <c r="D208" s="269" t="s">
        <v>587</v>
      </c>
      <c r="E208" s="163" t="s">
        <v>261</v>
      </c>
      <c r="F208" s="306">
        <v>37.931</v>
      </c>
      <c r="G208" s="136">
        <v>46111.0</v>
      </c>
      <c r="H208" s="158">
        <v>46114.0</v>
      </c>
      <c r="I208" s="214" t="s">
        <v>756</v>
      </c>
      <c r="J208" s="214" t="s">
        <v>706</v>
      </c>
      <c r="K208" s="214" t="s">
        <v>654</v>
      </c>
      <c r="L208" s="214" t="s">
        <v>772</v>
      </c>
      <c r="M208" s="214" t="s">
        <v>766</v>
      </c>
      <c r="N208" s="214" t="s">
        <v>767</v>
      </c>
      <c r="O208" s="323"/>
      <c r="P208" s="323"/>
      <c r="Q208" s="324"/>
      <c r="R208" s="324"/>
      <c r="S208" s="323"/>
      <c r="T208" s="323"/>
      <c r="U208" s="175"/>
      <c r="V208" s="175"/>
      <c r="W208" s="175"/>
      <c r="X208" s="175"/>
      <c r="Y208" s="175"/>
      <c r="Z208" s="175"/>
      <c r="AA208" s="175"/>
    </row>
    <row r="209" ht="15.75" customHeight="1">
      <c r="A209" s="275">
        <f t="shared" si="6"/>
        <v>201</v>
      </c>
      <c r="B209" s="211" t="s">
        <v>703</v>
      </c>
      <c r="C209" s="275">
        <v>34.0</v>
      </c>
      <c r="D209" s="237" t="s">
        <v>274</v>
      </c>
      <c r="E209" s="163" t="str">
        <f>VLOOKUP(D209,'TS Gantry - AP47'!$C$8:$D$646,2,0)</f>
        <v>DD45+0</v>
      </c>
      <c r="F209" s="333">
        <v>73.244548</v>
      </c>
      <c r="G209" s="136">
        <v>46110.0</v>
      </c>
      <c r="H209" s="158">
        <v>46116.0</v>
      </c>
      <c r="I209" s="214" t="s">
        <v>730</v>
      </c>
      <c r="J209" s="214" t="s">
        <v>749</v>
      </c>
      <c r="K209" s="214" t="s">
        <v>654</v>
      </c>
      <c r="L209" s="214" t="str">
        <f>VLOOKUP(D209,'TS Gantry - AP47'!$C$8:$X$638,22,FALSE)</f>
        <v>RAJASAR BHATIYAN</v>
      </c>
      <c r="M209" s="214" t="str">
        <f>VLOOKUP(D209,'TS Gantry - AP47'!$C$8:$Y$638,23,FALSE)</f>
        <v>CHHATARGARH</v>
      </c>
      <c r="N209" s="214" t="str">
        <f>VLOOKUP(D209,'TS Gantry - AP47'!$C$8:$Z$638,24,FALSE)</f>
        <v>BIKANER</v>
      </c>
      <c r="O209" s="334"/>
      <c r="P209" s="334"/>
      <c r="Q209" s="324"/>
      <c r="R209" s="324"/>
      <c r="S209" s="334"/>
      <c r="T209" s="323"/>
      <c r="U209" s="175"/>
      <c r="V209" s="175"/>
      <c r="W209" s="175"/>
      <c r="X209" s="175"/>
      <c r="Y209" s="175"/>
      <c r="Z209" s="175"/>
      <c r="AA209" s="175"/>
    </row>
    <row r="210" ht="15.75" customHeight="1">
      <c r="A210" s="163">
        <f t="shared" si="6"/>
        <v>202</v>
      </c>
      <c r="B210" s="211" t="s">
        <v>703</v>
      </c>
      <c r="C210" s="163">
        <v>35.0</v>
      </c>
      <c r="D210" s="269" t="s">
        <v>608</v>
      </c>
      <c r="E210" s="163" t="str">
        <f>VLOOKUP(D210,'TS Gantry - AP47'!$C$8:$D$646,2,0)</f>
        <v>DA+0</v>
      </c>
      <c r="F210" s="157">
        <v>36.16</v>
      </c>
      <c r="G210" s="136">
        <v>46112.0</v>
      </c>
      <c r="H210" s="158">
        <v>46118.0</v>
      </c>
      <c r="I210" s="214" t="s">
        <v>750</v>
      </c>
      <c r="J210" s="214" t="s">
        <v>736</v>
      </c>
      <c r="K210" s="214" t="s">
        <v>654</v>
      </c>
      <c r="L210" s="214" t="str">
        <f>VLOOKUP(D210,'TS Gantry - AP47'!$C$8:$X$638,22,FALSE)</f>
        <v>MALSAR</v>
      </c>
      <c r="M210" s="214" t="str">
        <f>VLOOKUP(D210,'TS Gantry - AP47'!$C$8:$Y$638,23,FALSE)</f>
        <v>SARDARSHAHAR</v>
      </c>
      <c r="N210" s="214" t="str">
        <f>VLOOKUP(D210,'TS Gantry - AP47'!$C$8:$Z$638,24,FALSE)</f>
        <v>CHURU</v>
      </c>
      <c r="O210" s="334"/>
      <c r="P210" s="334"/>
      <c r="Q210" s="324"/>
      <c r="R210" s="324"/>
      <c r="S210" s="334"/>
      <c r="T210" s="323"/>
      <c r="U210" s="175"/>
      <c r="V210" s="175"/>
      <c r="W210" s="175"/>
      <c r="X210" s="175"/>
      <c r="Y210" s="175"/>
      <c r="Z210" s="175"/>
      <c r="AA210" s="175"/>
    </row>
    <row r="211" ht="15.75" customHeight="1">
      <c r="A211" s="275">
        <f t="shared" si="6"/>
        <v>203</v>
      </c>
      <c r="B211" s="275" t="s">
        <v>703</v>
      </c>
      <c r="C211" s="275">
        <v>36.0</v>
      </c>
      <c r="D211" s="335" t="s">
        <v>562</v>
      </c>
      <c r="E211" s="240" t="str">
        <f>VLOOKUP(D211,'TS Gantry - AP47'!$C$8:$D$646,2,0)</f>
        <v>DA+9</v>
      </c>
      <c r="F211" s="336">
        <v>45.697</v>
      </c>
      <c r="G211" s="326">
        <v>46115.0</v>
      </c>
      <c r="H211" s="164">
        <v>46119.0</v>
      </c>
      <c r="I211" s="283" t="s">
        <v>724</v>
      </c>
      <c r="J211" s="283" t="s">
        <v>722</v>
      </c>
      <c r="K211" s="283" t="s">
        <v>654</v>
      </c>
      <c r="L211" s="283" t="str">
        <f>VLOOKUP(D211,'TS Gantry - AP47'!$C$8:$X$638,22,FALSE)</f>
        <v>LODSAR</v>
      </c>
      <c r="M211" s="283" t="str">
        <f>VLOOKUP(D211,'TS Gantry - AP47'!$C$8:$Y$638,23,FALSE)</f>
        <v>SARDARSHAHAR</v>
      </c>
      <c r="N211" s="283" t="str">
        <f>VLOOKUP(D211,'TS Gantry - AP47'!$C$8:$Z$638,24,FALSE)</f>
        <v>CHURU</v>
      </c>
      <c r="O211" s="337"/>
      <c r="P211" s="337"/>
      <c r="Q211" s="338"/>
      <c r="R211" s="338"/>
      <c r="S211" s="337"/>
      <c r="T211" s="339"/>
      <c r="U211" s="175"/>
      <c r="V211" s="175"/>
      <c r="W211" s="175"/>
      <c r="X211" s="175"/>
      <c r="Y211" s="175"/>
      <c r="Z211" s="175"/>
      <c r="AA211" s="175"/>
    </row>
    <row r="212" ht="15.75" customHeight="1">
      <c r="A212" s="163">
        <f t="shared" si="6"/>
        <v>204</v>
      </c>
      <c r="B212" s="163" t="s">
        <v>703</v>
      </c>
      <c r="C212" s="163">
        <v>37.0</v>
      </c>
      <c r="D212" s="269" t="s">
        <v>588</v>
      </c>
      <c r="E212" s="163" t="str">
        <f>VLOOKUP(D212,'TS Gantry - AP47'!$C$8:$D$646,2,0)</f>
        <v>DA+3</v>
      </c>
      <c r="F212" s="157">
        <v>37.931</v>
      </c>
      <c r="G212" s="136">
        <v>46115.0</v>
      </c>
      <c r="H212" s="158">
        <v>46120.0</v>
      </c>
      <c r="I212" s="185" t="s">
        <v>756</v>
      </c>
      <c r="J212" s="185" t="s">
        <v>706</v>
      </c>
      <c r="K212" s="185" t="s">
        <v>654</v>
      </c>
      <c r="L212" s="185" t="str">
        <f>VLOOKUP(D212,'TS Gantry - AP47'!$C$8:$X$638,22,FALSE)</f>
        <v>HALASAR</v>
      </c>
      <c r="M212" s="185" t="str">
        <f>VLOOKUP(D212,'TS Gantry - AP47'!$C$8:$Y$638,23,FALSE)</f>
        <v>SARDARSHAHAR</v>
      </c>
      <c r="N212" s="185" t="str">
        <f>VLOOKUP(D212,'TS Gantry - AP47'!$C$8:$Z$638,24,FALSE)</f>
        <v>CHURU</v>
      </c>
      <c r="O212" s="334"/>
      <c r="P212" s="334"/>
      <c r="Q212" s="324"/>
      <c r="R212" s="324"/>
      <c r="S212" s="334"/>
      <c r="T212" s="323"/>
      <c r="U212" s="163"/>
      <c r="V212" s="163"/>
      <c r="W212" s="163"/>
      <c r="X212" s="163"/>
      <c r="Y212" s="163"/>
      <c r="Z212" s="163"/>
      <c r="AA212" s="163"/>
    </row>
    <row r="213" ht="15.0" customHeight="1">
      <c r="A213" s="275">
        <f t="shared" si="6"/>
        <v>205</v>
      </c>
      <c r="B213" s="163" t="s">
        <v>703</v>
      </c>
      <c r="C213" s="275">
        <v>38.0</v>
      </c>
      <c r="D213" s="305" t="s">
        <v>291</v>
      </c>
      <c r="E213" s="211" t="s">
        <v>237</v>
      </c>
      <c r="F213" s="306">
        <v>36.16</v>
      </c>
      <c r="G213" s="249">
        <v>46082.0</v>
      </c>
      <c r="H213" s="249">
        <v>46124.0</v>
      </c>
      <c r="I213" s="214" t="s">
        <v>730</v>
      </c>
      <c r="J213" s="214" t="s">
        <v>720</v>
      </c>
      <c r="K213" s="214" t="s">
        <v>654</v>
      </c>
      <c r="L213" s="214" t="s">
        <v>773</v>
      </c>
      <c r="M213" s="214" t="s">
        <v>769</v>
      </c>
      <c r="N213" s="214" t="s">
        <v>764</v>
      </c>
      <c r="O213" s="211"/>
      <c r="P213" s="211"/>
      <c r="Q213" s="213"/>
      <c r="R213" s="213"/>
      <c r="S213" s="211"/>
      <c r="T213" s="321"/>
      <c r="U213" s="175"/>
      <c r="V213" s="175"/>
      <c r="W213" s="175"/>
      <c r="X213" s="175"/>
      <c r="Y213" s="175"/>
      <c r="Z213" s="175"/>
      <c r="AA213" s="175"/>
    </row>
    <row r="214" ht="15.75" customHeight="1">
      <c r="A214" s="163">
        <f t="shared" si="6"/>
        <v>206</v>
      </c>
      <c r="B214" s="170" t="s">
        <v>703</v>
      </c>
      <c r="C214" s="170">
        <v>39.0</v>
      </c>
      <c r="D214" s="311" t="s">
        <v>589</v>
      </c>
      <c r="E214" s="170" t="s">
        <v>261</v>
      </c>
      <c r="F214" s="340">
        <v>37.931</v>
      </c>
      <c r="G214" s="230">
        <v>46122.0</v>
      </c>
      <c r="H214" s="226">
        <v>46124.0</v>
      </c>
      <c r="I214" s="209" t="s">
        <v>756</v>
      </c>
      <c r="J214" s="341" t="s">
        <v>706</v>
      </c>
      <c r="K214" s="288" t="s">
        <v>654</v>
      </c>
      <c r="L214" s="288" t="s">
        <v>772</v>
      </c>
      <c r="M214" s="288" t="s">
        <v>766</v>
      </c>
      <c r="N214" s="288" t="s">
        <v>767</v>
      </c>
      <c r="O214" s="342"/>
      <c r="P214" s="342"/>
      <c r="Q214" s="343"/>
      <c r="R214" s="343"/>
      <c r="S214" s="342"/>
      <c r="T214" s="344"/>
      <c r="U214" s="266"/>
      <c r="V214" s="266"/>
      <c r="W214" s="266"/>
      <c r="X214" s="266"/>
      <c r="Y214" s="266"/>
      <c r="Z214" s="266"/>
      <c r="AA214" s="266"/>
    </row>
    <row r="215" ht="15.75" customHeight="1">
      <c r="A215" s="275">
        <f t="shared" si="6"/>
        <v>207</v>
      </c>
      <c r="B215" s="259" t="s">
        <v>704</v>
      </c>
      <c r="C215" s="211">
        <v>1.0</v>
      </c>
      <c r="D215" s="237" t="s">
        <v>538</v>
      </c>
      <c r="E215" s="163" t="str">
        <f>VLOOKUP(D215,'TS Gantry - AP47'!$C$8:$D$646,2,0)</f>
        <v>DA+3</v>
      </c>
      <c r="F215" s="157">
        <v>37.931</v>
      </c>
      <c r="G215" s="136">
        <v>46110.0</v>
      </c>
      <c r="H215" s="158">
        <v>46126.0</v>
      </c>
      <c r="I215" s="283" t="s">
        <v>758</v>
      </c>
      <c r="J215" s="214" t="s">
        <v>719</v>
      </c>
      <c r="K215" s="214" t="s">
        <v>654</v>
      </c>
      <c r="L215" s="214" t="str">
        <f>VLOOKUP(D215,'TS Gantry - AP47'!$C$8:$X$638,22,FALSE)</f>
        <v>KEEKASAR</v>
      </c>
      <c r="M215" s="214" t="str">
        <f>VLOOKUP(D215,'TS Gantry - AP47'!$C$8:$Y$638,23,FALSE)</f>
        <v>SARDARSHAHAR</v>
      </c>
      <c r="N215" s="214" t="str">
        <f>VLOOKUP(D215,'TS Gantry - AP47'!$C$8:$Z$638,24,FALSE)</f>
        <v>CHURU</v>
      </c>
      <c r="O215" s="323"/>
      <c r="P215" s="323"/>
      <c r="Q215" s="324"/>
      <c r="R215" s="324"/>
      <c r="S215" s="323"/>
      <c r="T215" s="323"/>
      <c r="U215" s="175"/>
      <c r="V215" s="175"/>
      <c r="W215" s="175"/>
      <c r="X215" s="175"/>
      <c r="Y215" s="175"/>
      <c r="Z215" s="175"/>
      <c r="AA215" s="175"/>
    </row>
    <row r="216" ht="15.75" customHeight="1">
      <c r="A216" s="163">
        <f t="shared" si="6"/>
        <v>208</v>
      </c>
      <c r="B216" s="259" t="s">
        <v>704</v>
      </c>
      <c r="C216" s="211">
        <v>2.0</v>
      </c>
      <c r="D216" s="323" t="s">
        <v>262</v>
      </c>
      <c r="E216" s="163" t="str">
        <f>VLOOKUP(D216,'TS Gantry - AP47'!$C$8:$D$646,2,0)</f>
        <v>DA+9</v>
      </c>
      <c r="F216" s="336">
        <v>45.697</v>
      </c>
      <c r="G216" s="136">
        <v>46118.0</v>
      </c>
      <c r="H216" s="158">
        <v>46126.0</v>
      </c>
      <c r="I216" s="185" t="s">
        <v>730</v>
      </c>
      <c r="J216" s="214" t="s">
        <v>720</v>
      </c>
      <c r="K216" s="214" t="s">
        <v>654</v>
      </c>
      <c r="L216" s="214" t="str">
        <f>VLOOKUP(D216,'TS Gantry - AP47'!$C$8:$X$638,22,FALSE)</f>
        <v>KELAN</v>
      </c>
      <c r="M216" s="214" t="str">
        <f>VLOOKUP(D216,'TS Gantry - AP47'!$C$8:$Y$638,23,FALSE)</f>
        <v>CHHATARGARH</v>
      </c>
      <c r="N216" s="214" t="str">
        <f>VLOOKUP(D216,'TS Gantry - AP47'!$C$8:$Z$638,24,FALSE)</f>
        <v>BIKANER</v>
      </c>
      <c r="O216" s="334"/>
      <c r="P216" s="334"/>
      <c r="Q216" s="324"/>
      <c r="R216" s="324"/>
      <c r="S216" s="334"/>
      <c r="T216" s="323"/>
      <c r="U216" s="175"/>
      <c r="V216" s="175"/>
      <c r="W216" s="175"/>
      <c r="X216" s="175"/>
      <c r="Y216" s="175"/>
      <c r="Z216" s="175"/>
      <c r="AA216" s="175"/>
    </row>
    <row r="217" ht="15.75" customHeight="1">
      <c r="A217" s="275">
        <f t="shared" si="6"/>
        <v>209</v>
      </c>
      <c r="B217" s="259" t="s">
        <v>704</v>
      </c>
      <c r="C217" s="211">
        <v>3.0</v>
      </c>
      <c r="D217" s="269" t="s">
        <v>612</v>
      </c>
      <c r="E217" s="163" t="str">
        <f>VLOOKUP(D217,'TS Gantry - AP47'!$C$8:$D$646,2,0)</f>
        <v>DA+3</v>
      </c>
      <c r="F217" s="157">
        <v>37.931</v>
      </c>
      <c r="G217" s="158">
        <v>46119.0</v>
      </c>
      <c r="H217" s="158">
        <v>46126.0</v>
      </c>
      <c r="I217" s="185" t="s">
        <v>750</v>
      </c>
      <c r="J217" s="214" t="s">
        <v>736</v>
      </c>
      <c r="K217" s="214" t="s">
        <v>654</v>
      </c>
      <c r="L217" s="214" t="str">
        <f>VLOOKUP(D217,'TS Gantry - AP47'!$C$8:$X$638,22,FALSE)</f>
        <v>MALSAR</v>
      </c>
      <c r="M217" s="214" t="str">
        <f>VLOOKUP(D217,'TS Gantry - AP47'!$C$8:$Y$638,23,FALSE)</f>
        <v>SARDARSHAHAR</v>
      </c>
      <c r="N217" s="214" t="str">
        <f>VLOOKUP(D217,'TS Gantry - AP47'!$C$8:$Z$638,24,FALSE)</f>
        <v>CHURU</v>
      </c>
      <c r="O217" s="334"/>
      <c r="P217" s="334"/>
      <c r="Q217" s="324"/>
      <c r="R217" s="324"/>
      <c r="S217" s="334"/>
      <c r="T217" s="323"/>
      <c r="U217" s="175"/>
      <c r="V217" s="175"/>
      <c r="W217" s="175"/>
      <c r="X217" s="175"/>
      <c r="Y217" s="175"/>
      <c r="Z217" s="175"/>
      <c r="AA217" s="175"/>
    </row>
    <row r="218" ht="15.75" customHeight="1">
      <c r="A218" s="163">
        <f t="shared" si="6"/>
        <v>210</v>
      </c>
      <c r="B218" s="259" t="s">
        <v>704</v>
      </c>
      <c r="C218" s="211">
        <v>4.0</v>
      </c>
      <c r="D218" s="271" t="s">
        <v>596</v>
      </c>
      <c r="E218" s="163" t="str">
        <f>VLOOKUP(D218,'TS Gantry - AP47'!$C$8:$D$646,2,0)</f>
        <v>DB2+0</v>
      </c>
      <c r="F218" s="157">
        <v>59.501</v>
      </c>
      <c r="G218" s="136">
        <v>46120.0</v>
      </c>
      <c r="H218" s="345">
        <v>46129.0</v>
      </c>
      <c r="I218" s="185" t="s">
        <v>724</v>
      </c>
      <c r="J218" s="287" t="s">
        <v>722</v>
      </c>
      <c r="K218" s="214" t="s">
        <v>654</v>
      </c>
      <c r="L218" s="214" t="str">
        <f>VLOOKUP(D218,'TS Gantry - AP47'!$C$8:$X$638,22,FALSE)</f>
        <v>MALSAR</v>
      </c>
      <c r="M218" s="214" t="str">
        <f>VLOOKUP(D218,'TS Gantry - AP47'!$C$8:$Y$638,23,FALSE)</f>
        <v>SARDARSHAHAR</v>
      </c>
      <c r="N218" s="214" t="str">
        <f>VLOOKUP(D218,'TS Gantry - AP47'!$C$8:$Z$638,24,FALSE)</f>
        <v>CHURU</v>
      </c>
      <c r="O218" s="163"/>
      <c r="P218" s="163"/>
      <c r="Q218" s="183"/>
      <c r="R218" s="183"/>
      <c r="S218" s="163"/>
      <c r="T218" s="323"/>
      <c r="U218" s="175"/>
      <c r="V218" s="175"/>
      <c r="W218" s="175"/>
      <c r="X218" s="175"/>
      <c r="Y218" s="175"/>
      <c r="Z218" s="175"/>
      <c r="AA218" s="175"/>
    </row>
    <row r="219" ht="15.75" customHeight="1">
      <c r="A219" s="275">
        <f t="shared" si="6"/>
        <v>211</v>
      </c>
      <c r="B219" s="259" t="s">
        <v>704</v>
      </c>
      <c r="C219" s="211">
        <v>5.0</v>
      </c>
      <c r="D219" s="317" t="s">
        <v>613</v>
      </c>
      <c r="E219" s="163" t="str">
        <f>VLOOKUP(D219,'TS Gantry - AP47'!$C$8:$D$646,2,0)</f>
        <v>DA+3</v>
      </c>
      <c r="F219" s="157">
        <v>37.931</v>
      </c>
      <c r="G219" s="136">
        <v>46126.0</v>
      </c>
      <c r="H219" s="158">
        <v>46133.0</v>
      </c>
      <c r="I219" s="185" t="s">
        <v>750</v>
      </c>
      <c r="J219" s="214" t="s">
        <v>736</v>
      </c>
      <c r="K219" s="214" t="s">
        <v>654</v>
      </c>
      <c r="L219" s="214" t="str">
        <f>VLOOKUP(D219,'TS Gantry - AP47'!$C$8:$X$638,22,FALSE)</f>
        <v>HALASAR</v>
      </c>
      <c r="M219" s="214" t="str">
        <f>VLOOKUP(D219,'TS Gantry - AP47'!$C$8:$Y$638,23,FALSE)</f>
        <v>SARDARSHAHAR</v>
      </c>
      <c r="N219" s="214" t="str">
        <f>VLOOKUP(D219,'TS Gantry - AP47'!$C$8:$Z$638,24,FALSE)</f>
        <v>CHURU</v>
      </c>
      <c r="O219" s="292"/>
      <c r="P219" s="292"/>
      <c r="Q219" s="183"/>
      <c r="R219" s="183"/>
      <c r="S219" s="292"/>
      <c r="T219" s="163"/>
      <c r="U219" s="175"/>
      <c r="V219" s="175"/>
      <c r="W219" s="175"/>
      <c r="X219" s="175"/>
      <c r="Y219" s="175"/>
      <c r="Z219" s="175"/>
      <c r="AA219" s="175"/>
    </row>
    <row r="220" ht="15.75" customHeight="1">
      <c r="A220" s="163">
        <f t="shared" si="6"/>
        <v>212</v>
      </c>
      <c r="B220" s="259" t="s">
        <v>704</v>
      </c>
      <c r="C220" s="211">
        <v>6.0</v>
      </c>
      <c r="D220" s="317" t="s">
        <v>550</v>
      </c>
      <c r="E220" s="346" t="str">
        <f>VLOOKUP(D220,'TS Gantry - AP47'!$C$8:$D$646,2,0)</f>
        <v>DA+9</v>
      </c>
      <c r="F220" s="157">
        <v>45.697</v>
      </c>
      <c r="G220" s="347">
        <v>46130.0</v>
      </c>
      <c r="H220" s="158">
        <v>46135.0</v>
      </c>
      <c r="I220" s="185" t="s">
        <v>724</v>
      </c>
      <c r="J220" s="214" t="s">
        <v>722</v>
      </c>
      <c r="K220" s="214" t="s">
        <v>654</v>
      </c>
      <c r="L220" s="214" t="str">
        <f>VLOOKUP(D220,'TS Gantry - AP47'!$C$8:$X$638,22,FALSE)</f>
        <v>SONPALSAR</v>
      </c>
      <c r="M220" s="214" t="str">
        <f>VLOOKUP(D220,'TS Gantry - AP47'!$C$8:$Y$638,23,FALSE)</f>
        <v>SARDARSHAHAR</v>
      </c>
      <c r="N220" s="214" t="str">
        <f>VLOOKUP(D220,'TS Gantry - AP47'!$C$8:$Z$638,24,FALSE)</f>
        <v>CHURU</v>
      </c>
      <c r="O220" s="211"/>
      <c r="P220" s="211"/>
      <c r="Q220" s="213"/>
      <c r="R220" s="213"/>
      <c r="S220" s="211"/>
      <c r="T220" s="321"/>
      <c r="U220" s="175"/>
      <c r="V220" s="175"/>
      <c r="W220" s="175"/>
      <c r="X220" s="175"/>
      <c r="Y220" s="175"/>
      <c r="Z220" s="175"/>
      <c r="AA220" s="175"/>
    </row>
    <row r="221" ht="15.75" customHeight="1">
      <c r="A221" s="275">
        <f t="shared" si="6"/>
        <v>213</v>
      </c>
      <c r="B221" s="259" t="s">
        <v>704</v>
      </c>
      <c r="C221" s="211">
        <v>7.0</v>
      </c>
      <c r="D221" s="305" t="s">
        <v>551</v>
      </c>
      <c r="E221" s="346" t="str">
        <f>VLOOKUP(D221,'TS Gantry - AP47'!$C$8:$D$646,2,0)</f>
        <v>DA+9</v>
      </c>
      <c r="F221" s="157">
        <v>45.697</v>
      </c>
      <c r="G221" s="348">
        <v>46136.0</v>
      </c>
      <c r="H221" s="158">
        <v>46141.0</v>
      </c>
      <c r="I221" s="185" t="s">
        <v>724</v>
      </c>
      <c r="J221" s="214" t="s">
        <v>722</v>
      </c>
      <c r="K221" s="214" t="s">
        <v>654</v>
      </c>
      <c r="L221" s="214" t="str">
        <f>VLOOKUP(D221,'TS Gantry - AP47'!$C$8:$X$638,22,FALSE)</f>
        <v>RANGAISAR</v>
      </c>
      <c r="M221" s="214" t="str">
        <f>VLOOKUP(D221,'TS Gantry - AP47'!$C$8:$Y$638,23,FALSE)</f>
        <v>SARDARSHAHAR</v>
      </c>
      <c r="N221" s="214" t="str">
        <f>VLOOKUP(D221,'TS Gantry - AP47'!$C$8:$Z$638,24,FALSE)</f>
        <v>CHURU</v>
      </c>
      <c r="O221" s="163"/>
      <c r="P221" s="163"/>
      <c r="Q221" s="183"/>
      <c r="R221" s="183"/>
      <c r="S221" s="163"/>
      <c r="T221" s="204"/>
      <c r="U221" s="175"/>
      <c r="V221" s="175"/>
      <c r="W221" s="175"/>
      <c r="X221" s="175"/>
      <c r="Y221" s="175"/>
      <c r="Z221" s="175"/>
      <c r="AA221" s="175"/>
    </row>
    <row r="222" ht="15.75" customHeight="1">
      <c r="A222" s="163">
        <f t="shared" si="6"/>
        <v>214</v>
      </c>
      <c r="B222" s="259" t="s">
        <v>705</v>
      </c>
      <c r="C222" s="211">
        <v>1.0</v>
      </c>
      <c r="D222" s="317" t="s">
        <v>611</v>
      </c>
      <c r="E222" s="163" t="str">
        <f>VLOOKUP(D222,'TS Gantry - AP47'!$C$8:$D$646,2,0)</f>
        <v>DA+6</v>
      </c>
      <c r="F222" s="157">
        <v>43.804</v>
      </c>
      <c r="G222" s="136">
        <v>46134.0</v>
      </c>
      <c r="H222" s="158">
        <v>46145.0</v>
      </c>
      <c r="I222" s="185" t="s">
        <v>750</v>
      </c>
      <c r="J222" s="214" t="s">
        <v>736</v>
      </c>
      <c r="K222" s="214" t="s">
        <v>654</v>
      </c>
      <c r="L222" s="214" t="str">
        <f>VLOOKUP(D222,'TS Gantry - AP47'!$C$8:$X$638,22,FALSE)</f>
        <v>MALSAR</v>
      </c>
      <c r="M222" s="214" t="str">
        <f>VLOOKUP(D222,'TS Gantry - AP47'!$C$8:$Y$638,23,FALSE)</f>
        <v>SARDARSHAHAR</v>
      </c>
      <c r="N222" s="214" t="str">
        <f>VLOOKUP(D222,'TS Gantry - AP47'!$C$8:$Z$638,24,FALSE)</f>
        <v>CHURU</v>
      </c>
      <c r="O222" s="292"/>
      <c r="P222" s="292"/>
      <c r="Q222" s="183"/>
      <c r="R222" s="183"/>
      <c r="S222" s="292"/>
      <c r="T222" s="163"/>
      <c r="U222" s="175"/>
      <c r="V222" s="175"/>
      <c r="W222" s="175"/>
      <c r="X222" s="175"/>
      <c r="Y222" s="175"/>
      <c r="Z222" s="175"/>
      <c r="AA222" s="175"/>
    </row>
    <row r="223" ht="15.75" customHeight="1">
      <c r="A223" s="275">
        <f t="shared" si="6"/>
        <v>215</v>
      </c>
      <c r="B223" s="259" t="s">
        <v>705</v>
      </c>
      <c r="C223" s="211">
        <v>2.0</v>
      </c>
      <c r="D223" s="317" t="s">
        <v>560</v>
      </c>
      <c r="E223" s="163" t="str">
        <f>VLOOKUP(D223,'TS Gantry - AP47'!$C$8:$D$646,2,0)</f>
        <v>DA+6</v>
      </c>
      <c r="F223" s="157">
        <v>43.804</v>
      </c>
      <c r="G223" s="136">
        <v>46142.0</v>
      </c>
      <c r="H223" s="158">
        <v>46147.0</v>
      </c>
      <c r="I223" s="185" t="s">
        <v>724</v>
      </c>
      <c r="J223" s="214" t="s">
        <v>722</v>
      </c>
      <c r="K223" s="214" t="s">
        <v>654</v>
      </c>
      <c r="L223" s="214" t="str">
        <f>VLOOKUP(D223,'TS Gantry - AP47'!$C$8:$X$638,22,FALSE)</f>
        <v>RANGAISAR</v>
      </c>
      <c r="M223" s="214" t="str">
        <f>VLOOKUP(D223,'TS Gantry - AP47'!$C$8:$Y$638,23,FALSE)</f>
        <v>SARDARSHAHAR</v>
      </c>
      <c r="N223" s="214" t="str">
        <f>VLOOKUP(D223,'TS Gantry - AP47'!$C$8:$Z$638,24,FALSE)</f>
        <v>CHURU</v>
      </c>
      <c r="O223" s="163"/>
      <c r="P223" s="163"/>
      <c r="Q223" s="183"/>
      <c r="R223" s="183"/>
      <c r="S223" s="163"/>
      <c r="T223" s="163"/>
      <c r="U223" s="175"/>
      <c r="V223" s="175"/>
      <c r="W223" s="175"/>
      <c r="X223" s="175"/>
      <c r="Y223" s="175"/>
      <c r="Z223" s="175"/>
      <c r="AA223" s="175"/>
    </row>
    <row r="224" ht="15.75" customHeight="1">
      <c r="A224" s="163">
        <f t="shared" si="6"/>
        <v>216</v>
      </c>
      <c r="B224" s="259" t="s">
        <v>705</v>
      </c>
      <c r="C224" s="211">
        <v>3.0</v>
      </c>
      <c r="D224" s="305" t="s">
        <v>561</v>
      </c>
      <c r="E224" s="163" t="str">
        <f>VLOOKUP(D224,'TS Gantry - AP47'!$C$8:$D$646,2,0)</f>
        <v>DA+9</v>
      </c>
      <c r="F224" s="157">
        <v>45.697</v>
      </c>
      <c r="G224" s="249">
        <v>46148.0</v>
      </c>
      <c r="H224" s="158">
        <v>46154.0</v>
      </c>
      <c r="I224" s="185" t="s">
        <v>724</v>
      </c>
      <c r="J224" s="214" t="s">
        <v>722</v>
      </c>
      <c r="K224" s="214" t="s">
        <v>654</v>
      </c>
      <c r="L224" s="214" t="str">
        <f>VLOOKUP(D224,'TS Gantry - AP47'!$C$8:$X$638,22,FALSE)</f>
        <v>RANGAISAR</v>
      </c>
      <c r="M224" s="214" t="str">
        <f>VLOOKUP(D224,'TS Gantry - AP47'!$C$8:$Y$638,23,FALSE)</f>
        <v>SARDARSHAHAR</v>
      </c>
      <c r="N224" s="214" t="str">
        <f>VLOOKUP(D224,'TS Gantry - AP47'!$C$8:$Z$638,24,FALSE)</f>
        <v>CHURU</v>
      </c>
      <c r="O224" s="163"/>
      <c r="P224" s="163"/>
      <c r="Q224" s="183"/>
      <c r="R224" s="183"/>
      <c r="S224" s="163"/>
      <c r="T224" s="204"/>
      <c r="U224" s="175"/>
      <c r="V224" s="175"/>
      <c r="W224" s="175"/>
      <c r="X224" s="175"/>
      <c r="Y224" s="175"/>
      <c r="Z224" s="175"/>
      <c r="AA224" s="175"/>
    </row>
    <row r="225" ht="15.75" customHeight="1">
      <c r="A225" s="275">
        <f t="shared" si="6"/>
        <v>217</v>
      </c>
      <c r="B225" s="259" t="s">
        <v>705</v>
      </c>
      <c r="C225" s="211">
        <v>4.0</v>
      </c>
      <c r="D225" s="317" t="s">
        <v>610</v>
      </c>
      <c r="E225" s="163" t="str">
        <f>VLOOKUP(D225,'TS Gantry - AP47'!$C$8:$D$646,2,0)</f>
        <v>DA+6</v>
      </c>
      <c r="F225" s="157">
        <v>43.804</v>
      </c>
      <c r="G225" s="136">
        <v>46146.0</v>
      </c>
      <c r="H225" s="158">
        <v>46157.0</v>
      </c>
      <c r="I225" s="185" t="s">
        <v>750</v>
      </c>
      <c r="J225" s="214" t="s">
        <v>671</v>
      </c>
      <c r="K225" s="214" t="s">
        <v>654</v>
      </c>
      <c r="L225" s="214" t="str">
        <f>VLOOKUP(D225,'TS Gantry - AP47'!$C$8:$X$638,22,FALSE)</f>
        <v>MALSAR</v>
      </c>
      <c r="M225" s="214" t="str">
        <f>VLOOKUP(D225,'TS Gantry - AP47'!$C$8:$Y$638,23,FALSE)</f>
        <v>SARDARSHAHAR</v>
      </c>
      <c r="N225" s="214" t="str">
        <f>VLOOKUP(D225,'TS Gantry - AP47'!$C$8:$Z$638,24,FALSE)</f>
        <v>CHURU</v>
      </c>
      <c r="O225" s="163"/>
      <c r="P225" s="163"/>
      <c r="Q225" s="183"/>
      <c r="R225" s="183"/>
      <c r="S225" s="163"/>
      <c r="T225" s="204"/>
      <c r="U225" s="175"/>
      <c r="V225" s="175"/>
      <c r="W225" s="175"/>
      <c r="X225" s="175"/>
      <c r="Y225" s="175"/>
      <c r="Z225" s="175"/>
      <c r="AA225" s="175"/>
    </row>
    <row r="226" ht="15.75" customHeight="1">
      <c r="A226" s="163">
        <f t="shared" si="6"/>
        <v>218</v>
      </c>
      <c r="B226" s="259" t="s">
        <v>705</v>
      </c>
      <c r="C226" s="211">
        <v>5.0</v>
      </c>
      <c r="D226" s="319" t="s">
        <v>557</v>
      </c>
      <c r="E226" s="163" t="str">
        <f>VLOOKUP(D226,'TS Gantry - AP47'!$C$8:$D$646,2,0)</f>
        <v>DA+9</v>
      </c>
      <c r="F226" s="157">
        <v>45.697</v>
      </c>
      <c r="G226" s="320">
        <v>46159.0</v>
      </c>
      <c r="H226" s="345">
        <v>46165.0</v>
      </c>
      <c r="I226" s="185" t="s">
        <v>724</v>
      </c>
      <c r="J226" s="287" t="s">
        <v>722</v>
      </c>
      <c r="K226" s="214" t="s">
        <v>654</v>
      </c>
      <c r="L226" s="214" t="str">
        <f>VLOOKUP(D226,'TS Gantry - AP47'!$C$8:$X$638,22,FALSE)</f>
        <v>RANGAISAR</v>
      </c>
      <c r="M226" s="214" t="str">
        <f>VLOOKUP(D226,'TS Gantry - AP47'!$C$8:$Y$638,23,FALSE)</f>
        <v>SARDARSHAHAR</v>
      </c>
      <c r="N226" s="214" t="str">
        <f>VLOOKUP(D226,'TS Gantry - AP47'!$C$8:$Z$638,24,FALSE)</f>
        <v>CHURU</v>
      </c>
      <c r="O226" s="163"/>
      <c r="P226" s="163"/>
      <c r="Q226" s="183"/>
      <c r="R226" s="183"/>
      <c r="S226" s="163"/>
      <c r="T226" s="204"/>
      <c r="U226" s="175"/>
      <c r="V226" s="175"/>
      <c r="W226" s="175"/>
      <c r="X226" s="175"/>
      <c r="Y226" s="175"/>
      <c r="Z226" s="175"/>
      <c r="AA226" s="175"/>
    </row>
    <row r="227" ht="15.75" customHeight="1">
      <c r="A227" s="275">
        <f t="shared" si="6"/>
        <v>219</v>
      </c>
      <c r="B227" s="259" t="s">
        <v>705</v>
      </c>
      <c r="C227" s="211">
        <v>6.0</v>
      </c>
      <c r="D227" s="319" t="s">
        <v>558</v>
      </c>
      <c r="E227" s="163" t="str">
        <f>VLOOKUP(D227,'TS Gantry - AP47'!$C$8:$D$646,2,0)</f>
        <v>DA+6</v>
      </c>
      <c r="F227" s="349">
        <v>43.804</v>
      </c>
      <c r="G227" s="320">
        <v>46155.0</v>
      </c>
      <c r="H227" s="345">
        <v>46168.0</v>
      </c>
      <c r="I227" s="185" t="s">
        <v>724</v>
      </c>
      <c r="J227" s="287" t="s">
        <v>722</v>
      </c>
      <c r="K227" s="214" t="s">
        <v>654</v>
      </c>
      <c r="L227" s="214" t="str">
        <f>VLOOKUP(D227,'TS Gantry - AP47'!$C$8:$X$638,22,FALSE)</f>
        <v>RANGAISAR</v>
      </c>
      <c r="M227" s="214" t="str">
        <f>VLOOKUP(D227,'TS Gantry - AP47'!$C$8:$Y$638,23,FALSE)</f>
        <v>SARDARSHAHAR</v>
      </c>
      <c r="N227" s="214" t="str">
        <f>VLOOKUP(D227,'TS Gantry - AP47'!$C$8:$Z$638,24,FALSE)</f>
        <v>CHURU</v>
      </c>
      <c r="O227" s="292"/>
      <c r="P227" s="292"/>
      <c r="Q227" s="183"/>
      <c r="R227" s="183"/>
      <c r="S227" s="292"/>
      <c r="T227" s="163"/>
      <c r="U227" s="175"/>
      <c r="V227" s="175"/>
      <c r="W227" s="175"/>
      <c r="X227" s="175"/>
      <c r="Y227" s="175"/>
      <c r="Z227" s="175"/>
      <c r="AA227" s="175"/>
    </row>
    <row r="228" ht="15.75" customHeight="1">
      <c r="A228" s="163">
        <f t="shared" si="6"/>
        <v>220</v>
      </c>
      <c r="B228" s="259" t="s">
        <v>705</v>
      </c>
      <c r="C228" s="211">
        <v>7.0</v>
      </c>
      <c r="D228" s="319" t="s">
        <v>605</v>
      </c>
      <c r="E228" s="346" t="str">
        <f>VLOOKUP(D228,'TS Gantry - AP47'!$C$8:$D$646,2,0)</f>
        <v>DA+3</v>
      </c>
      <c r="F228" s="157">
        <v>37.931</v>
      </c>
      <c r="G228" s="330">
        <v>46158.0</v>
      </c>
      <c r="H228" s="345">
        <v>46169.0</v>
      </c>
      <c r="I228" s="185" t="s">
        <v>750</v>
      </c>
      <c r="J228" s="287" t="s">
        <v>671</v>
      </c>
      <c r="K228" s="214" t="s">
        <v>654</v>
      </c>
      <c r="L228" s="214" t="str">
        <f>VLOOKUP(D228,'TS Gantry - AP47'!$C$8:$X$638,22,FALSE)</f>
        <v>MALSAR</v>
      </c>
      <c r="M228" s="214" t="str">
        <f>VLOOKUP(D228,'TS Gantry - AP47'!$C$8:$Y$638,23,FALSE)</f>
        <v>SARDARSHAHAR</v>
      </c>
      <c r="N228" s="214" t="str">
        <f>VLOOKUP(D228,'TS Gantry - AP47'!$C$8:$Z$638,24,FALSE)</f>
        <v>CHURU</v>
      </c>
      <c r="O228" s="163"/>
      <c r="P228" s="163"/>
      <c r="Q228" s="183"/>
      <c r="R228" s="183"/>
      <c r="S228" s="163"/>
      <c r="T228" s="204"/>
      <c r="U228" s="175"/>
      <c r="V228" s="175"/>
      <c r="W228" s="175"/>
      <c r="X228" s="175"/>
      <c r="Y228" s="175"/>
      <c r="Z228" s="175"/>
      <c r="AA228" s="175"/>
    </row>
    <row r="229" ht="15.75" customHeight="1">
      <c r="A229" s="275">
        <f t="shared" si="6"/>
        <v>221</v>
      </c>
      <c r="B229" s="259" t="s">
        <v>705</v>
      </c>
      <c r="C229" s="211">
        <v>8.0</v>
      </c>
      <c r="D229" s="305" t="s">
        <v>541</v>
      </c>
      <c r="E229" s="346" t="str">
        <f>VLOOKUP(D229,'TS Gantry - AP47'!$C$8:$D$646,2,0)</f>
        <v>DA+0</v>
      </c>
      <c r="F229" s="157">
        <f>36.16-20</f>
        <v>16.16</v>
      </c>
      <c r="G229" s="348">
        <v>46052.0</v>
      </c>
      <c r="H229" s="345">
        <v>46056.0</v>
      </c>
      <c r="I229" s="185" t="s">
        <v>752</v>
      </c>
      <c r="J229" s="287" t="s">
        <v>753</v>
      </c>
      <c r="K229" s="214" t="s">
        <v>654</v>
      </c>
      <c r="L229" s="214" t="str">
        <f>VLOOKUP(D229,'TS Gantry - AP47'!$C$8:$X$638,22,FALSE)</f>
        <v>SONPALSAR</v>
      </c>
      <c r="M229" s="214" t="str">
        <f>VLOOKUP(D229,'TS Gantry - AP47'!$C$8:$Y$638,23,FALSE)</f>
        <v>SARDARSHAHAR</v>
      </c>
      <c r="N229" s="214" t="str">
        <f>VLOOKUP(D229,'TS Gantry - AP47'!$C$8:$Z$638,24,FALSE)</f>
        <v>CHURU</v>
      </c>
      <c r="O229" s="163"/>
      <c r="P229" s="163"/>
      <c r="Q229" s="183"/>
      <c r="R229" s="183"/>
      <c r="S229" s="163"/>
      <c r="T229" s="204"/>
      <c r="U229" s="175"/>
      <c r="V229" s="175"/>
      <c r="W229" s="175"/>
      <c r="X229" s="175"/>
      <c r="Y229" s="175"/>
      <c r="Z229" s="175"/>
      <c r="AA229" s="175"/>
    </row>
    <row r="230" ht="15.75" customHeight="1">
      <c r="A230" s="240">
        <v>221.0</v>
      </c>
      <c r="B230" s="259" t="s">
        <v>705</v>
      </c>
      <c r="C230" s="275">
        <v>8.0</v>
      </c>
      <c r="D230" s="305" t="s">
        <v>541</v>
      </c>
      <c r="E230" s="346" t="str">
        <f>VLOOKUP(D230,'TS Gantry - AP47'!$C$8:$D$646,2,0)</f>
        <v>DA+0</v>
      </c>
      <c r="F230" s="157">
        <v>20.0</v>
      </c>
      <c r="G230" s="348">
        <v>46170.0</v>
      </c>
      <c r="H230" s="345">
        <v>46172.0</v>
      </c>
      <c r="I230" s="185" t="s">
        <v>724</v>
      </c>
      <c r="J230" s="214" t="s">
        <v>736</v>
      </c>
      <c r="K230" s="214" t="s">
        <v>654</v>
      </c>
      <c r="L230" s="214" t="str">
        <f>VLOOKUP(D230,'TS Gantry - AP47'!$C$8:$X$638,22,FALSE)</f>
        <v>SONPALSAR</v>
      </c>
      <c r="M230" s="214" t="str">
        <f>VLOOKUP(D230,'TS Gantry - AP47'!$C$8:$Y$638,23,FALSE)</f>
        <v>SARDARSHAHAR</v>
      </c>
      <c r="N230" s="214" t="str">
        <f>VLOOKUP(D230,'TS Gantry - AP47'!$C$8:$Z$638,24,FALSE)</f>
        <v>CHURU</v>
      </c>
      <c r="O230" s="163"/>
      <c r="P230" s="163"/>
      <c r="Q230" s="183"/>
      <c r="R230" s="183"/>
      <c r="S230" s="163"/>
      <c r="T230" s="204"/>
      <c r="U230" s="175"/>
      <c r="V230" s="175"/>
      <c r="W230" s="175"/>
      <c r="X230" s="175"/>
      <c r="Y230" s="175"/>
      <c r="Z230" s="175"/>
      <c r="AA230" s="175"/>
    </row>
    <row r="231" ht="15.75" customHeight="1">
      <c r="A231" s="163">
        <f t="shared" ref="A231:A378" si="7">A230+1</f>
        <v>222</v>
      </c>
      <c r="B231" s="350" t="s">
        <v>641</v>
      </c>
      <c r="C231" s="163">
        <v>1.0</v>
      </c>
      <c r="D231" s="351" t="s">
        <v>304</v>
      </c>
      <c r="E231" s="163" t="str">
        <f>VLOOKUP(D231,'TS Gantry - AP47'!$C$8:$D$646,2,0)</f>
        <v>DA+6</v>
      </c>
      <c r="F231" s="306">
        <v>43.804</v>
      </c>
      <c r="G231" s="320">
        <v>46163.0</v>
      </c>
      <c r="H231" s="345">
        <v>46176.0</v>
      </c>
      <c r="I231" s="185" t="s">
        <v>774</v>
      </c>
      <c r="J231" s="287" t="s">
        <v>732</v>
      </c>
      <c r="K231" s="214" t="s">
        <v>654</v>
      </c>
      <c r="L231" s="214" t="str">
        <f>VLOOKUP(D231,'TS Gantry - AP47'!$C$8:$X$638,22,FALSE)</f>
        <v>BINJHARWALI</v>
      </c>
      <c r="M231" s="214" t="str">
        <f>VLOOKUP(D231,'TS Gantry - AP47'!$C$8:$Y$638,23,FALSE)</f>
        <v>LUNKARANSAR</v>
      </c>
      <c r="N231" s="214" t="str">
        <f>VLOOKUP(D231,'TS Gantry - AP47'!$C$8:$Z$638,24,FALSE)</f>
        <v>BIKANER</v>
      </c>
      <c r="O231" s="163"/>
      <c r="P231" s="163"/>
      <c r="Q231" s="183"/>
      <c r="R231" s="183"/>
      <c r="S231" s="163"/>
      <c r="T231" s="204"/>
      <c r="U231" s="175"/>
      <c r="V231" s="175"/>
      <c r="W231" s="175"/>
      <c r="X231" s="175"/>
      <c r="Y231" s="175"/>
      <c r="Z231" s="175"/>
      <c r="AA231" s="175"/>
    </row>
    <row r="232" ht="15.75" customHeight="1">
      <c r="A232" s="163">
        <f t="shared" si="7"/>
        <v>223</v>
      </c>
      <c r="B232" s="350" t="s">
        <v>641</v>
      </c>
      <c r="C232" s="163">
        <v>2.0</v>
      </c>
      <c r="D232" s="351" t="s">
        <v>555</v>
      </c>
      <c r="E232" s="163" t="str">
        <f>VLOOKUP(D232,'TS Gantry - AP47'!$C$8:$D$646,2,0)</f>
        <v>DA+6</v>
      </c>
      <c r="F232" s="157">
        <v>43.804</v>
      </c>
      <c r="G232" s="320">
        <v>46168.0</v>
      </c>
      <c r="H232" s="345">
        <v>46177.0</v>
      </c>
      <c r="I232" s="185" t="s">
        <v>724</v>
      </c>
      <c r="J232" s="352" t="s">
        <v>722</v>
      </c>
      <c r="K232" s="214" t="s">
        <v>654</v>
      </c>
      <c r="L232" s="214" t="str">
        <f>VLOOKUP(D232,'TS Gantry - AP47'!$C$8:$X$638,22,FALSE)</f>
        <v>RANGAISAR</v>
      </c>
      <c r="M232" s="214" t="str">
        <f>VLOOKUP(D232,'TS Gantry - AP47'!$C$8:$Y$638,23,FALSE)</f>
        <v>SARDARSHAHAR</v>
      </c>
      <c r="N232" s="214" t="str">
        <f>VLOOKUP(D232,'TS Gantry - AP47'!$C$8:$Z$638,24,FALSE)</f>
        <v>CHURU</v>
      </c>
      <c r="O232" s="292"/>
      <c r="P232" s="292"/>
      <c r="Q232" s="183"/>
      <c r="R232" s="183"/>
      <c r="S232" s="292"/>
      <c r="T232" s="163"/>
      <c r="U232" s="175"/>
      <c r="V232" s="175"/>
      <c r="W232" s="175"/>
      <c r="X232" s="175"/>
      <c r="Y232" s="175"/>
      <c r="Z232" s="175"/>
      <c r="AA232" s="175"/>
    </row>
    <row r="233" ht="15.75" customHeight="1">
      <c r="A233" s="163">
        <f t="shared" si="7"/>
        <v>224</v>
      </c>
      <c r="B233" s="350" t="s">
        <v>641</v>
      </c>
      <c r="C233" s="163">
        <v>3.0</v>
      </c>
      <c r="D233" s="353" t="s">
        <v>547</v>
      </c>
      <c r="E233" s="163" t="str">
        <f>VLOOKUP(D233,'TS Gantry - AP47'!$C$8:$D$646,2,0)</f>
        <v>DB2+3</v>
      </c>
      <c r="F233" s="157">
        <v>62.116156</v>
      </c>
      <c r="G233" s="136">
        <v>46178.0</v>
      </c>
      <c r="H233" s="158">
        <v>46185.0</v>
      </c>
      <c r="I233" s="289" t="s">
        <v>724</v>
      </c>
      <c r="J233" s="185" t="s">
        <v>722</v>
      </c>
      <c r="K233" s="287" t="s">
        <v>654</v>
      </c>
      <c r="L233" s="214" t="str">
        <f>VLOOKUP(D233,'TS Gantry - AP47'!$C$8:$X$638,22,FALSE)</f>
        <v>SONPALSAR</v>
      </c>
      <c r="M233" s="214" t="str">
        <f>VLOOKUP(D233,'TS Gantry - AP47'!$C$8:$Y$638,23,FALSE)</f>
        <v>SARDARSHAHAR</v>
      </c>
      <c r="N233" s="214" t="str">
        <f>VLOOKUP(D233,'TS Gantry - AP47'!$C$8:$Z$638,24,FALSE)</f>
        <v>CHURU</v>
      </c>
      <c r="O233" s="163"/>
      <c r="P233" s="163"/>
      <c r="Q233" s="183"/>
      <c r="R233" s="183"/>
      <c r="S233" s="163"/>
      <c r="T233" s="204"/>
      <c r="U233" s="175"/>
      <c r="V233" s="175"/>
      <c r="W233" s="175"/>
      <c r="X233" s="175"/>
      <c r="Y233" s="175"/>
      <c r="Z233" s="175"/>
      <c r="AA233" s="175"/>
    </row>
    <row r="234" ht="15.75" customHeight="1">
      <c r="A234" s="163">
        <f t="shared" si="7"/>
        <v>225</v>
      </c>
      <c r="B234" s="175" t="s">
        <v>641</v>
      </c>
      <c r="C234" s="163">
        <v>4.0</v>
      </c>
      <c r="D234" s="354" t="s">
        <v>385</v>
      </c>
      <c r="E234" s="240" t="str">
        <f>VLOOKUP(D234,'TS Gantry - AP47'!$C$8:$D$646,2,0)</f>
        <v>DA+3</v>
      </c>
      <c r="F234" s="349">
        <v>37.931</v>
      </c>
      <c r="G234" s="326">
        <v>46181.0</v>
      </c>
      <c r="H234" s="164">
        <v>46187.0</v>
      </c>
      <c r="I234" s="355" t="s">
        <v>774</v>
      </c>
      <c r="J234" s="239" t="s">
        <v>729</v>
      </c>
      <c r="K234" s="352" t="s">
        <v>654</v>
      </c>
      <c r="L234" s="283" t="str">
        <f>VLOOKUP(D234,'TS Gantry - AP47'!$C$8:$X$638,22,FALSE)</f>
        <v>HANSHERA</v>
      </c>
      <c r="M234" s="283" t="str">
        <f>VLOOKUP(D234,'TS Gantry - AP47'!$C$8:$Y$638,23,FALSE)</f>
        <v>LUNKARANSAR</v>
      </c>
      <c r="N234" s="283" t="str">
        <f>VLOOKUP(D234,'TS Gantry - AP47'!$C$8:$Z$638,24,FALSE)</f>
        <v>BIKANER</v>
      </c>
      <c r="O234" s="240"/>
      <c r="P234" s="240"/>
      <c r="Q234" s="356"/>
      <c r="R234" s="356"/>
      <c r="S234" s="240"/>
      <c r="T234" s="357"/>
      <c r="U234" s="175"/>
      <c r="V234" s="175"/>
      <c r="W234" s="175"/>
      <c r="X234" s="175"/>
      <c r="Y234" s="175"/>
      <c r="Z234" s="175"/>
      <c r="AA234" s="175"/>
    </row>
    <row r="235" ht="15.75" customHeight="1">
      <c r="A235" s="163">
        <f t="shared" si="7"/>
        <v>226</v>
      </c>
      <c r="B235" s="358" t="s">
        <v>641</v>
      </c>
      <c r="C235" s="163">
        <v>5.0</v>
      </c>
      <c r="D235" s="353" t="s">
        <v>473</v>
      </c>
      <c r="E235" s="163" t="str">
        <f>VLOOKUP(D235,'TS Gantry - AP47'!$C$8:$D$646,2,0)</f>
        <v>DA+0</v>
      </c>
      <c r="F235" s="157">
        <v>36.16</v>
      </c>
      <c r="G235" s="158">
        <v>46182.0</v>
      </c>
      <c r="H235" s="158">
        <v>46188.0</v>
      </c>
      <c r="I235" s="185" t="s">
        <v>775</v>
      </c>
      <c r="J235" s="185" t="s">
        <v>706</v>
      </c>
      <c r="K235" s="185" t="s">
        <v>654</v>
      </c>
      <c r="L235" s="185" t="str">
        <f>VLOOKUP(D235,'TS Gantry - AP47'!$C$8:$X$638,22,FALSE)</f>
        <v>GARABDESAR</v>
      </c>
      <c r="M235" s="185" t="str">
        <f>VLOOKUP(D235,'TS Gantry - AP47'!$C$8:$Y$638,23,FALSE)</f>
        <v>LUNKARANSAR</v>
      </c>
      <c r="N235" s="185" t="str">
        <f>VLOOKUP(D235,'TS Gantry - AP47'!$C$8:$Z$638,24,FALSE)</f>
        <v>BIKANER</v>
      </c>
      <c r="O235" s="163"/>
      <c r="P235" s="163"/>
      <c r="Q235" s="183"/>
      <c r="R235" s="183"/>
      <c r="S235" s="163"/>
      <c r="T235" s="204"/>
      <c r="U235" s="163"/>
      <c r="V235" s="163"/>
      <c r="W235" s="163"/>
      <c r="X235" s="163"/>
      <c r="Y235" s="163"/>
      <c r="Z235" s="163"/>
      <c r="AA235" s="163"/>
    </row>
    <row r="236" ht="15.75" customHeight="1">
      <c r="A236" s="163">
        <f t="shared" si="7"/>
        <v>227</v>
      </c>
      <c r="B236" s="358" t="s">
        <v>641</v>
      </c>
      <c r="C236" s="163">
        <v>6.0</v>
      </c>
      <c r="D236" s="353" t="s">
        <v>420</v>
      </c>
      <c r="E236" s="163" t="str">
        <f>VLOOKUP(D236,'TS Gantry - AP47'!$C$8:$D$646,2,0)</f>
        <v>DD60+9</v>
      </c>
      <c r="F236" s="157">
        <v>101.95259200000001</v>
      </c>
      <c r="G236" s="136">
        <v>46176.0</v>
      </c>
      <c r="H236" s="158">
        <v>46191.0</v>
      </c>
      <c r="I236" s="185" t="s">
        <v>776</v>
      </c>
      <c r="J236" s="185" t="s">
        <v>726</v>
      </c>
      <c r="K236" s="185" t="s">
        <v>654</v>
      </c>
      <c r="L236" s="185" t="str">
        <f>VLOOKUP(D236,'TS Gantry - AP47'!$C$8:$X$638,22,FALSE)</f>
        <v>LUNKARANSAR</v>
      </c>
      <c r="M236" s="185" t="str">
        <f>VLOOKUP(D236,'TS Gantry - AP47'!$C$8:$Y$638,23,FALSE)</f>
        <v>LUNKARANSAR</v>
      </c>
      <c r="N236" s="185" t="str">
        <f>VLOOKUP(D236,'TS Gantry - AP47'!$C$8:$Z$638,24,FALSE)</f>
        <v>BIKANER</v>
      </c>
      <c r="O236" s="163"/>
      <c r="P236" s="163"/>
      <c r="Q236" s="183"/>
      <c r="R236" s="183"/>
      <c r="S236" s="163"/>
      <c r="T236" s="204"/>
      <c r="U236" s="163"/>
      <c r="V236" s="163"/>
      <c r="W236" s="163"/>
      <c r="X236" s="163"/>
      <c r="Y236" s="163"/>
      <c r="Z236" s="163"/>
      <c r="AA236" s="163"/>
    </row>
    <row r="237" ht="15.75" customHeight="1">
      <c r="A237" s="163">
        <f t="shared" si="7"/>
        <v>228</v>
      </c>
      <c r="B237" s="358" t="s">
        <v>641</v>
      </c>
      <c r="C237" s="163">
        <v>7.0</v>
      </c>
      <c r="D237" s="359" t="s">
        <v>259</v>
      </c>
      <c r="E237" s="163" t="str">
        <f>VLOOKUP(D237,'TS Gantry - AP47'!$C$8:$D$646,2,0)</f>
        <v>DA-1.5</v>
      </c>
      <c r="F237" s="157"/>
      <c r="G237" s="158">
        <v>46173.0</v>
      </c>
      <c r="H237" s="158"/>
      <c r="I237" s="185" t="s">
        <v>774</v>
      </c>
      <c r="J237" s="185"/>
      <c r="K237" s="185" t="s">
        <v>654</v>
      </c>
      <c r="L237" s="185" t="str">
        <f>VLOOKUP(D237,'TS Gantry - AP47'!$C$8:$X$638,22,FALSE)</f>
        <v>KELAN</v>
      </c>
      <c r="M237" s="185" t="str">
        <f>VLOOKUP(D237,'TS Gantry - AP47'!$C$8:$Y$638,23,FALSE)</f>
        <v>CHHATARGARH</v>
      </c>
      <c r="N237" s="185" t="str">
        <f>VLOOKUP(D237,'TS Gantry - AP47'!$C$8:$Z$638,24,FALSE)</f>
        <v>BIKANER</v>
      </c>
      <c r="O237" s="163"/>
      <c r="P237" s="163"/>
      <c r="Q237" s="183"/>
      <c r="R237" s="183"/>
      <c r="S237" s="163"/>
      <c r="T237" s="204"/>
      <c r="U237" s="163"/>
      <c r="V237" s="163"/>
      <c r="W237" s="163"/>
      <c r="X237" s="163"/>
      <c r="Y237" s="163"/>
      <c r="Z237" s="163"/>
      <c r="AA237" s="163"/>
    </row>
    <row r="238" ht="15.75" customHeight="1">
      <c r="A238" s="163">
        <f t="shared" si="7"/>
        <v>229</v>
      </c>
      <c r="B238" s="358" t="s">
        <v>641</v>
      </c>
      <c r="C238" s="163">
        <v>8.0</v>
      </c>
      <c r="D238" s="353" t="s">
        <v>603</v>
      </c>
      <c r="E238" s="163" t="str">
        <f>VLOOKUP(D238,'TS Gantry - AP47'!$C$8:$D$646,2,0)</f>
        <v>DA+3</v>
      </c>
      <c r="F238" s="163"/>
      <c r="G238" s="158">
        <v>46184.0</v>
      </c>
      <c r="H238" s="158"/>
      <c r="I238" s="185" t="s">
        <v>777</v>
      </c>
      <c r="J238" s="12"/>
      <c r="K238" s="185" t="s">
        <v>654</v>
      </c>
      <c r="L238" s="185" t="str">
        <f>VLOOKUP(D238,'TS Gantry - AP47'!$C$8:$X$638,22,FALSE)</f>
        <v>MALSAR</v>
      </c>
      <c r="M238" s="185" t="str">
        <f>VLOOKUP(D238,'TS Gantry - AP47'!$C$8:$Y$638,23,FALSE)</f>
        <v>SARDARSHAHAR</v>
      </c>
      <c r="N238" s="185" t="str">
        <f>VLOOKUP(D238,'TS Gantry - AP47'!$C$8:$Z$638,24,FALSE)</f>
        <v>CHURU</v>
      </c>
      <c r="O238" s="163"/>
      <c r="P238" s="163"/>
      <c r="Q238" s="183"/>
      <c r="R238" s="183"/>
      <c r="S238" s="163"/>
      <c r="T238" s="204"/>
      <c r="U238" s="163"/>
      <c r="V238" s="163"/>
      <c r="W238" s="163"/>
      <c r="X238" s="163"/>
      <c r="Y238" s="163"/>
      <c r="Z238" s="163"/>
      <c r="AA238" s="163"/>
    </row>
    <row r="239" ht="15.75" customHeight="1">
      <c r="A239" s="163">
        <f t="shared" si="7"/>
        <v>230</v>
      </c>
      <c r="B239" s="358" t="s">
        <v>641</v>
      </c>
      <c r="C239" s="163">
        <v>9.0</v>
      </c>
      <c r="D239" s="353" t="s">
        <v>545</v>
      </c>
      <c r="E239" s="163" t="str">
        <f>VLOOKUP(D239,'TS Gantry - AP47'!$C$8:$D$646,2,0)</f>
        <v>DA+9</v>
      </c>
      <c r="F239" s="163"/>
      <c r="G239" s="158">
        <v>46185.0</v>
      </c>
      <c r="H239" s="158"/>
      <c r="I239" s="185" t="s">
        <v>724</v>
      </c>
      <c r="J239" s="185"/>
      <c r="K239" s="185" t="s">
        <v>654</v>
      </c>
      <c r="L239" s="185" t="str">
        <f>VLOOKUP(D239,'TS Gantry - AP47'!$C$8:$X$638,22,FALSE)</f>
        <v>SONPALSAR</v>
      </c>
      <c r="M239" s="185" t="str">
        <f>VLOOKUP(D239,'TS Gantry - AP47'!$C$8:$Y$638,23,FALSE)</f>
        <v>SARDARSHAHAR</v>
      </c>
      <c r="N239" s="185" t="str">
        <f>VLOOKUP(D239,'TS Gantry - AP47'!$C$8:$Z$638,24,FALSE)</f>
        <v>CHURU</v>
      </c>
      <c r="O239" s="163"/>
      <c r="P239" s="163"/>
      <c r="Q239" s="183"/>
      <c r="R239" s="183"/>
      <c r="S239" s="163"/>
      <c r="T239" s="204"/>
      <c r="U239" s="163"/>
      <c r="V239" s="163"/>
      <c r="W239" s="163"/>
      <c r="X239" s="163"/>
      <c r="Y239" s="163"/>
      <c r="Z239" s="163"/>
      <c r="AA239" s="163"/>
    </row>
    <row r="240" ht="15.75" customHeight="1">
      <c r="A240" s="163">
        <f t="shared" si="7"/>
        <v>231</v>
      </c>
      <c r="B240" s="358" t="s">
        <v>641</v>
      </c>
      <c r="C240" s="163">
        <v>10.0</v>
      </c>
      <c r="D240" s="353" t="s">
        <v>476</v>
      </c>
      <c r="E240" s="163" t="str">
        <f>VLOOKUP(D240,'TS Gantry - AP47'!$C$8:$D$646,2,0)</f>
        <v>DA+3</v>
      </c>
      <c r="F240" s="163"/>
      <c r="G240" s="158">
        <v>46189.0</v>
      </c>
      <c r="H240" s="158"/>
      <c r="I240" s="185" t="s">
        <v>775</v>
      </c>
      <c r="J240" s="185"/>
      <c r="K240" s="185" t="s">
        <v>654</v>
      </c>
      <c r="L240" s="185" t="str">
        <f>VLOOKUP(D240,'TS Gantry - AP47'!$C$8:$X$638,22,FALSE)</f>
        <v>GARABDESAR</v>
      </c>
      <c r="M240" s="185" t="str">
        <f>VLOOKUP(D240,'TS Gantry - AP47'!$C$8:$Y$638,23,FALSE)</f>
        <v>LUNKARANSAR</v>
      </c>
      <c r="N240" s="185" t="str">
        <f>VLOOKUP(D240,'TS Gantry - AP47'!$C$8:$Z$638,24,FALSE)</f>
        <v>BIKANER</v>
      </c>
      <c r="O240" s="163"/>
      <c r="P240" s="163"/>
      <c r="Q240" s="183"/>
      <c r="R240" s="183"/>
      <c r="S240" s="163"/>
      <c r="T240" s="204"/>
      <c r="U240" s="163"/>
      <c r="V240" s="163"/>
      <c r="W240" s="163"/>
      <c r="X240" s="163"/>
      <c r="Y240" s="163"/>
      <c r="Z240" s="163"/>
      <c r="AA240" s="163"/>
    </row>
    <row r="241" ht="15.75" customHeight="1">
      <c r="A241" s="163">
        <f t="shared" si="7"/>
        <v>232</v>
      </c>
      <c r="B241" s="358" t="s">
        <v>641</v>
      </c>
      <c r="C241" s="163">
        <v>11.0</v>
      </c>
      <c r="D241" s="360" t="s">
        <v>388</v>
      </c>
      <c r="E241" s="163" t="str">
        <f>VLOOKUP(D241,'TS Gantry - AP47'!$C$8:$D$646,2,0)</f>
        <v>DD60+0</v>
      </c>
      <c r="F241" s="211"/>
      <c r="G241" s="249">
        <v>46190.0</v>
      </c>
      <c r="H241" s="249"/>
      <c r="I241" s="214" t="s">
        <v>716</v>
      </c>
      <c r="J241" s="214"/>
      <c r="K241" s="214" t="s">
        <v>654</v>
      </c>
      <c r="L241" s="214" t="str">
        <f>VLOOKUP(D241,'TS Gantry - AP47'!$C$8:$X$638,22,FALSE)</f>
        <v>JAKHARWALA</v>
      </c>
      <c r="M241" s="214" t="str">
        <f>VLOOKUP(D241,'TS Gantry - AP47'!$C$8:$Y$638,23,FALSE)</f>
        <v>LUNKARANSAR</v>
      </c>
      <c r="N241" s="214" t="str">
        <f>VLOOKUP(D241,'TS Gantry - AP47'!$C$8:$Z$638,24,FALSE)</f>
        <v>BIKANER</v>
      </c>
      <c r="O241" s="321"/>
      <c r="P241" s="321"/>
      <c r="Q241" s="213"/>
      <c r="R241" s="213"/>
      <c r="S241" s="321"/>
      <c r="T241" s="211"/>
      <c r="U241" s="175"/>
      <c r="V241" s="175"/>
      <c r="W241" s="175"/>
      <c r="X241" s="175"/>
      <c r="Y241" s="175"/>
      <c r="Z241" s="175"/>
      <c r="AA241" s="175"/>
    </row>
    <row r="242" ht="15.75" customHeight="1">
      <c r="A242" s="163">
        <f t="shared" si="7"/>
        <v>233</v>
      </c>
      <c r="B242" s="358"/>
      <c r="C242" s="163"/>
      <c r="D242" s="361"/>
      <c r="E242" s="163"/>
      <c r="F242" s="163"/>
      <c r="G242" s="158"/>
      <c r="H242" s="158"/>
      <c r="I242" s="214"/>
      <c r="J242" s="214"/>
      <c r="K242" s="214" t="s">
        <v>654</v>
      </c>
      <c r="L242" s="214" t="str">
        <f>VLOOKUP(D242,'TS Gantry - AP47'!$C$8:$X$638,22,FALSE)</f>
        <v>#N/A</v>
      </c>
      <c r="M242" s="214" t="str">
        <f>VLOOKUP(D242,'TS Gantry - AP47'!$C$8:$Y$638,23,FALSE)</f>
        <v>#N/A</v>
      </c>
      <c r="N242" s="214" t="str">
        <f>VLOOKUP(D242,'TS Gantry - AP47'!$C$8:$Z$638,24,FALSE)</f>
        <v>#N/A</v>
      </c>
      <c r="O242" s="163"/>
      <c r="P242" s="163"/>
      <c r="Q242" s="183"/>
      <c r="R242" s="183"/>
      <c r="S242" s="163"/>
      <c r="T242" s="204"/>
      <c r="U242" s="175"/>
      <c r="V242" s="175"/>
      <c r="W242" s="175"/>
      <c r="X242" s="175"/>
      <c r="Y242" s="175"/>
      <c r="Z242" s="175"/>
      <c r="AA242" s="175"/>
    </row>
    <row r="243" ht="15.75" customHeight="1">
      <c r="A243" s="163">
        <f t="shared" si="7"/>
        <v>234</v>
      </c>
      <c r="B243" s="253"/>
      <c r="C243" s="211"/>
      <c r="D243" s="334"/>
      <c r="E243" s="163"/>
      <c r="F243" s="163"/>
      <c r="G243" s="158"/>
      <c r="H243" s="158"/>
      <c r="I243" s="214"/>
      <c r="J243" s="214"/>
      <c r="K243" s="214" t="s">
        <v>654</v>
      </c>
      <c r="L243" s="214" t="str">
        <f>VLOOKUP(D243,'TS Gantry - AP47'!$C$8:$X$638,22,FALSE)</f>
        <v>#N/A</v>
      </c>
      <c r="M243" s="214" t="str">
        <f>VLOOKUP(D243,'TS Gantry - AP47'!$C$8:$Y$638,23,FALSE)</f>
        <v>#N/A</v>
      </c>
      <c r="N243" s="214" t="str">
        <f>VLOOKUP(D243,'TS Gantry - AP47'!$C$8:$Z$638,24,FALSE)</f>
        <v>#N/A</v>
      </c>
      <c r="O243" s="163"/>
      <c r="P243" s="163"/>
      <c r="Q243" s="183"/>
      <c r="R243" s="183"/>
      <c r="S243" s="163"/>
      <c r="T243" s="204"/>
      <c r="U243" s="175"/>
      <c r="V243" s="175"/>
      <c r="W243" s="175"/>
      <c r="X243" s="175"/>
      <c r="Y243" s="175"/>
      <c r="Z243" s="175"/>
      <c r="AA243" s="175"/>
    </row>
    <row r="244" ht="15.75" customHeight="1">
      <c r="A244" s="163">
        <f t="shared" si="7"/>
        <v>235</v>
      </c>
      <c r="B244" s="253"/>
      <c r="C244" s="211"/>
      <c r="D244" s="323"/>
      <c r="E244" s="163"/>
      <c r="F244" s="163"/>
      <c r="G244" s="158"/>
      <c r="H244" s="158"/>
      <c r="I244" s="214"/>
      <c r="J244" s="214"/>
      <c r="K244" s="214" t="s">
        <v>654</v>
      </c>
      <c r="L244" s="214" t="str">
        <f>VLOOKUP(D244,'TS Gantry - AP47'!$C$8:$X$638,22,FALSE)</f>
        <v>#N/A</v>
      </c>
      <c r="M244" s="214" t="str">
        <f>VLOOKUP(D244,'TS Gantry - AP47'!$C$8:$Y$638,23,FALSE)</f>
        <v>#N/A</v>
      </c>
      <c r="N244" s="214" t="str">
        <f>VLOOKUP(D244,'TS Gantry - AP47'!$C$8:$Z$638,24,FALSE)</f>
        <v>#N/A</v>
      </c>
      <c r="O244" s="163"/>
      <c r="P244" s="163"/>
      <c r="Q244" s="183"/>
      <c r="R244" s="183"/>
      <c r="S244" s="163"/>
      <c r="T244" s="204"/>
      <c r="U244" s="175"/>
      <c r="V244" s="175"/>
      <c r="W244" s="175"/>
      <c r="X244" s="175"/>
      <c r="Y244" s="175"/>
      <c r="Z244" s="175"/>
      <c r="AA244" s="175"/>
    </row>
    <row r="245" ht="15.75" customHeight="1">
      <c r="A245" s="163">
        <f t="shared" si="7"/>
        <v>236</v>
      </c>
      <c r="B245" s="253"/>
      <c r="C245" s="211"/>
      <c r="D245" s="163"/>
      <c r="E245" s="163"/>
      <c r="F245" s="163"/>
      <c r="G245" s="158"/>
      <c r="H245" s="158"/>
      <c r="I245" s="214"/>
      <c r="J245" s="214"/>
      <c r="K245" s="214" t="s">
        <v>654</v>
      </c>
      <c r="L245" s="214" t="str">
        <f>VLOOKUP(D245,'TS Gantry - AP47'!$C$8:$X$638,22,FALSE)</f>
        <v>#N/A</v>
      </c>
      <c r="M245" s="214" t="str">
        <f>VLOOKUP(D245,'TS Gantry - AP47'!$C$8:$Y$638,23,FALSE)</f>
        <v>#N/A</v>
      </c>
      <c r="N245" s="214" t="str">
        <f>VLOOKUP(D245,'TS Gantry - AP47'!$C$8:$Z$638,24,FALSE)</f>
        <v>#N/A</v>
      </c>
      <c r="O245" s="163"/>
      <c r="P245" s="163"/>
      <c r="Q245" s="183"/>
      <c r="R245" s="183"/>
      <c r="S245" s="163"/>
      <c r="T245" s="204"/>
      <c r="U245" s="175"/>
      <c r="V245" s="175"/>
      <c r="W245" s="175"/>
      <c r="X245" s="175"/>
      <c r="Y245" s="175"/>
      <c r="Z245" s="175"/>
      <c r="AA245" s="175"/>
    </row>
    <row r="246" ht="15.75" customHeight="1">
      <c r="A246" s="163">
        <f t="shared" si="7"/>
        <v>237</v>
      </c>
      <c r="B246" s="253"/>
      <c r="C246" s="211"/>
      <c r="D246" s="292"/>
      <c r="E246" s="163"/>
      <c r="F246" s="163"/>
      <c r="G246" s="158"/>
      <c r="H246" s="158"/>
      <c r="I246" s="214"/>
      <c r="J246" s="214"/>
      <c r="K246" s="214" t="s">
        <v>654</v>
      </c>
      <c r="L246" s="214" t="str">
        <f>VLOOKUP(D246,'TS Gantry - AP47'!$C$8:$X$638,22,FALSE)</f>
        <v>#N/A</v>
      </c>
      <c r="M246" s="214" t="str">
        <f>VLOOKUP(D246,'TS Gantry - AP47'!$C$8:$Y$638,23,FALSE)</f>
        <v>#N/A</v>
      </c>
      <c r="N246" s="214" t="str">
        <f>VLOOKUP(D246,'TS Gantry - AP47'!$C$8:$Z$638,24,FALSE)</f>
        <v>#N/A</v>
      </c>
      <c r="O246" s="292"/>
      <c r="P246" s="292"/>
      <c r="Q246" s="183"/>
      <c r="R246" s="183"/>
      <c r="S246" s="292"/>
      <c r="T246" s="163"/>
      <c r="U246" s="175"/>
      <c r="V246" s="175"/>
      <c r="W246" s="175"/>
      <c r="X246" s="175"/>
      <c r="Y246" s="175"/>
      <c r="Z246" s="175"/>
      <c r="AA246" s="175"/>
    </row>
    <row r="247" ht="15.75" customHeight="1">
      <c r="A247" s="163">
        <f t="shared" si="7"/>
        <v>238</v>
      </c>
      <c r="B247" s="253"/>
      <c r="C247" s="211"/>
      <c r="D247" s="163"/>
      <c r="E247" s="163"/>
      <c r="F247" s="163"/>
      <c r="G247" s="158"/>
      <c r="H247" s="158"/>
      <c r="I247" s="214"/>
      <c r="J247" s="214"/>
      <c r="K247" s="214" t="s">
        <v>654</v>
      </c>
      <c r="L247" s="214" t="str">
        <f>VLOOKUP(D247,'TS Gantry - AP47'!$C$8:$X$638,22,FALSE)</f>
        <v>#N/A</v>
      </c>
      <c r="M247" s="214" t="str">
        <f>VLOOKUP(D247,'TS Gantry - AP47'!$C$8:$Y$638,23,FALSE)</f>
        <v>#N/A</v>
      </c>
      <c r="N247" s="214" t="str">
        <f>VLOOKUP(D247,'TS Gantry - AP47'!$C$8:$Z$638,24,FALSE)</f>
        <v>#N/A</v>
      </c>
      <c r="O247" s="292"/>
      <c r="P247" s="292"/>
      <c r="Q247" s="183"/>
      <c r="R247" s="183"/>
      <c r="S247" s="292"/>
      <c r="T247" s="163"/>
      <c r="U247" s="175"/>
      <c r="V247" s="175"/>
      <c r="W247" s="175"/>
      <c r="X247" s="175"/>
      <c r="Y247" s="175"/>
      <c r="Z247" s="175"/>
      <c r="AA247" s="175"/>
    </row>
    <row r="248" ht="15.75" customHeight="1">
      <c r="A248" s="163">
        <f t="shared" si="7"/>
        <v>239</v>
      </c>
      <c r="B248" s="253"/>
      <c r="C248" s="211"/>
      <c r="D248" s="163"/>
      <c r="E248" s="163"/>
      <c r="F248" s="163"/>
      <c r="G248" s="158"/>
      <c r="H248" s="158"/>
      <c r="I248" s="214"/>
      <c r="J248" s="214"/>
      <c r="K248" s="214" t="s">
        <v>654</v>
      </c>
      <c r="L248" s="214" t="str">
        <f>VLOOKUP(D248,'TS Gantry - AP47'!$C$8:$X$638,22,FALSE)</f>
        <v>#N/A</v>
      </c>
      <c r="M248" s="214" t="str">
        <f>VLOOKUP(D248,'TS Gantry - AP47'!$C$8:$Y$638,23,FALSE)</f>
        <v>#N/A</v>
      </c>
      <c r="N248" s="214" t="str">
        <f>VLOOKUP(D248,'TS Gantry - AP47'!$C$8:$Z$638,24,FALSE)</f>
        <v>#N/A</v>
      </c>
      <c r="O248" s="292"/>
      <c r="P248" s="292"/>
      <c r="Q248" s="183"/>
      <c r="R248" s="183"/>
      <c r="S248" s="292"/>
      <c r="T248" s="163"/>
      <c r="U248" s="175"/>
      <c r="V248" s="175"/>
      <c r="W248" s="175"/>
      <c r="X248" s="175"/>
      <c r="Y248" s="175"/>
      <c r="Z248" s="175"/>
      <c r="AA248" s="175"/>
    </row>
    <row r="249" ht="15.75" customHeight="1">
      <c r="A249" s="275">
        <f t="shared" si="7"/>
        <v>240</v>
      </c>
      <c r="B249" s="163"/>
      <c r="C249" s="211"/>
      <c r="D249" s="323"/>
      <c r="E249" s="323"/>
      <c r="F249" s="323"/>
      <c r="G249" s="136"/>
      <c r="H249" s="136"/>
      <c r="I249" s="214"/>
      <c r="J249" s="214"/>
      <c r="K249" s="214" t="s">
        <v>654</v>
      </c>
      <c r="L249" s="214" t="str">
        <f>VLOOKUP(D249,'TS Gantry - AP47'!$C$8:$X$638,22,FALSE)</f>
        <v>#N/A</v>
      </c>
      <c r="M249" s="214" t="str">
        <f>VLOOKUP(D249,'TS Gantry - AP47'!$C$8:$Y$638,23,FALSE)</f>
        <v>#N/A</v>
      </c>
      <c r="N249" s="214" t="str">
        <f>VLOOKUP(D249,'TS Gantry - AP47'!$C$8:$Z$638,24,FALSE)</f>
        <v>#N/A</v>
      </c>
      <c r="O249" s="163"/>
      <c r="P249" s="163"/>
      <c r="Q249" s="183"/>
      <c r="R249" s="183"/>
      <c r="S249" s="163"/>
      <c r="T249" s="204"/>
      <c r="U249" s="175"/>
      <c r="V249" s="175"/>
      <c r="W249" s="175"/>
      <c r="X249" s="175"/>
      <c r="Y249" s="175"/>
      <c r="Z249" s="175"/>
      <c r="AA249" s="175"/>
    </row>
    <row r="250" ht="15.75" customHeight="1">
      <c r="A250" s="163">
        <f t="shared" si="7"/>
        <v>241</v>
      </c>
      <c r="B250" s="163"/>
      <c r="C250" s="211"/>
      <c r="D250" s="323"/>
      <c r="E250" s="323"/>
      <c r="F250" s="323"/>
      <c r="G250" s="136"/>
      <c r="H250" s="158"/>
      <c r="I250" s="214"/>
      <c r="J250" s="214"/>
      <c r="K250" s="214" t="s">
        <v>654</v>
      </c>
      <c r="L250" s="214" t="str">
        <f>VLOOKUP(D250,'TS Gantry - AP47'!$C$8:$X$638,22,FALSE)</f>
        <v>#N/A</v>
      </c>
      <c r="M250" s="214" t="str">
        <f>VLOOKUP(D250,'TS Gantry - AP47'!$C$8:$Y$638,23,FALSE)</f>
        <v>#N/A</v>
      </c>
      <c r="N250" s="214" t="str">
        <f>VLOOKUP(D250,'TS Gantry - AP47'!$C$8:$Z$638,24,FALSE)</f>
        <v>#N/A</v>
      </c>
      <c r="O250" s="163"/>
      <c r="P250" s="163"/>
      <c r="Q250" s="183"/>
      <c r="R250" s="183"/>
      <c r="S250" s="163"/>
      <c r="T250" s="204"/>
      <c r="U250" s="175"/>
      <c r="V250" s="175"/>
      <c r="W250" s="175"/>
      <c r="X250" s="175"/>
      <c r="Y250" s="175"/>
      <c r="Z250" s="175"/>
      <c r="AA250" s="175"/>
    </row>
    <row r="251" ht="15.75" customHeight="1">
      <c r="A251" s="275">
        <f t="shared" si="7"/>
        <v>242</v>
      </c>
      <c r="B251" s="163"/>
      <c r="C251" s="211"/>
      <c r="D251" s="323"/>
      <c r="E251" s="163"/>
      <c r="F251" s="163"/>
      <c r="G251" s="136"/>
      <c r="H251" s="158"/>
      <c r="I251" s="214"/>
      <c r="J251" s="214"/>
      <c r="K251" s="214" t="s">
        <v>654</v>
      </c>
      <c r="L251" s="214" t="str">
        <f>VLOOKUP(D251,'TS Gantry - AP47'!$C$8:$X$638,22,FALSE)</f>
        <v>#N/A</v>
      </c>
      <c r="M251" s="214" t="str">
        <f>VLOOKUP(D251,'TS Gantry - AP47'!$C$8:$Y$638,23,FALSE)</f>
        <v>#N/A</v>
      </c>
      <c r="N251" s="214" t="str">
        <f>VLOOKUP(D251,'TS Gantry - AP47'!$C$8:$Z$638,24,FALSE)</f>
        <v>#N/A</v>
      </c>
      <c r="O251" s="292"/>
      <c r="P251" s="292"/>
      <c r="Q251" s="183"/>
      <c r="R251" s="183"/>
      <c r="S251" s="292"/>
      <c r="T251" s="163"/>
      <c r="U251" s="175"/>
      <c r="V251" s="175"/>
      <c r="W251" s="175"/>
      <c r="X251" s="175"/>
      <c r="Y251" s="175"/>
      <c r="Z251" s="175"/>
      <c r="AA251" s="175"/>
    </row>
    <row r="252" ht="15.75" customHeight="1">
      <c r="A252" s="163">
        <f t="shared" si="7"/>
        <v>243</v>
      </c>
      <c r="B252" s="163"/>
      <c r="C252" s="211"/>
      <c r="D252" s="323"/>
      <c r="E252" s="163"/>
      <c r="F252" s="163"/>
      <c r="G252" s="136"/>
      <c r="H252" s="158"/>
      <c r="I252" s="214"/>
      <c r="J252" s="214"/>
      <c r="K252" s="214" t="s">
        <v>654</v>
      </c>
      <c r="L252" s="214" t="str">
        <f>VLOOKUP(D252,'TS Gantry - AP47'!$C$8:$X$638,22,FALSE)</f>
        <v>#N/A</v>
      </c>
      <c r="M252" s="214" t="str">
        <f>VLOOKUP(D252,'TS Gantry - AP47'!$C$8:$Y$638,23,FALSE)</f>
        <v>#N/A</v>
      </c>
      <c r="N252" s="214" t="str">
        <f>VLOOKUP(D252,'TS Gantry - AP47'!$C$8:$Z$638,24,FALSE)</f>
        <v>#N/A</v>
      </c>
      <c r="O252" s="292"/>
      <c r="P252" s="292"/>
      <c r="Q252" s="183"/>
      <c r="R252" s="183"/>
      <c r="S252" s="292"/>
      <c r="T252" s="163"/>
      <c r="U252" s="175"/>
      <c r="V252" s="175"/>
      <c r="W252" s="175"/>
      <c r="X252" s="175"/>
      <c r="Y252" s="175"/>
      <c r="Z252" s="175"/>
      <c r="AA252" s="175"/>
    </row>
    <row r="253" ht="15.75" customHeight="1">
      <c r="A253" s="275">
        <f t="shared" si="7"/>
        <v>244</v>
      </c>
      <c r="B253" s="163"/>
      <c r="C253" s="211"/>
      <c r="D253" s="334"/>
      <c r="E253" s="323"/>
      <c r="F253" s="323"/>
      <c r="G253" s="136"/>
      <c r="H253" s="136"/>
      <c r="I253" s="214"/>
      <c r="J253" s="214"/>
      <c r="K253" s="214" t="s">
        <v>654</v>
      </c>
      <c r="L253" s="214" t="str">
        <f>VLOOKUP(D253,'TS Gantry - AP47'!$C$8:$X$638,22,FALSE)</f>
        <v>#N/A</v>
      </c>
      <c r="M253" s="214" t="str">
        <f>VLOOKUP(D253,'TS Gantry - AP47'!$C$8:$Y$638,23,FALSE)</f>
        <v>#N/A</v>
      </c>
      <c r="N253" s="214" t="str">
        <f>VLOOKUP(D253,'TS Gantry - AP47'!$C$8:$Z$638,24,FALSE)</f>
        <v>#N/A</v>
      </c>
      <c r="O253" s="163"/>
      <c r="P253" s="163"/>
      <c r="Q253" s="183"/>
      <c r="R253" s="183"/>
      <c r="S253" s="163"/>
      <c r="T253" s="163"/>
      <c r="U253" s="175"/>
      <c r="V253" s="175"/>
      <c r="W253" s="175"/>
      <c r="X253" s="175"/>
      <c r="Y253" s="175"/>
      <c r="Z253" s="175"/>
      <c r="AA253" s="175"/>
    </row>
    <row r="254" ht="15.75" customHeight="1">
      <c r="A254" s="163">
        <f t="shared" si="7"/>
        <v>245</v>
      </c>
      <c r="B254" s="163"/>
      <c r="C254" s="211"/>
      <c r="D254" s="323"/>
      <c r="E254" s="323"/>
      <c r="F254" s="323"/>
      <c r="G254" s="136"/>
      <c r="H254" s="136"/>
      <c r="I254" s="214"/>
      <c r="J254" s="214"/>
      <c r="K254" s="214" t="s">
        <v>654</v>
      </c>
      <c r="L254" s="214" t="str">
        <f>VLOOKUP(D254,'TS Gantry - AP47'!$C$8:$X$638,22,FALSE)</f>
        <v>#N/A</v>
      </c>
      <c r="M254" s="214" t="str">
        <f>VLOOKUP(D254,'TS Gantry - AP47'!$C$8:$Y$638,23,FALSE)</f>
        <v>#N/A</v>
      </c>
      <c r="N254" s="214" t="str">
        <f>VLOOKUP(D254,'TS Gantry - AP47'!$C$8:$Z$638,24,FALSE)</f>
        <v>#N/A</v>
      </c>
      <c r="O254" s="163"/>
      <c r="P254" s="163"/>
      <c r="Q254" s="183"/>
      <c r="R254" s="183"/>
      <c r="S254" s="163"/>
      <c r="T254" s="163"/>
      <c r="U254" s="175"/>
      <c r="V254" s="175"/>
      <c r="W254" s="175"/>
      <c r="X254" s="175"/>
      <c r="Y254" s="175"/>
      <c r="Z254" s="175"/>
      <c r="AA254" s="175"/>
    </row>
    <row r="255" ht="15.75" customHeight="1">
      <c r="A255" s="275">
        <f t="shared" si="7"/>
        <v>246</v>
      </c>
      <c r="B255" s="163"/>
      <c r="C255" s="211"/>
      <c r="D255" s="163"/>
      <c r="E255" s="163"/>
      <c r="F255" s="163"/>
      <c r="G255" s="158"/>
      <c r="H255" s="158"/>
      <c r="I255" s="214"/>
      <c r="J255" s="214"/>
      <c r="K255" s="214" t="s">
        <v>654</v>
      </c>
      <c r="L255" s="214" t="str">
        <f>VLOOKUP(D255,'TS Gantry - AP47'!$C$8:$X$638,22,FALSE)</f>
        <v>#N/A</v>
      </c>
      <c r="M255" s="214" t="str">
        <f>VLOOKUP(D255,'TS Gantry - AP47'!$C$8:$Y$638,23,FALSE)</f>
        <v>#N/A</v>
      </c>
      <c r="N255" s="214" t="str">
        <f>VLOOKUP(D255,'TS Gantry - AP47'!$C$8:$Z$638,24,FALSE)</f>
        <v>#N/A</v>
      </c>
      <c r="O255" s="163"/>
      <c r="P255" s="163"/>
      <c r="Q255" s="183"/>
      <c r="R255" s="183"/>
      <c r="S255" s="163"/>
      <c r="T255" s="163"/>
      <c r="U255" s="175"/>
      <c r="V255" s="175"/>
      <c r="W255" s="175"/>
      <c r="X255" s="175"/>
      <c r="Y255" s="175"/>
      <c r="Z255" s="175"/>
      <c r="AA255" s="175"/>
    </row>
    <row r="256" ht="15.75" customHeight="1">
      <c r="A256" s="163">
        <f t="shared" si="7"/>
        <v>247</v>
      </c>
      <c r="B256" s="163"/>
      <c r="C256" s="211"/>
      <c r="D256" s="163"/>
      <c r="E256" s="163"/>
      <c r="F256" s="163"/>
      <c r="G256" s="158"/>
      <c r="H256" s="158"/>
      <c r="I256" s="214"/>
      <c r="J256" s="214"/>
      <c r="K256" s="214" t="s">
        <v>654</v>
      </c>
      <c r="L256" s="214" t="str">
        <f>VLOOKUP(D256,'TS Gantry - AP47'!$C$8:$X$638,22,FALSE)</f>
        <v>#N/A</v>
      </c>
      <c r="M256" s="214" t="str">
        <f>VLOOKUP(D256,'TS Gantry - AP47'!$C$8:$Y$638,23,FALSE)</f>
        <v>#N/A</v>
      </c>
      <c r="N256" s="214" t="str">
        <f>VLOOKUP(D256,'TS Gantry - AP47'!$C$8:$Z$638,24,FALSE)</f>
        <v>#N/A</v>
      </c>
      <c r="O256" s="163"/>
      <c r="P256" s="163"/>
      <c r="Q256" s="183"/>
      <c r="R256" s="183"/>
      <c r="S256" s="163"/>
      <c r="T256" s="163"/>
      <c r="U256" s="175"/>
      <c r="V256" s="175"/>
      <c r="W256" s="175"/>
      <c r="X256" s="175"/>
      <c r="Y256" s="175"/>
      <c r="Z256" s="175"/>
      <c r="AA256" s="175"/>
    </row>
    <row r="257" ht="15.75" customHeight="1">
      <c r="A257" s="275">
        <f t="shared" si="7"/>
        <v>248</v>
      </c>
      <c r="B257" s="163"/>
      <c r="C257" s="211"/>
      <c r="D257" s="163"/>
      <c r="E257" s="163"/>
      <c r="F257" s="163"/>
      <c r="G257" s="158"/>
      <c r="H257" s="158"/>
      <c r="I257" s="214"/>
      <c r="J257" s="214"/>
      <c r="K257" s="214" t="s">
        <v>654</v>
      </c>
      <c r="L257" s="214" t="str">
        <f>VLOOKUP(D257,'TS Gantry - AP47'!$C$8:$X$638,22,FALSE)</f>
        <v>#N/A</v>
      </c>
      <c r="M257" s="214" t="str">
        <f>VLOOKUP(D257,'TS Gantry - AP47'!$C$8:$Y$638,23,FALSE)</f>
        <v>#N/A</v>
      </c>
      <c r="N257" s="214" t="str">
        <f>VLOOKUP(D257,'TS Gantry - AP47'!$C$8:$Z$638,24,FALSE)</f>
        <v>#N/A</v>
      </c>
      <c r="O257" s="163"/>
      <c r="P257" s="163"/>
      <c r="Q257" s="183"/>
      <c r="R257" s="183"/>
      <c r="S257" s="163"/>
      <c r="T257" s="163"/>
      <c r="U257" s="175"/>
      <c r="V257" s="175"/>
      <c r="W257" s="175"/>
      <c r="X257" s="175"/>
      <c r="Y257" s="175"/>
      <c r="Z257" s="175"/>
      <c r="AA257" s="175"/>
    </row>
    <row r="258" ht="15.75" customHeight="1">
      <c r="A258" s="163">
        <f t="shared" si="7"/>
        <v>249</v>
      </c>
      <c r="B258" s="163"/>
      <c r="C258" s="211"/>
      <c r="D258" s="323"/>
      <c r="E258" s="323"/>
      <c r="F258" s="323"/>
      <c r="G258" s="136"/>
      <c r="H258" s="136"/>
      <c r="I258" s="214"/>
      <c r="J258" s="214"/>
      <c r="K258" s="214" t="s">
        <v>654</v>
      </c>
      <c r="L258" s="214" t="str">
        <f>VLOOKUP(D258,'TS Gantry - AP47'!$C$8:$X$638,22,FALSE)</f>
        <v>#N/A</v>
      </c>
      <c r="M258" s="214" t="str">
        <f>VLOOKUP(D258,'TS Gantry - AP47'!$C$8:$Y$638,23,FALSE)</f>
        <v>#N/A</v>
      </c>
      <c r="N258" s="214" t="str">
        <f>VLOOKUP(D258,'TS Gantry - AP47'!$C$8:$Z$638,24,FALSE)</f>
        <v>#N/A</v>
      </c>
      <c r="O258" s="292"/>
      <c r="P258" s="292"/>
      <c r="Q258" s="183"/>
      <c r="R258" s="183"/>
      <c r="S258" s="292"/>
      <c r="T258" s="163"/>
      <c r="U258" s="175"/>
      <c r="V258" s="175"/>
      <c r="W258" s="175"/>
      <c r="X258" s="175"/>
      <c r="Y258" s="175"/>
      <c r="Z258" s="175"/>
      <c r="AA258" s="175"/>
    </row>
    <row r="259" ht="15.75" customHeight="1">
      <c r="A259" s="275">
        <f t="shared" si="7"/>
        <v>250</v>
      </c>
      <c r="B259" s="163"/>
      <c r="C259" s="211"/>
      <c r="D259" s="323"/>
      <c r="E259" s="323"/>
      <c r="F259" s="323"/>
      <c r="G259" s="136"/>
      <c r="H259" s="136"/>
      <c r="I259" s="214"/>
      <c r="J259" s="214"/>
      <c r="K259" s="214" t="s">
        <v>654</v>
      </c>
      <c r="L259" s="214" t="str">
        <f>VLOOKUP(D259,'TS Gantry - AP47'!$C$8:$X$638,22,FALSE)</f>
        <v>#N/A</v>
      </c>
      <c r="M259" s="214" t="str">
        <f>VLOOKUP(D259,'TS Gantry - AP47'!$C$8:$Y$638,23,FALSE)</f>
        <v>#N/A</v>
      </c>
      <c r="N259" s="214" t="str">
        <f>VLOOKUP(D259,'TS Gantry - AP47'!$C$8:$Z$638,24,FALSE)</f>
        <v>#N/A</v>
      </c>
      <c r="O259" s="163"/>
      <c r="P259" s="163"/>
      <c r="Q259" s="183"/>
      <c r="R259" s="183"/>
      <c r="S259" s="163"/>
      <c r="T259" s="204"/>
      <c r="U259" s="175"/>
      <c r="V259" s="175"/>
      <c r="W259" s="175"/>
      <c r="X259" s="175"/>
      <c r="Y259" s="175"/>
      <c r="Z259" s="175"/>
      <c r="AA259" s="175"/>
    </row>
    <row r="260" ht="15.75" customHeight="1">
      <c r="A260" s="163">
        <f t="shared" si="7"/>
        <v>251</v>
      </c>
      <c r="B260" s="163"/>
      <c r="C260" s="211"/>
      <c r="D260" s="292"/>
      <c r="E260" s="163"/>
      <c r="F260" s="163"/>
      <c r="G260" s="158"/>
      <c r="H260" s="158"/>
      <c r="I260" s="214"/>
      <c r="J260" s="214"/>
      <c r="K260" s="214" t="s">
        <v>654</v>
      </c>
      <c r="L260" s="214" t="str">
        <f>VLOOKUP(D260,'TS Gantry - AP47'!$C$8:$X$638,22,FALSE)</f>
        <v>#N/A</v>
      </c>
      <c r="M260" s="214" t="str">
        <f>VLOOKUP(D260,'TS Gantry - AP47'!$C$8:$Y$638,23,FALSE)</f>
        <v>#N/A</v>
      </c>
      <c r="N260" s="214" t="str">
        <f>VLOOKUP(D260,'TS Gantry - AP47'!$C$8:$Z$638,24,FALSE)</f>
        <v>#N/A</v>
      </c>
      <c r="O260" s="163"/>
      <c r="P260" s="163"/>
      <c r="Q260" s="183"/>
      <c r="R260" s="183"/>
      <c r="S260" s="163"/>
      <c r="T260" s="163"/>
      <c r="U260" s="175"/>
      <c r="V260" s="175"/>
      <c r="W260" s="175"/>
      <c r="X260" s="175"/>
      <c r="Y260" s="175"/>
      <c r="Z260" s="175"/>
      <c r="AA260" s="175"/>
    </row>
    <row r="261" ht="15.75" customHeight="1">
      <c r="A261" s="275">
        <f t="shared" si="7"/>
        <v>252</v>
      </c>
      <c r="B261" s="163"/>
      <c r="C261" s="211"/>
      <c r="D261" s="163"/>
      <c r="E261" s="163"/>
      <c r="F261" s="163"/>
      <c r="G261" s="158"/>
      <c r="H261" s="158"/>
      <c r="I261" s="214"/>
      <c r="J261" s="214"/>
      <c r="K261" s="214" t="s">
        <v>654</v>
      </c>
      <c r="L261" s="214" t="str">
        <f>VLOOKUP(D261,'TS Gantry - AP47'!$C$8:$X$638,22,FALSE)</f>
        <v>#N/A</v>
      </c>
      <c r="M261" s="214" t="str">
        <f>VLOOKUP(D261,'TS Gantry - AP47'!$C$8:$Y$638,23,FALSE)</f>
        <v>#N/A</v>
      </c>
      <c r="N261" s="214" t="str">
        <f>VLOOKUP(D261,'TS Gantry - AP47'!$C$8:$Z$638,24,FALSE)</f>
        <v>#N/A</v>
      </c>
      <c r="O261" s="163"/>
      <c r="P261" s="163"/>
      <c r="Q261" s="183"/>
      <c r="R261" s="183"/>
      <c r="S261" s="163"/>
      <c r="T261" s="204"/>
      <c r="U261" s="175"/>
      <c r="V261" s="175"/>
      <c r="W261" s="175"/>
      <c r="X261" s="175"/>
      <c r="Y261" s="175"/>
      <c r="Z261" s="175"/>
      <c r="AA261" s="175"/>
    </row>
    <row r="262" ht="15.75" customHeight="1">
      <c r="A262" s="163">
        <f t="shared" si="7"/>
        <v>253</v>
      </c>
      <c r="B262" s="163"/>
      <c r="C262" s="211"/>
      <c r="D262" s="163"/>
      <c r="E262" s="163"/>
      <c r="F262" s="163"/>
      <c r="G262" s="158"/>
      <c r="H262" s="158"/>
      <c r="I262" s="214"/>
      <c r="J262" s="214"/>
      <c r="K262" s="214" t="s">
        <v>654</v>
      </c>
      <c r="L262" s="214" t="str">
        <f>VLOOKUP(D262,'TS Gantry - AP47'!$C$8:$X$638,22,FALSE)</f>
        <v>#N/A</v>
      </c>
      <c r="M262" s="214" t="str">
        <f>VLOOKUP(D262,'TS Gantry - AP47'!$C$8:$Y$638,23,FALSE)</f>
        <v>#N/A</v>
      </c>
      <c r="N262" s="214" t="str">
        <f>VLOOKUP(D262,'TS Gantry - AP47'!$C$8:$Z$638,24,FALSE)</f>
        <v>#N/A</v>
      </c>
      <c r="O262" s="163"/>
      <c r="P262" s="163"/>
      <c r="Q262" s="183"/>
      <c r="R262" s="183"/>
      <c r="S262" s="163"/>
      <c r="T262" s="163"/>
      <c r="U262" s="175"/>
      <c r="V262" s="175"/>
      <c r="W262" s="175"/>
      <c r="X262" s="175"/>
      <c r="Y262" s="175"/>
      <c r="Z262" s="175"/>
      <c r="AA262" s="175"/>
    </row>
    <row r="263" ht="15.75" customHeight="1">
      <c r="A263" s="275">
        <f t="shared" si="7"/>
        <v>254</v>
      </c>
      <c r="B263" s="163"/>
      <c r="C263" s="211"/>
      <c r="D263" s="163"/>
      <c r="E263" s="163"/>
      <c r="F263" s="163"/>
      <c r="G263" s="158"/>
      <c r="H263" s="158"/>
      <c r="I263" s="214"/>
      <c r="J263" s="214"/>
      <c r="K263" s="214" t="s">
        <v>654</v>
      </c>
      <c r="L263" s="214" t="str">
        <f>VLOOKUP(D263,'TS Gantry - AP47'!$C$8:$X$638,22,FALSE)</f>
        <v>#N/A</v>
      </c>
      <c r="M263" s="214" t="str">
        <f>VLOOKUP(D263,'TS Gantry - AP47'!$C$8:$Y$638,23,FALSE)</f>
        <v>#N/A</v>
      </c>
      <c r="N263" s="214" t="str">
        <f>VLOOKUP(D263,'TS Gantry - AP47'!$C$8:$Z$638,24,FALSE)</f>
        <v>#N/A</v>
      </c>
      <c r="O263" s="163"/>
      <c r="P263" s="163"/>
      <c r="Q263" s="183"/>
      <c r="R263" s="183"/>
      <c r="S263" s="163"/>
      <c r="T263" s="163"/>
      <c r="U263" s="175"/>
      <c r="V263" s="175"/>
      <c r="W263" s="175"/>
      <c r="X263" s="175"/>
      <c r="Y263" s="175"/>
      <c r="Z263" s="175"/>
      <c r="AA263" s="175"/>
    </row>
    <row r="264" ht="15.75" customHeight="1">
      <c r="A264" s="163">
        <f t="shared" si="7"/>
        <v>255</v>
      </c>
      <c r="B264" s="163"/>
      <c r="C264" s="211"/>
      <c r="D264" s="323"/>
      <c r="E264" s="323"/>
      <c r="F264" s="323"/>
      <c r="G264" s="136"/>
      <c r="H264" s="136"/>
      <c r="I264" s="214"/>
      <c r="J264" s="214"/>
      <c r="K264" s="214" t="s">
        <v>654</v>
      </c>
      <c r="L264" s="214" t="str">
        <f>VLOOKUP(D264,'TS Gantry - AP47'!$C$8:$X$638,22,FALSE)</f>
        <v>#N/A</v>
      </c>
      <c r="M264" s="214" t="str">
        <f>VLOOKUP(D264,'TS Gantry - AP47'!$C$8:$Y$638,23,FALSE)</f>
        <v>#N/A</v>
      </c>
      <c r="N264" s="214" t="str">
        <f>VLOOKUP(D264,'TS Gantry - AP47'!$C$8:$Z$638,24,FALSE)</f>
        <v>#N/A</v>
      </c>
      <c r="O264" s="163"/>
      <c r="P264" s="163"/>
      <c r="Q264" s="183"/>
      <c r="R264" s="183"/>
      <c r="S264" s="163"/>
      <c r="T264" s="204"/>
      <c r="U264" s="175"/>
      <c r="V264" s="175"/>
      <c r="W264" s="175"/>
      <c r="X264" s="175"/>
      <c r="Y264" s="175"/>
      <c r="Z264" s="175"/>
      <c r="AA264" s="175"/>
    </row>
    <row r="265" ht="15.75" customHeight="1">
      <c r="A265" s="275">
        <f t="shared" si="7"/>
        <v>256</v>
      </c>
      <c r="B265" s="163"/>
      <c r="C265" s="211"/>
      <c r="D265" s="323"/>
      <c r="E265" s="323"/>
      <c r="F265" s="323"/>
      <c r="G265" s="136"/>
      <c r="H265" s="136"/>
      <c r="I265" s="214"/>
      <c r="J265" s="214"/>
      <c r="K265" s="214" t="s">
        <v>654</v>
      </c>
      <c r="L265" s="214" t="str">
        <f>VLOOKUP(D265,'TS Gantry - AP47'!$C$8:$X$638,22,FALSE)</f>
        <v>#N/A</v>
      </c>
      <c r="M265" s="214" t="str">
        <f>VLOOKUP(D265,'TS Gantry - AP47'!$C$8:$Y$638,23,FALSE)</f>
        <v>#N/A</v>
      </c>
      <c r="N265" s="214" t="str">
        <f>VLOOKUP(D265,'TS Gantry - AP47'!$C$8:$Z$638,24,FALSE)</f>
        <v>#N/A</v>
      </c>
      <c r="O265" s="163"/>
      <c r="P265" s="163"/>
      <c r="Q265" s="183"/>
      <c r="R265" s="183"/>
      <c r="S265" s="163"/>
      <c r="T265" s="163"/>
      <c r="U265" s="175"/>
      <c r="V265" s="175"/>
      <c r="W265" s="175"/>
      <c r="X265" s="175"/>
      <c r="Y265" s="175"/>
      <c r="Z265" s="175"/>
      <c r="AA265" s="175"/>
    </row>
    <row r="266" ht="15.75" customHeight="1">
      <c r="A266" s="163">
        <f t="shared" si="7"/>
        <v>257</v>
      </c>
      <c r="B266" s="163"/>
      <c r="C266" s="211"/>
      <c r="D266" s="323"/>
      <c r="E266" s="323"/>
      <c r="F266" s="323"/>
      <c r="G266" s="136"/>
      <c r="H266" s="136"/>
      <c r="I266" s="214"/>
      <c r="J266" s="214"/>
      <c r="K266" s="214" t="s">
        <v>654</v>
      </c>
      <c r="L266" s="214" t="str">
        <f>VLOOKUP(D266,'TS Gantry - AP47'!$C$8:$X$638,22,FALSE)</f>
        <v>#N/A</v>
      </c>
      <c r="M266" s="214" t="str">
        <f>VLOOKUP(D266,'TS Gantry - AP47'!$C$8:$Y$638,23,FALSE)</f>
        <v>#N/A</v>
      </c>
      <c r="N266" s="214" t="str">
        <f>VLOOKUP(D266,'TS Gantry - AP47'!$C$8:$Z$638,24,FALSE)</f>
        <v>#N/A</v>
      </c>
      <c r="O266" s="163"/>
      <c r="P266" s="163"/>
      <c r="Q266" s="183"/>
      <c r="R266" s="183"/>
      <c r="S266" s="163"/>
      <c r="T266" s="163"/>
      <c r="U266" s="175"/>
      <c r="V266" s="175"/>
      <c r="W266" s="175"/>
      <c r="X266" s="175"/>
      <c r="Y266" s="175"/>
      <c r="Z266" s="175"/>
      <c r="AA266" s="175"/>
    </row>
    <row r="267" ht="15.75" customHeight="1">
      <c r="A267" s="275">
        <f t="shared" si="7"/>
        <v>258</v>
      </c>
      <c r="B267" s="163"/>
      <c r="C267" s="211"/>
      <c r="D267" s="323"/>
      <c r="E267" s="323"/>
      <c r="F267" s="323"/>
      <c r="G267" s="136"/>
      <c r="H267" s="136"/>
      <c r="I267" s="214"/>
      <c r="J267" s="214"/>
      <c r="K267" s="214" t="s">
        <v>654</v>
      </c>
      <c r="L267" s="214" t="str">
        <f>VLOOKUP(D267,'TS Gantry - AP47'!$C$8:$X$638,22,FALSE)</f>
        <v>#N/A</v>
      </c>
      <c r="M267" s="214" t="str">
        <f>VLOOKUP(D267,'TS Gantry - AP47'!$C$8:$Y$638,23,FALSE)</f>
        <v>#N/A</v>
      </c>
      <c r="N267" s="214" t="str">
        <f>VLOOKUP(D267,'TS Gantry - AP47'!$C$8:$Z$638,24,FALSE)</f>
        <v>#N/A</v>
      </c>
      <c r="O267" s="163"/>
      <c r="P267" s="163"/>
      <c r="Q267" s="183"/>
      <c r="R267" s="183"/>
      <c r="S267" s="163"/>
      <c r="T267" s="204"/>
      <c r="U267" s="175"/>
      <c r="V267" s="175"/>
      <c r="W267" s="175"/>
      <c r="X267" s="175"/>
      <c r="Y267" s="175"/>
      <c r="Z267" s="175"/>
      <c r="AA267" s="175"/>
    </row>
    <row r="268" ht="15.75" customHeight="1">
      <c r="A268" s="163">
        <f t="shared" si="7"/>
        <v>259</v>
      </c>
      <c r="B268" s="163"/>
      <c r="C268" s="211"/>
      <c r="D268" s="163"/>
      <c r="E268" s="163"/>
      <c r="F268" s="163"/>
      <c r="G268" s="158"/>
      <c r="H268" s="158"/>
      <c r="I268" s="214"/>
      <c r="J268" s="214"/>
      <c r="K268" s="214" t="s">
        <v>654</v>
      </c>
      <c r="L268" s="214" t="str">
        <f>VLOOKUP(D268,'TS Gantry - AP47'!$C$8:$X$638,22,FALSE)</f>
        <v>#N/A</v>
      </c>
      <c r="M268" s="214" t="str">
        <f>VLOOKUP(D268,'TS Gantry - AP47'!$C$8:$Y$638,23,FALSE)</f>
        <v>#N/A</v>
      </c>
      <c r="N268" s="214" t="str">
        <f>VLOOKUP(D268,'TS Gantry - AP47'!$C$8:$Z$638,24,FALSE)</f>
        <v>#N/A</v>
      </c>
      <c r="O268" s="163"/>
      <c r="P268" s="163"/>
      <c r="Q268" s="183"/>
      <c r="R268" s="183"/>
      <c r="S268" s="163"/>
      <c r="T268" s="163"/>
      <c r="U268" s="294"/>
      <c r="V268" s="175"/>
      <c r="W268" s="175"/>
      <c r="X268" s="175"/>
      <c r="Y268" s="175"/>
      <c r="Z268" s="175"/>
      <c r="AA268" s="175"/>
    </row>
    <row r="269" ht="15.75" customHeight="1">
      <c r="A269" s="275">
        <f t="shared" si="7"/>
        <v>260</v>
      </c>
      <c r="B269" s="163"/>
      <c r="C269" s="211"/>
      <c r="D269" s="163"/>
      <c r="E269" s="163"/>
      <c r="F269" s="163"/>
      <c r="G269" s="158"/>
      <c r="H269" s="158"/>
      <c r="I269" s="214"/>
      <c r="J269" s="214"/>
      <c r="K269" s="214" t="s">
        <v>654</v>
      </c>
      <c r="L269" s="214" t="str">
        <f>VLOOKUP(D269,'TS Gantry - AP47'!$C$8:$X$638,22,FALSE)</f>
        <v>#N/A</v>
      </c>
      <c r="M269" s="214" t="str">
        <f>VLOOKUP(D269,'TS Gantry - AP47'!$C$8:$Y$638,23,FALSE)</f>
        <v>#N/A</v>
      </c>
      <c r="N269" s="214" t="str">
        <f>VLOOKUP(D269,'TS Gantry - AP47'!$C$8:$Z$638,24,FALSE)</f>
        <v>#N/A</v>
      </c>
      <c r="O269" s="163"/>
      <c r="P269" s="163"/>
      <c r="Q269" s="183"/>
      <c r="R269" s="183"/>
      <c r="S269" s="163"/>
      <c r="T269" s="163"/>
      <c r="U269" s="175"/>
      <c r="V269" s="175"/>
      <c r="W269" s="175"/>
      <c r="X269" s="175"/>
      <c r="Y269" s="175"/>
      <c r="Z269" s="175"/>
      <c r="AA269" s="175"/>
    </row>
    <row r="270" ht="15.75" customHeight="1">
      <c r="A270" s="163">
        <f t="shared" si="7"/>
        <v>261</v>
      </c>
      <c r="B270" s="163"/>
      <c r="C270" s="211"/>
      <c r="D270" s="163"/>
      <c r="E270" s="163"/>
      <c r="F270" s="163"/>
      <c r="G270" s="158"/>
      <c r="H270" s="158"/>
      <c r="I270" s="214"/>
      <c r="J270" s="214"/>
      <c r="K270" s="214" t="s">
        <v>654</v>
      </c>
      <c r="L270" s="214" t="str">
        <f>VLOOKUP(D270,'TS Gantry - AP47'!$C$8:$X$638,22,FALSE)</f>
        <v>#N/A</v>
      </c>
      <c r="M270" s="214" t="str">
        <f>VLOOKUP(D270,'TS Gantry - AP47'!$C$8:$Y$638,23,FALSE)</f>
        <v>#N/A</v>
      </c>
      <c r="N270" s="214" t="str">
        <f>VLOOKUP(D270,'TS Gantry - AP47'!$C$8:$Z$638,24,FALSE)</f>
        <v>#N/A</v>
      </c>
      <c r="O270" s="163"/>
      <c r="P270" s="163"/>
      <c r="Q270" s="183"/>
      <c r="R270" s="183"/>
      <c r="S270" s="163"/>
      <c r="T270" s="163"/>
      <c r="U270" s="175"/>
      <c r="V270" s="175"/>
      <c r="W270" s="175"/>
      <c r="X270" s="175"/>
      <c r="Y270" s="175"/>
      <c r="Z270" s="175"/>
      <c r="AA270" s="175"/>
    </row>
    <row r="271" ht="15.75" customHeight="1">
      <c r="A271" s="275">
        <f t="shared" si="7"/>
        <v>262</v>
      </c>
      <c r="B271" s="163"/>
      <c r="C271" s="211"/>
      <c r="D271" s="323"/>
      <c r="E271" s="323"/>
      <c r="F271" s="323"/>
      <c r="G271" s="136"/>
      <c r="H271" s="158"/>
      <c r="I271" s="214"/>
      <c r="J271" s="214"/>
      <c r="K271" s="214" t="s">
        <v>654</v>
      </c>
      <c r="L271" s="214" t="str">
        <f>VLOOKUP(D271,'TS Gantry - AP47'!$C$8:$X$638,22,FALSE)</f>
        <v>#N/A</v>
      </c>
      <c r="M271" s="214" t="str">
        <f>VLOOKUP(D271,'TS Gantry - AP47'!$C$8:$Y$638,23,FALSE)</f>
        <v>#N/A</v>
      </c>
      <c r="N271" s="214" t="str">
        <f>VLOOKUP(D271,'TS Gantry - AP47'!$C$8:$Z$638,24,FALSE)</f>
        <v>#N/A</v>
      </c>
      <c r="O271" s="163"/>
      <c r="P271" s="163"/>
      <c r="Q271" s="183"/>
      <c r="R271" s="183"/>
      <c r="S271" s="163"/>
      <c r="T271" s="163"/>
      <c r="U271" s="175"/>
      <c r="V271" s="175"/>
      <c r="W271" s="175"/>
      <c r="X271" s="175"/>
      <c r="Y271" s="175"/>
      <c r="Z271" s="175"/>
      <c r="AA271" s="175"/>
    </row>
    <row r="272" ht="15.75" customHeight="1">
      <c r="A272" s="163">
        <f t="shared" si="7"/>
        <v>263</v>
      </c>
      <c r="B272" s="163"/>
      <c r="C272" s="211"/>
      <c r="D272" s="323"/>
      <c r="E272" s="323"/>
      <c r="F272" s="323"/>
      <c r="G272" s="136"/>
      <c r="H272" s="158"/>
      <c r="I272" s="214"/>
      <c r="J272" s="214"/>
      <c r="K272" s="214" t="s">
        <v>654</v>
      </c>
      <c r="L272" s="214" t="str">
        <f>VLOOKUP(D272,'TS Gantry - AP47'!$C$8:$X$638,22,FALSE)</f>
        <v>#N/A</v>
      </c>
      <c r="M272" s="214" t="str">
        <f>VLOOKUP(D272,'TS Gantry - AP47'!$C$8:$Y$638,23,FALSE)</f>
        <v>#N/A</v>
      </c>
      <c r="N272" s="214" t="str">
        <f>VLOOKUP(D272,'TS Gantry - AP47'!$C$8:$Z$638,24,FALSE)</f>
        <v>#N/A</v>
      </c>
      <c r="O272" s="163"/>
      <c r="P272" s="163"/>
      <c r="Q272" s="183"/>
      <c r="R272" s="183"/>
      <c r="S272" s="163"/>
      <c r="T272" s="163"/>
      <c r="U272" s="175"/>
      <c r="V272" s="175"/>
      <c r="W272" s="175"/>
      <c r="X272" s="175"/>
      <c r="Y272" s="175"/>
      <c r="Z272" s="175"/>
      <c r="AA272" s="175"/>
    </row>
    <row r="273" ht="15.75" customHeight="1">
      <c r="A273" s="275">
        <f t="shared" si="7"/>
        <v>264</v>
      </c>
      <c r="B273" s="163"/>
      <c r="C273" s="211"/>
      <c r="D273" s="163"/>
      <c r="E273" s="163"/>
      <c r="F273" s="163"/>
      <c r="G273" s="158"/>
      <c r="H273" s="158"/>
      <c r="I273" s="214"/>
      <c r="J273" s="214"/>
      <c r="K273" s="214" t="s">
        <v>654</v>
      </c>
      <c r="L273" s="214" t="str">
        <f>VLOOKUP(D273,'TS Gantry - AP47'!$C$8:$X$638,22,FALSE)</f>
        <v>#N/A</v>
      </c>
      <c r="M273" s="214" t="str">
        <f>VLOOKUP(D273,'TS Gantry - AP47'!$C$8:$Y$638,23,FALSE)</f>
        <v>#N/A</v>
      </c>
      <c r="N273" s="214" t="str">
        <f>VLOOKUP(D273,'TS Gantry - AP47'!$C$8:$Z$638,24,FALSE)</f>
        <v>#N/A</v>
      </c>
      <c r="O273" s="163"/>
      <c r="P273" s="163"/>
      <c r="Q273" s="183"/>
      <c r="R273" s="183"/>
      <c r="S273" s="163"/>
      <c r="T273" s="163"/>
      <c r="U273" s="175"/>
      <c r="V273" s="175"/>
      <c r="W273" s="175"/>
      <c r="X273" s="175"/>
      <c r="Y273" s="175"/>
      <c r="Z273" s="175"/>
      <c r="AA273" s="175"/>
    </row>
    <row r="274" ht="15.75" customHeight="1">
      <c r="A274" s="163">
        <f t="shared" si="7"/>
        <v>265</v>
      </c>
      <c r="B274" s="163"/>
      <c r="C274" s="211"/>
      <c r="D274" s="163"/>
      <c r="E274" s="163"/>
      <c r="F274" s="163"/>
      <c r="G274" s="158"/>
      <c r="H274" s="158"/>
      <c r="I274" s="214"/>
      <c r="J274" s="214"/>
      <c r="K274" s="214" t="s">
        <v>654</v>
      </c>
      <c r="L274" s="214" t="str">
        <f>VLOOKUP(D274,'TS Gantry - AP47'!$C$8:$X$638,22,FALSE)</f>
        <v>#N/A</v>
      </c>
      <c r="M274" s="214" t="str">
        <f>VLOOKUP(D274,'TS Gantry - AP47'!$C$8:$Y$638,23,FALSE)</f>
        <v>#N/A</v>
      </c>
      <c r="N274" s="214" t="str">
        <f>VLOOKUP(D274,'TS Gantry - AP47'!$C$8:$Z$638,24,FALSE)</f>
        <v>#N/A</v>
      </c>
      <c r="O274" s="163"/>
      <c r="P274" s="163"/>
      <c r="Q274" s="183"/>
      <c r="R274" s="183"/>
      <c r="S274" s="163"/>
      <c r="T274" s="163"/>
      <c r="U274" s="175"/>
      <c r="V274" s="175"/>
      <c r="W274" s="175"/>
      <c r="X274" s="175"/>
      <c r="Y274" s="175"/>
      <c r="Z274" s="175"/>
      <c r="AA274" s="175"/>
    </row>
    <row r="275" ht="15.75" customHeight="1">
      <c r="A275" s="275">
        <f t="shared" si="7"/>
        <v>266</v>
      </c>
      <c r="B275" s="163"/>
      <c r="C275" s="211"/>
      <c r="D275" s="163"/>
      <c r="E275" s="163"/>
      <c r="F275" s="163"/>
      <c r="G275" s="158"/>
      <c r="H275" s="158"/>
      <c r="I275" s="214"/>
      <c r="J275" s="214"/>
      <c r="K275" s="214" t="s">
        <v>654</v>
      </c>
      <c r="L275" s="214" t="str">
        <f>VLOOKUP(D275,'TS Gantry - AP47'!$C$8:$X$638,22,FALSE)</f>
        <v>#N/A</v>
      </c>
      <c r="M275" s="214" t="str">
        <f>VLOOKUP(D275,'TS Gantry - AP47'!$C$8:$Y$638,23,FALSE)</f>
        <v>#N/A</v>
      </c>
      <c r="N275" s="214" t="str">
        <f>VLOOKUP(D275,'TS Gantry - AP47'!$C$8:$Z$638,24,FALSE)</f>
        <v>#N/A</v>
      </c>
      <c r="O275" s="163"/>
      <c r="P275" s="163"/>
      <c r="Q275" s="183"/>
      <c r="R275" s="183"/>
      <c r="S275" s="163"/>
      <c r="T275" s="163"/>
      <c r="U275" s="175"/>
      <c r="V275" s="175"/>
      <c r="W275" s="175"/>
      <c r="X275" s="175"/>
      <c r="Y275" s="175"/>
      <c r="Z275" s="175"/>
      <c r="AA275" s="175"/>
    </row>
    <row r="276" ht="15.75" customHeight="1">
      <c r="A276" s="163">
        <f t="shared" si="7"/>
        <v>267</v>
      </c>
      <c r="B276" s="163"/>
      <c r="C276" s="211"/>
      <c r="D276" s="279"/>
      <c r="E276" s="163"/>
      <c r="F276" s="163"/>
      <c r="G276" s="158"/>
      <c r="H276" s="158"/>
      <c r="I276" s="214"/>
      <c r="J276" s="214"/>
      <c r="K276" s="214" t="s">
        <v>654</v>
      </c>
      <c r="L276" s="214" t="str">
        <f>VLOOKUP(D276,'TS Gantry - AP47'!$C$8:$X$638,22,FALSE)</f>
        <v>#N/A</v>
      </c>
      <c r="M276" s="214" t="str">
        <f>VLOOKUP(D276,'TS Gantry - AP47'!$C$8:$Y$638,23,FALSE)</f>
        <v>#N/A</v>
      </c>
      <c r="N276" s="214" t="str">
        <f>VLOOKUP(D276,'TS Gantry - AP47'!$C$8:$Z$638,24,FALSE)</f>
        <v>#N/A</v>
      </c>
      <c r="O276" s="163"/>
      <c r="P276" s="163"/>
      <c r="Q276" s="183"/>
      <c r="R276" s="183"/>
      <c r="S276" s="163"/>
      <c r="T276" s="163"/>
      <c r="U276" s="175"/>
      <c r="V276" s="175"/>
      <c r="W276" s="175"/>
      <c r="X276" s="175"/>
      <c r="Y276" s="175"/>
      <c r="Z276" s="175"/>
      <c r="AA276" s="175"/>
    </row>
    <row r="277" ht="15.75" customHeight="1">
      <c r="A277" s="275">
        <f t="shared" si="7"/>
        <v>268</v>
      </c>
      <c r="B277" s="163"/>
      <c r="C277" s="211"/>
      <c r="D277" s="279"/>
      <c r="E277" s="163"/>
      <c r="F277" s="163"/>
      <c r="G277" s="158"/>
      <c r="H277" s="158"/>
      <c r="I277" s="214"/>
      <c r="J277" s="214"/>
      <c r="K277" s="214" t="s">
        <v>654</v>
      </c>
      <c r="L277" s="214" t="str">
        <f>VLOOKUP(D277,'TS Gantry - AP47'!$C$8:$X$638,22,FALSE)</f>
        <v>#N/A</v>
      </c>
      <c r="M277" s="214" t="str">
        <f>VLOOKUP(D277,'TS Gantry - AP47'!$C$8:$Y$638,23,FALSE)</f>
        <v>#N/A</v>
      </c>
      <c r="N277" s="214" t="str">
        <f>VLOOKUP(D277,'TS Gantry - AP47'!$C$8:$Z$638,24,FALSE)</f>
        <v>#N/A</v>
      </c>
      <c r="O277" s="163"/>
      <c r="P277" s="163"/>
      <c r="Q277" s="183"/>
      <c r="R277" s="183"/>
      <c r="S277" s="163"/>
      <c r="T277" s="163"/>
      <c r="U277" s="175"/>
      <c r="V277" s="175"/>
      <c r="W277" s="175"/>
      <c r="X277" s="175"/>
      <c r="Y277" s="175"/>
      <c r="Z277" s="175"/>
      <c r="AA277" s="175"/>
    </row>
    <row r="278" ht="15.75" customHeight="1">
      <c r="A278" s="163">
        <f t="shared" si="7"/>
        <v>269</v>
      </c>
      <c r="B278" s="163"/>
      <c r="C278" s="211"/>
      <c r="D278" s="279"/>
      <c r="E278" s="163"/>
      <c r="F278" s="163"/>
      <c r="G278" s="183"/>
      <c r="H278" s="183"/>
      <c r="I278" s="214"/>
      <c r="J278" s="214"/>
      <c r="K278" s="214" t="s">
        <v>654</v>
      </c>
      <c r="L278" s="214" t="str">
        <f>VLOOKUP(D278,'TS Gantry - AP47'!$C$8:$X$638,22,FALSE)</f>
        <v>#N/A</v>
      </c>
      <c r="M278" s="214" t="str">
        <f>VLOOKUP(D278,'TS Gantry - AP47'!$C$8:$Y$638,23,FALSE)</f>
        <v>#N/A</v>
      </c>
      <c r="N278" s="214" t="str">
        <f>VLOOKUP(D278,'TS Gantry - AP47'!$C$8:$Z$638,24,FALSE)</f>
        <v>#N/A</v>
      </c>
      <c r="O278" s="163"/>
      <c r="P278" s="163"/>
      <c r="Q278" s="183"/>
      <c r="R278" s="183"/>
      <c r="S278" s="163"/>
      <c r="T278" s="163"/>
      <c r="U278" s="175"/>
      <c r="V278" s="175"/>
      <c r="W278" s="175"/>
      <c r="X278" s="175"/>
      <c r="Y278" s="175"/>
      <c r="Z278" s="175"/>
      <c r="AA278" s="175"/>
    </row>
    <row r="279" ht="15.75" customHeight="1">
      <c r="A279" s="275">
        <f t="shared" si="7"/>
        <v>270</v>
      </c>
      <c r="B279" s="163"/>
      <c r="C279" s="211"/>
      <c r="D279" s="292"/>
      <c r="E279" s="163"/>
      <c r="F279" s="163"/>
      <c r="G279" s="163"/>
      <c r="H279" s="183"/>
      <c r="I279" s="214"/>
      <c r="J279" s="214"/>
      <c r="K279" s="214" t="s">
        <v>654</v>
      </c>
      <c r="L279" s="214" t="str">
        <f>VLOOKUP(D279,'TS Gantry - AP47'!$C$8:$X$638,22,FALSE)</f>
        <v>#N/A</v>
      </c>
      <c r="M279" s="214" t="str">
        <f>VLOOKUP(D279,'TS Gantry - AP47'!$C$8:$Y$638,23,FALSE)</f>
        <v>#N/A</v>
      </c>
      <c r="N279" s="214" t="str">
        <f>VLOOKUP(D279,'TS Gantry - AP47'!$C$8:$Z$638,24,FALSE)</f>
        <v>#N/A</v>
      </c>
      <c r="O279" s="163"/>
      <c r="P279" s="163"/>
      <c r="Q279" s="183"/>
      <c r="R279" s="183"/>
      <c r="S279" s="163"/>
      <c r="T279" s="163"/>
      <c r="U279" s="175"/>
      <c r="V279" s="175"/>
      <c r="W279" s="175"/>
      <c r="X279" s="175"/>
      <c r="Y279" s="175"/>
      <c r="Z279" s="175"/>
      <c r="AA279" s="175"/>
    </row>
    <row r="280" ht="15.75" customHeight="1">
      <c r="A280" s="163">
        <f t="shared" si="7"/>
        <v>271</v>
      </c>
      <c r="B280" s="163"/>
      <c r="C280" s="211"/>
      <c r="D280" s="292"/>
      <c r="E280" s="163"/>
      <c r="F280" s="163"/>
      <c r="G280" s="163"/>
      <c r="H280" s="183"/>
      <c r="I280" s="214"/>
      <c r="J280" s="214"/>
      <c r="K280" s="214" t="s">
        <v>654</v>
      </c>
      <c r="L280" s="214" t="str">
        <f>VLOOKUP(D280,'TS Gantry - AP47'!$C$8:$X$638,22,FALSE)</f>
        <v>#N/A</v>
      </c>
      <c r="M280" s="214" t="str">
        <f>VLOOKUP(D280,'TS Gantry - AP47'!$C$8:$Y$638,23,FALSE)</f>
        <v>#N/A</v>
      </c>
      <c r="N280" s="214" t="str">
        <f>VLOOKUP(D280,'TS Gantry - AP47'!$C$8:$Z$638,24,FALSE)</f>
        <v>#N/A</v>
      </c>
      <c r="O280" s="163"/>
      <c r="P280" s="163"/>
      <c r="Q280" s="183"/>
      <c r="R280" s="183"/>
      <c r="S280" s="163"/>
      <c r="T280" s="163"/>
      <c r="U280" s="175"/>
      <c r="V280" s="175"/>
      <c r="W280" s="175"/>
      <c r="X280" s="175"/>
      <c r="Y280" s="175"/>
      <c r="Z280" s="175"/>
      <c r="AA280" s="175"/>
    </row>
    <row r="281" ht="15.75" customHeight="1">
      <c r="A281" s="275">
        <f t="shared" si="7"/>
        <v>272</v>
      </c>
      <c r="B281" s="163"/>
      <c r="C281" s="211"/>
      <c r="D281" s="279"/>
      <c r="E281" s="163"/>
      <c r="F281" s="163"/>
      <c r="G281" s="163"/>
      <c r="H281" s="158"/>
      <c r="I281" s="214"/>
      <c r="J281" s="214"/>
      <c r="K281" s="214" t="s">
        <v>654</v>
      </c>
      <c r="L281" s="214" t="str">
        <f>VLOOKUP(D281,'TS Gantry - AP47'!$C$8:$X$638,22,FALSE)</f>
        <v>#N/A</v>
      </c>
      <c r="M281" s="214" t="str">
        <f>VLOOKUP(D281,'TS Gantry - AP47'!$C$8:$Y$638,23,FALSE)</f>
        <v>#N/A</v>
      </c>
      <c r="N281" s="214" t="str">
        <f>VLOOKUP(D281,'TS Gantry - AP47'!$C$8:$Z$638,24,FALSE)</f>
        <v>#N/A</v>
      </c>
      <c r="O281" s="163"/>
      <c r="P281" s="163"/>
      <c r="Q281" s="183"/>
      <c r="R281" s="183"/>
      <c r="S281" s="163"/>
      <c r="T281" s="163"/>
      <c r="U281" s="175"/>
      <c r="V281" s="175"/>
      <c r="W281" s="175"/>
      <c r="X281" s="175"/>
      <c r="Y281" s="175"/>
      <c r="Z281" s="175"/>
      <c r="AA281" s="175"/>
    </row>
    <row r="282" ht="15.75" customHeight="1">
      <c r="A282" s="163">
        <f t="shared" si="7"/>
        <v>273</v>
      </c>
      <c r="B282" s="163"/>
      <c r="C282" s="211"/>
      <c r="D282" s="279"/>
      <c r="E282" s="163"/>
      <c r="F282" s="163"/>
      <c r="G282" s="163"/>
      <c r="H282" s="163"/>
      <c r="I282" s="214"/>
      <c r="J282" s="214"/>
      <c r="K282" s="214" t="s">
        <v>654</v>
      </c>
      <c r="L282" s="214" t="str">
        <f>VLOOKUP(D282,'TS Gantry - AP47'!$C$8:$X$638,22,FALSE)</f>
        <v>#N/A</v>
      </c>
      <c r="M282" s="214" t="str">
        <f>VLOOKUP(D282,'TS Gantry - AP47'!$C$8:$Y$638,23,FALSE)</f>
        <v>#N/A</v>
      </c>
      <c r="N282" s="214" t="str">
        <f>VLOOKUP(D282,'TS Gantry - AP47'!$C$8:$Z$638,24,FALSE)</f>
        <v>#N/A</v>
      </c>
      <c r="O282" s="163"/>
      <c r="P282" s="163"/>
      <c r="Q282" s="183"/>
      <c r="R282" s="183"/>
      <c r="S282" s="163"/>
      <c r="T282" s="163"/>
      <c r="U282" s="175"/>
      <c r="V282" s="175"/>
      <c r="W282" s="175"/>
      <c r="X282" s="175"/>
      <c r="Y282" s="175"/>
      <c r="Z282" s="175"/>
      <c r="AA282" s="175"/>
    </row>
    <row r="283" ht="15.75" customHeight="1">
      <c r="A283" s="275">
        <f t="shared" si="7"/>
        <v>274</v>
      </c>
      <c r="B283" s="163"/>
      <c r="C283" s="211"/>
      <c r="D283" s="279"/>
      <c r="E283" s="163"/>
      <c r="F283" s="163"/>
      <c r="G283" s="163"/>
      <c r="H283" s="163"/>
      <c r="I283" s="214"/>
      <c r="J283" s="214"/>
      <c r="K283" s="214" t="s">
        <v>654</v>
      </c>
      <c r="L283" s="214" t="str">
        <f>VLOOKUP(D283,'TS Gantry - AP47'!$C$8:$X$638,22,FALSE)</f>
        <v>#N/A</v>
      </c>
      <c r="M283" s="214" t="str">
        <f>VLOOKUP(D283,'TS Gantry - AP47'!$C$8:$Y$638,23,FALSE)</f>
        <v>#N/A</v>
      </c>
      <c r="N283" s="214" t="str">
        <f>VLOOKUP(D283,'TS Gantry - AP47'!$C$8:$Z$638,24,FALSE)</f>
        <v>#N/A</v>
      </c>
      <c r="O283" s="163"/>
      <c r="P283" s="163"/>
      <c r="Q283" s="183"/>
      <c r="R283" s="183"/>
      <c r="S283" s="163"/>
      <c r="T283" s="163"/>
      <c r="U283" s="175"/>
      <c r="V283" s="175"/>
      <c r="W283" s="175"/>
      <c r="X283" s="175"/>
      <c r="Y283" s="175"/>
      <c r="Z283" s="175"/>
      <c r="AA283" s="175"/>
    </row>
    <row r="284" ht="15.75" customHeight="1">
      <c r="A284" s="163">
        <f t="shared" si="7"/>
        <v>275</v>
      </c>
      <c r="B284" s="163"/>
      <c r="C284" s="211"/>
      <c r="D284" s="279"/>
      <c r="E284" s="163"/>
      <c r="F284" s="163"/>
      <c r="G284" s="163"/>
      <c r="H284" s="163"/>
      <c r="I284" s="214"/>
      <c r="J284" s="214"/>
      <c r="K284" s="214" t="s">
        <v>654</v>
      </c>
      <c r="L284" s="214" t="str">
        <f>VLOOKUP(D284,'TS Gantry - AP47'!$C$8:$X$638,22,FALSE)</f>
        <v>#N/A</v>
      </c>
      <c r="M284" s="214" t="str">
        <f>VLOOKUP(D284,'TS Gantry - AP47'!$C$8:$Y$638,23,FALSE)</f>
        <v>#N/A</v>
      </c>
      <c r="N284" s="214" t="str">
        <f>VLOOKUP(D284,'TS Gantry - AP47'!$C$8:$Z$638,24,FALSE)</f>
        <v>#N/A</v>
      </c>
      <c r="O284" s="163"/>
      <c r="P284" s="163"/>
      <c r="Q284" s="183"/>
      <c r="R284" s="183"/>
      <c r="S284" s="163"/>
      <c r="T284" s="163"/>
      <c r="U284" s="175"/>
      <c r="V284" s="175"/>
      <c r="W284" s="175"/>
      <c r="X284" s="175"/>
      <c r="Y284" s="175"/>
      <c r="Z284" s="175"/>
      <c r="AA284" s="175"/>
    </row>
    <row r="285" ht="15.75" customHeight="1">
      <c r="A285" s="275">
        <f t="shared" si="7"/>
        <v>276</v>
      </c>
      <c r="B285" s="163"/>
      <c r="C285" s="211"/>
      <c r="D285" s="279"/>
      <c r="E285" s="163"/>
      <c r="F285" s="163"/>
      <c r="G285" s="163"/>
      <c r="H285" s="163"/>
      <c r="I285" s="214"/>
      <c r="J285" s="214"/>
      <c r="K285" s="214" t="s">
        <v>654</v>
      </c>
      <c r="L285" s="214" t="str">
        <f>VLOOKUP(D285,'TS Gantry - AP47'!$C$8:$X$638,22,FALSE)</f>
        <v>#N/A</v>
      </c>
      <c r="M285" s="214" t="str">
        <f>VLOOKUP(D285,'TS Gantry - AP47'!$C$8:$Y$638,23,FALSE)</f>
        <v>#N/A</v>
      </c>
      <c r="N285" s="214" t="str">
        <f>VLOOKUP(D285,'TS Gantry - AP47'!$C$8:$Z$638,24,FALSE)</f>
        <v>#N/A</v>
      </c>
      <c r="O285" s="163"/>
      <c r="P285" s="163"/>
      <c r="Q285" s="183"/>
      <c r="R285" s="183"/>
      <c r="S285" s="163"/>
      <c r="T285" s="163"/>
      <c r="U285" s="175"/>
      <c r="V285" s="175"/>
      <c r="W285" s="175"/>
      <c r="X285" s="175"/>
      <c r="Y285" s="175"/>
      <c r="Z285" s="175"/>
      <c r="AA285" s="175"/>
    </row>
    <row r="286" ht="15.75" customHeight="1">
      <c r="A286" s="163">
        <f t="shared" si="7"/>
        <v>277</v>
      </c>
      <c r="B286" s="163"/>
      <c r="C286" s="211"/>
      <c r="D286" s="279"/>
      <c r="E286" s="163"/>
      <c r="F286" s="163"/>
      <c r="G286" s="163"/>
      <c r="H286" s="163"/>
      <c r="I286" s="214"/>
      <c r="J286" s="214"/>
      <c r="K286" s="214" t="s">
        <v>654</v>
      </c>
      <c r="L286" s="214" t="str">
        <f>VLOOKUP(D286,'TS Gantry - AP47'!$C$8:$X$638,22,FALSE)</f>
        <v>#N/A</v>
      </c>
      <c r="M286" s="214" t="str">
        <f>VLOOKUP(D286,'TS Gantry - AP47'!$C$8:$Y$638,23,FALSE)</f>
        <v>#N/A</v>
      </c>
      <c r="N286" s="214" t="str">
        <f>VLOOKUP(D286,'TS Gantry - AP47'!$C$8:$Z$638,24,FALSE)</f>
        <v>#N/A</v>
      </c>
      <c r="O286" s="163"/>
      <c r="P286" s="163"/>
      <c r="Q286" s="183"/>
      <c r="R286" s="183"/>
      <c r="S286" s="163"/>
      <c r="T286" s="163"/>
      <c r="U286" s="175"/>
      <c r="V286" s="175"/>
      <c r="W286" s="175"/>
      <c r="X286" s="175"/>
      <c r="Y286" s="175"/>
      <c r="Z286" s="175"/>
      <c r="AA286" s="175"/>
    </row>
    <row r="287" ht="15.75" customHeight="1">
      <c r="A287" s="275">
        <f t="shared" si="7"/>
        <v>278</v>
      </c>
      <c r="B287" s="163"/>
      <c r="C287" s="211"/>
      <c r="D287" s="279"/>
      <c r="E287" s="163"/>
      <c r="F287" s="163"/>
      <c r="G287" s="163"/>
      <c r="H287" s="163"/>
      <c r="I287" s="214"/>
      <c r="J287" s="214"/>
      <c r="K287" s="214" t="s">
        <v>654</v>
      </c>
      <c r="L287" s="214" t="str">
        <f>VLOOKUP(D287,'TS Gantry - AP47'!$C$8:$X$638,22,FALSE)</f>
        <v>#N/A</v>
      </c>
      <c r="M287" s="214" t="str">
        <f>VLOOKUP(D287,'TS Gantry - AP47'!$C$8:$Y$638,23,FALSE)</f>
        <v>#N/A</v>
      </c>
      <c r="N287" s="214" t="str">
        <f>VLOOKUP(D287,'TS Gantry - AP47'!$C$8:$Z$638,24,FALSE)</f>
        <v>#N/A</v>
      </c>
      <c r="O287" s="163"/>
      <c r="P287" s="163"/>
      <c r="Q287" s="183"/>
      <c r="R287" s="183"/>
      <c r="S287" s="163"/>
      <c r="T287" s="163"/>
      <c r="U287" s="175"/>
      <c r="V287" s="175"/>
      <c r="W287" s="175"/>
      <c r="X287" s="175"/>
      <c r="Y287" s="175"/>
      <c r="Z287" s="175"/>
      <c r="AA287" s="175"/>
    </row>
    <row r="288" ht="15.75" customHeight="1">
      <c r="A288" s="163">
        <f t="shared" si="7"/>
        <v>279</v>
      </c>
      <c r="B288" s="163"/>
      <c r="C288" s="211"/>
      <c r="D288" s="279"/>
      <c r="E288" s="163"/>
      <c r="F288" s="163"/>
      <c r="G288" s="163"/>
      <c r="H288" s="163"/>
      <c r="I288" s="214"/>
      <c r="J288" s="214"/>
      <c r="K288" s="214" t="s">
        <v>654</v>
      </c>
      <c r="L288" s="214" t="str">
        <f>VLOOKUP(D288,'TS Gantry - AP47'!$C$8:$X$638,22,FALSE)</f>
        <v>#N/A</v>
      </c>
      <c r="M288" s="214" t="str">
        <f>VLOOKUP(D288,'TS Gantry - AP47'!$C$8:$Y$638,23,FALSE)</f>
        <v>#N/A</v>
      </c>
      <c r="N288" s="214" t="str">
        <f>VLOOKUP(D288,'TS Gantry - AP47'!$C$8:$Z$638,24,FALSE)</f>
        <v>#N/A</v>
      </c>
      <c r="O288" s="163"/>
      <c r="P288" s="163"/>
      <c r="Q288" s="183"/>
      <c r="R288" s="183"/>
      <c r="S288" s="163"/>
      <c r="T288" s="163"/>
      <c r="U288" s="175"/>
      <c r="V288" s="175"/>
      <c r="W288" s="175"/>
      <c r="X288" s="175"/>
      <c r="Y288" s="175"/>
      <c r="Z288" s="175"/>
      <c r="AA288" s="175"/>
    </row>
    <row r="289" ht="15.75" customHeight="1">
      <c r="A289" s="275">
        <f t="shared" si="7"/>
        <v>280</v>
      </c>
      <c r="B289" s="163"/>
      <c r="C289" s="211"/>
      <c r="D289" s="279"/>
      <c r="E289" s="163"/>
      <c r="F289" s="163"/>
      <c r="G289" s="163"/>
      <c r="H289" s="163"/>
      <c r="I289" s="214"/>
      <c r="J289" s="214"/>
      <c r="K289" s="214" t="s">
        <v>654</v>
      </c>
      <c r="L289" s="214" t="str">
        <f>VLOOKUP(D289,'TS Gantry - AP47'!$C$8:$X$638,22,FALSE)</f>
        <v>#N/A</v>
      </c>
      <c r="M289" s="214" t="str">
        <f>VLOOKUP(D289,'TS Gantry - AP47'!$C$8:$Y$638,23,FALSE)</f>
        <v>#N/A</v>
      </c>
      <c r="N289" s="214" t="str">
        <f>VLOOKUP(D289,'TS Gantry - AP47'!$C$8:$Z$638,24,FALSE)</f>
        <v>#N/A</v>
      </c>
      <c r="O289" s="163"/>
      <c r="P289" s="163"/>
      <c r="Q289" s="183"/>
      <c r="R289" s="183"/>
      <c r="S289" s="163"/>
      <c r="T289" s="163"/>
      <c r="U289" s="175"/>
      <c r="V289" s="175"/>
      <c r="W289" s="175"/>
      <c r="X289" s="175"/>
      <c r="Y289" s="175"/>
      <c r="Z289" s="175"/>
      <c r="AA289" s="175"/>
    </row>
    <row r="290" ht="15.75" customHeight="1">
      <c r="A290" s="163">
        <f t="shared" si="7"/>
        <v>281</v>
      </c>
      <c r="B290" s="163"/>
      <c r="C290" s="211"/>
      <c r="D290" s="279"/>
      <c r="E290" s="163"/>
      <c r="F290" s="163"/>
      <c r="G290" s="163"/>
      <c r="H290" s="163"/>
      <c r="I290" s="214"/>
      <c r="J290" s="214"/>
      <c r="K290" s="214" t="s">
        <v>654</v>
      </c>
      <c r="L290" s="214" t="str">
        <f>VLOOKUP(D290,'TS Gantry - AP47'!$C$8:$X$638,22,FALSE)</f>
        <v>#N/A</v>
      </c>
      <c r="M290" s="214" t="str">
        <f>VLOOKUP(D290,'TS Gantry - AP47'!$C$8:$Y$638,23,FALSE)</f>
        <v>#N/A</v>
      </c>
      <c r="N290" s="214" t="str">
        <f>VLOOKUP(D290,'TS Gantry - AP47'!$C$8:$Z$638,24,FALSE)</f>
        <v>#N/A</v>
      </c>
      <c r="O290" s="163"/>
      <c r="P290" s="163"/>
      <c r="Q290" s="183"/>
      <c r="R290" s="183"/>
      <c r="S290" s="163"/>
      <c r="T290" s="163"/>
      <c r="U290" s="175"/>
      <c r="V290" s="175"/>
      <c r="W290" s="175"/>
      <c r="X290" s="175"/>
      <c r="Y290" s="175"/>
      <c r="Z290" s="175"/>
      <c r="AA290" s="175"/>
    </row>
    <row r="291" ht="15.75" customHeight="1">
      <c r="A291" s="275">
        <f t="shared" si="7"/>
        <v>282</v>
      </c>
      <c r="B291" s="163"/>
      <c r="C291" s="211"/>
      <c r="D291" s="279"/>
      <c r="E291" s="163"/>
      <c r="F291" s="163"/>
      <c r="G291" s="163"/>
      <c r="H291" s="163"/>
      <c r="I291" s="214"/>
      <c r="J291" s="214"/>
      <c r="K291" s="214" t="s">
        <v>654</v>
      </c>
      <c r="L291" s="214" t="str">
        <f>VLOOKUP(D291,'TS Gantry - AP47'!$C$8:$X$638,22,FALSE)</f>
        <v>#N/A</v>
      </c>
      <c r="M291" s="214" t="str">
        <f>VLOOKUP(D291,'TS Gantry - AP47'!$C$8:$Y$638,23,FALSE)</f>
        <v>#N/A</v>
      </c>
      <c r="N291" s="214" t="str">
        <f>VLOOKUP(D291,'TS Gantry - AP47'!$C$8:$Z$638,24,FALSE)</f>
        <v>#N/A</v>
      </c>
      <c r="O291" s="163"/>
      <c r="P291" s="163"/>
      <c r="Q291" s="183"/>
      <c r="R291" s="183"/>
      <c r="S291" s="163"/>
      <c r="T291" s="163"/>
      <c r="U291" s="175"/>
      <c r="V291" s="175"/>
      <c r="W291" s="175"/>
      <c r="X291" s="175"/>
      <c r="Y291" s="175"/>
      <c r="Z291" s="175"/>
      <c r="AA291" s="175"/>
    </row>
    <row r="292" ht="15.75" customHeight="1">
      <c r="A292" s="163">
        <f t="shared" si="7"/>
        <v>283</v>
      </c>
      <c r="B292" s="163"/>
      <c r="C292" s="211"/>
      <c r="D292" s="279"/>
      <c r="E292" s="163"/>
      <c r="F292" s="163"/>
      <c r="G292" s="163"/>
      <c r="H292" s="163"/>
      <c r="I292" s="214"/>
      <c r="J292" s="214"/>
      <c r="K292" s="214" t="s">
        <v>654</v>
      </c>
      <c r="L292" s="214" t="str">
        <f>VLOOKUP(D292,'TS Gantry - AP47'!$C$8:$X$638,22,FALSE)</f>
        <v>#N/A</v>
      </c>
      <c r="M292" s="214" t="str">
        <f>VLOOKUP(D292,'TS Gantry - AP47'!$C$8:$Y$638,23,FALSE)</f>
        <v>#N/A</v>
      </c>
      <c r="N292" s="214" t="str">
        <f>VLOOKUP(D292,'TS Gantry - AP47'!$C$8:$Z$638,24,FALSE)</f>
        <v>#N/A</v>
      </c>
      <c r="O292" s="163"/>
      <c r="P292" s="163"/>
      <c r="Q292" s="183"/>
      <c r="R292" s="183"/>
      <c r="S292" s="163"/>
      <c r="T292" s="163"/>
      <c r="U292" s="175"/>
      <c r="V292" s="175"/>
      <c r="W292" s="175"/>
      <c r="X292" s="175"/>
      <c r="Y292" s="175"/>
      <c r="Z292" s="175"/>
      <c r="AA292" s="175"/>
    </row>
    <row r="293" ht="15.75" customHeight="1">
      <c r="A293" s="275">
        <f t="shared" si="7"/>
        <v>284</v>
      </c>
      <c r="B293" s="163"/>
      <c r="C293" s="211"/>
      <c r="D293" s="279"/>
      <c r="E293" s="163"/>
      <c r="F293" s="163"/>
      <c r="G293" s="163"/>
      <c r="H293" s="163"/>
      <c r="I293" s="214"/>
      <c r="J293" s="214"/>
      <c r="K293" s="214" t="s">
        <v>654</v>
      </c>
      <c r="L293" s="214" t="str">
        <f>VLOOKUP(D293,'TS Gantry - AP47'!$C$8:$X$638,22,FALSE)</f>
        <v>#N/A</v>
      </c>
      <c r="M293" s="214" t="str">
        <f>VLOOKUP(D293,'TS Gantry - AP47'!$C$8:$Y$638,23,FALSE)</f>
        <v>#N/A</v>
      </c>
      <c r="N293" s="214" t="str">
        <f>VLOOKUP(D293,'TS Gantry - AP47'!$C$8:$Z$638,24,FALSE)</f>
        <v>#N/A</v>
      </c>
      <c r="O293" s="163"/>
      <c r="P293" s="163"/>
      <c r="Q293" s="183"/>
      <c r="R293" s="183"/>
      <c r="S293" s="163"/>
      <c r="T293" s="163"/>
      <c r="U293" s="175"/>
      <c r="V293" s="175"/>
      <c r="W293" s="175"/>
      <c r="X293" s="175"/>
      <c r="Y293" s="175"/>
      <c r="Z293" s="175"/>
      <c r="AA293" s="175"/>
    </row>
    <row r="294" ht="15.75" customHeight="1">
      <c r="A294" s="163">
        <f t="shared" si="7"/>
        <v>285</v>
      </c>
      <c r="B294" s="163"/>
      <c r="C294" s="211"/>
      <c r="D294" s="279"/>
      <c r="E294" s="163"/>
      <c r="F294" s="163"/>
      <c r="G294" s="163"/>
      <c r="H294" s="163"/>
      <c r="I294" s="214"/>
      <c r="J294" s="214"/>
      <c r="K294" s="214" t="s">
        <v>654</v>
      </c>
      <c r="L294" s="214" t="str">
        <f>VLOOKUP(D294,'TS Gantry - AP47'!$C$8:$X$638,22,FALSE)</f>
        <v>#N/A</v>
      </c>
      <c r="M294" s="214" t="str">
        <f>VLOOKUP(D294,'TS Gantry - AP47'!$C$8:$Y$638,23,FALSE)</f>
        <v>#N/A</v>
      </c>
      <c r="N294" s="214" t="str">
        <f>VLOOKUP(D294,'TS Gantry - AP47'!$C$8:$Z$638,24,FALSE)</f>
        <v>#N/A</v>
      </c>
      <c r="O294" s="163"/>
      <c r="P294" s="163"/>
      <c r="Q294" s="183"/>
      <c r="R294" s="183"/>
      <c r="S294" s="163"/>
      <c r="T294" s="163"/>
      <c r="U294" s="175"/>
      <c r="V294" s="175"/>
      <c r="W294" s="175"/>
      <c r="X294" s="175"/>
      <c r="Y294" s="175"/>
      <c r="Z294" s="175"/>
      <c r="AA294" s="175"/>
    </row>
    <row r="295" ht="15.75" customHeight="1">
      <c r="A295" s="275">
        <f t="shared" si="7"/>
        <v>286</v>
      </c>
      <c r="B295" s="163"/>
      <c r="C295" s="211"/>
      <c r="D295" s="279"/>
      <c r="E295" s="163"/>
      <c r="F295" s="163"/>
      <c r="G295" s="163"/>
      <c r="H295" s="163"/>
      <c r="I295" s="214"/>
      <c r="J295" s="214"/>
      <c r="K295" s="214" t="s">
        <v>654</v>
      </c>
      <c r="L295" s="214" t="str">
        <f>VLOOKUP(D295,'TS Gantry - AP47'!$C$8:$X$638,22,FALSE)</f>
        <v>#N/A</v>
      </c>
      <c r="M295" s="214" t="str">
        <f>VLOOKUP(D295,'TS Gantry - AP47'!$C$8:$Y$638,23,FALSE)</f>
        <v>#N/A</v>
      </c>
      <c r="N295" s="214" t="str">
        <f>VLOOKUP(D295,'TS Gantry - AP47'!$C$8:$Z$638,24,FALSE)</f>
        <v>#N/A</v>
      </c>
      <c r="O295" s="163"/>
      <c r="P295" s="163"/>
      <c r="Q295" s="183"/>
      <c r="R295" s="183"/>
      <c r="S295" s="163"/>
      <c r="T295" s="163"/>
      <c r="U295" s="175"/>
      <c r="V295" s="175"/>
      <c r="W295" s="175"/>
      <c r="X295" s="175"/>
      <c r="Y295" s="175"/>
      <c r="Z295" s="175"/>
      <c r="AA295" s="175"/>
    </row>
    <row r="296" ht="15.75" customHeight="1">
      <c r="A296" s="163">
        <f t="shared" si="7"/>
        <v>287</v>
      </c>
      <c r="B296" s="163"/>
      <c r="C296" s="211"/>
      <c r="D296" s="279"/>
      <c r="E296" s="163"/>
      <c r="F296" s="163"/>
      <c r="G296" s="163"/>
      <c r="H296" s="163"/>
      <c r="I296" s="214"/>
      <c r="J296" s="214"/>
      <c r="K296" s="214" t="s">
        <v>654</v>
      </c>
      <c r="L296" s="214" t="str">
        <f>VLOOKUP(D296,'TS Gantry - AP47'!$C$8:$X$638,22,FALSE)</f>
        <v>#N/A</v>
      </c>
      <c r="M296" s="214" t="str">
        <f>VLOOKUP(D296,'TS Gantry - AP47'!$C$8:$Y$638,23,FALSE)</f>
        <v>#N/A</v>
      </c>
      <c r="N296" s="214" t="str">
        <f>VLOOKUP(D296,'TS Gantry - AP47'!$C$8:$Z$638,24,FALSE)</f>
        <v>#N/A</v>
      </c>
      <c r="O296" s="163"/>
      <c r="P296" s="163"/>
      <c r="Q296" s="183"/>
      <c r="R296" s="183"/>
      <c r="S296" s="163"/>
      <c r="T296" s="163"/>
      <c r="U296" s="175"/>
      <c r="V296" s="175"/>
      <c r="W296" s="175"/>
      <c r="X296" s="175"/>
      <c r="Y296" s="175"/>
      <c r="Z296" s="175"/>
      <c r="AA296" s="175"/>
    </row>
    <row r="297" ht="15.75" customHeight="1">
      <c r="A297" s="275">
        <f t="shared" si="7"/>
        <v>288</v>
      </c>
      <c r="B297" s="163"/>
      <c r="C297" s="211"/>
      <c r="D297" s="279"/>
      <c r="E297" s="163"/>
      <c r="F297" s="163"/>
      <c r="G297" s="163"/>
      <c r="H297" s="163"/>
      <c r="I297" s="214"/>
      <c r="J297" s="214"/>
      <c r="K297" s="214" t="s">
        <v>654</v>
      </c>
      <c r="L297" s="214" t="str">
        <f>VLOOKUP(D297,'TS Gantry - AP47'!$C$8:$X$638,22,FALSE)</f>
        <v>#N/A</v>
      </c>
      <c r="M297" s="214" t="str">
        <f>VLOOKUP(D297,'TS Gantry - AP47'!$C$8:$Y$638,23,FALSE)</f>
        <v>#N/A</v>
      </c>
      <c r="N297" s="214" t="str">
        <f>VLOOKUP(D297,'TS Gantry - AP47'!$C$8:$Z$638,24,FALSE)</f>
        <v>#N/A</v>
      </c>
      <c r="O297" s="163"/>
      <c r="P297" s="163"/>
      <c r="Q297" s="183"/>
      <c r="R297" s="183"/>
      <c r="S297" s="163"/>
      <c r="T297" s="163"/>
      <c r="U297" s="175"/>
      <c r="V297" s="175"/>
      <c r="W297" s="175"/>
      <c r="X297" s="175"/>
      <c r="Y297" s="175"/>
      <c r="Z297" s="175"/>
      <c r="AA297" s="175"/>
    </row>
    <row r="298" ht="15.75" customHeight="1">
      <c r="A298" s="163">
        <f t="shared" si="7"/>
        <v>289</v>
      </c>
      <c r="B298" s="163"/>
      <c r="C298" s="211"/>
      <c r="D298" s="279"/>
      <c r="E298" s="163"/>
      <c r="F298" s="163"/>
      <c r="G298" s="163"/>
      <c r="H298" s="163"/>
      <c r="I298" s="214"/>
      <c r="J298" s="214"/>
      <c r="K298" s="214" t="s">
        <v>654</v>
      </c>
      <c r="L298" s="214" t="str">
        <f>VLOOKUP(D298,'TS Gantry - AP47'!$C$8:$X$638,22,FALSE)</f>
        <v>#N/A</v>
      </c>
      <c r="M298" s="214" t="str">
        <f>VLOOKUP(D298,'TS Gantry - AP47'!$C$8:$Y$638,23,FALSE)</f>
        <v>#N/A</v>
      </c>
      <c r="N298" s="214" t="str">
        <f>VLOOKUP(D298,'TS Gantry - AP47'!$C$8:$Z$638,24,FALSE)</f>
        <v>#N/A</v>
      </c>
      <c r="O298" s="163"/>
      <c r="P298" s="163"/>
      <c r="Q298" s="183"/>
      <c r="R298" s="183"/>
      <c r="S298" s="163"/>
      <c r="T298" s="163"/>
      <c r="U298" s="175"/>
      <c r="V298" s="175"/>
      <c r="W298" s="175"/>
      <c r="X298" s="175"/>
      <c r="Y298" s="175"/>
      <c r="Z298" s="175"/>
      <c r="AA298" s="175"/>
    </row>
    <row r="299" ht="15.75" customHeight="1">
      <c r="A299" s="275">
        <f t="shared" si="7"/>
        <v>290</v>
      </c>
      <c r="B299" s="163"/>
      <c r="C299" s="211"/>
      <c r="D299" s="279"/>
      <c r="E299" s="163"/>
      <c r="F299" s="163"/>
      <c r="G299" s="163"/>
      <c r="H299" s="163"/>
      <c r="I299" s="214"/>
      <c r="J299" s="214"/>
      <c r="K299" s="214" t="s">
        <v>654</v>
      </c>
      <c r="L299" s="214" t="str">
        <f>VLOOKUP(D299,'TS Gantry - AP47'!$C$8:$X$638,22,FALSE)</f>
        <v>#N/A</v>
      </c>
      <c r="M299" s="214" t="str">
        <f>VLOOKUP(D299,'TS Gantry - AP47'!$C$8:$Y$638,23,FALSE)</f>
        <v>#N/A</v>
      </c>
      <c r="N299" s="214" t="str">
        <f>VLOOKUP(D299,'TS Gantry - AP47'!$C$8:$Z$638,24,FALSE)</f>
        <v>#N/A</v>
      </c>
      <c r="O299" s="163"/>
      <c r="P299" s="163"/>
      <c r="Q299" s="183"/>
      <c r="R299" s="183"/>
      <c r="S299" s="163"/>
      <c r="T299" s="163"/>
      <c r="U299" s="175"/>
      <c r="V299" s="175"/>
      <c r="W299" s="175"/>
      <c r="X299" s="175"/>
      <c r="Y299" s="175"/>
      <c r="Z299" s="175"/>
      <c r="AA299" s="175"/>
    </row>
    <row r="300" ht="15.75" customHeight="1">
      <c r="A300" s="163">
        <f t="shared" si="7"/>
        <v>291</v>
      </c>
      <c r="B300" s="163"/>
      <c r="C300" s="211"/>
      <c r="D300" s="279"/>
      <c r="E300" s="163"/>
      <c r="F300" s="163"/>
      <c r="G300" s="163"/>
      <c r="H300" s="163"/>
      <c r="I300" s="214"/>
      <c r="J300" s="214"/>
      <c r="K300" s="214" t="s">
        <v>654</v>
      </c>
      <c r="L300" s="214" t="str">
        <f>VLOOKUP(D300,'TS Gantry - AP47'!$C$8:$X$638,22,FALSE)</f>
        <v>#N/A</v>
      </c>
      <c r="M300" s="214" t="str">
        <f>VLOOKUP(D300,'TS Gantry - AP47'!$C$8:$Y$638,23,FALSE)</f>
        <v>#N/A</v>
      </c>
      <c r="N300" s="214" t="str">
        <f>VLOOKUP(D300,'TS Gantry - AP47'!$C$8:$Z$638,24,FALSE)</f>
        <v>#N/A</v>
      </c>
      <c r="O300" s="163"/>
      <c r="P300" s="163"/>
      <c r="Q300" s="183"/>
      <c r="R300" s="183"/>
      <c r="S300" s="163"/>
      <c r="T300" s="163"/>
      <c r="U300" s="175"/>
      <c r="V300" s="175"/>
      <c r="W300" s="175"/>
      <c r="X300" s="175"/>
      <c r="Y300" s="175"/>
      <c r="Z300" s="175"/>
      <c r="AA300" s="175"/>
    </row>
    <row r="301" ht="15.75" customHeight="1">
      <c r="A301" s="275">
        <f t="shared" si="7"/>
        <v>292</v>
      </c>
      <c r="B301" s="163"/>
      <c r="C301" s="211"/>
      <c r="D301" s="279"/>
      <c r="E301" s="163"/>
      <c r="F301" s="163"/>
      <c r="G301" s="163"/>
      <c r="H301" s="163"/>
      <c r="I301" s="214"/>
      <c r="J301" s="214"/>
      <c r="K301" s="214" t="s">
        <v>654</v>
      </c>
      <c r="L301" s="214" t="str">
        <f>VLOOKUP(D301,'TS Gantry - AP47'!$C$8:$X$638,22,FALSE)</f>
        <v>#N/A</v>
      </c>
      <c r="M301" s="214" t="str">
        <f>VLOOKUP(D301,'TS Gantry - AP47'!$C$8:$Y$638,23,FALSE)</f>
        <v>#N/A</v>
      </c>
      <c r="N301" s="214" t="str">
        <f>VLOOKUP(D301,'TS Gantry - AP47'!$C$8:$Z$638,24,FALSE)</f>
        <v>#N/A</v>
      </c>
      <c r="O301" s="163"/>
      <c r="P301" s="163"/>
      <c r="Q301" s="183"/>
      <c r="R301" s="183"/>
      <c r="S301" s="163"/>
      <c r="T301" s="163"/>
      <c r="U301" s="175"/>
      <c r="V301" s="175"/>
      <c r="W301" s="175"/>
      <c r="X301" s="175"/>
      <c r="Y301" s="175"/>
      <c r="Z301" s="175"/>
      <c r="AA301" s="175"/>
    </row>
    <row r="302" ht="15.75" customHeight="1">
      <c r="A302" s="163">
        <f t="shared" si="7"/>
        <v>293</v>
      </c>
      <c r="B302" s="163"/>
      <c r="C302" s="211"/>
      <c r="D302" s="279"/>
      <c r="E302" s="163"/>
      <c r="F302" s="163"/>
      <c r="G302" s="163"/>
      <c r="H302" s="163"/>
      <c r="I302" s="214"/>
      <c r="J302" s="214"/>
      <c r="K302" s="214" t="s">
        <v>654</v>
      </c>
      <c r="L302" s="214" t="str">
        <f>VLOOKUP(D302,'TS Gantry - AP47'!$C$8:$X$638,22,FALSE)</f>
        <v>#N/A</v>
      </c>
      <c r="M302" s="214" t="str">
        <f>VLOOKUP(D302,'TS Gantry - AP47'!$C$8:$Y$638,23,FALSE)</f>
        <v>#N/A</v>
      </c>
      <c r="N302" s="214" t="str">
        <f>VLOOKUP(D302,'TS Gantry - AP47'!$C$8:$Z$638,24,FALSE)</f>
        <v>#N/A</v>
      </c>
      <c r="O302" s="163"/>
      <c r="P302" s="163"/>
      <c r="Q302" s="183"/>
      <c r="R302" s="183"/>
      <c r="S302" s="163"/>
      <c r="T302" s="163"/>
      <c r="U302" s="175"/>
      <c r="V302" s="175"/>
      <c r="W302" s="175"/>
      <c r="X302" s="175"/>
      <c r="Y302" s="175"/>
      <c r="Z302" s="175"/>
      <c r="AA302" s="175"/>
    </row>
    <row r="303" ht="15.75" customHeight="1">
      <c r="A303" s="275">
        <f t="shared" si="7"/>
        <v>294</v>
      </c>
      <c r="B303" s="163"/>
      <c r="C303" s="211"/>
      <c r="D303" s="279"/>
      <c r="E303" s="163"/>
      <c r="F303" s="163"/>
      <c r="G303" s="163"/>
      <c r="H303" s="163"/>
      <c r="I303" s="214"/>
      <c r="J303" s="214"/>
      <c r="K303" s="214" t="s">
        <v>654</v>
      </c>
      <c r="L303" s="214" t="str">
        <f>VLOOKUP(D303,'TS Gantry - AP47'!$C$8:$X$638,22,FALSE)</f>
        <v>#N/A</v>
      </c>
      <c r="M303" s="214" t="str">
        <f>VLOOKUP(D303,'TS Gantry - AP47'!$C$8:$Y$638,23,FALSE)</f>
        <v>#N/A</v>
      </c>
      <c r="N303" s="214" t="str">
        <f>VLOOKUP(D303,'TS Gantry - AP47'!$C$8:$Z$638,24,FALSE)</f>
        <v>#N/A</v>
      </c>
      <c r="O303" s="163"/>
      <c r="P303" s="163"/>
      <c r="Q303" s="183"/>
      <c r="R303" s="183"/>
      <c r="S303" s="163"/>
      <c r="T303" s="163"/>
      <c r="U303" s="175"/>
      <c r="V303" s="175"/>
      <c r="W303" s="175"/>
      <c r="X303" s="175"/>
      <c r="Y303" s="175"/>
      <c r="Z303" s="175"/>
      <c r="AA303" s="175"/>
    </row>
    <row r="304" ht="15.75" customHeight="1">
      <c r="A304" s="163">
        <f t="shared" si="7"/>
        <v>295</v>
      </c>
      <c r="B304" s="163"/>
      <c r="C304" s="211"/>
      <c r="D304" s="279"/>
      <c r="E304" s="163"/>
      <c r="F304" s="163"/>
      <c r="G304" s="163"/>
      <c r="H304" s="163"/>
      <c r="I304" s="214"/>
      <c r="J304" s="214"/>
      <c r="K304" s="214" t="s">
        <v>654</v>
      </c>
      <c r="L304" s="214" t="str">
        <f>VLOOKUP(D304,'TS Gantry - AP47'!$C$8:$X$638,22,FALSE)</f>
        <v>#N/A</v>
      </c>
      <c r="M304" s="214" t="str">
        <f>VLOOKUP(D304,'TS Gantry - AP47'!$C$8:$Y$638,23,FALSE)</f>
        <v>#N/A</v>
      </c>
      <c r="N304" s="214" t="str">
        <f>VLOOKUP(D304,'TS Gantry - AP47'!$C$8:$Z$638,24,FALSE)</f>
        <v>#N/A</v>
      </c>
      <c r="O304" s="163"/>
      <c r="P304" s="163"/>
      <c r="Q304" s="183"/>
      <c r="R304" s="183"/>
      <c r="S304" s="163"/>
      <c r="T304" s="163"/>
      <c r="U304" s="175"/>
      <c r="V304" s="175"/>
      <c r="W304" s="175"/>
      <c r="X304" s="175"/>
      <c r="Y304" s="175"/>
      <c r="Z304" s="175"/>
      <c r="AA304" s="175"/>
    </row>
    <row r="305" ht="15.75" customHeight="1">
      <c r="A305" s="275">
        <f t="shared" si="7"/>
        <v>296</v>
      </c>
      <c r="B305" s="163"/>
      <c r="C305" s="211"/>
      <c r="D305" s="279"/>
      <c r="E305" s="163"/>
      <c r="F305" s="163"/>
      <c r="G305" s="163"/>
      <c r="H305" s="163"/>
      <c r="I305" s="214"/>
      <c r="J305" s="214"/>
      <c r="K305" s="214" t="s">
        <v>654</v>
      </c>
      <c r="L305" s="214" t="str">
        <f>VLOOKUP(D305,'TS Gantry - AP47'!$C$8:$X$638,22,FALSE)</f>
        <v>#N/A</v>
      </c>
      <c r="M305" s="214" t="str">
        <f>VLOOKUP(D305,'TS Gantry - AP47'!$C$8:$Y$638,23,FALSE)</f>
        <v>#N/A</v>
      </c>
      <c r="N305" s="214" t="str">
        <f>VLOOKUP(D305,'TS Gantry - AP47'!$C$8:$Z$638,24,FALSE)</f>
        <v>#N/A</v>
      </c>
      <c r="O305" s="163"/>
      <c r="P305" s="163"/>
      <c r="Q305" s="183"/>
      <c r="R305" s="183"/>
      <c r="S305" s="163"/>
      <c r="T305" s="163"/>
      <c r="U305" s="175"/>
      <c r="V305" s="175"/>
      <c r="W305" s="175"/>
      <c r="X305" s="175"/>
      <c r="Y305" s="175"/>
      <c r="Z305" s="175"/>
      <c r="AA305" s="175"/>
    </row>
    <row r="306" ht="15.75" customHeight="1">
      <c r="A306" s="163">
        <f t="shared" si="7"/>
        <v>297</v>
      </c>
      <c r="B306" s="163"/>
      <c r="C306" s="211"/>
      <c r="D306" s="279"/>
      <c r="E306" s="163"/>
      <c r="F306" s="163"/>
      <c r="G306" s="163"/>
      <c r="H306" s="163"/>
      <c r="I306" s="214"/>
      <c r="J306" s="214"/>
      <c r="K306" s="214" t="s">
        <v>654</v>
      </c>
      <c r="L306" s="214" t="str">
        <f>VLOOKUP(D306,'TS Gantry - AP47'!$C$8:$X$638,22,FALSE)</f>
        <v>#N/A</v>
      </c>
      <c r="M306" s="214" t="str">
        <f>VLOOKUP(D306,'TS Gantry - AP47'!$C$8:$Y$638,23,FALSE)</f>
        <v>#N/A</v>
      </c>
      <c r="N306" s="214" t="str">
        <f>VLOOKUP(D306,'TS Gantry - AP47'!$C$8:$Z$638,24,FALSE)</f>
        <v>#N/A</v>
      </c>
      <c r="O306" s="163"/>
      <c r="P306" s="163"/>
      <c r="Q306" s="183"/>
      <c r="R306" s="183"/>
      <c r="S306" s="163"/>
      <c r="T306" s="163"/>
      <c r="U306" s="175"/>
      <c r="V306" s="175"/>
      <c r="W306" s="175"/>
      <c r="X306" s="175"/>
      <c r="Y306" s="175"/>
      <c r="Z306" s="175"/>
      <c r="AA306" s="175"/>
    </row>
    <row r="307" ht="15.75" customHeight="1">
      <c r="A307" s="275">
        <f t="shared" si="7"/>
        <v>298</v>
      </c>
      <c r="B307" s="163"/>
      <c r="C307" s="211"/>
      <c r="D307" s="279"/>
      <c r="E307" s="163"/>
      <c r="F307" s="163"/>
      <c r="G307" s="163"/>
      <c r="H307" s="163"/>
      <c r="I307" s="214"/>
      <c r="J307" s="214"/>
      <c r="K307" s="214" t="s">
        <v>654</v>
      </c>
      <c r="L307" s="214" t="str">
        <f>VLOOKUP(D307,'TS Gantry - AP47'!$C$8:$X$638,22,FALSE)</f>
        <v>#N/A</v>
      </c>
      <c r="M307" s="214" t="str">
        <f>VLOOKUP(D307,'TS Gantry - AP47'!$C$8:$Y$638,23,FALSE)</f>
        <v>#N/A</v>
      </c>
      <c r="N307" s="214" t="str">
        <f>VLOOKUP(D307,'TS Gantry - AP47'!$C$8:$Z$638,24,FALSE)</f>
        <v>#N/A</v>
      </c>
      <c r="O307" s="163"/>
      <c r="P307" s="163"/>
      <c r="Q307" s="183"/>
      <c r="R307" s="183"/>
      <c r="S307" s="163"/>
      <c r="T307" s="163"/>
      <c r="U307" s="175"/>
      <c r="V307" s="175"/>
      <c r="W307" s="175"/>
      <c r="X307" s="175"/>
      <c r="Y307" s="175"/>
      <c r="Z307" s="175"/>
      <c r="AA307" s="175"/>
    </row>
    <row r="308" ht="15.75" customHeight="1">
      <c r="A308" s="163">
        <f t="shared" si="7"/>
        <v>299</v>
      </c>
      <c r="B308" s="163"/>
      <c r="C308" s="211"/>
      <c r="D308" s="279"/>
      <c r="E308" s="163"/>
      <c r="F308" s="163"/>
      <c r="G308" s="163"/>
      <c r="H308" s="163"/>
      <c r="I308" s="214"/>
      <c r="J308" s="214"/>
      <c r="K308" s="214" t="s">
        <v>654</v>
      </c>
      <c r="L308" s="214" t="str">
        <f>VLOOKUP(D308,'TS Gantry - AP47'!$C$8:$X$638,22,FALSE)</f>
        <v>#N/A</v>
      </c>
      <c r="M308" s="214" t="str">
        <f>VLOOKUP(D308,'TS Gantry - AP47'!$C$8:$Y$638,23,FALSE)</f>
        <v>#N/A</v>
      </c>
      <c r="N308" s="214" t="str">
        <f>VLOOKUP(D308,'TS Gantry - AP47'!$C$8:$Z$638,24,FALSE)</f>
        <v>#N/A</v>
      </c>
      <c r="O308" s="163"/>
      <c r="P308" s="163"/>
      <c r="Q308" s="183"/>
      <c r="R308" s="183"/>
      <c r="S308" s="163"/>
      <c r="T308" s="163"/>
      <c r="U308" s="175"/>
      <c r="V308" s="175"/>
      <c r="W308" s="175"/>
      <c r="X308" s="175"/>
      <c r="Y308" s="175"/>
      <c r="Z308" s="175"/>
      <c r="AA308" s="175"/>
    </row>
    <row r="309" ht="15.75" customHeight="1">
      <c r="A309" s="275">
        <f t="shared" si="7"/>
        <v>300</v>
      </c>
      <c r="B309" s="163"/>
      <c r="C309" s="211"/>
      <c r="D309" s="279"/>
      <c r="E309" s="163"/>
      <c r="F309" s="163"/>
      <c r="G309" s="163"/>
      <c r="H309" s="163"/>
      <c r="I309" s="214"/>
      <c r="J309" s="214"/>
      <c r="K309" s="214" t="s">
        <v>654</v>
      </c>
      <c r="L309" s="214" t="str">
        <f>VLOOKUP(D309,'TS Gantry - AP47'!$C$8:$X$638,22,FALSE)</f>
        <v>#N/A</v>
      </c>
      <c r="M309" s="214" t="str">
        <f>VLOOKUP(D309,'TS Gantry - AP47'!$C$8:$Y$638,23,FALSE)</f>
        <v>#N/A</v>
      </c>
      <c r="N309" s="214" t="str">
        <f>VLOOKUP(D309,'TS Gantry - AP47'!$C$8:$Z$638,24,FALSE)</f>
        <v>#N/A</v>
      </c>
      <c r="O309" s="163"/>
      <c r="P309" s="163"/>
      <c r="Q309" s="183"/>
      <c r="R309" s="183"/>
      <c r="S309" s="163"/>
      <c r="T309" s="163"/>
      <c r="U309" s="175"/>
      <c r="V309" s="175"/>
      <c r="W309" s="175"/>
      <c r="X309" s="175"/>
      <c r="Y309" s="175"/>
      <c r="Z309" s="175"/>
      <c r="AA309" s="175"/>
    </row>
    <row r="310" ht="15.75" customHeight="1">
      <c r="A310" s="163">
        <f t="shared" si="7"/>
        <v>301</v>
      </c>
      <c r="B310" s="163"/>
      <c r="C310" s="211"/>
      <c r="D310" s="279"/>
      <c r="E310" s="163"/>
      <c r="F310" s="163"/>
      <c r="G310" s="163"/>
      <c r="H310" s="163"/>
      <c r="I310" s="214"/>
      <c r="J310" s="214"/>
      <c r="K310" s="214" t="s">
        <v>654</v>
      </c>
      <c r="L310" s="214" t="str">
        <f>VLOOKUP(D310,'TS Gantry - AP47'!$C$8:$X$638,22,FALSE)</f>
        <v>#N/A</v>
      </c>
      <c r="M310" s="214" t="str">
        <f>VLOOKUP(D310,'TS Gantry - AP47'!$C$8:$Y$638,23,FALSE)</f>
        <v>#N/A</v>
      </c>
      <c r="N310" s="214" t="str">
        <f>VLOOKUP(D310,'TS Gantry - AP47'!$C$8:$Z$638,24,FALSE)</f>
        <v>#N/A</v>
      </c>
      <c r="O310" s="163"/>
      <c r="P310" s="163"/>
      <c r="Q310" s="183"/>
      <c r="R310" s="183"/>
      <c r="S310" s="163"/>
      <c r="T310" s="163"/>
      <c r="U310" s="175"/>
      <c r="V310" s="175"/>
      <c r="W310" s="175"/>
      <c r="X310" s="175"/>
      <c r="Y310" s="175"/>
      <c r="Z310" s="175"/>
      <c r="AA310" s="175"/>
    </row>
    <row r="311" ht="15.75" customHeight="1">
      <c r="A311" s="275">
        <f t="shared" si="7"/>
        <v>302</v>
      </c>
      <c r="B311" s="163"/>
      <c r="C311" s="211"/>
      <c r="D311" s="279"/>
      <c r="E311" s="163"/>
      <c r="F311" s="163"/>
      <c r="G311" s="163"/>
      <c r="H311" s="163"/>
      <c r="I311" s="214"/>
      <c r="J311" s="214"/>
      <c r="K311" s="214" t="s">
        <v>654</v>
      </c>
      <c r="L311" s="214" t="str">
        <f>VLOOKUP(D311,'TS Gantry - AP47'!$C$8:$X$638,22,FALSE)</f>
        <v>#N/A</v>
      </c>
      <c r="M311" s="214" t="str">
        <f>VLOOKUP(D311,'TS Gantry - AP47'!$C$8:$Y$638,23,FALSE)</f>
        <v>#N/A</v>
      </c>
      <c r="N311" s="214" t="str">
        <f>VLOOKUP(D311,'TS Gantry - AP47'!$C$8:$Z$638,24,FALSE)</f>
        <v>#N/A</v>
      </c>
      <c r="O311" s="163"/>
      <c r="P311" s="163"/>
      <c r="Q311" s="183"/>
      <c r="R311" s="183"/>
      <c r="S311" s="163"/>
      <c r="T311" s="163"/>
      <c r="U311" s="175"/>
      <c r="V311" s="175"/>
      <c r="W311" s="175"/>
      <c r="X311" s="175"/>
      <c r="Y311" s="175"/>
      <c r="Z311" s="175"/>
      <c r="AA311" s="175"/>
    </row>
    <row r="312" ht="15.75" customHeight="1">
      <c r="A312" s="163">
        <f t="shared" si="7"/>
        <v>303</v>
      </c>
      <c r="B312" s="163"/>
      <c r="C312" s="211"/>
      <c r="D312" s="279"/>
      <c r="E312" s="163"/>
      <c r="F312" s="163"/>
      <c r="G312" s="163"/>
      <c r="H312" s="163"/>
      <c r="I312" s="214"/>
      <c r="J312" s="214"/>
      <c r="K312" s="214" t="s">
        <v>654</v>
      </c>
      <c r="L312" s="214" t="str">
        <f>VLOOKUP(D312,'TS Gantry - AP47'!$C$8:$X$638,22,FALSE)</f>
        <v>#N/A</v>
      </c>
      <c r="M312" s="214" t="str">
        <f>VLOOKUP(D312,'TS Gantry - AP47'!$C$8:$Y$638,23,FALSE)</f>
        <v>#N/A</v>
      </c>
      <c r="N312" s="214" t="str">
        <f>VLOOKUP(D312,'TS Gantry - AP47'!$C$8:$Z$638,24,FALSE)</f>
        <v>#N/A</v>
      </c>
      <c r="O312" s="163"/>
      <c r="P312" s="163"/>
      <c r="Q312" s="183"/>
      <c r="R312" s="183"/>
      <c r="S312" s="163"/>
      <c r="T312" s="163"/>
      <c r="U312" s="175"/>
      <c r="V312" s="175"/>
      <c r="W312" s="175"/>
      <c r="X312" s="175"/>
      <c r="Y312" s="175"/>
      <c r="Z312" s="175"/>
      <c r="AA312" s="175"/>
    </row>
    <row r="313" ht="15.75" customHeight="1">
      <c r="A313" s="275">
        <f t="shared" si="7"/>
        <v>304</v>
      </c>
      <c r="B313" s="163"/>
      <c r="C313" s="211"/>
      <c r="D313" s="279"/>
      <c r="E313" s="163"/>
      <c r="F313" s="163"/>
      <c r="G313" s="163"/>
      <c r="H313" s="163"/>
      <c r="I313" s="214"/>
      <c r="J313" s="214"/>
      <c r="K313" s="214" t="s">
        <v>654</v>
      </c>
      <c r="L313" s="214" t="str">
        <f>VLOOKUP(D313,'TS Gantry - AP47'!$C$8:$X$638,22,FALSE)</f>
        <v>#N/A</v>
      </c>
      <c r="M313" s="214" t="str">
        <f>VLOOKUP(D313,'TS Gantry - AP47'!$C$8:$Y$638,23,FALSE)</f>
        <v>#N/A</v>
      </c>
      <c r="N313" s="214" t="str">
        <f>VLOOKUP(D313,'TS Gantry - AP47'!$C$8:$Z$638,24,FALSE)</f>
        <v>#N/A</v>
      </c>
      <c r="O313" s="163"/>
      <c r="P313" s="163"/>
      <c r="Q313" s="183"/>
      <c r="R313" s="183"/>
      <c r="S313" s="163"/>
      <c r="T313" s="163"/>
      <c r="U313" s="175"/>
      <c r="V313" s="175"/>
      <c r="W313" s="175"/>
      <c r="X313" s="175"/>
      <c r="Y313" s="175"/>
      <c r="Z313" s="175"/>
      <c r="AA313" s="175"/>
    </row>
    <row r="314" ht="15.75" customHeight="1">
      <c r="A314" s="163">
        <f t="shared" si="7"/>
        <v>305</v>
      </c>
      <c r="B314" s="163"/>
      <c r="C314" s="211"/>
      <c r="D314" s="279"/>
      <c r="E314" s="163"/>
      <c r="F314" s="163"/>
      <c r="G314" s="163"/>
      <c r="H314" s="163"/>
      <c r="I314" s="214"/>
      <c r="J314" s="214"/>
      <c r="K314" s="214" t="s">
        <v>654</v>
      </c>
      <c r="L314" s="214" t="str">
        <f>VLOOKUP(D314,'TS Gantry - AP47'!$C$8:$X$638,22,FALSE)</f>
        <v>#N/A</v>
      </c>
      <c r="M314" s="214" t="str">
        <f>VLOOKUP(D314,'TS Gantry - AP47'!$C$8:$Y$638,23,FALSE)</f>
        <v>#N/A</v>
      </c>
      <c r="N314" s="214" t="str">
        <f>VLOOKUP(D314,'TS Gantry - AP47'!$C$8:$Z$638,24,FALSE)</f>
        <v>#N/A</v>
      </c>
      <c r="O314" s="163"/>
      <c r="P314" s="163"/>
      <c r="Q314" s="183"/>
      <c r="R314" s="183"/>
      <c r="S314" s="163"/>
      <c r="T314" s="163"/>
      <c r="U314" s="175"/>
      <c r="V314" s="175"/>
      <c r="W314" s="175"/>
      <c r="X314" s="175"/>
      <c r="Y314" s="175"/>
      <c r="Z314" s="175"/>
      <c r="AA314" s="175"/>
    </row>
    <row r="315" ht="15.75" customHeight="1">
      <c r="A315" s="275">
        <f t="shared" si="7"/>
        <v>306</v>
      </c>
      <c r="B315" s="163"/>
      <c r="C315" s="211"/>
      <c r="D315" s="279"/>
      <c r="E315" s="163"/>
      <c r="F315" s="163"/>
      <c r="G315" s="163"/>
      <c r="H315" s="163"/>
      <c r="I315" s="214"/>
      <c r="J315" s="214"/>
      <c r="K315" s="214" t="s">
        <v>654</v>
      </c>
      <c r="L315" s="214" t="str">
        <f>VLOOKUP(D315,'TS Gantry - AP47'!$C$8:$X$638,22,FALSE)</f>
        <v>#N/A</v>
      </c>
      <c r="M315" s="214" t="str">
        <f>VLOOKUP(D315,'TS Gantry - AP47'!$C$8:$Y$638,23,FALSE)</f>
        <v>#N/A</v>
      </c>
      <c r="N315" s="214" t="str">
        <f>VLOOKUP(D315,'TS Gantry - AP47'!$C$8:$Z$638,24,FALSE)</f>
        <v>#N/A</v>
      </c>
      <c r="O315" s="163"/>
      <c r="P315" s="163"/>
      <c r="Q315" s="183"/>
      <c r="R315" s="183"/>
      <c r="S315" s="163"/>
      <c r="T315" s="163"/>
      <c r="U315" s="175"/>
      <c r="V315" s="175"/>
      <c r="W315" s="175"/>
      <c r="X315" s="175"/>
      <c r="Y315" s="175"/>
      <c r="Z315" s="175"/>
      <c r="AA315" s="175"/>
    </row>
    <row r="316" ht="15.75" customHeight="1">
      <c r="A316" s="163">
        <f t="shared" si="7"/>
        <v>307</v>
      </c>
      <c r="B316" s="163"/>
      <c r="C316" s="211"/>
      <c r="D316" s="279"/>
      <c r="E316" s="163"/>
      <c r="F316" s="163"/>
      <c r="G316" s="163"/>
      <c r="H316" s="163"/>
      <c r="I316" s="214"/>
      <c r="J316" s="214"/>
      <c r="K316" s="214" t="s">
        <v>654</v>
      </c>
      <c r="L316" s="214" t="str">
        <f>VLOOKUP(D316,'TS Gantry - AP47'!$C$8:$X$638,22,FALSE)</f>
        <v>#N/A</v>
      </c>
      <c r="M316" s="214" t="str">
        <f>VLOOKUP(D316,'TS Gantry - AP47'!$C$8:$Y$638,23,FALSE)</f>
        <v>#N/A</v>
      </c>
      <c r="N316" s="214" t="str">
        <f>VLOOKUP(D316,'TS Gantry - AP47'!$C$8:$Z$638,24,FALSE)</f>
        <v>#N/A</v>
      </c>
      <c r="O316" s="163"/>
      <c r="P316" s="163"/>
      <c r="Q316" s="183"/>
      <c r="R316" s="183"/>
      <c r="S316" s="163"/>
      <c r="T316" s="163"/>
      <c r="U316" s="175"/>
      <c r="V316" s="175"/>
      <c r="W316" s="175"/>
      <c r="X316" s="175"/>
      <c r="Y316" s="175"/>
      <c r="Z316" s="175"/>
      <c r="AA316" s="175"/>
    </row>
    <row r="317" ht="15.75" customHeight="1">
      <c r="A317" s="275">
        <f t="shared" si="7"/>
        <v>308</v>
      </c>
      <c r="B317" s="163"/>
      <c r="C317" s="211"/>
      <c r="D317" s="279"/>
      <c r="E317" s="163"/>
      <c r="F317" s="163"/>
      <c r="G317" s="163"/>
      <c r="H317" s="163"/>
      <c r="I317" s="214"/>
      <c r="J317" s="214"/>
      <c r="K317" s="214" t="s">
        <v>654</v>
      </c>
      <c r="L317" s="214" t="str">
        <f>VLOOKUP(D317,'TS Gantry - AP47'!$C$8:$X$638,22,FALSE)</f>
        <v>#N/A</v>
      </c>
      <c r="M317" s="214" t="str">
        <f>VLOOKUP(D317,'TS Gantry - AP47'!$C$8:$Y$638,23,FALSE)</f>
        <v>#N/A</v>
      </c>
      <c r="N317" s="214" t="str">
        <f>VLOOKUP(D317,'TS Gantry - AP47'!$C$8:$Z$638,24,FALSE)</f>
        <v>#N/A</v>
      </c>
      <c r="O317" s="163"/>
      <c r="P317" s="163"/>
      <c r="Q317" s="183"/>
      <c r="R317" s="183"/>
      <c r="S317" s="163"/>
      <c r="T317" s="163"/>
      <c r="U317" s="175"/>
      <c r="V317" s="175"/>
      <c r="W317" s="175"/>
      <c r="X317" s="175"/>
      <c r="Y317" s="175"/>
      <c r="Z317" s="175"/>
      <c r="AA317" s="175"/>
    </row>
    <row r="318" ht="15.75" customHeight="1">
      <c r="A318" s="163">
        <f t="shared" si="7"/>
        <v>309</v>
      </c>
      <c r="B318" s="163"/>
      <c r="C318" s="211"/>
      <c r="D318" s="279"/>
      <c r="E318" s="163"/>
      <c r="F318" s="163"/>
      <c r="G318" s="163"/>
      <c r="H318" s="163"/>
      <c r="I318" s="214"/>
      <c r="J318" s="214"/>
      <c r="K318" s="214" t="s">
        <v>654</v>
      </c>
      <c r="L318" s="214" t="str">
        <f>VLOOKUP(D318,'TS Gantry - AP47'!$C$8:$X$638,22,FALSE)</f>
        <v>#N/A</v>
      </c>
      <c r="M318" s="214" t="str">
        <f>VLOOKUP(D318,'TS Gantry - AP47'!$C$8:$Y$638,23,FALSE)</f>
        <v>#N/A</v>
      </c>
      <c r="N318" s="214" t="str">
        <f>VLOOKUP(D318,'TS Gantry - AP47'!$C$8:$Z$638,24,FALSE)</f>
        <v>#N/A</v>
      </c>
      <c r="O318" s="163"/>
      <c r="P318" s="163"/>
      <c r="Q318" s="183"/>
      <c r="R318" s="183"/>
      <c r="S318" s="163"/>
      <c r="T318" s="163"/>
      <c r="U318" s="175"/>
      <c r="V318" s="175"/>
      <c r="W318" s="175"/>
      <c r="X318" s="175"/>
      <c r="Y318" s="175"/>
      <c r="Z318" s="175"/>
      <c r="AA318" s="175"/>
    </row>
    <row r="319" ht="15.75" customHeight="1">
      <c r="A319" s="275">
        <f t="shared" si="7"/>
        <v>310</v>
      </c>
      <c r="B319" s="163"/>
      <c r="C319" s="211"/>
      <c r="D319" s="279"/>
      <c r="E319" s="163"/>
      <c r="F319" s="163"/>
      <c r="G319" s="163"/>
      <c r="H319" s="163"/>
      <c r="I319" s="214"/>
      <c r="J319" s="214"/>
      <c r="K319" s="214" t="s">
        <v>654</v>
      </c>
      <c r="L319" s="214" t="str">
        <f>VLOOKUP(D319,'TS Gantry - AP47'!$C$8:$X$638,22,FALSE)</f>
        <v>#N/A</v>
      </c>
      <c r="M319" s="214" t="str">
        <f>VLOOKUP(D319,'TS Gantry - AP47'!$C$8:$Y$638,23,FALSE)</f>
        <v>#N/A</v>
      </c>
      <c r="N319" s="214" t="str">
        <f>VLOOKUP(D319,'TS Gantry - AP47'!$C$8:$Z$638,24,FALSE)</f>
        <v>#N/A</v>
      </c>
      <c r="O319" s="163"/>
      <c r="P319" s="163"/>
      <c r="Q319" s="183"/>
      <c r="R319" s="183"/>
      <c r="S319" s="163"/>
      <c r="T319" s="163"/>
      <c r="U319" s="175"/>
      <c r="V319" s="175"/>
      <c r="W319" s="175"/>
      <c r="X319" s="175"/>
      <c r="Y319" s="175"/>
      <c r="Z319" s="175"/>
      <c r="AA319" s="175"/>
    </row>
    <row r="320" ht="15.75" customHeight="1">
      <c r="A320" s="163">
        <f t="shared" si="7"/>
        <v>311</v>
      </c>
      <c r="B320" s="163"/>
      <c r="C320" s="211"/>
      <c r="D320" s="279"/>
      <c r="E320" s="163"/>
      <c r="F320" s="163"/>
      <c r="G320" s="163"/>
      <c r="H320" s="163"/>
      <c r="I320" s="214"/>
      <c r="J320" s="214"/>
      <c r="K320" s="214" t="s">
        <v>654</v>
      </c>
      <c r="L320" s="214" t="str">
        <f>VLOOKUP(D320,'TS Gantry - AP47'!$C$8:$X$638,22,FALSE)</f>
        <v>#N/A</v>
      </c>
      <c r="M320" s="214" t="str">
        <f>VLOOKUP(D320,'TS Gantry - AP47'!$C$8:$Y$638,23,FALSE)</f>
        <v>#N/A</v>
      </c>
      <c r="N320" s="214" t="str">
        <f>VLOOKUP(D320,'TS Gantry - AP47'!$C$8:$Z$638,24,FALSE)</f>
        <v>#N/A</v>
      </c>
      <c r="O320" s="163"/>
      <c r="P320" s="163"/>
      <c r="Q320" s="183"/>
      <c r="R320" s="183"/>
      <c r="S320" s="163"/>
      <c r="T320" s="163"/>
      <c r="U320" s="175"/>
      <c r="V320" s="175"/>
      <c r="W320" s="175"/>
      <c r="X320" s="175"/>
      <c r="Y320" s="175"/>
      <c r="Z320" s="175"/>
      <c r="AA320" s="175"/>
    </row>
    <row r="321" ht="15.75" customHeight="1">
      <c r="A321" s="275">
        <f t="shared" si="7"/>
        <v>312</v>
      </c>
      <c r="B321" s="163"/>
      <c r="C321" s="211"/>
      <c r="D321" s="279"/>
      <c r="E321" s="163"/>
      <c r="F321" s="163"/>
      <c r="G321" s="163"/>
      <c r="H321" s="163"/>
      <c r="I321" s="214"/>
      <c r="J321" s="214"/>
      <c r="K321" s="214" t="s">
        <v>654</v>
      </c>
      <c r="L321" s="214" t="str">
        <f>VLOOKUP(D321,'TS Gantry - AP47'!$C$8:$X$638,22,FALSE)</f>
        <v>#N/A</v>
      </c>
      <c r="M321" s="214" t="str">
        <f>VLOOKUP(D321,'TS Gantry - AP47'!$C$8:$Y$638,23,FALSE)</f>
        <v>#N/A</v>
      </c>
      <c r="N321" s="214" t="str">
        <f>VLOOKUP(D321,'TS Gantry - AP47'!$C$8:$Z$638,24,FALSE)</f>
        <v>#N/A</v>
      </c>
      <c r="O321" s="163"/>
      <c r="P321" s="163"/>
      <c r="Q321" s="183"/>
      <c r="R321" s="183"/>
      <c r="S321" s="163"/>
      <c r="T321" s="163"/>
      <c r="U321" s="175"/>
      <c r="V321" s="175"/>
      <c r="W321" s="175"/>
      <c r="X321" s="175"/>
      <c r="Y321" s="175"/>
      <c r="Z321" s="175"/>
      <c r="AA321" s="175"/>
    </row>
    <row r="322" ht="15.75" customHeight="1">
      <c r="A322" s="163">
        <f t="shared" si="7"/>
        <v>313</v>
      </c>
      <c r="B322" s="163"/>
      <c r="C322" s="211"/>
      <c r="D322" s="279"/>
      <c r="E322" s="163"/>
      <c r="F322" s="163"/>
      <c r="G322" s="163"/>
      <c r="H322" s="163"/>
      <c r="I322" s="214"/>
      <c r="J322" s="214"/>
      <c r="K322" s="214" t="s">
        <v>654</v>
      </c>
      <c r="L322" s="214" t="str">
        <f>VLOOKUP(D322,'TS Gantry - AP47'!$C$8:$X$638,22,FALSE)</f>
        <v>#N/A</v>
      </c>
      <c r="M322" s="214" t="str">
        <f>VLOOKUP(D322,'TS Gantry - AP47'!$C$8:$Y$638,23,FALSE)</f>
        <v>#N/A</v>
      </c>
      <c r="N322" s="214" t="str">
        <f>VLOOKUP(D322,'TS Gantry - AP47'!$C$8:$Z$638,24,FALSE)</f>
        <v>#N/A</v>
      </c>
      <c r="O322" s="163"/>
      <c r="P322" s="163"/>
      <c r="Q322" s="183"/>
      <c r="R322" s="183"/>
      <c r="S322" s="163"/>
      <c r="T322" s="163"/>
      <c r="U322" s="175"/>
      <c r="V322" s="175"/>
      <c r="W322" s="175"/>
      <c r="X322" s="175"/>
      <c r="Y322" s="175"/>
      <c r="Z322" s="175"/>
      <c r="AA322" s="175"/>
    </row>
    <row r="323" ht="15.75" customHeight="1">
      <c r="A323" s="275">
        <f t="shared" si="7"/>
        <v>314</v>
      </c>
      <c r="B323" s="163"/>
      <c r="C323" s="211"/>
      <c r="D323" s="279"/>
      <c r="E323" s="163"/>
      <c r="F323" s="163"/>
      <c r="G323" s="163"/>
      <c r="H323" s="163"/>
      <c r="I323" s="214"/>
      <c r="J323" s="214"/>
      <c r="K323" s="214" t="s">
        <v>654</v>
      </c>
      <c r="L323" s="214" t="str">
        <f>VLOOKUP(D323,'TS Gantry - AP47'!$C$8:$X$638,22,FALSE)</f>
        <v>#N/A</v>
      </c>
      <c r="M323" s="214" t="str">
        <f>VLOOKUP(D323,'TS Gantry - AP47'!$C$8:$Y$638,23,FALSE)</f>
        <v>#N/A</v>
      </c>
      <c r="N323" s="214" t="str">
        <f>VLOOKUP(D323,'TS Gantry - AP47'!$C$8:$Z$638,24,FALSE)</f>
        <v>#N/A</v>
      </c>
      <c r="O323" s="163"/>
      <c r="P323" s="163"/>
      <c r="Q323" s="183"/>
      <c r="R323" s="183"/>
      <c r="S323" s="163"/>
      <c r="T323" s="163"/>
      <c r="U323" s="175"/>
      <c r="V323" s="175"/>
      <c r="W323" s="175"/>
      <c r="X323" s="175"/>
      <c r="Y323" s="175"/>
      <c r="Z323" s="175"/>
      <c r="AA323" s="175"/>
    </row>
    <row r="324" ht="15.75" customHeight="1">
      <c r="A324" s="163">
        <f t="shared" si="7"/>
        <v>315</v>
      </c>
      <c r="B324" s="163"/>
      <c r="C324" s="211"/>
      <c r="D324" s="279"/>
      <c r="E324" s="163"/>
      <c r="F324" s="163"/>
      <c r="G324" s="163"/>
      <c r="H324" s="163"/>
      <c r="I324" s="214"/>
      <c r="J324" s="214"/>
      <c r="K324" s="214" t="s">
        <v>654</v>
      </c>
      <c r="L324" s="214" t="str">
        <f>VLOOKUP(D324,'TS Gantry - AP47'!$C$8:$X$638,22,FALSE)</f>
        <v>#N/A</v>
      </c>
      <c r="M324" s="214" t="str">
        <f>VLOOKUP(D324,'TS Gantry - AP47'!$C$8:$Y$638,23,FALSE)</f>
        <v>#N/A</v>
      </c>
      <c r="N324" s="214" t="str">
        <f>VLOOKUP(D324,'TS Gantry - AP47'!$C$8:$Z$638,24,FALSE)</f>
        <v>#N/A</v>
      </c>
      <c r="O324" s="163"/>
      <c r="P324" s="163"/>
      <c r="Q324" s="183"/>
      <c r="R324" s="183"/>
      <c r="S324" s="163"/>
      <c r="T324" s="163"/>
      <c r="U324" s="175"/>
      <c r="V324" s="175"/>
      <c r="W324" s="175"/>
      <c r="X324" s="175"/>
      <c r="Y324" s="175"/>
      <c r="Z324" s="175"/>
      <c r="AA324" s="175"/>
    </row>
    <row r="325" ht="15.75" customHeight="1">
      <c r="A325" s="275">
        <f t="shared" si="7"/>
        <v>316</v>
      </c>
      <c r="B325" s="163"/>
      <c r="C325" s="211"/>
      <c r="D325" s="279"/>
      <c r="E325" s="163"/>
      <c r="F325" s="163"/>
      <c r="G325" s="163"/>
      <c r="H325" s="163"/>
      <c r="I325" s="214"/>
      <c r="J325" s="214"/>
      <c r="K325" s="214" t="s">
        <v>654</v>
      </c>
      <c r="L325" s="214" t="str">
        <f>VLOOKUP(D325,'TS Gantry - AP47'!$C$8:$X$638,22,FALSE)</f>
        <v>#N/A</v>
      </c>
      <c r="M325" s="214" t="str">
        <f>VLOOKUP(D325,'TS Gantry - AP47'!$C$8:$Y$638,23,FALSE)</f>
        <v>#N/A</v>
      </c>
      <c r="N325" s="214" t="str">
        <f>VLOOKUP(D325,'TS Gantry - AP47'!$C$8:$Z$638,24,FALSE)</f>
        <v>#N/A</v>
      </c>
      <c r="O325" s="163"/>
      <c r="P325" s="163"/>
      <c r="Q325" s="183"/>
      <c r="R325" s="183"/>
      <c r="S325" s="163"/>
      <c r="T325" s="163"/>
      <c r="U325" s="175"/>
      <c r="V325" s="175"/>
      <c r="W325" s="175"/>
      <c r="X325" s="175"/>
      <c r="Y325" s="175"/>
      <c r="Z325" s="175"/>
      <c r="AA325" s="175"/>
    </row>
    <row r="326" ht="15.75" customHeight="1">
      <c r="A326" s="163">
        <f t="shared" si="7"/>
        <v>317</v>
      </c>
      <c r="B326" s="163"/>
      <c r="C326" s="211"/>
      <c r="D326" s="279"/>
      <c r="E326" s="163"/>
      <c r="F326" s="163"/>
      <c r="G326" s="163"/>
      <c r="H326" s="163"/>
      <c r="I326" s="214"/>
      <c r="J326" s="214"/>
      <c r="K326" s="214" t="s">
        <v>654</v>
      </c>
      <c r="L326" s="214" t="str">
        <f>VLOOKUP(D326,'TS Gantry - AP47'!$C$8:$X$638,22,FALSE)</f>
        <v>#N/A</v>
      </c>
      <c r="M326" s="214" t="str">
        <f>VLOOKUP(D326,'TS Gantry - AP47'!$C$8:$Y$638,23,FALSE)</f>
        <v>#N/A</v>
      </c>
      <c r="N326" s="214" t="str">
        <f>VLOOKUP(D326,'TS Gantry - AP47'!$C$8:$Z$638,24,FALSE)</f>
        <v>#N/A</v>
      </c>
      <c r="O326" s="163"/>
      <c r="P326" s="163"/>
      <c r="Q326" s="183"/>
      <c r="R326" s="183"/>
      <c r="S326" s="163"/>
      <c r="T326" s="163"/>
      <c r="U326" s="175"/>
      <c r="V326" s="175"/>
      <c r="W326" s="175"/>
      <c r="X326" s="175"/>
      <c r="Y326" s="175"/>
      <c r="Z326" s="175"/>
      <c r="AA326" s="175"/>
    </row>
    <row r="327" ht="15.75" customHeight="1">
      <c r="A327" s="275">
        <f t="shared" si="7"/>
        <v>318</v>
      </c>
      <c r="B327" s="163"/>
      <c r="C327" s="211"/>
      <c r="D327" s="279"/>
      <c r="E327" s="163"/>
      <c r="F327" s="163"/>
      <c r="G327" s="163"/>
      <c r="H327" s="163"/>
      <c r="I327" s="214"/>
      <c r="J327" s="214"/>
      <c r="K327" s="214" t="s">
        <v>654</v>
      </c>
      <c r="L327" s="214" t="str">
        <f>VLOOKUP(D327,'TS Gantry - AP47'!$C$8:$X$638,22,FALSE)</f>
        <v>#N/A</v>
      </c>
      <c r="M327" s="214" t="str">
        <f>VLOOKUP(D327,'TS Gantry - AP47'!$C$8:$Y$638,23,FALSE)</f>
        <v>#N/A</v>
      </c>
      <c r="N327" s="214" t="str">
        <f>VLOOKUP(D327,'TS Gantry - AP47'!$C$8:$Z$638,24,FALSE)</f>
        <v>#N/A</v>
      </c>
      <c r="O327" s="163"/>
      <c r="P327" s="163"/>
      <c r="Q327" s="183"/>
      <c r="R327" s="183"/>
      <c r="S327" s="163"/>
      <c r="T327" s="163"/>
      <c r="U327" s="175"/>
      <c r="V327" s="175"/>
      <c r="W327" s="175"/>
      <c r="X327" s="175"/>
      <c r="Y327" s="175"/>
      <c r="Z327" s="175"/>
      <c r="AA327" s="175"/>
    </row>
    <row r="328" ht="15.75" customHeight="1">
      <c r="A328" s="163">
        <f t="shared" si="7"/>
        <v>319</v>
      </c>
      <c r="B328" s="163"/>
      <c r="C328" s="211"/>
      <c r="D328" s="279"/>
      <c r="E328" s="163"/>
      <c r="F328" s="163"/>
      <c r="G328" s="163"/>
      <c r="H328" s="163"/>
      <c r="I328" s="214"/>
      <c r="J328" s="214"/>
      <c r="K328" s="214" t="s">
        <v>654</v>
      </c>
      <c r="L328" s="214" t="str">
        <f>VLOOKUP(D328,'TS Gantry - AP47'!$C$8:$X$638,22,FALSE)</f>
        <v>#N/A</v>
      </c>
      <c r="M328" s="214" t="str">
        <f>VLOOKUP(D328,'TS Gantry - AP47'!$C$8:$Y$638,23,FALSE)</f>
        <v>#N/A</v>
      </c>
      <c r="N328" s="214" t="str">
        <f>VLOOKUP(D328,'TS Gantry - AP47'!$C$8:$Z$638,24,FALSE)</f>
        <v>#N/A</v>
      </c>
      <c r="O328" s="163"/>
      <c r="P328" s="163"/>
      <c r="Q328" s="183"/>
      <c r="R328" s="183"/>
      <c r="S328" s="163"/>
      <c r="T328" s="163"/>
      <c r="U328" s="175"/>
      <c r="V328" s="175"/>
      <c r="W328" s="175"/>
      <c r="X328" s="175"/>
      <c r="Y328" s="175"/>
      <c r="Z328" s="175"/>
      <c r="AA328" s="175"/>
    </row>
    <row r="329" ht="15.75" customHeight="1">
      <c r="A329" s="275">
        <f t="shared" si="7"/>
        <v>320</v>
      </c>
      <c r="B329" s="163"/>
      <c r="C329" s="211"/>
      <c r="D329" s="279"/>
      <c r="E329" s="163"/>
      <c r="F329" s="163"/>
      <c r="G329" s="163"/>
      <c r="H329" s="163"/>
      <c r="I329" s="214"/>
      <c r="J329" s="214"/>
      <c r="K329" s="214" t="s">
        <v>654</v>
      </c>
      <c r="L329" s="214" t="str">
        <f>VLOOKUP(D329,'TS Gantry - AP47'!$C$8:$X$638,22,FALSE)</f>
        <v>#N/A</v>
      </c>
      <c r="M329" s="214" t="str">
        <f>VLOOKUP(D329,'TS Gantry - AP47'!$C$8:$Y$638,23,FALSE)</f>
        <v>#N/A</v>
      </c>
      <c r="N329" s="214" t="str">
        <f>VLOOKUP(D329,'TS Gantry - AP47'!$C$8:$Z$638,24,FALSE)</f>
        <v>#N/A</v>
      </c>
      <c r="O329" s="163"/>
      <c r="P329" s="163"/>
      <c r="Q329" s="183"/>
      <c r="R329" s="183"/>
      <c r="S329" s="163"/>
      <c r="T329" s="163"/>
      <c r="U329" s="175"/>
      <c r="V329" s="175"/>
      <c r="W329" s="175"/>
      <c r="X329" s="175"/>
      <c r="Y329" s="175"/>
      <c r="Z329" s="175"/>
      <c r="AA329" s="175"/>
    </row>
    <row r="330" ht="15.75" customHeight="1">
      <c r="A330" s="163">
        <f t="shared" si="7"/>
        <v>321</v>
      </c>
      <c r="B330" s="163"/>
      <c r="C330" s="211"/>
      <c r="D330" s="279"/>
      <c r="E330" s="163"/>
      <c r="F330" s="163"/>
      <c r="G330" s="163"/>
      <c r="H330" s="163"/>
      <c r="I330" s="214"/>
      <c r="J330" s="214"/>
      <c r="K330" s="214" t="s">
        <v>654</v>
      </c>
      <c r="L330" s="214" t="str">
        <f>VLOOKUP(D330,'TS Gantry - AP47'!$C$8:$X$638,22,FALSE)</f>
        <v>#N/A</v>
      </c>
      <c r="M330" s="214" t="str">
        <f>VLOOKUP(D330,'TS Gantry - AP47'!$C$8:$Y$638,23,FALSE)</f>
        <v>#N/A</v>
      </c>
      <c r="N330" s="214" t="str">
        <f>VLOOKUP(D330,'TS Gantry - AP47'!$C$8:$Z$638,24,FALSE)</f>
        <v>#N/A</v>
      </c>
      <c r="O330" s="163"/>
      <c r="P330" s="163"/>
      <c r="Q330" s="183"/>
      <c r="R330" s="183"/>
      <c r="S330" s="163"/>
      <c r="T330" s="163"/>
      <c r="U330" s="175"/>
      <c r="V330" s="175"/>
      <c r="W330" s="175"/>
      <c r="X330" s="175"/>
      <c r="Y330" s="175"/>
      <c r="Z330" s="175"/>
      <c r="AA330" s="175"/>
    </row>
    <row r="331" ht="15.75" customHeight="1">
      <c r="A331" s="275">
        <f t="shared" si="7"/>
        <v>322</v>
      </c>
      <c r="B331" s="163"/>
      <c r="C331" s="211"/>
      <c r="D331" s="279"/>
      <c r="E331" s="163"/>
      <c r="F331" s="163"/>
      <c r="G331" s="163"/>
      <c r="H331" s="163"/>
      <c r="I331" s="214"/>
      <c r="J331" s="214"/>
      <c r="K331" s="214" t="s">
        <v>654</v>
      </c>
      <c r="L331" s="214" t="str">
        <f>VLOOKUP(D331,'TS Gantry - AP47'!$C$8:$X$638,22,FALSE)</f>
        <v>#N/A</v>
      </c>
      <c r="M331" s="214" t="str">
        <f>VLOOKUP(D331,'TS Gantry - AP47'!$C$8:$Y$638,23,FALSE)</f>
        <v>#N/A</v>
      </c>
      <c r="N331" s="214" t="str">
        <f>VLOOKUP(D331,'TS Gantry - AP47'!$C$8:$Z$638,24,FALSE)</f>
        <v>#N/A</v>
      </c>
      <c r="O331" s="163"/>
      <c r="P331" s="163"/>
      <c r="Q331" s="183"/>
      <c r="R331" s="183"/>
      <c r="S331" s="163"/>
      <c r="T331" s="163"/>
      <c r="U331" s="175"/>
      <c r="V331" s="175"/>
      <c r="W331" s="175"/>
      <c r="X331" s="175"/>
      <c r="Y331" s="175"/>
      <c r="Z331" s="175"/>
      <c r="AA331" s="175"/>
    </row>
    <row r="332" ht="15.75" customHeight="1">
      <c r="A332" s="163">
        <f t="shared" si="7"/>
        <v>323</v>
      </c>
      <c r="B332" s="163"/>
      <c r="C332" s="211"/>
      <c r="D332" s="279"/>
      <c r="E332" s="163"/>
      <c r="F332" s="163"/>
      <c r="G332" s="163"/>
      <c r="H332" s="163"/>
      <c r="I332" s="214"/>
      <c r="J332" s="214"/>
      <c r="K332" s="214" t="s">
        <v>654</v>
      </c>
      <c r="L332" s="214" t="str">
        <f>VLOOKUP(D332,'TS Gantry - AP47'!$C$8:$X$638,22,FALSE)</f>
        <v>#N/A</v>
      </c>
      <c r="M332" s="214" t="str">
        <f>VLOOKUP(D332,'TS Gantry - AP47'!$C$8:$Y$638,23,FALSE)</f>
        <v>#N/A</v>
      </c>
      <c r="N332" s="214" t="str">
        <f>VLOOKUP(D332,'TS Gantry - AP47'!$C$8:$Z$638,24,FALSE)</f>
        <v>#N/A</v>
      </c>
      <c r="O332" s="163"/>
      <c r="P332" s="163"/>
      <c r="Q332" s="183"/>
      <c r="R332" s="183"/>
      <c r="S332" s="163"/>
      <c r="T332" s="163"/>
      <c r="U332" s="175"/>
      <c r="V332" s="175"/>
      <c r="W332" s="175"/>
      <c r="X332" s="175"/>
      <c r="Y332" s="175"/>
      <c r="Z332" s="175"/>
      <c r="AA332" s="175"/>
    </row>
    <row r="333" ht="15.75" customHeight="1">
      <c r="A333" s="275">
        <f t="shared" si="7"/>
        <v>324</v>
      </c>
      <c r="B333" s="163"/>
      <c r="C333" s="211"/>
      <c r="D333" s="279"/>
      <c r="E333" s="163"/>
      <c r="F333" s="163"/>
      <c r="G333" s="163"/>
      <c r="H333" s="163"/>
      <c r="I333" s="214"/>
      <c r="J333" s="214"/>
      <c r="K333" s="214" t="s">
        <v>654</v>
      </c>
      <c r="L333" s="214" t="str">
        <f>VLOOKUP(D333,'TS Gantry - AP47'!$C$8:$X$638,22,FALSE)</f>
        <v>#N/A</v>
      </c>
      <c r="M333" s="214" t="str">
        <f>VLOOKUP(D333,'TS Gantry - AP47'!$C$8:$Y$638,23,FALSE)</f>
        <v>#N/A</v>
      </c>
      <c r="N333" s="214" t="str">
        <f>VLOOKUP(D333,'TS Gantry - AP47'!$C$8:$Z$638,24,FALSE)</f>
        <v>#N/A</v>
      </c>
      <c r="O333" s="163"/>
      <c r="P333" s="163"/>
      <c r="Q333" s="183"/>
      <c r="R333" s="183"/>
      <c r="S333" s="163"/>
      <c r="T333" s="163"/>
      <c r="U333" s="175"/>
      <c r="V333" s="175"/>
      <c r="W333" s="175"/>
      <c r="X333" s="175"/>
      <c r="Y333" s="175"/>
      <c r="Z333" s="175"/>
      <c r="AA333" s="175"/>
    </row>
    <row r="334" ht="15.75" customHeight="1">
      <c r="A334" s="163">
        <f t="shared" si="7"/>
        <v>325</v>
      </c>
      <c r="B334" s="163"/>
      <c r="C334" s="211"/>
      <c r="D334" s="279"/>
      <c r="E334" s="163"/>
      <c r="F334" s="163"/>
      <c r="G334" s="163"/>
      <c r="H334" s="163"/>
      <c r="I334" s="214"/>
      <c r="J334" s="214"/>
      <c r="K334" s="214" t="s">
        <v>654</v>
      </c>
      <c r="L334" s="214" t="str">
        <f>VLOOKUP(D334,'TS Gantry - AP47'!$C$8:$X$638,22,FALSE)</f>
        <v>#N/A</v>
      </c>
      <c r="M334" s="214" t="str">
        <f>VLOOKUP(D334,'TS Gantry - AP47'!$C$8:$Y$638,23,FALSE)</f>
        <v>#N/A</v>
      </c>
      <c r="N334" s="214" t="str">
        <f>VLOOKUP(D334,'TS Gantry - AP47'!$C$8:$Z$638,24,FALSE)</f>
        <v>#N/A</v>
      </c>
      <c r="O334" s="163"/>
      <c r="P334" s="163"/>
      <c r="Q334" s="183"/>
      <c r="R334" s="183"/>
      <c r="S334" s="163"/>
      <c r="T334" s="163"/>
      <c r="U334" s="175"/>
      <c r="V334" s="175"/>
      <c r="W334" s="175"/>
      <c r="X334" s="175"/>
      <c r="Y334" s="175"/>
      <c r="Z334" s="175"/>
      <c r="AA334" s="175"/>
    </row>
    <row r="335" ht="15.75" customHeight="1">
      <c r="A335" s="275">
        <f t="shared" si="7"/>
        <v>326</v>
      </c>
      <c r="B335" s="163"/>
      <c r="C335" s="211"/>
      <c r="D335" s="279"/>
      <c r="E335" s="163"/>
      <c r="F335" s="163"/>
      <c r="G335" s="163"/>
      <c r="H335" s="163"/>
      <c r="I335" s="214"/>
      <c r="J335" s="214"/>
      <c r="K335" s="214" t="s">
        <v>654</v>
      </c>
      <c r="L335" s="214" t="str">
        <f>VLOOKUP(D335,'TS Gantry - AP47'!$C$8:$X$638,22,FALSE)</f>
        <v>#N/A</v>
      </c>
      <c r="M335" s="214" t="str">
        <f>VLOOKUP(D335,'TS Gantry - AP47'!$C$8:$Y$638,23,FALSE)</f>
        <v>#N/A</v>
      </c>
      <c r="N335" s="214" t="str">
        <f>VLOOKUP(D335,'TS Gantry - AP47'!$C$8:$Z$638,24,FALSE)</f>
        <v>#N/A</v>
      </c>
      <c r="O335" s="163"/>
      <c r="P335" s="163"/>
      <c r="Q335" s="183"/>
      <c r="R335" s="183"/>
      <c r="S335" s="163"/>
      <c r="T335" s="163"/>
      <c r="U335" s="175"/>
      <c r="V335" s="175"/>
      <c r="W335" s="175"/>
      <c r="X335" s="175"/>
      <c r="Y335" s="175"/>
      <c r="Z335" s="175"/>
      <c r="AA335" s="175"/>
    </row>
    <row r="336" ht="15.75" customHeight="1">
      <c r="A336" s="163">
        <f t="shared" si="7"/>
        <v>327</v>
      </c>
      <c r="B336" s="163"/>
      <c r="C336" s="211"/>
      <c r="D336" s="279"/>
      <c r="E336" s="163"/>
      <c r="F336" s="163"/>
      <c r="G336" s="163"/>
      <c r="H336" s="163"/>
      <c r="I336" s="214"/>
      <c r="J336" s="214"/>
      <c r="K336" s="214" t="s">
        <v>654</v>
      </c>
      <c r="L336" s="214" t="str">
        <f>VLOOKUP(D336,'TS Gantry - AP47'!$C$8:$X$638,22,FALSE)</f>
        <v>#N/A</v>
      </c>
      <c r="M336" s="214" t="str">
        <f>VLOOKUP(D336,'TS Gantry - AP47'!$C$8:$Y$638,23,FALSE)</f>
        <v>#N/A</v>
      </c>
      <c r="N336" s="214" t="str">
        <f>VLOOKUP(D336,'TS Gantry - AP47'!$C$8:$Z$638,24,FALSE)</f>
        <v>#N/A</v>
      </c>
      <c r="O336" s="163"/>
      <c r="P336" s="163"/>
      <c r="Q336" s="183"/>
      <c r="R336" s="183"/>
      <c r="S336" s="163"/>
      <c r="T336" s="163"/>
      <c r="U336" s="175"/>
      <c r="V336" s="175"/>
      <c r="W336" s="175"/>
      <c r="X336" s="175"/>
      <c r="Y336" s="175"/>
      <c r="Z336" s="175"/>
      <c r="AA336" s="175"/>
    </row>
    <row r="337" ht="15.75" customHeight="1">
      <c r="A337" s="275">
        <f t="shared" si="7"/>
        <v>328</v>
      </c>
      <c r="B337" s="163"/>
      <c r="C337" s="211"/>
      <c r="D337" s="279"/>
      <c r="E337" s="163"/>
      <c r="F337" s="163"/>
      <c r="G337" s="163"/>
      <c r="H337" s="163"/>
      <c r="I337" s="214"/>
      <c r="J337" s="214"/>
      <c r="K337" s="214" t="s">
        <v>654</v>
      </c>
      <c r="L337" s="214" t="str">
        <f>VLOOKUP(D337,'TS Gantry - AP47'!$C$8:$X$638,22,FALSE)</f>
        <v>#N/A</v>
      </c>
      <c r="M337" s="214" t="str">
        <f>VLOOKUP(D337,'TS Gantry - AP47'!$C$8:$Y$638,23,FALSE)</f>
        <v>#N/A</v>
      </c>
      <c r="N337" s="214" t="str">
        <f>VLOOKUP(D337,'TS Gantry - AP47'!$C$8:$Z$638,24,FALSE)</f>
        <v>#N/A</v>
      </c>
      <c r="O337" s="163"/>
      <c r="P337" s="163"/>
      <c r="Q337" s="183"/>
      <c r="R337" s="183"/>
      <c r="S337" s="163"/>
      <c r="T337" s="163"/>
      <c r="U337" s="175"/>
      <c r="V337" s="175"/>
      <c r="W337" s="175"/>
      <c r="X337" s="175"/>
      <c r="Y337" s="175"/>
      <c r="Z337" s="175"/>
      <c r="AA337" s="175"/>
    </row>
    <row r="338" ht="15.75" customHeight="1">
      <c r="A338" s="163">
        <f t="shared" si="7"/>
        <v>329</v>
      </c>
      <c r="B338" s="163"/>
      <c r="C338" s="211"/>
      <c r="D338" s="279"/>
      <c r="E338" s="163"/>
      <c r="F338" s="163"/>
      <c r="G338" s="163"/>
      <c r="H338" s="163"/>
      <c r="I338" s="214"/>
      <c r="J338" s="214"/>
      <c r="K338" s="214" t="s">
        <v>654</v>
      </c>
      <c r="L338" s="214" t="str">
        <f>VLOOKUP(D338,'TS Gantry - AP47'!$C$8:$X$638,22,FALSE)</f>
        <v>#N/A</v>
      </c>
      <c r="M338" s="214" t="str">
        <f>VLOOKUP(D338,'TS Gantry - AP47'!$C$8:$Y$638,23,FALSE)</f>
        <v>#N/A</v>
      </c>
      <c r="N338" s="214" t="str">
        <f>VLOOKUP(D338,'TS Gantry - AP47'!$C$8:$Z$638,24,FALSE)</f>
        <v>#N/A</v>
      </c>
      <c r="O338" s="163"/>
      <c r="P338" s="163"/>
      <c r="Q338" s="183"/>
      <c r="R338" s="183"/>
      <c r="S338" s="163"/>
      <c r="T338" s="163"/>
      <c r="U338" s="175"/>
      <c r="V338" s="175"/>
      <c r="W338" s="175"/>
      <c r="X338" s="175"/>
      <c r="Y338" s="175"/>
      <c r="Z338" s="175"/>
      <c r="AA338" s="175"/>
    </row>
    <row r="339" ht="15.75" customHeight="1">
      <c r="A339" s="275">
        <f t="shared" si="7"/>
        <v>330</v>
      </c>
      <c r="B339" s="163"/>
      <c r="C339" s="211"/>
      <c r="D339" s="279"/>
      <c r="E339" s="163"/>
      <c r="F339" s="163"/>
      <c r="G339" s="163"/>
      <c r="H339" s="163"/>
      <c r="I339" s="214"/>
      <c r="J339" s="214"/>
      <c r="K339" s="214" t="s">
        <v>654</v>
      </c>
      <c r="L339" s="214" t="str">
        <f>VLOOKUP(D339,'TS Gantry - AP47'!$C$8:$X$638,22,FALSE)</f>
        <v>#N/A</v>
      </c>
      <c r="M339" s="214" t="str">
        <f>VLOOKUP(D339,'TS Gantry - AP47'!$C$8:$Y$638,23,FALSE)</f>
        <v>#N/A</v>
      </c>
      <c r="N339" s="214" t="str">
        <f>VLOOKUP(D339,'TS Gantry - AP47'!$C$8:$Z$638,24,FALSE)</f>
        <v>#N/A</v>
      </c>
      <c r="O339" s="163"/>
      <c r="P339" s="163"/>
      <c r="Q339" s="183"/>
      <c r="R339" s="183"/>
      <c r="S339" s="163"/>
      <c r="T339" s="163"/>
      <c r="U339" s="175"/>
      <c r="V339" s="175"/>
      <c r="W339" s="175"/>
      <c r="X339" s="175"/>
      <c r="Y339" s="175"/>
      <c r="Z339" s="175"/>
      <c r="AA339" s="175"/>
    </row>
    <row r="340" ht="15.75" customHeight="1">
      <c r="A340" s="163">
        <f t="shared" si="7"/>
        <v>331</v>
      </c>
      <c r="B340" s="163"/>
      <c r="C340" s="211"/>
      <c r="D340" s="279"/>
      <c r="E340" s="163"/>
      <c r="F340" s="163"/>
      <c r="G340" s="163"/>
      <c r="H340" s="163"/>
      <c r="I340" s="214"/>
      <c r="J340" s="214"/>
      <c r="K340" s="214" t="s">
        <v>654</v>
      </c>
      <c r="L340" s="214" t="str">
        <f>VLOOKUP(D340,'TS Gantry - AP47'!$C$8:$X$638,22,FALSE)</f>
        <v>#N/A</v>
      </c>
      <c r="M340" s="214" t="str">
        <f>VLOOKUP(D340,'TS Gantry - AP47'!$C$8:$Y$638,23,FALSE)</f>
        <v>#N/A</v>
      </c>
      <c r="N340" s="214" t="str">
        <f>VLOOKUP(D340,'TS Gantry - AP47'!$C$8:$Z$638,24,FALSE)</f>
        <v>#N/A</v>
      </c>
      <c r="O340" s="163"/>
      <c r="P340" s="163"/>
      <c r="Q340" s="183"/>
      <c r="R340" s="183"/>
      <c r="S340" s="163"/>
      <c r="T340" s="163"/>
      <c r="U340" s="175"/>
      <c r="V340" s="175"/>
      <c r="W340" s="175"/>
      <c r="X340" s="175"/>
      <c r="Y340" s="175"/>
      <c r="Z340" s="175"/>
      <c r="AA340" s="175"/>
    </row>
    <row r="341" ht="15.75" customHeight="1">
      <c r="A341" s="275">
        <f t="shared" si="7"/>
        <v>332</v>
      </c>
      <c r="B341" s="163"/>
      <c r="C341" s="211"/>
      <c r="D341" s="279"/>
      <c r="E341" s="163"/>
      <c r="F341" s="163"/>
      <c r="G341" s="163"/>
      <c r="H341" s="163"/>
      <c r="I341" s="214"/>
      <c r="J341" s="214"/>
      <c r="K341" s="214" t="s">
        <v>654</v>
      </c>
      <c r="L341" s="214" t="str">
        <f>VLOOKUP(D341,'TS Gantry - AP47'!$C$8:$X$638,22,FALSE)</f>
        <v>#N/A</v>
      </c>
      <c r="M341" s="214" t="str">
        <f>VLOOKUP(D341,'TS Gantry - AP47'!$C$8:$Y$638,23,FALSE)</f>
        <v>#N/A</v>
      </c>
      <c r="N341" s="214" t="str">
        <f>VLOOKUP(D341,'TS Gantry - AP47'!$C$8:$Z$638,24,FALSE)</f>
        <v>#N/A</v>
      </c>
      <c r="O341" s="163"/>
      <c r="P341" s="163"/>
      <c r="Q341" s="183"/>
      <c r="R341" s="183"/>
      <c r="S341" s="163"/>
      <c r="T341" s="163"/>
      <c r="U341" s="175"/>
      <c r="V341" s="175"/>
      <c r="W341" s="175"/>
      <c r="X341" s="175"/>
      <c r="Y341" s="175"/>
      <c r="Z341" s="175"/>
      <c r="AA341" s="175"/>
    </row>
    <row r="342" ht="15.75" customHeight="1">
      <c r="A342" s="163">
        <f t="shared" si="7"/>
        <v>333</v>
      </c>
      <c r="B342" s="163"/>
      <c r="C342" s="211"/>
      <c r="D342" s="279"/>
      <c r="E342" s="163"/>
      <c r="F342" s="163"/>
      <c r="G342" s="163"/>
      <c r="H342" s="163"/>
      <c r="I342" s="214"/>
      <c r="J342" s="214"/>
      <c r="K342" s="214" t="s">
        <v>654</v>
      </c>
      <c r="L342" s="214" t="str">
        <f>VLOOKUP(D342,'TS Gantry - AP47'!$C$8:$X$638,22,FALSE)</f>
        <v>#N/A</v>
      </c>
      <c r="M342" s="214" t="str">
        <f>VLOOKUP(D342,'TS Gantry - AP47'!$C$8:$Y$638,23,FALSE)</f>
        <v>#N/A</v>
      </c>
      <c r="N342" s="214" t="str">
        <f>VLOOKUP(D342,'TS Gantry - AP47'!$C$8:$Z$638,24,FALSE)</f>
        <v>#N/A</v>
      </c>
      <c r="O342" s="163"/>
      <c r="P342" s="163"/>
      <c r="Q342" s="183"/>
      <c r="R342" s="183"/>
      <c r="S342" s="163"/>
      <c r="T342" s="163"/>
      <c r="U342" s="175"/>
      <c r="V342" s="175"/>
      <c r="W342" s="175"/>
      <c r="X342" s="175"/>
      <c r="Y342" s="175"/>
      <c r="Z342" s="175"/>
      <c r="AA342" s="175"/>
    </row>
    <row r="343" ht="15.75" customHeight="1">
      <c r="A343" s="275">
        <f t="shared" si="7"/>
        <v>334</v>
      </c>
      <c r="B343" s="163"/>
      <c r="C343" s="211"/>
      <c r="D343" s="279"/>
      <c r="E343" s="163"/>
      <c r="F343" s="163"/>
      <c r="G343" s="163"/>
      <c r="H343" s="163"/>
      <c r="I343" s="214"/>
      <c r="J343" s="214"/>
      <c r="K343" s="214" t="s">
        <v>654</v>
      </c>
      <c r="L343" s="214" t="str">
        <f>VLOOKUP(D343,'TS Gantry - AP47'!$C$8:$X$638,22,FALSE)</f>
        <v>#N/A</v>
      </c>
      <c r="M343" s="214" t="str">
        <f>VLOOKUP(D343,'TS Gantry - AP47'!$C$8:$Y$638,23,FALSE)</f>
        <v>#N/A</v>
      </c>
      <c r="N343" s="214" t="str">
        <f>VLOOKUP(D343,'TS Gantry - AP47'!$C$8:$Z$638,24,FALSE)</f>
        <v>#N/A</v>
      </c>
      <c r="O343" s="163"/>
      <c r="P343" s="163"/>
      <c r="Q343" s="183"/>
      <c r="R343" s="183"/>
      <c r="S343" s="163"/>
      <c r="T343" s="163"/>
      <c r="U343" s="175"/>
      <c r="V343" s="175"/>
      <c r="W343" s="175"/>
      <c r="X343" s="175"/>
      <c r="Y343" s="175"/>
      <c r="Z343" s="175"/>
      <c r="AA343" s="175"/>
    </row>
    <row r="344" ht="15.75" customHeight="1">
      <c r="A344" s="163">
        <f t="shared" si="7"/>
        <v>335</v>
      </c>
      <c r="B344" s="163"/>
      <c r="C344" s="211"/>
      <c r="D344" s="279"/>
      <c r="E344" s="163"/>
      <c r="F344" s="163"/>
      <c r="G344" s="163"/>
      <c r="H344" s="163"/>
      <c r="I344" s="214"/>
      <c r="J344" s="214"/>
      <c r="K344" s="214" t="s">
        <v>654</v>
      </c>
      <c r="L344" s="214" t="str">
        <f>VLOOKUP(D344,'TS Gantry - AP47'!$C$8:$X$638,22,FALSE)</f>
        <v>#N/A</v>
      </c>
      <c r="M344" s="214" t="str">
        <f>VLOOKUP(D344,'TS Gantry - AP47'!$C$8:$Y$638,23,FALSE)</f>
        <v>#N/A</v>
      </c>
      <c r="N344" s="214" t="str">
        <f>VLOOKUP(D344,'TS Gantry - AP47'!$C$8:$Z$638,24,FALSE)</f>
        <v>#N/A</v>
      </c>
      <c r="O344" s="163"/>
      <c r="P344" s="163"/>
      <c r="Q344" s="183"/>
      <c r="R344" s="183"/>
      <c r="S344" s="163"/>
      <c r="T344" s="163"/>
      <c r="U344" s="175"/>
      <c r="V344" s="175"/>
      <c r="W344" s="175"/>
      <c r="X344" s="175"/>
      <c r="Y344" s="175"/>
      <c r="Z344" s="175"/>
      <c r="AA344" s="175"/>
    </row>
    <row r="345" ht="15.75" customHeight="1">
      <c r="A345" s="275">
        <f t="shared" si="7"/>
        <v>336</v>
      </c>
      <c r="B345" s="163"/>
      <c r="C345" s="211"/>
      <c r="D345" s="279"/>
      <c r="E345" s="163"/>
      <c r="F345" s="163"/>
      <c r="G345" s="163"/>
      <c r="H345" s="163"/>
      <c r="I345" s="214"/>
      <c r="J345" s="214"/>
      <c r="K345" s="214" t="s">
        <v>654</v>
      </c>
      <c r="L345" s="214" t="str">
        <f>VLOOKUP(D345,'TS Gantry - AP47'!$C$8:$X$638,22,FALSE)</f>
        <v>#N/A</v>
      </c>
      <c r="M345" s="214" t="str">
        <f>VLOOKUP(D345,'TS Gantry - AP47'!$C$8:$Y$638,23,FALSE)</f>
        <v>#N/A</v>
      </c>
      <c r="N345" s="214" t="str">
        <f>VLOOKUP(D345,'TS Gantry - AP47'!$C$8:$Z$638,24,FALSE)</f>
        <v>#N/A</v>
      </c>
      <c r="O345" s="163"/>
      <c r="P345" s="163"/>
      <c r="Q345" s="183"/>
      <c r="R345" s="183"/>
      <c r="S345" s="163"/>
      <c r="T345" s="163"/>
      <c r="U345" s="175"/>
      <c r="V345" s="175"/>
      <c r="W345" s="175"/>
      <c r="X345" s="175"/>
      <c r="Y345" s="175"/>
      <c r="Z345" s="175"/>
      <c r="AA345" s="175"/>
    </row>
    <row r="346" ht="15.75" customHeight="1">
      <c r="A346" s="163">
        <f t="shared" si="7"/>
        <v>337</v>
      </c>
      <c r="B346" s="163"/>
      <c r="C346" s="211"/>
      <c r="D346" s="279"/>
      <c r="E346" s="163"/>
      <c r="F346" s="163"/>
      <c r="G346" s="163"/>
      <c r="H346" s="163"/>
      <c r="I346" s="214"/>
      <c r="J346" s="214"/>
      <c r="K346" s="214" t="s">
        <v>654</v>
      </c>
      <c r="L346" s="214" t="str">
        <f>VLOOKUP(D346,'TS Gantry - AP47'!$C$8:$X$638,22,FALSE)</f>
        <v>#N/A</v>
      </c>
      <c r="M346" s="214" t="str">
        <f>VLOOKUP(D346,'TS Gantry - AP47'!$C$8:$Y$638,23,FALSE)</f>
        <v>#N/A</v>
      </c>
      <c r="N346" s="214" t="str">
        <f>VLOOKUP(D346,'TS Gantry - AP47'!$C$8:$Z$638,24,FALSE)</f>
        <v>#N/A</v>
      </c>
      <c r="O346" s="163"/>
      <c r="P346" s="163"/>
      <c r="Q346" s="183"/>
      <c r="R346" s="183"/>
      <c r="S346" s="163"/>
      <c r="T346" s="163"/>
      <c r="U346" s="175"/>
      <c r="V346" s="175"/>
      <c r="W346" s="175"/>
      <c r="X346" s="175"/>
      <c r="Y346" s="175"/>
      <c r="Z346" s="175"/>
      <c r="AA346" s="175"/>
    </row>
    <row r="347" ht="15.75" customHeight="1">
      <c r="A347" s="275">
        <f t="shared" si="7"/>
        <v>338</v>
      </c>
      <c r="B347" s="163"/>
      <c r="C347" s="211"/>
      <c r="D347" s="279"/>
      <c r="E347" s="163"/>
      <c r="F347" s="163"/>
      <c r="G347" s="163"/>
      <c r="H347" s="163"/>
      <c r="I347" s="214"/>
      <c r="J347" s="214"/>
      <c r="K347" s="214" t="s">
        <v>654</v>
      </c>
      <c r="L347" s="214" t="str">
        <f>VLOOKUP(D347,'TS Gantry - AP47'!$C$8:$X$638,22,FALSE)</f>
        <v>#N/A</v>
      </c>
      <c r="M347" s="214" t="str">
        <f>VLOOKUP(D347,'TS Gantry - AP47'!$C$8:$Y$638,23,FALSE)</f>
        <v>#N/A</v>
      </c>
      <c r="N347" s="214" t="str">
        <f>VLOOKUP(D347,'TS Gantry - AP47'!$C$8:$Z$638,24,FALSE)</f>
        <v>#N/A</v>
      </c>
      <c r="O347" s="163"/>
      <c r="P347" s="163"/>
      <c r="Q347" s="183"/>
      <c r="R347" s="183"/>
      <c r="S347" s="163"/>
      <c r="T347" s="163"/>
      <c r="U347" s="175"/>
      <c r="V347" s="175"/>
      <c r="W347" s="175"/>
      <c r="X347" s="175"/>
      <c r="Y347" s="175"/>
      <c r="Z347" s="175"/>
      <c r="AA347" s="175"/>
    </row>
    <row r="348" ht="15.75" customHeight="1">
      <c r="A348" s="163">
        <f t="shared" si="7"/>
        <v>339</v>
      </c>
      <c r="B348" s="163"/>
      <c r="C348" s="211"/>
      <c r="D348" s="279"/>
      <c r="E348" s="163"/>
      <c r="F348" s="163"/>
      <c r="G348" s="163"/>
      <c r="H348" s="163"/>
      <c r="I348" s="214"/>
      <c r="J348" s="214"/>
      <c r="K348" s="214" t="s">
        <v>654</v>
      </c>
      <c r="L348" s="214" t="str">
        <f>VLOOKUP(D348,'TS Gantry - AP47'!$C$8:$X$638,22,FALSE)</f>
        <v>#N/A</v>
      </c>
      <c r="M348" s="214" t="str">
        <f>VLOOKUP(D348,'TS Gantry - AP47'!$C$8:$Y$638,23,FALSE)</f>
        <v>#N/A</v>
      </c>
      <c r="N348" s="214" t="str">
        <f>VLOOKUP(D348,'TS Gantry - AP47'!$C$8:$Z$638,24,FALSE)</f>
        <v>#N/A</v>
      </c>
      <c r="O348" s="163"/>
      <c r="P348" s="163"/>
      <c r="Q348" s="183"/>
      <c r="R348" s="183"/>
      <c r="S348" s="163"/>
      <c r="T348" s="163"/>
      <c r="U348" s="175"/>
      <c r="V348" s="175"/>
      <c r="W348" s="175"/>
      <c r="X348" s="175"/>
      <c r="Y348" s="175"/>
      <c r="Z348" s="175"/>
      <c r="AA348" s="175"/>
    </row>
    <row r="349" ht="15.75" customHeight="1">
      <c r="A349" s="275">
        <f t="shared" si="7"/>
        <v>340</v>
      </c>
      <c r="B349" s="163"/>
      <c r="C349" s="211"/>
      <c r="D349" s="279"/>
      <c r="E349" s="163"/>
      <c r="F349" s="163"/>
      <c r="G349" s="163"/>
      <c r="H349" s="163"/>
      <c r="I349" s="214"/>
      <c r="J349" s="214"/>
      <c r="K349" s="214" t="s">
        <v>654</v>
      </c>
      <c r="L349" s="214" t="str">
        <f>VLOOKUP(D349,'TS Gantry - AP47'!$C$8:$X$638,22,FALSE)</f>
        <v>#N/A</v>
      </c>
      <c r="M349" s="214" t="str">
        <f>VLOOKUP(D349,'TS Gantry - AP47'!$C$8:$Y$638,23,FALSE)</f>
        <v>#N/A</v>
      </c>
      <c r="N349" s="214" t="str">
        <f>VLOOKUP(D349,'TS Gantry - AP47'!$C$8:$Z$638,24,FALSE)</f>
        <v>#N/A</v>
      </c>
      <c r="O349" s="163"/>
      <c r="P349" s="163"/>
      <c r="Q349" s="183"/>
      <c r="R349" s="183"/>
      <c r="S349" s="163"/>
      <c r="T349" s="163"/>
      <c r="U349" s="175"/>
      <c r="V349" s="175"/>
      <c r="W349" s="175"/>
      <c r="X349" s="175"/>
      <c r="Y349" s="175"/>
      <c r="Z349" s="175"/>
      <c r="AA349" s="175"/>
    </row>
    <row r="350" ht="15.75" customHeight="1">
      <c r="A350" s="163">
        <f t="shared" si="7"/>
        <v>341</v>
      </c>
      <c r="B350" s="163"/>
      <c r="C350" s="211"/>
      <c r="D350" s="279"/>
      <c r="E350" s="163"/>
      <c r="F350" s="163"/>
      <c r="G350" s="163"/>
      <c r="H350" s="163"/>
      <c r="I350" s="214"/>
      <c r="J350" s="214"/>
      <c r="K350" s="214" t="s">
        <v>654</v>
      </c>
      <c r="L350" s="214" t="str">
        <f>VLOOKUP(D350,'TS Gantry - AP47'!$C$8:$X$638,22,FALSE)</f>
        <v>#N/A</v>
      </c>
      <c r="M350" s="214" t="str">
        <f>VLOOKUP(D350,'TS Gantry - AP47'!$C$8:$Y$638,23,FALSE)</f>
        <v>#N/A</v>
      </c>
      <c r="N350" s="214" t="str">
        <f>VLOOKUP(D350,'TS Gantry - AP47'!$C$8:$Z$638,24,FALSE)</f>
        <v>#N/A</v>
      </c>
      <c r="O350" s="163"/>
      <c r="P350" s="163"/>
      <c r="Q350" s="183"/>
      <c r="R350" s="183"/>
      <c r="S350" s="163"/>
      <c r="T350" s="163"/>
      <c r="U350" s="175"/>
      <c r="V350" s="175"/>
      <c r="W350" s="175"/>
      <c r="X350" s="175"/>
      <c r="Y350" s="175"/>
      <c r="Z350" s="175"/>
      <c r="AA350" s="175"/>
    </row>
    <row r="351" ht="15.75" customHeight="1">
      <c r="A351" s="275">
        <f t="shared" si="7"/>
        <v>342</v>
      </c>
      <c r="B351" s="163"/>
      <c r="C351" s="211"/>
      <c r="D351" s="279"/>
      <c r="E351" s="163"/>
      <c r="F351" s="163"/>
      <c r="G351" s="163"/>
      <c r="H351" s="163"/>
      <c r="I351" s="214"/>
      <c r="J351" s="214"/>
      <c r="K351" s="214" t="s">
        <v>654</v>
      </c>
      <c r="L351" s="214" t="str">
        <f>VLOOKUP(D351,'TS Gantry - AP47'!$C$8:$X$638,22,FALSE)</f>
        <v>#N/A</v>
      </c>
      <c r="M351" s="214" t="str">
        <f>VLOOKUP(D351,'TS Gantry - AP47'!$C$8:$Y$638,23,FALSE)</f>
        <v>#N/A</v>
      </c>
      <c r="N351" s="214" t="str">
        <f>VLOOKUP(D351,'TS Gantry - AP47'!$C$8:$Z$638,24,FALSE)</f>
        <v>#N/A</v>
      </c>
      <c r="O351" s="163"/>
      <c r="P351" s="163"/>
      <c r="Q351" s="183"/>
      <c r="R351" s="183"/>
      <c r="S351" s="163"/>
      <c r="T351" s="163"/>
      <c r="U351" s="175"/>
      <c r="V351" s="175"/>
      <c r="W351" s="175"/>
      <c r="X351" s="175"/>
      <c r="Y351" s="175"/>
      <c r="Z351" s="175"/>
      <c r="AA351" s="175"/>
    </row>
    <row r="352" ht="15.75" customHeight="1">
      <c r="A352" s="163">
        <f t="shared" si="7"/>
        <v>343</v>
      </c>
      <c r="B352" s="163"/>
      <c r="C352" s="211"/>
      <c r="D352" s="279"/>
      <c r="E352" s="163"/>
      <c r="F352" s="163"/>
      <c r="G352" s="163"/>
      <c r="H352" s="163"/>
      <c r="I352" s="214"/>
      <c r="J352" s="214"/>
      <c r="K352" s="214" t="s">
        <v>654</v>
      </c>
      <c r="L352" s="214" t="str">
        <f>VLOOKUP(D352,'TS Gantry - AP47'!$C$8:$X$638,22,FALSE)</f>
        <v>#N/A</v>
      </c>
      <c r="M352" s="214" t="str">
        <f>VLOOKUP(D352,'TS Gantry - AP47'!$C$8:$Y$638,23,FALSE)</f>
        <v>#N/A</v>
      </c>
      <c r="N352" s="214" t="str">
        <f>VLOOKUP(D352,'TS Gantry - AP47'!$C$8:$Z$638,24,FALSE)</f>
        <v>#N/A</v>
      </c>
      <c r="O352" s="163"/>
      <c r="P352" s="163"/>
      <c r="Q352" s="183"/>
      <c r="R352" s="183"/>
      <c r="S352" s="163"/>
      <c r="T352" s="163"/>
      <c r="U352" s="175"/>
      <c r="V352" s="175"/>
      <c r="W352" s="175"/>
      <c r="X352" s="175"/>
      <c r="Y352" s="175"/>
      <c r="Z352" s="175"/>
      <c r="AA352" s="175"/>
    </row>
    <row r="353" ht="15.75" customHeight="1">
      <c r="A353" s="275">
        <f t="shared" si="7"/>
        <v>344</v>
      </c>
      <c r="B353" s="163"/>
      <c r="C353" s="211"/>
      <c r="D353" s="279"/>
      <c r="E353" s="163"/>
      <c r="F353" s="163"/>
      <c r="G353" s="163"/>
      <c r="H353" s="163"/>
      <c r="I353" s="214"/>
      <c r="J353" s="214"/>
      <c r="K353" s="214" t="s">
        <v>654</v>
      </c>
      <c r="L353" s="214" t="str">
        <f>VLOOKUP(D353,'TS Gantry - AP47'!$C$8:$X$638,22,FALSE)</f>
        <v>#N/A</v>
      </c>
      <c r="M353" s="214" t="str">
        <f>VLOOKUP(D353,'TS Gantry - AP47'!$C$8:$Y$638,23,FALSE)</f>
        <v>#N/A</v>
      </c>
      <c r="N353" s="214" t="str">
        <f>VLOOKUP(D353,'TS Gantry - AP47'!$C$8:$Z$638,24,FALSE)</f>
        <v>#N/A</v>
      </c>
      <c r="O353" s="163"/>
      <c r="P353" s="163"/>
      <c r="Q353" s="183"/>
      <c r="R353" s="183"/>
      <c r="S353" s="163"/>
      <c r="T353" s="163"/>
      <c r="U353" s="175"/>
      <c r="V353" s="175"/>
      <c r="W353" s="175"/>
      <c r="X353" s="175"/>
      <c r="Y353" s="175"/>
      <c r="Z353" s="175"/>
      <c r="AA353" s="175"/>
    </row>
    <row r="354" ht="15.75" customHeight="1">
      <c r="A354" s="163">
        <f t="shared" si="7"/>
        <v>345</v>
      </c>
      <c r="B354" s="163"/>
      <c r="C354" s="211"/>
      <c r="D354" s="279"/>
      <c r="E354" s="163"/>
      <c r="F354" s="163"/>
      <c r="G354" s="163"/>
      <c r="H354" s="163"/>
      <c r="I354" s="214"/>
      <c r="J354" s="214"/>
      <c r="K354" s="214" t="s">
        <v>654</v>
      </c>
      <c r="L354" s="214" t="str">
        <f>VLOOKUP(D354,'TS Gantry - AP47'!$C$8:$X$638,22,FALSE)</f>
        <v>#N/A</v>
      </c>
      <c r="M354" s="214" t="str">
        <f>VLOOKUP(D354,'TS Gantry - AP47'!$C$8:$Y$638,23,FALSE)</f>
        <v>#N/A</v>
      </c>
      <c r="N354" s="214" t="str">
        <f>VLOOKUP(D354,'TS Gantry - AP47'!$C$8:$Z$638,24,FALSE)</f>
        <v>#N/A</v>
      </c>
      <c r="O354" s="163"/>
      <c r="P354" s="163"/>
      <c r="Q354" s="183"/>
      <c r="R354" s="183"/>
      <c r="S354" s="163"/>
      <c r="T354" s="163"/>
      <c r="U354" s="175"/>
      <c r="V354" s="175"/>
      <c r="W354" s="175"/>
      <c r="X354" s="175"/>
      <c r="Y354" s="175"/>
      <c r="Z354" s="175"/>
      <c r="AA354" s="175"/>
    </row>
    <row r="355" ht="15.75" customHeight="1">
      <c r="A355" s="275">
        <f t="shared" si="7"/>
        <v>346</v>
      </c>
      <c r="B355" s="163"/>
      <c r="C355" s="211"/>
      <c r="D355" s="279"/>
      <c r="E355" s="163"/>
      <c r="F355" s="163"/>
      <c r="G355" s="163"/>
      <c r="H355" s="163"/>
      <c r="I355" s="214"/>
      <c r="J355" s="214"/>
      <c r="K355" s="214" t="s">
        <v>654</v>
      </c>
      <c r="L355" s="214" t="str">
        <f>VLOOKUP(D355,'TS Gantry - AP47'!$C$8:$X$638,22,FALSE)</f>
        <v>#N/A</v>
      </c>
      <c r="M355" s="214" t="str">
        <f>VLOOKUP(D355,'TS Gantry - AP47'!$C$8:$Y$638,23,FALSE)</f>
        <v>#N/A</v>
      </c>
      <c r="N355" s="214" t="str">
        <f>VLOOKUP(D355,'TS Gantry - AP47'!$C$8:$Z$638,24,FALSE)</f>
        <v>#N/A</v>
      </c>
      <c r="O355" s="163"/>
      <c r="P355" s="163"/>
      <c r="Q355" s="183"/>
      <c r="R355" s="183"/>
      <c r="S355" s="163"/>
      <c r="T355" s="163"/>
      <c r="U355" s="175"/>
      <c r="V355" s="175"/>
      <c r="W355" s="175"/>
      <c r="X355" s="175"/>
      <c r="Y355" s="175"/>
      <c r="Z355" s="175"/>
      <c r="AA355" s="175"/>
    </row>
    <row r="356" ht="15.75" customHeight="1">
      <c r="A356" s="163">
        <f t="shared" si="7"/>
        <v>347</v>
      </c>
      <c r="B356" s="163"/>
      <c r="C356" s="211"/>
      <c r="D356" s="279"/>
      <c r="E356" s="163"/>
      <c r="F356" s="163"/>
      <c r="G356" s="163"/>
      <c r="H356" s="163"/>
      <c r="I356" s="214"/>
      <c r="J356" s="214"/>
      <c r="K356" s="214" t="s">
        <v>654</v>
      </c>
      <c r="L356" s="214" t="str">
        <f>VLOOKUP(D356,'TS Gantry - AP47'!$C$8:$X$638,22,FALSE)</f>
        <v>#N/A</v>
      </c>
      <c r="M356" s="214" t="str">
        <f>VLOOKUP(D356,'TS Gantry - AP47'!$C$8:$Y$638,23,FALSE)</f>
        <v>#N/A</v>
      </c>
      <c r="N356" s="214" t="str">
        <f>VLOOKUP(D356,'TS Gantry - AP47'!$C$8:$Z$638,24,FALSE)</f>
        <v>#N/A</v>
      </c>
      <c r="O356" s="163"/>
      <c r="P356" s="163"/>
      <c r="Q356" s="183"/>
      <c r="R356" s="183"/>
      <c r="S356" s="163"/>
      <c r="T356" s="163"/>
      <c r="U356" s="175"/>
      <c r="V356" s="175"/>
      <c r="W356" s="175"/>
      <c r="X356" s="175"/>
      <c r="Y356" s="175"/>
      <c r="Z356" s="175"/>
      <c r="AA356" s="175"/>
    </row>
    <row r="357" ht="15.75" customHeight="1">
      <c r="A357" s="275">
        <f t="shared" si="7"/>
        <v>348</v>
      </c>
      <c r="B357" s="163"/>
      <c r="C357" s="211"/>
      <c r="D357" s="279"/>
      <c r="E357" s="163"/>
      <c r="F357" s="163"/>
      <c r="G357" s="163"/>
      <c r="H357" s="163"/>
      <c r="I357" s="214"/>
      <c r="J357" s="214"/>
      <c r="K357" s="214" t="s">
        <v>654</v>
      </c>
      <c r="L357" s="214" t="str">
        <f>VLOOKUP(D357,'TS Gantry - AP47'!$C$8:$X$638,22,FALSE)</f>
        <v>#N/A</v>
      </c>
      <c r="M357" s="214" t="str">
        <f>VLOOKUP(D357,'TS Gantry - AP47'!$C$8:$Y$638,23,FALSE)</f>
        <v>#N/A</v>
      </c>
      <c r="N357" s="214" t="str">
        <f>VLOOKUP(D357,'TS Gantry - AP47'!$C$8:$Z$638,24,FALSE)</f>
        <v>#N/A</v>
      </c>
      <c r="O357" s="163"/>
      <c r="P357" s="163"/>
      <c r="Q357" s="183"/>
      <c r="R357" s="183"/>
      <c r="S357" s="163"/>
      <c r="T357" s="163"/>
      <c r="U357" s="175"/>
      <c r="V357" s="175"/>
      <c r="W357" s="175"/>
      <c r="X357" s="175"/>
      <c r="Y357" s="175"/>
      <c r="Z357" s="175"/>
      <c r="AA357" s="175"/>
    </row>
    <row r="358" ht="15.75" customHeight="1">
      <c r="A358" s="163">
        <f t="shared" si="7"/>
        <v>349</v>
      </c>
      <c r="B358" s="163"/>
      <c r="C358" s="211"/>
      <c r="D358" s="279"/>
      <c r="E358" s="163"/>
      <c r="F358" s="163"/>
      <c r="G358" s="163"/>
      <c r="H358" s="163"/>
      <c r="I358" s="214"/>
      <c r="J358" s="214"/>
      <c r="K358" s="214" t="s">
        <v>654</v>
      </c>
      <c r="L358" s="214" t="str">
        <f>VLOOKUP(D358,'TS Gantry - AP47'!$C$8:$X$638,22,FALSE)</f>
        <v>#N/A</v>
      </c>
      <c r="M358" s="214" t="str">
        <f>VLOOKUP(D358,'TS Gantry - AP47'!$C$8:$Y$638,23,FALSE)</f>
        <v>#N/A</v>
      </c>
      <c r="N358" s="214" t="str">
        <f>VLOOKUP(D358,'TS Gantry - AP47'!$C$8:$Z$638,24,FALSE)</f>
        <v>#N/A</v>
      </c>
      <c r="O358" s="163"/>
      <c r="P358" s="163"/>
      <c r="Q358" s="183"/>
      <c r="R358" s="183"/>
      <c r="S358" s="163"/>
      <c r="T358" s="163"/>
      <c r="U358" s="175"/>
      <c r="V358" s="175"/>
      <c r="W358" s="175"/>
      <c r="X358" s="175"/>
      <c r="Y358" s="175"/>
      <c r="Z358" s="175"/>
      <c r="AA358" s="175"/>
    </row>
    <row r="359" ht="15.75" customHeight="1">
      <c r="A359" s="275">
        <f t="shared" si="7"/>
        <v>350</v>
      </c>
      <c r="B359" s="163"/>
      <c r="C359" s="211"/>
      <c r="D359" s="279"/>
      <c r="E359" s="163"/>
      <c r="F359" s="163"/>
      <c r="G359" s="163"/>
      <c r="H359" s="163"/>
      <c r="I359" s="214"/>
      <c r="J359" s="214"/>
      <c r="K359" s="214" t="s">
        <v>654</v>
      </c>
      <c r="L359" s="214" t="str">
        <f>VLOOKUP(D359,'TS Gantry - AP47'!$C$8:$X$638,22,FALSE)</f>
        <v>#N/A</v>
      </c>
      <c r="M359" s="214" t="str">
        <f>VLOOKUP(D359,'TS Gantry - AP47'!$C$8:$Y$638,23,FALSE)</f>
        <v>#N/A</v>
      </c>
      <c r="N359" s="214" t="str">
        <f>VLOOKUP(D359,'TS Gantry - AP47'!$C$8:$Z$638,24,FALSE)</f>
        <v>#N/A</v>
      </c>
      <c r="O359" s="163"/>
      <c r="P359" s="163"/>
      <c r="Q359" s="183"/>
      <c r="R359" s="183"/>
      <c r="S359" s="163"/>
      <c r="T359" s="163"/>
      <c r="U359" s="175"/>
      <c r="V359" s="175"/>
      <c r="W359" s="175"/>
      <c r="X359" s="175"/>
      <c r="Y359" s="175"/>
      <c r="Z359" s="175"/>
      <c r="AA359" s="175"/>
    </row>
    <row r="360" ht="15.75" customHeight="1">
      <c r="A360" s="163">
        <f t="shared" si="7"/>
        <v>351</v>
      </c>
      <c r="B360" s="163"/>
      <c r="C360" s="211"/>
      <c r="D360" s="279"/>
      <c r="E360" s="163"/>
      <c r="F360" s="163"/>
      <c r="G360" s="163"/>
      <c r="H360" s="163"/>
      <c r="I360" s="214"/>
      <c r="J360" s="214"/>
      <c r="K360" s="214" t="s">
        <v>654</v>
      </c>
      <c r="L360" s="214" t="str">
        <f>VLOOKUP(D360,'TS Gantry - AP47'!$C$8:$X$638,22,FALSE)</f>
        <v>#N/A</v>
      </c>
      <c r="M360" s="214" t="str">
        <f>VLOOKUP(D360,'TS Gantry - AP47'!$C$8:$Y$638,23,FALSE)</f>
        <v>#N/A</v>
      </c>
      <c r="N360" s="214" t="str">
        <f>VLOOKUP(D360,'TS Gantry - AP47'!$C$8:$Z$638,24,FALSE)</f>
        <v>#N/A</v>
      </c>
      <c r="O360" s="163"/>
      <c r="P360" s="163"/>
      <c r="Q360" s="183"/>
      <c r="R360" s="183"/>
      <c r="S360" s="163"/>
      <c r="T360" s="163"/>
      <c r="U360" s="175"/>
      <c r="V360" s="175"/>
      <c r="W360" s="175"/>
      <c r="X360" s="175"/>
      <c r="Y360" s="175"/>
      <c r="Z360" s="175"/>
      <c r="AA360" s="175"/>
    </row>
    <row r="361" ht="15.75" customHeight="1">
      <c r="A361" s="275">
        <f t="shared" si="7"/>
        <v>352</v>
      </c>
      <c r="B361" s="163"/>
      <c r="C361" s="211"/>
      <c r="D361" s="279"/>
      <c r="E361" s="163"/>
      <c r="F361" s="163"/>
      <c r="G361" s="163"/>
      <c r="H361" s="163"/>
      <c r="I361" s="214"/>
      <c r="J361" s="214"/>
      <c r="K361" s="214" t="s">
        <v>654</v>
      </c>
      <c r="L361" s="214" t="str">
        <f>VLOOKUP(D361,'TS Gantry - AP47'!$C$8:$X$638,22,FALSE)</f>
        <v>#N/A</v>
      </c>
      <c r="M361" s="214" t="str">
        <f>VLOOKUP(D361,'TS Gantry - AP47'!$C$8:$Y$638,23,FALSE)</f>
        <v>#N/A</v>
      </c>
      <c r="N361" s="214" t="str">
        <f>VLOOKUP(D361,'TS Gantry - AP47'!$C$8:$Z$638,24,FALSE)</f>
        <v>#N/A</v>
      </c>
      <c r="O361" s="163"/>
      <c r="P361" s="163"/>
      <c r="Q361" s="183"/>
      <c r="R361" s="183"/>
      <c r="S361" s="163"/>
      <c r="T361" s="163"/>
      <c r="U361" s="175"/>
      <c r="V361" s="175"/>
      <c r="W361" s="175"/>
      <c r="X361" s="175"/>
      <c r="Y361" s="175"/>
      <c r="Z361" s="175"/>
      <c r="AA361" s="175"/>
    </row>
    <row r="362" ht="15.75" customHeight="1">
      <c r="A362" s="163">
        <f t="shared" si="7"/>
        <v>353</v>
      </c>
      <c r="B362" s="163"/>
      <c r="C362" s="211"/>
      <c r="D362" s="279"/>
      <c r="E362" s="163"/>
      <c r="F362" s="163"/>
      <c r="G362" s="163"/>
      <c r="H362" s="163"/>
      <c r="I362" s="214"/>
      <c r="J362" s="214"/>
      <c r="K362" s="214" t="s">
        <v>654</v>
      </c>
      <c r="L362" s="214" t="str">
        <f>VLOOKUP(D362,'TS Gantry - AP47'!$C$8:$X$638,22,FALSE)</f>
        <v>#N/A</v>
      </c>
      <c r="M362" s="214" t="str">
        <f>VLOOKUP(D362,'TS Gantry - AP47'!$C$8:$Y$638,23,FALSE)</f>
        <v>#N/A</v>
      </c>
      <c r="N362" s="214" t="str">
        <f>VLOOKUP(D362,'TS Gantry - AP47'!$C$8:$Z$638,24,FALSE)</f>
        <v>#N/A</v>
      </c>
      <c r="O362" s="163"/>
      <c r="P362" s="163"/>
      <c r="Q362" s="183"/>
      <c r="R362" s="183"/>
      <c r="S362" s="163"/>
      <c r="T362" s="163"/>
      <c r="U362" s="175"/>
      <c r="V362" s="175"/>
      <c r="W362" s="175"/>
      <c r="X362" s="175"/>
      <c r="Y362" s="175"/>
      <c r="Z362" s="175"/>
      <c r="AA362" s="175"/>
    </row>
    <row r="363" ht="15.75" customHeight="1">
      <c r="A363" s="275">
        <f t="shared" si="7"/>
        <v>354</v>
      </c>
      <c r="B363" s="163"/>
      <c r="C363" s="211"/>
      <c r="D363" s="279"/>
      <c r="E363" s="163"/>
      <c r="F363" s="163"/>
      <c r="G363" s="163"/>
      <c r="H363" s="163"/>
      <c r="I363" s="214"/>
      <c r="J363" s="214"/>
      <c r="K363" s="214" t="s">
        <v>654</v>
      </c>
      <c r="L363" s="214" t="str">
        <f>VLOOKUP(D363,'TS Gantry - AP47'!$C$8:$X$638,22,FALSE)</f>
        <v>#N/A</v>
      </c>
      <c r="M363" s="214" t="str">
        <f>VLOOKUP(D363,'TS Gantry - AP47'!$C$8:$Y$638,23,FALSE)</f>
        <v>#N/A</v>
      </c>
      <c r="N363" s="214" t="str">
        <f>VLOOKUP(D363,'TS Gantry - AP47'!$C$8:$Z$638,24,FALSE)</f>
        <v>#N/A</v>
      </c>
      <c r="O363" s="163"/>
      <c r="P363" s="163"/>
      <c r="Q363" s="183"/>
      <c r="R363" s="183"/>
      <c r="S363" s="163"/>
      <c r="T363" s="163"/>
      <c r="U363" s="175"/>
      <c r="V363" s="175"/>
      <c r="W363" s="175"/>
      <c r="X363" s="175"/>
      <c r="Y363" s="175"/>
      <c r="Z363" s="175"/>
      <c r="AA363" s="175"/>
    </row>
    <row r="364" ht="15.75" customHeight="1">
      <c r="A364" s="163">
        <f t="shared" si="7"/>
        <v>355</v>
      </c>
      <c r="B364" s="163"/>
      <c r="C364" s="211"/>
      <c r="D364" s="279"/>
      <c r="E364" s="163"/>
      <c r="F364" s="163"/>
      <c r="G364" s="163"/>
      <c r="H364" s="163"/>
      <c r="I364" s="214"/>
      <c r="J364" s="214"/>
      <c r="K364" s="214" t="s">
        <v>654</v>
      </c>
      <c r="L364" s="214" t="str">
        <f>VLOOKUP(D364,'TS Gantry - AP47'!$C$8:$X$638,22,FALSE)</f>
        <v>#N/A</v>
      </c>
      <c r="M364" s="214" t="str">
        <f>VLOOKUP(D364,'TS Gantry - AP47'!$C$8:$Y$638,23,FALSE)</f>
        <v>#N/A</v>
      </c>
      <c r="N364" s="214" t="str">
        <f>VLOOKUP(D364,'TS Gantry - AP47'!$C$8:$Z$638,24,FALSE)</f>
        <v>#N/A</v>
      </c>
      <c r="O364" s="163"/>
      <c r="P364" s="163"/>
      <c r="Q364" s="183"/>
      <c r="R364" s="183"/>
      <c r="S364" s="163"/>
      <c r="T364" s="163"/>
      <c r="U364" s="175"/>
      <c r="V364" s="175"/>
      <c r="W364" s="175"/>
      <c r="X364" s="175"/>
      <c r="Y364" s="175"/>
      <c r="Z364" s="175"/>
      <c r="AA364" s="175"/>
    </row>
    <row r="365" ht="15.75" customHeight="1">
      <c r="A365" s="275">
        <f t="shared" si="7"/>
        <v>356</v>
      </c>
      <c r="B365" s="163"/>
      <c r="C365" s="211"/>
      <c r="D365" s="279"/>
      <c r="E365" s="163"/>
      <c r="F365" s="163"/>
      <c r="G365" s="163"/>
      <c r="H365" s="163"/>
      <c r="I365" s="214"/>
      <c r="J365" s="214"/>
      <c r="K365" s="214" t="s">
        <v>654</v>
      </c>
      <c r="L365" s="214" t="str">
        <f>VLOOKUP(D365,'TS Gantry - AP47'!$C$8:$X$638,22,FALSE)</f>
        <v>#N/A</v>
      </c>
      <c r="M365" s="214" t="str">
        <f>VLOOKUP(D365,'TS Gantry - AP47'!$C$8:$Y$638,23,FALSE)</f>
        <v>#N/A</v>
      </c>
      <c r="N365" s="214" t="str">
        <f>VLOOKUP(D365,'TS Gantry - AP47'!$C$8:$Z$638,24,FALSE)</f>
        <v>#N/A</v>
      </c>
      <c r="O365" s="163"/>
      <c r="P365" s="163"/>
      <c r="Q365" s="183"/>
      <c r="R365" s="183"/>
      <c r="S365" s="163"/>
      <c r="T365" s="163"/>
      <c r="U365" s="175"/>
      <c r="V365" s="175"/>
      <c r="W365" s="175"/>
      <c r="X365" s="175"/>
      <c r="Y365" s="175"/>
      <c r="Z365" s="175"/>
      <c r="AA365" s="175"/>
    </row>
    <row r="366" ht="15.75" customHeight="1">
      <c r="A366" s="163">
        <f t="shared" si="7"/>
        <v>357</v>
      </c>
      <c r="B366" s="163"/>
      <c r="C366" s="211"/>
      <c r="D366" s="279"/>
      <c r="E366" s="163"/>
      <c r="F366" s="163"/>
      <c r="G366" s="163"/>
      <c r="H366" s="163"/>
      <c r="I366" s="214"/>
      <c r="J366" s="214"/>
      <c r="K366" s="214" t="s">
        <v>654</v>
      </c>
      <c r="L366" s="214" t="str">
        <f>VLOOKUP(D366,'TS Gantry - AP47'!$C$8:$X$638,22,FALSE)</f>
        <v>#N/A</v>
      </c>
      <c r="M366" s="214" t="str">
        <f>VLOOKUP(D366,'TS Gantry - AP47'!$C$8:$Y$638,23,FALSE)</f>
        <v>#N/A</v>
      </c>
      <c r="N366" s="214" t="str">
        <f>VLOOKUP(D366,'TS Gantry - AP47'!$C$8:$Z$638,24,FALSE)</f>
        <v>#N/A</v>
      </c>
      <c r="O366" s="163"/>
      <c r="P366" s="163"/>
      <c r="Q366" s="183"/>
      <c r="R366" s="183"/>
      <c r="S366" s="163"/>
      <c r="T366" s="163"/>
      <c r="U366" s="175"/>
      <c r="V366" s="175"/>
      <c r="W366" s="175"/>
      <c r="X366" s="175"/>
      <c r="Y366" s="175"/>
      <c r="Z366" s="175"/>
      <c r="AA366" s="175"/>
    </row>
    <row r="367" ht="15.75" customHeight="1">
      <c r="A367" s="275">
        <f t="shared" si="7"/>
        <v>358</v>
      </c>
      <c r="B367" s="163"/>
      <c r="C367" s="211"/>
      <c r="D367" s="279"/>
      <c r="E367" s="163"/>
      <c r="F367" s="163"/>
      <c r="G367" s="163"/>
      <c r="H367" s="163"/>
      <c r="I367" s="214"/>
      <c r="J367" s="214"/>
      <c r="K367" s="214" t="s">
        <v>654</v>
      </c>
      <c r="L367" s="214" t="str">
        <f>VLOOKUP(D367,'TS Gantry - AP47'!$C$8:$X$638,22,FALSE)</f>
        <v>#N/A</v>
      </c>
      <c r="M367" s="214" t="str">
        <f>VLOOKUP(D367,'TS Gantry - AP47'!$C$8:$Y$638,23,FALSE)</f>
        <v>#N/A</v>
      </c>
      <c r="N367" s="214" t="str">
        <f>VLOOKUP(D367,'TS Gantry - AP47'!$C$8:$Z$638,24,FALSE)</f>
        <v>#N/A</v>
      </c>
      <c r="O367" s="163"/>
      <c r="P367" s="163"/>
      <c r="Q367" s="183"/>
      <c r="R367" s="183"/>
      <c r="S367" s="163"/>
      <c r="T367" s="163"/>
      <c r="U367" s="175"/>
      <c r="V367" s="175"/>
      <c r="W367" s="175"/>
      <c r="X367" s="175"/>
      <c r="Y367" s="175"/>
      <c r="Z367" s="175"/>
      <c r="AA367" s="175"/>
    </row>
    <row r="368" ht="15.75" customHeight="1">
      <c r="A368" s="163">
        <f t="shared" si="7"/>
        <v>359</v>
      </c>
      <c r="B368" s="163"/>
      <c r="C368" s="211"/>
      <c r="D368" s="279"/>
      <c r="E368" s="163"/>
      <c r="F368" s="163"/>
      <c r="G368" s="163"/>
      <c r="H368" s="163"/>
      <c r="I368" s="214"/>
      <c r="J368" s="214"/>
      <c r="K368" s="214" t="s">
        <v>654</v>
      </c>
      <c r="L368" s="214" t="str">
        <f>VLOOKUP(D368,'TS Gantry - AP47'!$C$8:$X$638,22,FALSE)</f>
        <v>#N/A</v>
      </c>
      <c r="M368" s="214" t="str">
        <f>VLOOKUP(D368,'TS Gantry - AP47'!$C$8:$Y$638,23,FALSE)</f>
        <v>#N/A</v>
      </c>
      <c r="N368" s="214" t="str">
        <f>VLOOKUP(D368,'TS Gantry - AP47'!$C$8:$Z$638,24,FALSE)</f>
        <v>#N/A</v>
      </c>
      <c r="O368" s="163"/>
      <c r="P368" s="163"/>
      <c r="Q368" s="183"/>
      <c r="R368" s="183"/>
      <c r="S368" s="163"/>
      <c r="T368" s="163"/>
      <c r="U368" s="175"/>
      <c r="V368" s="175"/>
      <c r="W368" s="175"/>
      <c r="X368" s="175"/>
      <c r="Y368" s="175"/>
      <c r="Z368" s="175"/>
      <c r="AA368" s="175"/>
    </row>
    <row r="369" ht="15.75" customHeight="1">
      <c r="A369" s="275">
        <f t="shared" si="7"/>
        <v>360</v>
      </c>
      <c r="B369" s="163"/>
      <c r="C369" s="211"/>
      <c r="D369" s="279"/>
      <c r="E369" s="163"/>
      <c r="F369" s="163"/>
      <c r="G369" s="163"/>
      <c r="H369" s="163"/>
      <c r="I369" s="214"/>
      <c r="J369" s="214"/>
      <c r="K369" s="214" t="s">
        <v>654</v>
      </c>
      <c r="L369" s="214" t="str">
        <f>VLOOKUP(D369,'TS Gantry - AP47'!$C$8:$X$638,22,FALSE)</f>
        <v>#N/A</v>
      </c>
      <c r="M369" s="214" t="str">
        <f>VLOOKUP(D369,'TS Gantry - AP47'!$C$8:$Y$638,23,FALSE)</f>
        <v>#N/A</v>
      </c>
      <c r="N369" s="214" t="str">
        <f>VLOOKUP(D369,'TS Gantry - AP47'!$C$8:$Z$638,24,FALSE)</f>
        <v>#N/A</v>
      </c>
      <c r="O369" s="163"/>
      <c r="P369" s="163"/>
      <c r="Q369" s="183"/>
      <c r="R369" s="183"/>
      <c r="S369" s="163"/>
      <c r="T369" s="163"/>
      <c r="U369" s="175"/>
      <c r="V369" s="175"/>
      <c r="W369" s="175"/>
      <c r="X369" s="175"/>
      <c r="Y369" s="175"/>
      <c r="Z369" s="175"/>
      <c r="AA369" s="175"/>
    </row>
    <row r="370" ht="15.75" customHeight="1">
      <c r="A370" s="163">
        <f t="shared" si="7"/>
        <v>361</v>
      </c>
      <c r="B370" s="163"/>
      <c r="C370" s="211"/>
      <c r="D370" s="279"/>
      <c r="E370" s="163"/>
      <c r="F370" s="163"/>
      <c r="G370" s="163"/>
      <c r="H370" s="163"/>
      <c r="I370" s="214"/>
      <c r="J370" s="214"/>
      <c r="K370" s="214" t="s">
        <v>654</v>
      </c>
      <c r="L370" s="214" t="str">
        <f>VLOOKUP(D370,'TS Gantry - AP47'!$C$8:$X$638,22,FALSE)</f>
        <v>#N/A</v>
      </c>
      <c r="M370" s="214" t="str">
        <f>VLOOKUP(D370,'TS Gantry - AP47'!$C$8:$Y$638,23,FALSE)</f>
        <v>#N/A</v>
      </c>
      <c r="N370" s="214" t="str">
        <f>VLOOKUP(D370,'TS Gantry - AP47'!$C$8:$Z$638,24,FALSE)</f>
        <v>#N/A</v>
      </c>
      <c r="O370" s="163"/>
      <c r="P370" s="163"/>
      <c r="Q370" s="183"/>
      <c r="R370" s="183"/>
      <c r="S370" s="163"/>
      <c r="T370" s="163"/>
      <c r="U370" s="175"/>
      <c r="V370" s="175"/>
      <c r="W370" s="175"/>
      <c r="X370" s="175"/>
      <c r="Y370" s="175"/>
      <c r="Z370" s="175"/>
      <c r="AA370" s="175"/>
    </row>
    <row r="371" ht="15.75" customHeight="1">
      <c r="A371" s="275">
        <f t="shared" si="7"/>
        <v>362</v>
      </c>
      <c r="B371" s="163"/>
      <c r="C371" s="211"/>
      <c r="D371" s="279"/>
      <c r="E371" s="163"/>
      <c r="F371" s="163"/>
      <c r="G371" s="163"/>
      <c r="H371" s="163"/>
      <c r="I371" s="214"/>
      <c r="J371" s="214"/>
      <c r="K371" s="214" t="s">
        <v>654</v>
      </c>
      <c r="L371" s="214" t="str">
        <f>VLOOKUP(D371,'TS Gantry - AP47'!$C$8:$X$638,22,FALSE)</f>
        <v>#N/A</v>
      </c>
      <c r="M371" s="214" t="str">
        <f>VLOOKUP(D371,'TS Gantry - AP47'!$C$8:$Y$638,23,FALSE)</f>
        <v>#N/A</v>
      </c>
      <c r="N371" s="214" t="str">
        <f>VLOOKUP(D371,'TS Gantry - AP47'!$C$8:$Z$638,24,FALSE)</f>
        <v>#N/A</v>
      </c>
      <c r="O371" s="163"/>
      <c r="P371" s="163"/>
      <c r="Q371" s="183"/>
      <c r="R371" s="183"/>
      <c r="S371" s="163"/>
      <c r="T371" s="163"/>
      <c r="U371" s="175"/>
      <c r="V371" s="175"/>
      <c r="W371" s="175"/>
      <c r="X371" s="175"/>
      <c r="Y371" s="175"/>
      <c r="Z371" s="175"/>
      <c r="AA371" s="175"/>
    </row>
    <row r="372" ht="15.75" customHeight="1">
      <c r="A372" s="163">
        <f t="shared" si="7"/>
        <v>363</v>
      </c>
      <c r="B372" s="163"/>
      <c r="C372" s="211"/>
      <c r="D372" s="279"/>
      <c r="E372" s="163"/>
      <c r="F372" s="163"/>
      <c r="G372" s="163"/>
      <c r="H372" s="163"/>
      <c r="I372" s="214"/>
      <c r="J372" s="214"/>
      <c r="K372" s="214" t="s">
        <v>654</v>
      </c>
      <c r="L372" s="214" t="str">
        <f>VLOOKUP(D372,'TS Gantry - AP47'!$C$8:$X$638,22,FALSE)</f>
        <v>#N/A</v>
      </c>
      <c r="M372" s="214" t="str">
        <f>VLOOKUP(D372,'TS Gantry - AP47'!$C$8:$Y$638,23,FALSE)</f>
        <v>#N/A</v>
      </c>
      <c r="N372" s="214" t="str">
        <f>VLOOKUP(D372,'TS Gantry - AP47'!$C$8:$Z$638,24,FALSE)</f>
        <v>#N/A</v>
      </c>
      <c r="O372" s="163"/>
      <c r="P372" s="163"/>
      <c r="Q372" s="183"/>
      <c r="R372" s="183"/>
      <c r="S372" s="163"/>
      <c r="T372" s="163"/>
      <c r="U372" s="175"/>
      <c r="V372" s="175"/>
      <c r="W372" s="175"/>
      <c r="X372" s="175"/>
      <c r="Y372" s="175"/>
      <c r="Z372" s="175"/>
      <c r="AA372" s="175"/>
    </row>
    <row r="373" ht="15.75" customHeight="1">
      <c r="A373" s="275">
        <f t="shared" si="7"/>
        <v>364</v>
      </c>
      <c r="B373" s="163"/>
      <c r="C373" s="211"/>
      <c r="D373" s="279"/>
      <c r="E373" s="163"/>
      <c r="F373" s="163"/>
      <c r="G373" s="163"/>
      <c r="H373" s="163"/>
      <c r="I373" s="214"/>
      <c r="J373" s="214"/>
      <c r="K373" s="214" t="s">
        <v>654</v>
      </c>
      <c r="L373" s="214" t="str">
        <f>VLOOKUP(D373,'TS Gantry - AP47'!$C$8:$X$638,22,FALSE)</f>
        <v>#N/A</v>
      </c>
      <c r="M373" s="214" t="str">
        <f>VLOOKUP(D373,'TS Gantry - AP47'!$C$8:$Y$638,23,FALSE)</f>
        <v>#N/A</v>
      </c>
      <c r="N373" s="214" t="str">
        <f>VLOOKUP(D373,'TS Gantry - AP47'!$C$8:$Z$638,24,FALSE)</f>
        <v>#N/A</v>
      </c>
      <c r="O373" s="163"/>
      <c r="P373" s="163"/>
      <c r="Q373" s="183"/>
      <c r="R373" s="183"/>
      <c r="S373" s="163"/>
      <c r="T373" s="163"/>
      <c r="U373" s="175"/>
      <c r="V373" s="175"/>
      <c r="W373" s="175"/>
      <c r="X373" s="175"/>
      <c r="Y373" s="175"/>
      <c r="Z373" s="175"/>
      <c r="AA373" s="175"/>
    </row>
    <row r="374" ht="15.75" customHeight="1">
      <c r="A374" s="163">
        <f t="shared" si="7"/>
        <v>365</v>
      </c>
      <c r="B374" s="163"/>
      <c r="C374" s="211"/>
      <c r="D374" s="279"/>
      <c r="E374" s="163"/>
      <c r="F374" s="163"/>
      <c r="G374" s="163"/>
      <c r="H374" s="163"/>
      <c r="I374" s="214"/>
      <c r="J374" s="214"/>
      <c r="K374" s="214" t="s">
        <v>654</v>
      </c>
      <c r="L374" s="214" t="str">
        <f>VLOOKUP(D374,'TS Gantry - AP47'!$C$8:$X$638,22,FALSE)</f>
        <v>#N/A</v>
      </c>
      <c r="M374" s="214" t="str">
        <f>VLOOKUP(D374,'TS Gantry - AP47'!$C$8:$Y$638,23,FALSE)</f>
        <v>#N/A</v>
      </c>
      <c r="N374" s="214" t="str">
        <f>VLOOKUP(D374,'TS Gantry - AP47'!$C$8:$Z$638,24,FALSE)</f>
        <v>#N/A</v>
      </c>
      <c r="O374" s="163"/>
      <c r="P374" s="163"/>
      <c r="Q374" s="183"/>
      <c r="R374" s="183"/>
      <c r="S374" s="163"/>
      <c r="T374" s="163"/>
      <c r="U374" s="175"/>
      <c r="V374" s="175"/>
      <c r="W374" s="175"/>
      <c r="X374" s="175"/>
      <c r="Y374" s="175"/>
      <c r="Z374" s="175"/>
      <c r="AA374" s="175"/>
    </row>
    <row r="375" ht="15.75" customHeight="1">
      <c r="A375" s="275">
        <f t="shared" si="7"/>
        <v>366</v>
      </c>
      <c r="B375" s="163"/>
      <c r="C375" s="211"/>
      <c r="D375" s="279"/>
      <c r="E375" s="163"/>
      <c r="F375" s="163"/>
      <c r="G375" s="163"/>
      <c r="H375" s="163"/>
      <c r="I375" s="214"/>
      <c r="J375" s="214"/>
      <c r="K375" s="214" t="s">
        <v>654</v>
      </c>
      <c r="L375" s="214" t="str">
        <f>VLOOKUP(D375,'TS Gantry - AP47'!$C$8:$X$638,22,FALSE)</f>
        <v>#N/A</v>
      </c>
      <c r="M375" s="214" t="str">
        <f>VLOOKUP(D375,'TS Gantry - AP47'!$C$8:$Y$638,23,FALSE)</f>
        <v>#N/A</v>
      </c>
      <c r="N375" s="214" t="str">
        <f>VLOOKUP(D375,'TS Gantry - AP47'!$C$8:$Z$638,24,FALSE)</f>
        <v>#N/A</v>
      </c>
      <c r="O375" s="163"/>
      <c r="P375" s="163"/>
      <c r="Q375" s="183"/>
      <c r="R375" s="183"/>
      <c r="S375" s="163"/>
      <c r="T375" s="163"/>
      <c r="U375" s="175"/>
      <c r="V375" s="175"/>
      <c r="W375" s="175"/>
      <c r="X375" s="175"/>
      <c r="Y375" s="175"/>
      <c r="Z375" s="175"/>
      <c r="AA375" s="175"/>
    </row>
    <row r="376" ht="15.75" customHeight="1">
      <c r="A376" s="163">
        <f t="shared" si="7"/>
        <v>367</v>
      </c>
      <c r="B376" s="163"/>
      <c r="C376" s="211"/>
      <c r="D376" s="279"/>
      <c r="E376" s="163"/>
      <c r="F376" s="163"/>
      <c r="G376" s="163"/>
      <c r="H376" s="163"/>
      <c r="I376" s="214"/>
      <c r="J376" s="214"/>
      <c r="K376" s="214" t="s">
        <v>654</v>
      </c>
      <c r="L376" s="214" t="str">
        <f>VLOOKUP(D376,'TS Gantry - AP47'!$C$8:$X$638,22,FALSE)</f>
        <v>#N/A</v>
      </c>
      <c r="M376" s="214" t="str">
        <f>VLOOKUP(D376,'TS Gantry - AP47'!$C$8:$Y$638,23,FALSE)</f>
        <v>#N/A</v>
      </c>
      <c r="N376" s="214" t="str">
        <f>VLOOKUP(D376,'TS Gantry - AP47'!$C$8:$Z$638,24,FALSE)</f>
        <v>#N/A</v>
      </c>
      <c r="O376" s="163"/>
      <c r="P376" s="163"/>
      <c r="Q376" s="183"/>
      <c r="R376" s="183"/>
      <c r="S376" s="163"/>
      <c r="T376" s="163"/>
      <c r="U376" s="175"/>
      <c r="V376" s="175"/>
      <c r="W376" s="175"/>
      <c r="X376" s="175"/>
      <c r="Y376" s="175"/>
      <c r="Z376" s="175"/>
      <c r="AA376" s="175"/>
    </row>
    <row r="377" ht="15.75" customHeight="1">
      <c r="A377" s="275">
        <f t="shared" si="7"/>
        <v>368</v>
      </c>
      <c r="B377" s="163"/>
      <c r="C377" s="211"/>
      <c r="D377" s="279"/>
      <c r="E377" s="163"/>
      <c r="F377" s="163"/>
      <c r="G377" s="163"/>
      <c r="H377" s="163"/>
      <c r="I377" s="214"/>
      <c r="J377" s="214"/>
      <c r="K377" s="214" t="s">
        <v>654</v>
      </c>
      <c r="L377" s="214" t="str">
        <f>VLOOKUP(D377,'TS Gantry - AP47'!$C$8:$X$638,22,FALSE)</f>
        <v>#N/A</v>
      </c>
      <c r="M377" s="214" t="str">
        <f>VLOOKUP(D377,'TS Gantry - AP47'!$C$8:$Y$638,23,FALSE)</f>
        <v>#N/A</v>
      </c>
      <c r="N377" s="214" t="str">
        <f>VLOOKUP(D377,'TS Gantry - AP47'!$C$8:$Z$638,24,FALSE)</f>
        <v>#N/A</v>
      </c>
      <c r="O377" s="163"/>
      <c r="P377" s="163"/>
      <c r="Q377" s="183"/>
      <c r="R377" s="183"/>
      <c r="S377" s="163"/>
      <c r="T377" s="163"/>
      <c r="U377" s="175"/>
      <c r="V377" s="175"/>
      <c r="W377" s="175"/>
      <c r="X377" s="175"/>
      <c r="Y377" s="175"/>
      <c r="Z377" s="175"/>
      <c r="AA377" s="175"/>
    </row>
    <row r="378" ht="15.75" customHeight="1">
      <c r="A378" s="163">
        <f t="shared" si="7"/>
        <v>369</v>
      </c>
      <c r="B378" s="163"/>
      <c r="C378" s="211"/>
      <c r="D378" s="279"/>
      <c r="E378" s="163"/>
      <c r="F378" s="163"/>
      <c r="G378" s="163"/>
      <c r="H378" s="163"/>
      <c r="I378" s="214"/>
      <c r="J378" s="214"/>
      <c r="K378" s="214" t="s">
        <v>654</v>
      </c>
      <c r="L378" s="214" t="str">
        <f>VLOOKUP(D378,'TS Gantry - AP47'!$C$8:$X$638,22,FALSE)</f>
        <v>#N/A</v>
      </c>
      <c r="M378" s="214" t="str">
        <f>VLOOKUP(D378,'TS Gantry - AP47'!$C$8:$Y$638,23,FALSE)</f>
        <v>#N/A</v>
      </c>
      <c r="N378" s="214" t="str">
        <f>VLOOKUP(D378,'TS Gantry - AP47'!$C$8:$Z$638,24,FALSE)</f>
        <v>#N/A</v>
      </c>
      <c r="O378" s="163"/>
      <c r="P378" s="163"/>
      <c r="Q378" s="183"/>
      <c r="R378" s="183"/>
      <c r="S378" s="163"/>
      <c r="T378" s="163"/>
      <c r="U378" s="175"/>
      <c r="V378" s="175"/>
      <c r="W378" s="175"/>
      <c r="X378" s="175"/>
      <c r="Y378" s="175"/>
      <c r="Z378" s="175"/>
      <c r="AA378" s="175"/>
    </row>
    <row r="379" ht="15.75" customHeight="1">
      <c r="A379" s="163"/>
      <c r="B379" s="175"/>
      <c r="C379" s="175"/>
      <c r="D379" s="175"/>
      <c r="E379" s="175"/>
      <c r="F379" s="175"/>
      <c r="G379" s="175"/>
      <c r="H379" s="175"/>
      <c r="I379" s="294"/>
      <c r="J379" s="294"/>
      <c r="K379" s="294"/>
      <c r="L379" s="294"/>
      <c r="M379" s="294"/>
      <c r="N379" s="294"/>
      <c r="O379" s="175"/>
      <c r="P379" s="175"/>
      <c r="Q379" s="175"/>
      <c r="R379" s="175"/>
      <c r="S379" s="175"/>
      <c r="T379" s="175"/>
      <c r="U379" s="175"/>
      <c r="V379" s="175"/>
      <c r="W379" s="175"/>
      <c r="X379" s="175"/>
      <c r="Y379" s="175"/>
      <c r="Z379" s="175"/>
      <c r="AA379" s="175"/>
    </row>
    <row r="380" ht="15.75" customHeight="1">
      <c r="A380" s="175"/>
      <c r="B380" s="175"/>
      <c r="C380" s="175"/>
      <c r="D380" s="175"/>
      <c r="E380" s="175"/>
      <c r="F380" s="175"/>
      <c r="G380" s="175"/>
      <c r="H380" s="175"/>
      <c r="I380" s="294"/>
      <c r="J380" s="294"/>
      <c r="K380" s="294"/>
      <c r="L380" s="294"/>
      <c r="M380" s="294"/>
      <c r="N380" s="294"/>
      <c r="O380" s="175"/>
      <c r="P380" s="175"/>
      <c r="Q380" s="175"/>
      <c r="R380" s="175"/>
      <c r="S380" s="175"/>
      <c r="T380" s="175"/>
      <c r="U380" s="175"/>
      <c r="V380" s="175"/>
      <c r="W380" s="175"/>
      <c r="X380" s="175"/>
      <c r="Y380" s="175"/>
      <c r="Z380" s="175"/>
      <c r="AA380" s="175"/>
    </row>
    <row r="381" ht="15.75" customHeight="1">
      <c r="A381" s="175"/>
      <c r="B381" s="175"/>
      <c r="C381" s="175"/>
      <c r="D381" s="175"/>
      <c r="E381" s="175"/>
      <c r="F381" s="175"/>
      <c r="G381" s="175"/>
      <c r="H381" s="175"/>
      <c r="I381" s="294"/>
      <c r="J381" s="294"/>
      <c r="K381" s="294"/>
      <c r="L381" s="294"/>
      <c r="M381" s="294"/>
      <c r="N381" s="294"/>
      <c r="O381" s="175"/>
      <c r="P381" s="175"/>
      <c r="Q381" s="175"/>
      <c r="R381" s="175"/>
      <c r="S381" s="175"/>
      <c r="T381" s="175"/>
      <c r="U381" s="175"/>
      <c r="V381" s="175"/>
      <c r="W381" s="175"/>
      <c r="X381" s="175"/>
      <c r="Y381" s="175"/>
      <c r="Z381" s="175"/>
      <c r="AA381" s="175"/>
    </row>
    <row r="382" ht="15.75" customHeight="1">
      <c r="A382" s="175"/>
      <c r="B382" s="175"/>
      <c r="C382" s="175"/>
      <c r="D382" s="175"/>
      <c r="E382" s="175"/>
      <c r="F382" s="175"/>
      <c r="G382" s="175"/>
      <c r="H382" s="175"/>
      <c r="I382" s="294"/>
      <c r="J382" s="294"/>
      <c r="K382" s="294"/>
      <c r="L382" s="294"/>
      <c r="M382" s="294"/>
      <c r="N382" s="294"/>
      <c r="O382" s="175"/>
      <c r="P382" s="175"/>
      <c r="Q382" s="175"/>
      <c r="R382" s="175"/>
      <c r="S382" s="175"/>
      <c r="T382" s="175"/>
      <c r="U382" s="175"/>
      <c r="V382" s="175"/>
      <c r="W382" s="175"/>
      <c r="X382" s="175"/>
      <c r="Y382" s="175"/>
      <c r="Z382" s="175"/>
      <c r="AA382" s="175"/>
    </row>
    <row r="383" ht="15.75" customHeight="1">
      <c r="A383" s="175"/>
      <c r="B383" s="175"/>
      <c r="C383" s="175"/>
      <c r="D383" s="175"/>
      <c r="E383" s="175"/>
      <c r="F383" s="175"/>
      <c r="G383" s="175"/>
      <c r="H383" s="175"/>
      <c r="I383" s="294"/>
      <c r="J383" s="294"/>
      <c r="K383" s="294"/>
      <c r="L383" s="294"/>
      <c r="M383" s="294"/>
      <c r="N383" s="294"/>
      <c r="O383" s="175"/>
      <c r="P383" s="175"/>
      <c r="Q383" s="175"/>
      <c r="R383" s="175"/>
      <c r="S383" s="175"/>
      <c r="T383" s="175"/>
      <c r="U383" s="175"/>
      <c r="V383" s="175"/>
      <c r="W383" s="175"/>
      <c r="X383" s="175"/>
      <c r="Y383" s="175"/>
      <c r="Z383" s="175"/>
      <c r="AA383" s="175"/>
    </row>
    <row r="384" ht="15.75" customHeight="1">
      <c r="A384" s="175"/>
      <c r="B384" s="175"/>
      <c r="C384" s="175"/>
      <c r="D384" s="175"/>
      <c r="E384" s="175"/>
      <c r="F384" s="175"/>
      <c r="G384" s="175"/>
      <c r="H384" s="175"/>
      <c r="I384" s="294"/>
      <c r="J384" s="294"/>
      <c r="K384" s="294"/>
      <c r="L384" s="294"/>
      <c r="M384" s="294"/>
      <c r="N384" s="294"/>
      <c r="O384" s="175"/>
      <c r="P384" s="175"/>
      <c r="Q384" s="175"/>
      <c r="R384" s="175"/>
      <c r="S384" s="175"/>
      <c r="T384" s="175"/>
      <c r="U384" s="175"/>
      <c r="V384" s="175"/>
      <c r="W384" s="175"/>
      <c r="X384" s="175"/>
      <c r="Y384" s="175"/>
      <c r="Z384" s="175"/>
      <c r="AA384" s="175"/>
    </row>
    <row r="385" ht="15.75" customHeight="1">
      <c r="A385" s="175"/>
      <c r="B385" s="175"/>
      <c r="C385" s="175"/>
      <c r="D385" s="175"/>
      <c r="E385" s="175"/>
      <c r="F385" s="175"/>
      <c r="G385" s="175"/>
      <c r="H385" s="175"/>
      <c r="I385" s="294"/>
      <c r="J385" s="294"/>
      <c r="K385" s="294"/>
      <c r="L385" s="294"/>
      <c r="M385" s="294"/>
      <c r="N385" s="294"/>
      <c r="O385" s="175"/>
      <c r="P385" s="175"/>
      <c r="Q385" s="175"/>
      <c r="R385" s="175"/>
      <c r="S385" s="175"/>
      <c r="T385" s="175"/>
      <c r="U385" s="175"/>
      <c r="V385" s="175"/>
      <c r="W385" s="175"/>
      <c r="X385" s="175"/>
      <c r="Y385" s="175"/>
      <c r="Z385" s="175"/>
      <c r="AA385" s="175"/>
    </row>
    <row r="386" ht="15.75" customHeight="1">
      <c r="A386" s="175"/>
      <c r="B386" s="175"/>
      <c r="C386" s="175"/>
      <c r="D386" s="175"/>
      <c r="E386" s="175"/>
      <c r="F386" s="175"/>
      <c r="G386" s="175"/>
      <c r="H386" s="175"/>
      <c r="I386" s="294"/>
      <c r="J386" s="294"/>
      <c r="K386" s="294"/>
      <c r="L386" s="294"/>
      <c r="M386" s="294"/>
      <c r="N386" s="294"/>
      <c r="O386" s="175"/>
      <c r="P386" s="175"/>
      <c r="Q386" s="175"/>
      <c r="R386" s="175"/>
      <c r="S386" s="175"/>
      <c r="T386" s="175"/>
      <c r="U386" s="175"/>
      <c r="V386" s="175"/>
      <c r="W386" s="175"/>
      <c r="X386" s="175"/>
      <c r="Y386" s="175"/>
      <c r="Z386" s="175"/>
      <c r="AA386" s="175"/>
    </row>
    <row r="387" ht="15.75" customHeight="1">
      <c r="A387" s="175"/>
      <c r="B387" s="175"/>
      <c r="C387" s="175"/>
      <c r="D387" s="175"/>
      <c r="E387" s="175"/>
      <c r="F387" s="175"/>
      <c r="G387" s="175"/>
      <c r="H387" s="175"/>
      <c r="I387" s="294"/>
      <c r="J387" s="294"/>
      <c r="K387" s="294"/>
      <c r="L387" s="294"/>
      <c r="M387" s="294"/>
      <c r="N387" s="294"/>
      <c r="O387" s="175"/>
      <c r="P387" s="175"/>
      <c r="Q387" s="175"/>
      <c r="R387" s="175"/>
      <c r="S387" s="175"/>
      <c r="T387" s="175"/>
      <c r="U387" s="175"/>
      <c r="V387" s="175"/>
      <c r="W387" s="175"/>
      <c r="X387" s="175"/>
      <c r="Y387" s="175"/>
      <c r="Z387" s="175"/>
      <c r="AA387" s="175"/>
    </row>
    <row r="388" ht="15.75" customHeight="1">
      <c r="A388" s="175"/>
      <c r="B388" s="175"/>
      <c r="C388" s="175"/>
      <c r="D388" s="175"/>
      <c r="E388" s="175"/>
      <c r="F388" s="175"/>
      <c r="G388" s="175"/>
      <c r="H388" s="175"/>
      <c r="I388" s="294"/>
      <c r="J388" s="294"/>
      <c r="K388" s="294"/>
      <c r="L388" s="294"/>
      <c r="M388" s="294"/>
      <c r="N388" s="294"/>
      <c r="O388" s="175"/>
      <c r="P388" s="175"/>
      <c r="Q388" s="175"/>
      <c r="R388" s="175"/>
      <c r="S388" s="175"/>
      <c r="T388" s="175"/>
      <c r="U388" s="175"/>
      <c r="V388" s="175"/>
      <c r="W388" s="175"/>
      <c r="X388" s="175"/>
      <c r="Y388" s="175"/>
      <c r="Z388" s="175"/>
      <c r="AA388" s="175"/>
    </row>
    <row r="389" ht="15.75" customHeight="1">
      <c r="A389" s="175"/>
      <c r="B389" s="175"/>
      <c r="C389" s="175"/>
      <c r="D389" s="175"/>
      <c r="E389" s="175"/>
      <c r="F389" s="175"/>
      <c r="G389" s="175"/>
      <c r="H389" s="175"/>
      <c r="I389" s="294"/>
      <c r="J389" s="294"/>
      <c r="K389" s="294"/>
      <c r="L389" s="294"/>
      <c r="M389" s="294"/>
      <c r="N389" s="294"/>
      <c r="O389" s="175"/>
      <c r="P389" s="175"/>
      <c r="Q389" s="175"/>
      <c r="R389" s="175"/>
      <c r="S389" s="175"/>
      <c r="T389" s="175"/>
      <c r="U389" s="175"/>
      <c r="V389" s="175"/>
      <c r="W389" s="175"/>
      <c r="X389" s="175"/>
      <c r="Y389" s="175"/>
      <c r="Z389" s="175"/>
      <c r="AA389" s="175"/>
    </row>
    <row r="390" ht="15.75" customHeight="1">
      <c r="A390" s="175"/>
      <c r="B390" s="175"/>
      <c r="C390" s="175"/>
      <c r="D390" s="175"/>
      <c r="E390" s="175"/>
      <c r="F390" s="175"/>
      <c r="G390" s="175"/>
      <c r="H390" s="175"/>
      <c r="I390" s="294"/>
      <c r="J390" s="294"/>
      <c r="K390" s="294"/>
      <c r="L390" s="294"/>
      <c r="M390" s="294"/>
      <c r="N390" s="294"/>
      <c r="O390" s="175"/>
      <c r="P390" s="175"/>
      <c r="Q390" s="175"/>
      <c r="R390" s="175"/>
      <c r="S390" s="175"/>
      <c r="T390" s="175"/>
      <c r="U390" s="175"/>
      <c r="V390" s="175"/>
      <c r="W390" s="175"/>
      <c r="X390" s="175"/>
      <c r="Y390" s="175"/>
      <c r="Z390" s="175"/>
      <c r="AA390" s="175"/>
    </row>
    <row r="391" ht="15.75" customHeight="1">
      <c r="A391" s="175"/>
      <c r="B391" s="175"/>
      <c r="C391" s="175"/>
      <c r="D391" s="175"/>
      <c r="E391" s="175"/>
      <c r="F391" s="175"/>
      <c r="G391" s="175"/>
      <c r="H391" s="175"/>
      <c r="I391" s="294"/>
      <c r="J391" s="294"/>
      <c r="K391" s="294"/>
      <c r="L391" s="294"/>
      <c r="M391" s="294"/>
      <c r="N391" s="294"/>
      <c r="O391" s="175"/>
      <c r="P391" s="175"/>
      <c r="Q391" s="175"/>
      <c r="R391" s="175"/>
      <c r="S391" s="175"/>
      <c r="T391" s="175"/>
      <c r="U391" s="175"/>
      <c r="V391" s="175"/>
      <c r="W391" s="175"/>
      <c r="X391" s="175"/>
      <c r="Y391" s="175"/>
      <c r="Z391" s="175"/>
      <c r="AA391" s="175"/>
    </row>
    <row r="392" ht="15.75" customHeight="1">
      <c r="A392" s="175"/>
      <c r="B392" s="175"/>
      <c r="C392" s="175"/>
      <c r="D392" s="175"/>
      <c r="E392" s="175"/>
      <c r="F392" s="175"/>
      <c r="G392" s="175"/>
      <c r="H392" s="175"/>
      <c r="I392" s="294"/>
      <c r="J392" s="294"/>
      <c r="K392" s="294"/>
      <c r="L392" s="294"/>
      <c r="M392" s="294"/>
      <c r="N392" s="294"/>
      <c r="O392" s="175"/>
      <c r="P392" s="175"/>
      <c r="Q392" s="175"/>
      <c r="R392" s="175"/>
      <c r="S392" s="175"/>
      <c r="T392" s="175"/>
      <c r="U392" s="175"/>
      <c r="V392" s="175"/>
      <c r="W392" s="175"/>
      <c r="X392" s="175"/>
      <c r="Y392" s="175"/>
      <c r="Z392" s="175"/>
      <c r="AA392" s="175"/>
    </row>
    <row r="393" ht="15.75" customHeight="1">
      <c r="A393" s="175"/>
      <c r="B393" s="175"/>
      <c r="C393" s="175"/>
      <c r="D393" s="175"/>
      <c r="E393" s="175"/>
      <c r="F393" s="175"/>
      <c r="G393" s="175"/>
      <c r="H393" s="175"/>
      <c r="I393" s="294"/>
      <c r="J393" s="294"/>
      <c r="K393" s="294"/>
      <c r="L393" s="294"/>
      <c r="M393" s="294"/>
      <c r="N393" s="294"/>
      <c r="O393" s="175"/>
      <c r="P393" s="175"/>
      <c r="Q393" s="175"/>
      <c r="R393" s="175"/>
      <c r="S393" s="175"/>
      <c r="T393" s="175"/>
      <c r="U393" s="175"/>
      <c r="V393" s="175"/>
      <c r="W393" s="175"/>
      <c r="X393" s="175"/>
      <c r="Y393" s="175"/>
      <c r="Z393" s="175"/>
      <c r="AA393" s="175"/>
    </row>
    <row r="394" ht="15.75" customHeight="1">
      <c r="A394" s="175"/>
      <c r="B394" s="175"/>
      <c r="C394" s="175"/>
      <c r="D394" s="175"/>
      <c r="E394" s="175"/>
      <c r="F394" s="175"/>
      <c r="G394" s="175"/>
      <c r="H394" s="175"/>
      <c r="I394" s="294"/>
      <c r="J394" s="294"/>
      <c r="K394" s="294"/>
      <c r="L394" s="294"/>
      <c r="M394" s="294"/>
      <c r="N394" s="294"/>
      <c r="O394" s="175"/>
      <c r="P394" s="175"/>
      <c r="Q394" s="175"/>
      <c r="R394" s="175"/>
      <c r="S394" s="175"/>
      <c r="T394" s="175"/>
      <c r="U394" s="175"/>
      <c r="V394" s="175"/>
      <c r="W394" s="175"/>
      <c r="X394" s="175"/>
      <c r="Y394" s="175"/>
      <c r="Z394" s="175"/>
      <c r="AA394" s="175"/>
    </row>
    <row r="395" ht="15.75" customHeight="1">
      <c r="A395" s="175"/>
      <c r="B395" s="175"/>
      <c r="C395" s="175"/>
      <c r="D395" s="175"/>
      <c r="E395" s="175"/>
      <c r="F395" s="175"/>
      <c r="G395" s="175"/>
      <c r="H395" s="175"/>
      <c r="I395" s="294"/>
      <c r="J395" s="294"/>
      <c r="K395" s="294"/>
      <c r="L395" s="294"/>
      <c r="M395" s="294"/>
      <c r="N395" s="294"/>
      <c r="O395" s="175"/>
      <c r="P395" s="175"/>
      <c r="Q395" s="175"/>
      <c r="R395" s="175"/>
      <c r="S395" s="175"/>
      <c r="T395" s="175"/>
      <c r="U395" s="175"/>
      <c r="V395" s="175"/>
      <c r="W395" s="175"/>
      <c r="X395" s="175"/>
      <c r="Y395" s="175"/>
      <c r="Z395" s="175"/>
      <c r="AA395" s="175"/>
    </row>
    <row r="396" ht="15.75" customHeight="1">
      <c r="A396" s="175"/>
      <c r="B396" s="175"/>
      <c r="C396" s="175"/>
      <c r="D396" s="175"/>
      <c r="E396" s="175"/>
      <c r="F396" s="175"/>
      <c r="G396" s="175"/>
      <c r="H396" s="175"/>
      <c r="I396" s="294"/>
      <c r="J396" s="294"/>
      <c r="K396" s="294"/>
      <c r="L396" s="294"/>
      <c r="M396" s="294"/>
      <c r="N396" s="294"/>
      <c r="O396" s="175"/>
      <c r="P396" s="175"/>
      <c r="Q396" s="175"/>
      <c r="R396" s="175"/>
      <c r="S396" s="175"/>
      <c r="T396" s="175"/>
      <c r="U396" s="175"/>
      <c r="V396" s="175"/>
      <c r="W396" s="175"/>
      <c r="X396" s="175"/>
      <c r="Y396" s="175"/>
      <c r="Z396" s="175"/>
      <c r="AA396" s="175"/>
    </row>
    <row r="397" ht="15.75" customHeight="1">
      <c r="A397" s="175"/>
      <c r="B397" s="175"/>
      <c r="C397" s="175"/>
      <c r="D397" s="175"/>
      <c r="E397" s="175"/>
      <c r="F397" s="175"/>
      <c r="G397" s="175"/>
      <c r="H397" s="175"/>
      <c r="I397" s="294"/>
      <c r="J397" s="294"/>
      <c r="K397" s="294"/>
      <c r="L397" s="294"/>
      <c r="M397" s="294"/>
      <c r="N397" s="294"/>
      <c r="O397" s="175"/>
      <c r="P397" s="175"/>
      <c r="Q397" s="175"/>
      <c r="R397" s="175"/>
      <c r="S397" s="175"/>
      <c r="T397" s="175"/>
      <c r="U397" s="175"/>
      <c r="V397" s="175"/>
      <c r="W397" s="175"/>
      <c r="X397" s="175"/>
      <c r="Y397" s="175"/>
      <c r="Z397" s="175"/>
      <c r="AA397" s="175"/>
    </row>
    <row r="398" ht="15.75" customHeight="1">
      <c r="A398" s="175"/>
      <c r="B398" s="175"/>
      <c r="C398" s="175"/>
      <c r="D398" s="175"/>
      <c r="E398" s="175"/>
      <c r="F398" s="175"/>
      <c r="G398" s="175"/>
      <c r="H398" s="175"/>
      <c r="I398" s="294"/>
      <c r="J398" s="294"/>
      <c r="K398" s="294"/>
      <c r="L398" s="294"/>
      <c r="M398" s="294"/>
      <c r="N398" s="294"/>
      <c r="O398" s="175"/>
      <c r="P398" s="175"/>
      <c r="Q398" s="175"/>
      <c r="R398" s="175"/>
      <c r="S398" s="175"/>
      <c r="T398" s="175"/>
      <c r="U398" s="175"/>
      <c r="V398" s="175"/>
      <c r="W398" s="175"/>
      <c r="X398" s="175"/>
      <c r="Y398" s="175"/>
      <c r="Z398" s="175"/>
      <c r="AA398" s="175"/>
    </row>
    <row r="399" ht="15.75" customHeight="1">
      <c r="A399" s="175"/>
      <c r="B399" s="175"/>
      <c r="C399" s="175"/>
      <c r="D399" s="175"/>
      <c r="E399" s="175"/>
      <c r="F399" s="175"/>
      <c r="G399" s="175"/>
      <c r="H399" s="175"/>
      <c r="I399" s="294"/>
      <c r="J399" s="294"/>
      <c r="K399" s="294"/>
      <c r="L399" s="294"/>
      <c r="M399" s="294"/>
      <c r="N399" s="294"/>
      <c r="O399" s="175"/>
      <c r="P399" s="175"/>
      <c r="Q399" s="175"/>
      <c r="R399" s="175"/>
      <c r="S399" s="175"/>
      <c r="T399" s="175"/>
      <c r="U399" s="175"/>
      <c r="V399" s="175"/>
      <c r="W399" s="175"/>
      <c r="X399" s="175"/>
      <c r="Y399" s="175"/>
      <c r="Z399" s="175"/>
      <c r="AA399" s="175"/>
    </row>
    <row r="400" ht="15.75" customHeight="1">
      <c r="A400" s="175"/>
      <c r="B400" s="175"/>
      <c r="C400" s="175"/>
      <c r="D400" s="175"/>
      <c r="E400" s="175"/>
      <c r="F400" s="175"/>
      <c r="G400" s="175"/>
      <c r="H400" s="175"/>
      <c r="I400" s="294"/>
      <c r="J400" s="294"/>
      <c r="K400" s="294"/>
      <c r="L400" s="294"/>
      <c r="M400" s="294"/>
      <c r="N400" s="294"/>
      <c r="O400" s="175"/>
      <c r="P400" s="175"/>
      <c r="Q400" s="175"/>
      <c r="R400" s="175"/>
      <c r="S400" s="175"/>
      <c r="T400" s="175"/>
      <c r="U400" s="175"/>
      <c r="V400" s="175"/>
      <c r="W400" s="175"/>
      <c r="X400" s="175"/>
      <c r="Y400" s="175"/>
      <c r="Z400" s="175"/>
      <c r="AA400" s="175"/>
    </row>
    <row r="401" ht="15.75" customHeight="1">
      <c r="A401" s="175"/>
      <c r="B401" s="175"/>
      <c r="C401" s="175"/>
      <c r="D401" s="175"/>
      <c r="E401" s="175"/>
      <c r="F401" s="175"/>
      <c r="G401" s="175"/>
      <c r="H401" s="175"/>
      <c r="I401" s="294"/>
      <c r="J401" s="294"/>
      <c r="K401" s="294"/>
      <c r="L401" s="294"/>
      <c r="M401" s="294"/>
      <c r="N401" s="294"/>
      <c r="O401" s="175"/>
      <c r="P401" s="175"/>
      <c r="Q401" s="175"/>
      <c r="R401" s="175"/>
      <c r="S401" s="175"/>
      <c r="T401" s="175"/>
      <c r="U401" s="175"/>
      <c r="V401" s="175"/>
      <c r="W401" s="175"/>
      <c r="X401" s="175"/>
      <c r="Y401" s="175"/>
      <c r="Z401" s="175"/>
      <c r="AA401" s="175"/>
    </row>
    <row r="402" ht="15.75" customHeight="1">
      <c r="A402" s="175"/>
      <c r="B402" s="175"/>
      <c r="C402" s="175"/>
      <c r="D402" s="175"/>
      <c r="E402" s="175"/>
      <c r="F402" s="175"/>
      <c r="G402" s="175"/>
      <c r="H402" s="175"/>
      <c r="I402" s="294"/>
      <c r="J402" s="294"/>
      <c r="K402" s="294"/>
      <c r="L402" s="294"/>
      <c r="M402" s="294"/>
      <c r="N402" s="294"/>
      <c r="O402" s="175"/>
      <c r="P402" s="175"/>
      <c r="Q402" s="175"/>
      <c r="R402" s="175"/>
      <c r="S402" s="175"/>
      <c r="T402" s="175"/>
      <c r="U402" s="175"/>
      <c r="V402" s="175"/>
      <c r="W402" s="175"/>
      <c r="X402" s="175"/>
      <c r="Y402" s="175"/>
      <c r="Z402" s="175"/>
      <c r="AA402" s="175"/>
    </row>
    <row r="403" ht="15.75" customHeight="1">
      <c r="A403" s="175"/>
      <c r="B403" s="175"/>
      <c r="C403" s="175"/>
      <c r="D403" s="175"/>
      <c r="E403" s="175"/>
      <c r="F403" s="175"/>
      <c r="G403" s="175"/>
      <c r="H403" s="175"/>
      <c r="I403" s="294"/>
      <c r="J403" s="294"/>
      <c r="K403" s="294"/>
      <c r="L403" s="294"/>
      <c r="M403" s="294"/>
      <c r="N403" s="294"/>
      <c r="O403" s="175"/>
      <c r="P403" s="175"/>
      <c r="Q403" s="175"/>
      <c r="R403" s="175"/>
      <c r="S403" s="175"/>
      <c r="T403" s="175"/>
      <c r="U403" s="175"/>
      <c r="V403" s="175"/>
      <c r="W403" s="175"/>
      <c r="X403" s="175"/>
      <c r="Y403" s="175"/>
      <c r="Z403" s="175"/>
      <c r="AA403" s="175"/>
    </row>
    <row r="404" ht="15.75" customHeight="1">
      <c r="A404" s="175"/>
      <c r="B404" s="175"/>
      <c r="C404" s="175"/>
      <c r="D404" s="175"/>
      <c r="E404" s="175"/>
      <c r="F404" s="175"/>
      <c r="G404" s="175"/>
      <c r="H404" s="175"/>
      <c r="I404" s="294"/>
      <c r="J404" s="294"/>
      <c r="K404" s="294"/>
      <c r="L404" s="294"/>
      <c r="M404" s="294"/>
      <c r="N404" s="294"/>
      <c r="O404" s="175"/>
      <c r="P404" s="175"/>
      <c r="Q404" s="175"/>
      <c r="R404" s="175"/>
      <c r="S404" s="175"/>
      <c r="T404" s="175"/>
      <c r="U404" s="175"/>
      <c r="V404" s="175"/>
      <c r="W404" s="175"/>
      <c r="X404" s="175"/>
      <c r="Y404" s="175"/>
      <c r="Z404" s="175"/>
      <c r="AA404" s="175"/>
    </row>
    <row r="405" ht="15.75" customHeight="1">
      <c r="A405" s="175"/>
      <c r="B405" s="175"/>
      <c r="C405" s="175"/>
      <c r="D405" s="175"/>
      <c r="E405" s="175"/>
      <c r="F405" s="175"/>
      <c r="G405" s="175"/>
      <c r="H405" s="175"/>
      <c r="I405" s="294"/>
      <c r="J405" s="294"/>
      <c r="K405" s="294"/>
      <c r="L405" s="294"/>
      <c r="M405" s="294"/>
      <c r="N405" s="294"/>
      <c r="O405" s="175"/>
      <c r="P405" s="175"/>
      <c r="Q405" s="175"/>
      <c r="R405" s="175"/>
      <c r="S405" s="175"/>
      <c r="T405" s="175"/>
      <c r="U405" s="175"/>
      <c r="V405" s="175"/>
      <c r="W405" s="175"/>
      <c r="X405" s="175"/>
      <c r="Y405" s="175"/>
      <c r="Z405" s="175"/>
      <c r="AA405" s="175"/>
    </row>
    <row r="406" ht="15.75" customHeight="1">
      <c r="A406" s="175"/>
      <c r="B406" s="175"/>
      <c r="C406" s="175"/>
      <c r="D406" s="175"/>
      <c r="E406" s="175"/>
      <c r="F406" s="175"/>
      <c r="G406" s="175"/>
      <c r="H406" s="175"/>
      <c r="I406" s="294"/>
      <c r="J406" s="294"/>
      <c r="K406" s="294"/>
      <c r="L406" s="294"/>
      <c r="M406" s="294"/>
      <c r="N406" s="294"/>
      <c r="O406" s="175"/>
      <c r="P406" s="175"/>
      <c r="Q406" s="175"/>
      <c r="R406" s="175"/>
      <c r="S406" s="175"/>
      <c r="T406" s="175"/>
      <c r="U406" s="175"/>
      <c r="V406" s="175"/>
      <c r="W406" s="175"/>
      <c r="X406" s="175"/>
      <c r="Y406" s="175"/>
      <c r="Z406" s="175"/>
      <c r="AA406" s="175"/>
    </row>
    <row r="407" ht="15.75" customHeight="1">
      <c r="A407" s="175"/>
      <c r="B407" s="175"/>
      <c r="C407" s="175"/>
      <c r="D407" s="175"/>
      <c r="E407" s="175"/>
      <c r="F407" s="175"/>
      <c r="G407" s="175"/>
      <c r="H407" s="175"/>
      <c r="I407" s="294"/>
      <c r="J407" s="294"/>
      <c r="K407" s="294"/>
      <c r="L407" s="294"/>
      <c r="M407" s="294"/>
      <c r="N407" s="294"/>
      <c r="O407" s="175"/>
      <c r="P407" s="175"/>
      <c r="Q407" s="175"/>
      <c r="R407" s="175"/>
      <c r="S407" s="175"/>
      <c r="T407" s="175"/>
      <c r="U407" s="175"/>
      <c r="V407" s="175"/>
      <c r="W407" s="175"/>
      <c r="X407" s="175"/>
      <c r="Y407" s="175"/>
      <c r="Z407" s="175"/>
      <c r="AA407" s="175"/>
    </row>
    <row r="408" ht="15.75" customHeight="1">
      <c r="A408" s="175"/>
      <c r="B408" s="175"/>
      <c r="C408" s="175"/>
      <c r="D408" s="175"/>
      <c r="E408" s="175"/>
      <c r="F408" s="175"/>
      <c r="G408" s="175"/>
      <c r="H408" s="175"/>
      <c r="I408" s="294"/>
      <c r="J408" s="294"/>
      <c r="K408" s="294"/>
      <c r="L408" s="294"/>
      <c r="M408" s="294"/>
      <c r="N408" s="294"/>
      <c r="O408" s="175"/>
      <c r="P408" s="175"/>
      <c r="Q408" s="175"/>
      <c r="R408" s="175"/>
      <c r="S408" s="175"/>
      <c r="T408" s="175"/>
      <c r="U408" s="175"/>
      <c r="V408" s="175"/>
      <c r="W408" s="175"/>
      <c r="X408" s="175"/>
      <c r="Y408" s="175"/>
      <c r="Z408" s="175"/>
      <c r="AA408" s="175"/>
    </row>
    <row r="409" ht="15.75" customHeight="1">
      <c r="A409" s="175"/>
      <c r="B409" s="175"/>
      <c r="C409" s="175"/>
      <c r="D409" s="175"/>
      <c r="E409" s="175"/>
      <c r="F409" s="175"/>
      <c r="G409" s="175"/>
      <c r="H409" s="175"/>
      <c r="I409" s="294"/>
      <c r="J409" s="294"/>
      <c r="K409" s="294"/>
      <c r="L409" s="294"/>
      <c r="M409" s="294"/>
      <c r="N409" s="294"/>
      <c r="O409" s="175"/>
      <c r="P409" s="175"/>
      <c r="Q409" s="175"/>
      <c r="R409" s="175"/>
      <c r="S409" s="175"/>
      <c r="T409" s="175"/>
      <c r="U409" s="175"/>
      <c r="V409" s="175"/>
      <c r="W409" s="175"/>
      <c r="X409" s="175"/>
      <c r="Y409" s="175"/>
      <c r="Z409" s="175"/>
      <c r="AA409" s="175"/>
    </row>
    <row r="410" ht="15.75" customHeight="1">
      <c r="A410" s="175"/>
      <c r="B410" s="175"/>
      <c r="C410" s="175"/>
      <c r="D410" s="175"/>
      <c r="E410" s="175"/>
      <c r="F410" s="175"/>
      <c r="G410" s="175"/>
      <c r="H410" s="175"/>
      <c r="I410" s="294"/>
      <c r="J410" s="294"/>
      <c r="K410" s="294"/>
      <c r="L410" s="294"/>
      <c r="M410" s="294"/>
      <c r="N410" s="294"/>
      <c r="O410" s="175"/>
      <c r="P410" s="175"/>
      <c r="Q410" s="175"/>
      <c r="R410" s="175"/>
      <c r="S410" s="175"/>
      <c r="T410" s="175"/>
      <c r="U410" s="175"/>
      <c r="V410" s="175"/>
      <c r="W410" s="175"/>
      <c r="X410" s="175"/>
      <c r="Y410" s="175"/>
      <c r="Z410" s="175"/>
      <c r="AA410" s="175"/>
    </row>
    <row r="411" ht="15.75" customHeight="1">
      <c r="A411" s="175"/>
      <c r="B411" s="175"/>
      <c r="C411" s="175"/>
      <c r="D411" s="175"/>
      <c r="E411" s="175"/>
      <c r="F411" s="175"/>
      <c r="G411" s="175"/>
      <c r="H411" s="175"/>
      <c r="I411" s="294"/>
      <c r="J411" s="294"/>
      <c r="K411" s="294"/>
      <c r="L411" s="294"/>
      <c r="M411" s="294"/>
      <c r="N411" s="294"/>
      <c r="O411" s="175"/>
      <c r="P411" s="175"/>
      <c r="Q411" s="175"/>
      <c r="R411" s="175"/>
      <c r="S411" s="175"/>
      <c r="T411" s="175"/>
      <c r="U411" s="175"/>
      <c r="V411" s="175"/>
      <c r="W411" s="175"/>
      <c r="X411" s="175"/>
      <c r="Y411" s="175"/>
      <c r="Z411" s="175"/>
      <c r="AA411" s="175"/>
    </row>
    <row r="412" ht="15.75" customHeight="1">
      <c r="A412" s="175"/>
      <c r="B412" s="175"/>
      <c r="C412" s="175"/>
      <c r="D412" s="175"/>
      <c r="E412" s="175"/>
      <c r="F412" s="175"/>
      <c r="G412" s="175"/>
      <c r="H412" s="175"/>
      <c r="I412" s="294"/>
      <c r="J412" s="294"/>
      <c r="K412" s="294"/>
      <c r="L412" s="294"/>
      <c r="M412" s="294"/>
      <c r="N412" s="294"/>
      <c r="O412" s="175"/>
      <c r="P412" s="175"/>
      <c r="Q412" s="175"/>
      <c r="R412" s="175"/>
      <c r="S412" s="175"/>
      <c r="T412" s="175"/>
      <c r="U412" s="175"/>
      <c r="V412" s="175"/>
      <c r="W412" s="175"/>
      <c r="X412" s="175"/>
      <c r="Y412" s="175"/>
      <c r="Z412" s="175"/>
      <c r="AA412" s="175"/>
    </row>
    <row r="413" ht="15.75" customHeight="1">
      <c r="A413" s="175"/>
      <c r="B413" s="175"/>
      <c r="C413" s="175"/>
      <c r="D413" s="175"/>
      <c r="E413" s="175"/>
      <c r="F413" s="175"/>
      <c r="G413" s="175"/>
      <c r="H413" s="175"/>
      <c r="I413" s="294"/>
      <c r="J413" s="294"/>
      <c r="K413" s="294"/>
      <c r="L413" s="294"/>
      <c r="M413" s="294"/>
      <c r="N413" s="294"/>
      <c r="O413" s="175"/>
      <c r="P413" s="175"/>
      <c r="Q413" s="175"/>
      <c r="R413" s="175"/>
      <c r="S413" s="175"/>
      <c r="T413" s="175"/>
      <c r="U413" s="175"/>
      <c r="V413" s="175"/>
      <c r="W413" s="175"/>
      <c r="X413" s="175"/>
      <c r="Y413" s="175"/>
      <c r="Z413" s="175"/>
      <c r="AA413" s="175"/>
    </row>
    <row r="414" ht="15.75" customHeight="1">
      <c r="A414" s="175"/>
      <c r="B414" s="175"/>
      <c r="C414" s="175"/>
      <c r="D414" s="175"/>
      <c r="E414" s="175"/>
      <c r="F414" s="175"/>
      <c r="G414" s="175"/>
      <c r="H414" s="175"/>
      <c r="I414" s="294"/>
      <c r="J414" s="294"/>
      <c r="K414" s="294"/>
      <c r="L414" s="294"/>
      <c r="M414" s="294"/>
      <c r="N414" s="294"/>
      <c r="O414" s="175"/>
      <c r="P414" s="175"/>
      <c r="Q414" s="175"/>
      <c r="R414" s="175"/>
      <c r="S414" s="175"/>
      <c r="T414" s="175"/>
      <c r="U414" s="175"/>
      <c r="V414" s="175"/>
      <c r="W414" s="175"/>
      <c r="X414" s="175"/>
      <c r="Y414" s="175"/>
      <c r="Z414" s="175"/>
      <c r="AA414" s="175"/>
    </row>
    <row r="415" ht="15.75" customHeight="1">
      <c r="A415" s="175"/>
      <c r="B415" s="175"/>
      <c r="C415" s="175"/>
      <c r="D415" s="175"/>
      <c r="E415" s="175"/>
      <c r="F415" s="175"/>
      <c r="G415" s="175"/>
      <c r="H415" s="175"/>
      <c r="I415" s="294"/>
      <c r="J415" s="294"/>
      <c r="K415" s="294"/>
      <c r="L415" s="294"/>
      <c r="M415" s="294"/>
      <c r="N415" s="294"/>
      <c r="O415" s="175"/>
      <c r="P415" s="175"/>
      <c r="Q415" s="175"/>
      <c r="R415" s="175"/>
      <c r="S415" s="175"/>
      <c r="T415" s="175"/>
      <c r="U415" s="175"/>
      <c r="V415" s="175"/>
      <c r="W415" s="175"/>
      <c r="X415" s="175"/>
      <c r="Y415" s="175"/>
      <c r="Z415" s="175"/>
      <c r="AA415" s="175"/>
    </row>
    <row r="416" ht="15.75" customHeight="1">
      <c r="A416" s="175"/>
      <c r="B416" s="175"/>
      <c r="C416" s="175"/>
      <c r="D416" s="175"/>
      <c r="E416" s="175"/>
      <c r="F416" s="175"/>
      <c r="G416" s="175"/>
      <c r="H416" s="175"/>
      <c r="I416" s="294"/>
      <c r="J416" s="294"/>
      <c r="K416" s="294"/>
      <c r="L416" s="294"/>
      <c r="M416" s="294"/>
      <c r="N416" s="294"/>
      <c r="O416" s="175"/>
      <c r="P416" s="175"/>
      <c r="Q416" s="175"/>
      <c r="R416" s="175"/>
      <c r="S416" s="175"/>
      <c r="T416" s="175"/>
      <c r="U416" s="175"/>
      <c r="V416" s="175"/>
      <c r="W416" s="175"/>
      <c r="X416" s="175"/>
      <c r="Y416" s="175"/>
      <c r="Z416" s="175"/>
      <c r="AA416" s="175"/>
    </row>
    <row r="417" ht="15.75" customHeight="1">
      <c r="A417" s="175"/>
      <c r="B417" s="175"/>
      <c r="C417" s="175"/>
      <c r="D417" s="175"/>
      <c r="E417" s="175"/>
      <c r="F417" s="175"/>
      <c r="G417" s="175"/>
      <c r="H417" s="175"/>
      <c r="I417" s="294"/>
      <c r="J417" s="294"/>
      <c r="K417" s="294"/>
      <c r="L417" s="294"/>
      <c r="M417" s="294"/>
      <c r="N417" s="294"/>
      <c r="O417" s="175"/>
      <c r="P417" s="175"/>
      <c r="Q417" s="175"/>
      <c r="R417" s="175"/>
      <c r="S417" s="175"/>
      <c r="T417" s="175"/>
      <c r="U417" s="175"/>
      <c r="V417" s="175"/>
      <c r="W417" s="175"/>
      <c r="X417" s="175"/>
      <c r="Y417" s="175"/>
      <c r="Z417" s="175"/>
      <c r="AA417" s="175"/>
    </row>
    <row r="418" ht="15.75" customHeight="1">
      <c r="A418" s="175"/>
      <c r="B418" s="175"/>
      <c r="C418" s="175"/>
      <c r="D418" s="175"/>
      <c r="E418" s="175"/>
      <c r="F418" s="175"/>
      <c r="G418" s="175"/>
      <c r="H418" s="175"/>
      <c r="I418" s="294"/>
      <c r="J418" s="294"/>
      <c r="K418" s="294"/>
      <c r="L418" s="294"/>
      <c r="M418" s="294"/>
      <c r="N418" s="294"/>
      <c r="O418" s="175"/>
      <c r="P418" s="175"/>
      <c r="Q418" s="175"/>
      <c r="R418" s="175"/>
      <c r="S418" s="175"/>
      <c r="T418" s="175"/>
      <c r="U418" s="175"/>
      <c r="V418" s="175"/>
      <c r="W418" s="175"/>
      <c r="X418" s="175"/>
      <c r="Y418" s="175"/>
      <c r="Z418" s="175"/>
      <c r="AA418" s="175"/>
    </row>
    <row r="419" ht="15.75" customHeight="1">
      <c r="A419" s="175"/>
      <c r="B419" s="175"/>
      <c r="C419" s="175"/>
      <c r="D419" s="175"/>
      <c r="E419" s="175"/>
      <c r="F419" s="175"/>
      <c r="G419" s="175"/>
      <c r="H419" s="175"/>
      <c r="I419" s="294"/>
      <c r="J419" s="294"/>
      <c r="K419" s="294"/>
      <c r="L419" s="294"/>
      <c r="M419" s="294"/>
      <c r="N419" s="294"/>
      <c r="O419" s="175"/>
      <c r="P419" s="175"/>
      <c r="Q419" s="175"/>
      <c r="R419" s="175"/>
      <c r="S419" s="175"/>
      <c r="T419" s="175"/>
      <c r="U419" s="175"/>
      <c r="V419" s="175"/>
      <c r="W419" s="175"/>
      <c r="X419" s="175"/>
      <c r="Y419" s="175"/>
      <c r="Z419" s="175"/>
      <c r="AA419" s="175"/>
    </row>
    <row r="420" ht="15.75" customHeight="1">
      <c r="A420" s="175"/>
      <c r="B420" s="175"/>
      <c r="C420" s="175"/>
      <c r="D420" s="175"/>
      <c r="E420" s="175"/>
      <c r="F420" s="175"/>
      <c r="G420" s="175"/>
      <c r="H420" s="175"/>
      <c r="I420" s="294"/>
      <c r="J420" s="294"/>
      <c r="K420" s="294"/>
      <c r="L420" s="294"/>
      <c r="M420" s="294"/>
      <c r="N420" s="294"/>
      <c r="O420" s="175"/>
      <c r="P420" s="175"/>
      <c r="Q420" s="175"/>
      <c r="R420" s="175"/>
      <c r="S420" s="175"/>
      <c r="T420" s="175"/>
      <c r="U420" s="175"/>
      <c r="V420" s="175"/>
      <c r="W420" s="175"/>
      <c r="X420" s="175"/>
      <c r="Y420" s="175"/>
      <c r="Z420" s="175"/>
      <c r="AA420" s="175"/>
    </row>
    <row r="421" ht="15.75" customHeight="1">
      <c r="A421" s="175"/>
      <c r="B421" s="175"/>
      <c r="C421" s="175"/>
      <c r="D421" s="175"/>
      <c r="E421" s="175"/>
      <c r="F421" s="175"/>
      <c r="G421" s="175"/>
      <c r="H421" s="175"/>
      <c r="I421" s="294"/>
      <c r="J421" s="294"/>
      <c r="K421" s="294"/>
      <c r="L421" s="294"/>
      <c r="M421" s="294"/>
      <c r="N421" s="294"/>
      <c r="O421" s="175"/>
      <c r="P421" s="175"/>
      <c r="Q421" s="175"/>
      <c r="R421" s="175"/>
      <c r="S421" s="175"/>
      <c r="T421" s="175"/>
      <c r="U421" s="175"/>
      <c r="V421" s="175"/>
      <c r="W421" s="175"/>
      <c r="X421" s="175"/>
      <c r="Y421" s="175"/>
      <c r="Z421" s="175"/>
      <c r="AA421" s="175"/>
    </row>
    <row r="422" ht="15.75" customHeight="1">
      <c r="A422" s="175"/>
      <c r="B422" s="175"/>
      <c r="C422" s="175"/>
      <c r="D422" s="175"/>
      <c r="E422" s="175"/>
      <c r="F422" s="175"/>
      <c r="G422" s="175"/>
      <c r="H422" s="175"/>
      <c r="I422" s="294"/>
      <c r="J422" s="294"/>
      <c r="K422" s="294"/>
      <c r="L422" s="294"/>
      <c r="M422" s="294"/>
      <c r="N422" s="294"/>
      <c r="O422" s="175"/>
      <c r="P422" s="175"/>
      <c r="Q422" s="175"/>
      <c r="R422" s="175"/>
      <c r="S422" s="175"/>
      <c r="T422" s="175"/>
      <c r="U422" s="175"/>
      <c r="V422" s="175"/>
      <c r="W422" s="175"/>
      <c r="X422" s="175"/>
      <c r="Y422" s="175"/>
      <c r="Z422" s="175"/>
      <c r="AA422" s="175"/>
    </row>
    <row r="423" ht="15.75" customHeight="1">
      <c r="A423" s="175"/>
      <c r="B423" s="175"/>
      <c r="C423" s="175"/>
      <c r="D423" s="175"/>
      <c r="E423" s="175"/>
      <c r="F423" s="175"/>
      <c r="G423" s="175"/>
      <c r="H423" s="175"/>
      <c r="I423" s="294"/>
      <c r="J423" s="294"/>
      <c r="K423" s="294"/>
      <c r="L423" s="294"/>
      <c r="M423" s="294"/>
      <c r="N423" s="294"/>
      <c r="O423" s="175"/>
      <c r="P423" s="175"/>
      <c r="Q423" s="175"/>
      <c r="R423" s="175"/>
      <c r="S423" s="175"/>
      <c r="T423" s="175"/>
      <c r="U423" s="175"/>
      <c r="V423" s="175"/>
      <c r="W423" s="175"/>
      <c r="X423" s="175"/>
      <c r="Y423" s="175"/>
      <c r="Z423" s="175"/>
      <c r="AA423" s="175"/>
    </row>
    <row r="424" ht="15.75" customHeight="1">
      <c r="A424" s="175"/>
      <c r="B424" s="175"/>
      <c r="C424" s="175"/>
      <c r="D424" s="175"/>
      <c r="E424" s="175"/>
      <c r="F424" s="175"/>
      <c r="G424" s="175"/>
      <c r="H424" s="175"/>
      <c r="I424" s="294"/>
      <c r="J424" s="294"/>
      <c r="K424" s="294"/>
      <c r="L424" s="294"/>
      <c r="M424" s="294"/>
      <c r="N424" s="294"/>
      <c r="O424" s="175"/>
      <c r="P424" s="175"/>
      <c r="Q424" s="175"/>
      <c r="R424" s="175"/>
      <c r="S424" s="175"/>
      <c r="T424" s="175"/>
      <c r="U424" s="175"/>
      <c r="V424" s="175"/>
      <c r="W424" s="175"/>
      <c r="X424" s="175"/>
      <c r="Y424" s="175"/>
      <c r="Z424" s="175"/>
      <c r="AA424" s="175"/>
    </row>
    <row r="425" ht="15.75" customHeight="1">
      <c r="A425" s="175"/>
      <c r="B425" s="175"/>
      <c r="C425" s="175"/>
      <c r="D425" s="175"/>
      <c r="E425" s="175"/>
      <c r="F425" s="175"/>
      <c r="G425" s="175"/>
      <c r="H425" s="175"/>
      <c r="I425" s="294"/>
      <c r="J425" s="294"/>
      <c r="K425" s="294"/>
      <c r="L425" s="294"/>
      <c r="M425" s="294"/>
      <c r="N425" s="294"/>
      <c r="O425" s="175"/>
      <c r="P425" s="175"/>
      <c r="Q425" s="175"/>
      <c r="R425" s="175"/>
      <c r="S425" s="175"/>
      <c r="T425" s="175"/>
      <c r="U425" s="175"/>
      <c r="V425" s="175"/>
      <c r="W425" s="175"/>
      <c r="X425" s="175"/>
      <c r="Y425" s="175"/>
      <c r="Z425" s="175"/>
      <c r="AA425" s="175"/>
    </row>
    <row r="426" ht="15.75" customHeight="1">
      <c r="A426" s="175"/>
      <c r="B426" s="175"/>
      <c r="C426" s="175"/>
      <c r="D426" s="175"/>
      <c r="E426" s="175"/>
      <c r="F426" s="175"/>
      <c r="G426" s="175"/>
      <c r="H426" s="175"/>
      <c r="I426" s="294"/>
      <c r="J426" s="294"/>
      <c r="K426" s="294"/>
      <c r="L426" s="294"/>
      <c r="M426" s="294"/>
      <c r="N426" s="294"/>
      <c r="O426" s="175"/>
      <c r="P426" s="175"/>
      <c r="Q426" s="175"/>
      <c r="R426" s="175"/>
      <c r="S426" s="175"/>
      <c r="T426" s="175"/>
      <c r="U426" s="175"/>
      <c r="V426" s="175"/>
      <c r="W426" s="175"/>
      <c r="X426" s="175"/>
      <c r="Y426" s="175"/>
      <c r="Z426" s="175"/>
      <c r="AA426" s="175"/>
    </row>
    <row r="427" ht="15.75" customHeight="1">
      <c r="A427" s="175"/>
      <c r="B427" s="175"/>
      <c r="C427" s="175"/>
      <c r="D427" s="175"/>
      <c r="E427" s="175"/>
      <c r="F427" s="175"/>
      <c r="G427" s="175"/>
      <c r="H427" s="175"/>
      <c r="I427" s="294"/>
      <c r="J427" s="294"/>
      <c r="K427" s="294"/>
      <c r="L427" s="294"/>
      <c r="M427" s="294"/>
      <c r="N427" s="294"/>
      <c r="O427" s="175"/>
      <c r="P427" s="175"/>
      <c r="Q427" s="175"/>
      <c r="R427" s="175"/>
      <c r="S427" s="175"/>
      <c r="T427" s="175"/>
      <c r="U427" s="175"/>
      <c r="V427" s="175"/>
      <c r="W427" s="175"/>
      <c r="X427" s="175"/>
      <c r="Y427" s="175"/>
      <c r="Z427" s="175"/>
      <c r="AA427" s="175"/>
    </row>
    <row r="428" ht="15.75" customHeight="1">
      <c r="A428" s="175"/>
      <c r="B428" s="175"/>
      <c r="C428" s="175"/>
      <c r="D428" s="175"/>
      <c r="E428" s="175"/>
      <c r="F428" s="175"/>
      <c r="G428" s="175"/>
      <c r="H428" s="175"/>
      <c r="I428" s="294"/>
      <c r="J428" s="294"/>
      <c r="K428" s="294"/>
      <c r="L428" s="294"/>
      <c r="M428" s="294"/>
      <c r="N428" s="294"/>
      <c r="O428" s="175"/>
      <c r="P428" s="175"/>
      <c r="Q428" s="175"/>
      <c r="R428" s="175"/>
      <c r="S428" s="175"/>
      <c r="T428" s="175"/>
      <c r="U428" s="175"/>
      <c r="V428" s="175"/>
      <c r="W428" s="175"/>
      <c r="X428" s="175"/>
      <c r="Y428" s="175"/>
      <c r="Z428" s="175"/>
      <c r="AA428" s="175"/>
    </row>
    <row r="429" ht="15.75" customHeight="1">
      <c r="A429" s="175"/>
      <c r="B429" s="175"/>
      <c r="C429" s="175"/>
      <c r="D429" s="175"/>
      <c r="E429" s="175"/>
      <c r="F429" s="175"/>
      <c r="G429" s="175"/>
      <c r="H429" s="175"/>
      <c r="I429" s="294"/>
      <c r="J429" s="294"/>
      <c r="K429" s="294"/>
      <c r="L429" s="294"/>
      <c r="M429" s="294"/>
      <c r="N429" s="294"/>
      <c r="O429" s="175"/>
      <c r="P429" s="175"/>
      <c r="Q429" s="175"/>
      <c r="R429" s="175"/>
      <c r="S429" s="175"/>
      <c r="T429" s="175"/>
      <c r="U429" s="175"/>
      <c r="V429" s="175"/>
      <c r="W429" s="175"/>
      <c r="X429" s="175"/>
      <c r="Y429" s="175"/>
      <c r="Z429" s="175"/>
      <c r="AA429" s="175"/>
    </row>
    <row r="430" ht="15.75" customHeight="1">
      <c r="A430" s="175"/>
      <c r="B430" s="175"/>
      <c r="C430" s="175"/>
      <c r="D430" s="175"/>
      <c r="E430" s="175"/>
      <c r="F430" s="175"/>
      <c r="G430" s="175"/>
      <c r="H430" s="175"/>
      <c r="I430" s="294"/>
      <c r="J430" s="294"/>
      <c r="K430" s="294"/>
      <c r="L430" s="294"/>
      <c r="M430" s="294"/>
      <c r="N430" s="294"/>
      <c r="O430" s="175"/>
      <c r="P430" s="175"/>
      <c r="Q430" s="175"/>
      <c r="R430" s="175"/>
      <c r="S430" s="175"/>
      <c r="T430" s="175"/>
      <c r="U430" s="175"/>
      <c r="V430" s="175"/>
      <c r="W430" s="175"/>
      <c r="X430" s="175"/>
      <c r="Y430" s="175"/>
      <c r="Z430" s="175"/>
      <c r="AA430" s="175"/>
    </row>
    <row r="431" ht="15.75" customHeight="1">
      <c r="A431" s="175"/>
      <c r="B431" s="175"/>
      <c r="C431" s="175"/>
      <c r="D431" s="175"/>
      <c r="E431" s="175"/>
      <c r="F431" s="175"/>
      <c r="G431" s="175"/>
      <c r="H431" s="175"/>
      <c r="I431" s="294"/>
      <c r="J431" s="294"/>
      <c r="K431" s="294"/>
      <c r="L431" s="294"/>
      <c r="M431" s="294"/>
      <c r="N431" s="294"/>
      <c r="O431" s="175"/>
      <c r="P431" s="175"/>
      <c r="Q431" s="175"/>
      <c r="R431" s="175"/>
      <c r="S431" s="175"/>
      <c r="T431" s="175"/>
      <c r="U431" s="175"/>
      <c r="V431" s="175"/>
      <c r="W431" s="175"/>
      <c r="X431" s="175"/>
      <c r="Y431" s="175"/>
      <c r="Z431" s="175"/>
      <c r="AA431" s="175"/>
    </row>
    <row r="432" ht="15.75" customHeight="1">
      <c r="A432" s="175"/>
      <c r="B432" s="175"/>
      <c r="C432" s="175"/>
      <c r="D432" s="175"/>
      <c r="E432" s="175"/>
      <c r="F432" s="175"/>
      <c r="G432" s="175"/>
      <c r="H432" s="175"/>
      <c r="I432" s="294"/>
      <c r="J432" s="294"/>
      <c r="K432" s="294"/>
      <c r="L432" s="294"/>
      <c r="M432" s="294"/>
      <c r="N432" s="294"/>
      <c r="O432" s="175"/>
      <c r="P432" s="175"/>
      <c r="Q432" s="175"/>
      <c r="R432" s="175"/>
      <c r="S432" s="175"/>
      <c r="T432" s="175"/>
      <c r="U432" s="175"/>
      <c r="V432" s="175"/>
      <c r="W432" s="175"/>
      <c r="X432" s="175"/>
      <c r="Y432" s="175"/>
      <c r="Z432" s="175"/>
      <c r="AA432" s="175"/>
    </row>
    <row r="433" ht="15.75" customHeight="1">
      <c r="A433" s="175"/>
      <c r="B433" s="175"/>
      <c r="C433" s="175"/>
      <c r="D433" s="175"/>
      <c r="E433" s="175"/>
      <c r="F433" s="175"/>
      <c r="G433" s="175"/>
      <c r="H433" s="175"/>
      <c r="I433" s="294"/>
      <c r="J433" s="294"/>
      <c r="K433" s="294"/>
      <c r="L433" s="294"/>
      <c r="M433" s="294"/>
      <c r="N433" s="294"/>
      <c r="O433" s="175"/>
      <c r="P433" s="175"/>
      <c r="Q433" s="175"/>
      <c r="R433" s="175"/>
      <c r="S433" s="175"/>
      <c r="T433" s="175"/>
      <c r="U433" s="175"/>
      <c r="V433" s="175"/>
      <c r="W433" s="175"/>
      <c r="X433" s="175"/>
      <c r="Y433" s="175"/>
      <c r="Z433" s="175"/>
      <c r="AA433" s="175"/>
    </row>
    <row r="434" ht="15.75" customHeight="1">
      <c r="A434" s="175"/>
      <c r="B434" s="175"/>
      <c r="C434" s="175"/>
      <c r="D434" s="175"/>
      <c r="E434" s="175"/>
      <c r="F434" s="175"/>
      <c r="G434" s="175"/>
      <c r="H434" s="175"/>
      <c r="I434" s="294"/>
      <c r="J434" s="294"/>
      <c r="K434" s="294"/>
      <c r="L434" s="294"/>
      <c r="M434" s="294"/>
      <c r="N434" s="294"/>
      <c r="O434" s="175"/>
      <c r="P434" s="175"/>
      <c r="Q434" s="175"/>
      <c r="R434" s="175"/>
      <c r="S434" s="175"/>
      <c r="T434" s="175"/>
      <c r="U434" s="175"/>
      <c r="V434" s="175"/>
      <c r="W434" s="175"/>
      <c r="X434" s="175"/>
      <c r="Y434" s="175"/>
      <c r="Z434" s="175"/>
      <c r="AA434" s="175"/>
    </row>
    <row r="435" ht="15.75" customHeight="1">
      <c r="A435" s="175"/>
      <c r="B435" s="175"/>
      <c r="C435" s="175"/>
      <c r="D435" s="175"/>
      <c r="E435" s="175"/>
      <c r="F435" s="175"/>
      <c r="G435" s="175"/>
      <c r="H435" s="175"/>
      <c r="I435" s="294"/>
      <c r="J435" s="294"/>
      <c r="K435" s="294"/>
      <c r="L435" s="294"/>
      <c r="M435" s="294"/>
      <c r="N435" s="294"/>
      <c r="O435" s="175"/>
      <c r="P435" s="175"/>
      <c r="Q435" s="175"/>
      <c r="R435" s="175"/>
      <c r="S435" s="175"/>
      <c r="T435" s="175"/>
      <c r="U435" s="175"/>
      <c r="V435" s="175"/>
      <c r="W435" s="175"/>
      <c r="X435" s="175"/>
      <c r="Y435" s="175"/>
      <c r="Z435" s="175"/>
      <c r="AA435" s="175"/>
    </row>
    <row r="436" ht="15.75" customHeight="1">
      <c r="A436" s="175"/>
      <c r="B436" s="175"/>
      <c r="C436" s="175"/>
      <c r="D436" s="175"/>
      <c r="E436" s="175"/>
      <c r="F436" s="175"/>
      <c r="G436" s="175"/>
      <c r="H436" s="175"/>
      <c r="I436" s="294"/>
      <c r="J436" s="294"/>
      <c r="K436" s="294"/>
      <c r="L436" s="294"/>
      <c r="M436" s="294"/>
      <c r="N436" s="294"/>
      <c r="O436" s="175"/>
      <c r="P436" s="175"/>
      <c r="Q436" s="175"/>
      <c r="R436" s="175"/>
      <c r="S436" s="175"/>
      <c r="T436" s="175"/>
      <c r="U436" s="175"/>
      <c r="V436" s="175"/>
      <c r="W436" s="175"/>
      <c r="X436" s="175"/>
      <c r="Y436" s="175"/>
      <c r="Z436" s="175"/>
      <c r="AA436" s="175"/>
    </row>
    <row r="437" ht="15.75" customHeight="1">
      <c r="A437" s="175"/>
      <c r="B437" s="175"/>
      <c r="C437" s="175"/>
      <c r="D437" s="175"/>
      <c r="E437" s="175"/>
      <c r="F437" s="175"/>
      <c r="G437" s="175"/>
      <c r="H437" s="175"/>
      <c r="I437" s="294"/>
      <c r="J437" s="294"/>
      <c r="K437" s="294"/>
      <c r="L437" s="294"/>
      <c r="M437" s="294"/>
      <c r="N437" s="294"/>
      <c r="O437" s="175"/>
      <c r="P437" s="175"/>
      <c r="Q437" s="175"/>
      <c r="R437" s="175"/>
      <c r="S437" s="175"/>
      <c r="T437" s="175"/>
      <c r="U437" s="175"/>
      <c r="V437" s="175"/>
      <c r="W437" s="175"/>
      <c r="X437" s="175"/>
      <c r="Y437" s="175"/>
      <c r="Z437" s="175"/>
      <c r="AA437" s="175"/>
    </row>
    <row r="438" ht="15.75" customHeight="1">
      <c r="A438" s="175"/>
      <c r="B438" s="175"/>
      <c r="C438" s="175"/>
      <c r="D438" s="175"/>
      <c r="E438" s="175"/>
      <c r="F438" s="175"/>
      <c r="G438" s="175"/>
      <c r="H438" s="175"/>
      <c r="I438" s="294"/>
      <c r="J438" s="294"/>
      <c r="K438" s="294"/>
      <c r="L438" s="294"/>
      <c r="M438" s="294"/>
      <c r="N438" s="294"/>
      <c r="O438" s="175"/>
      <c r="P438" s="175"/>
      <c r="Q438" s="175"/>
      <c r="R438" s="175"/>
      <c r="S438" s="175"/>
      <c r="T438" s="175"/>
      <c r="U438" s="175"/>
      <c r="V438" s="175"/>
      <c r="W438" s="175"/>
      <c r="X438" s="175"/>
      <c r="Y438" s="175"/>
      <c r="Z438" s="175"/>
      <c r="AA438" s="175"/>
    </row>
    <row r="439" ht="15.75" customHeight="1">
      <c r="A439" s="175"/>
      <c r="B439" s="175"/>
      <c r="C439" s="175"/>
      <c r="D439" s="175"/>
      <c r="E439" s="175"/>
      <c r="F439" s="175"/>
      <c r="G439" s="175"/>
      <c r="H439" s="175"/>
      <c r="I439" s="294"/>
      <c r="J439" s="294"/>
      <c r="K439" s="294"/>
      <c r="L439" s="294"/>
      <c r="M439" s="294"/>
      <c r="N439" s="294"/>
      <c r="O439" s="175"/>
      <c r="P439" s="175"/>
      <c r="Q439" s="175"/>
      <c r="R439" s="175"/>
      <c r="S439" s="175"/>
      <c r="T439" s="175"/>
      <c r="U439" s="175"/>
      <c r="V439" s="175"/>
      <c r="W439" s="175"/>
      <c r="X439" s="175"/>
      <c r="Y439" s="175"/>
      <c r="Z439" s="175"/>
      <c r="AA439" s="175"/>
    </row>
    <row r="440" ht="15.75" customHeight="1">
      <c r="A440" s="175"/>
      <c r="B440" s="175"/>
      <c r="C440" s="175"/>
      <c r="D440" s="175"/>
      <c r="E440" s="175"/>
      <c r="F440" s="175"/>
      <c r="G440" s="175"/>
      <c r="H440" s="175"/>
      <c r="I440" s="294"/>
      <c r="J440" s="294"/>
      <c r="K440" s="294"/>
      <c r="L440" s="294"/>
      <c r="M440" s="294"/>
      <c r="N440" s="294"/>
      <c r="O440" s="175"/>
      <c r="P440" s="175"/>
      <c r="Q440" s="175"/>
      <c r="R440" s="175"/>
      <c r="S440" s="175"/>
      <c r="T440" s="175"/>
      <c r="U440" s="175"/>
      <c r="V440" s="175"/>
      <c r="W440" s="175"/>
      <c r="X440" s="175"/>
      <c r="Y440" s="175"/>
      <c r="Z440" s="175"/>
      <c r="AA440" s="175"/>
    </row>
    <row r="441" ht="15.75" customHeight="1">
      <c r="A441" s="175"/>
      <c r="B441" s="175"/>
      <c r="C441" s="175"/>
      <c r="D441" s="175"/>
      <c r="E441" s="175"/>
      <c r="F441" s="175"/>
      <c r="G441" s="175"/>
      <c r="H441" s="175"/>
      <c r="I441" s="294"/>
      <c r="J441" s="294"/>
      <c r="K441" s="294"/>
      <c r="L441" s="294"/>
      <c r="M441" s="294"/>
      <c r="N441" s="294"/>
      <c r="O441" s="175"/>
      <c r="P441" s="175"/>
      <c r="Q441" s="175"/>
      <c r="R441" s="175"/>
      <c r="S441" s="175"/>
      <c r="T441" s="175"/>
      <c r="U441" s="175"/>
      <c r="V441" s="175"/>
      <c r="W441" s="175"/>
      <c r="X441" s="175"/>
      <c r="Y441" s="175"/>
      <c r="Z441" s="175"/>
      <c r="AA441" s="175"/>
    </row>
    <row r="442" ht="15.75" customHeight="1">
      <c r="A442" s="175"/>
      <c r="B442" s="175"/>
      <c r="C442" s="175"/>
      <c r="D442" s="175"/>
      <c r="E442" s="175"/>
      <c r="F442" s="175"/>
      <c r="G442" s="175"/>
      <c r="H442" s="175"/>
      <c r="I442" s="294"/>
      <c r="J442" s="294"/>
      <c r="K442" s="294"/>
      <c r="L442" s="294"/>
      <c r="M442" s="294"/>
      <c r="N442" s="294"/>
      <c r="O442" s="175"/>
      <c r="P442" s="175"/>
      <c r="Q442" s="175"/>
      <c r="R442" s="175"/>
      <c r="S442" s="175"/>
      <c r="T442" s="175"/>
      <c r="U442" s="175"/>
      <c r="V442" s="175"/>
      <c r="W442" s="175"/>
      <c r="X442" s="175"/>
      <c r="Y442" s="175"/>
      <c r="Z442" s="175"/>
      <c r="AA442" s="175"/>
    </row>
    <row r="443" ht="15.75" customHeight="1">
      <c r="A443" s="175"/>
      <c r="B443" s="175"/>
      <c r="C443" s="175"/>
      <c r="D443" s="175"/>
      <c r="E443" s="175"/>
      <c r="F443" s="175"/>
      <c r="G443" s="175"/>
      <c r="H443" s="175"/>
      <c r="I443" s="294"/>
      <c r="J443" s="294"/>
      <c r="K443" s="294"/>
      <c r="L443" s="294"/>
      <c r="M443" s="294"/>
      <c r="N443" s="294"/>
      <c r="O443" s="175"/>
      <c r="P443" s="175"/>
      <c r="Q443" s="175"/>
      <c r="R443" s="175"/>
      <c r="S443" s="175"/>
      <c r="T443" s="175"/>
      <c r="U443" s="175"/>
      <c r="V443" s="175"/>
      <c r="W443" s="175"/>
      <c r="X443" s="175"/>
      <c r="Y443" s="175"/>
      <c r="Z443" s="175"/>
      <c r="AA443" s="175"/>
    </row>
    <row r="444" ht="15.75" customHeight="1">
      <c r="A444" s="175"/>
      <c r="B444" s="175"/>
      <c r="C444" s="175"/>
      <c r="D444" s="175"/>
      <c r="E444" s="175"/>
      <c r="F444" s="175"/>
      <c r="G444" s="175"/>
      <c r="H444" s="175"/>
      <c r="I444" s="294"/>
      <c r="J444" s="294"/>
      <c r="K444" s="294"/>
      <c r="L444" s="294"/>
      <c r="M444" s="294"/>
      <c r="N444" s="294"/>
      <c r="O444" s="175"/>
      <c r="P444" s="175"/>
      <c r="Q444" s="175"/>
      <c r="R444" s="175"/>
      <c r="S444" s="175"/>
      <c r="T444" s="175"/>
      <c r="U444" s="175"/>
      <c r="V444" s="175"/>
      <c r="W444" s="175"/>
      <c r="X444" s="175"/>
      <c r="Y444" s="175"/>
      <c r="Z444" s="175"/>
      <c r="AA444" s="175"/>
    </row>
    <row r="445" ht="15.75" customHeight="1">
      <c r="A445" s="175"/>
      <c r="B445" s="175"/>
      <c r="C445" s="175"/>
      <c r="D445" s="175"/>
      <c r="E445" s="175"/>
      <c r="F445" s="175"/>
      <c r="G445" s="175"/>
      <c r="H445" s="175"/>
      <c r="I445" s="294"/>
      <c r="J445" s="294"/>
      <c r="K445" s="294"/>
      <c r="L445" s="294"/>
      <c r="M445" s="294"/>
      <c r="N445" s="294"/>
      <c r="O445" s="175"/>
      <c r="P445" s="175"/>
      <c r="Q445" s="175"/>
      <c r="R445" s="175"/>
      <c r="S445" s="175"/>
      <c r="T445" s="175"/>
      <c r="U445" s="175"/>
      <c r="V445" s="175"/>
      <c r="W445" s="175"/>
      <c r="X445" s="175"/>
      <c r="Y445" s="175"/>
      <c r="Z445" s="175"/>
      <c r="AA445" s="175"/>
    </row>
    <row r="446" ht="15.75" customHeight="1">
      <c r="A446" s="175"/>
      <c r="B446" s="175"/>
      <c r="C446" s="175"/>
      <c r="D446" s="175"/>
      <c r="E446" s="175"/>
      <c r="F446" s="175"/>
      <c r="G446" s="175"/>
      <c r="H446" s="175"/>
      <c r="I446" s="294"/>
      <c r="J446" s="294"/>
      <c r="K446" s="294"/>
      <c r="L446" s="294"/>
      <c r="M446" s="294"/>
      <c r="N446" s="294"/>
      <c r="O446" s="175"/>
      <c r="P446" s="175"/>
      <c r="Q446" s="175"/>
      <c r="R446" s="175"/>
      <c r="S446" s="175"/>
      <c r="T446" s="175"/>
      <c r="U446" s="175"/>
      <c r="V446" s="175"/>
      <c r="W446" s="175"/>
      <c r="X446" s="175"/>
      <c r="Y446" s="175"/>
      <c r="Z446" s="175"/>
      <c r="AA446" s="175"/>
    </row>
    <row r="447" ht="15.75" customHeight="1">
      <c r="A447" s="175"/>
      <c r="B447" s="175"/>
      <c r="C447" s="175"/>
      <c r="D447" s="175"/>
      <c r="E447" s="175"/>
      <c r="F447" s="175"/>
      <c r="G447" s="175"/>
      <c r="H447" s="175"/>
      <c r="I447" s="294"/>
      <c r="J447" s="294"/>
      <c r="K447" s="294"/>
      <c r="L447" s="294"/>
      <c r="M447" s="294"/>
      <c r="N447" s="294"/>
      <c r="O447" s="175"/>
      <c r="P447" s="175"/>
      <c r="Q447" s="175"/>
      <c r="R447" s="175"/>
      <c r="S447" s="175"/>
      <c r="T447" s="175"/>
      <c r="U447" s="175"/>
      <c r="V447" s="175"/>
      <c r="W447" s="175"/>
      <c r="X447" s="175"/>
      <c r="Y447" s="175"/>
      <c r="Z447" s="175"/>
      <c r="AA447" s="175"/>
    </row>
    <row r="448" ht="15.75" customHeight="1">
      <c r="A448" s="175"/>
      <c r="B448" s="175"/>
      <c r="C448" s="175"/>
      <c r="D448" s="175"/>
      <c r="E448" s="175"/>
      <c r="F448" s="175"/>
      <c r="G448" s="175"/>
      <c r="H448" s="175"/>
      <c r="I448" s="294"/>
      <c r="J448" s="294"/>
      <c r="K448" s="294"/>
      <c r="L448" s="294"/>
      <c r="M448" s="294"/>
      <c r="N448" s="294"/>
      <c r="O448" s="175"/>
      <c r="P448" s="175"/>
      <c r="Q448" s="175"/>
      <c r="R448" s="175"/>
      <c r="S448" s="175"/>
      <c r="T448" s="175"/>
      <c r="U448" s="175"/>
      <c r="V448" s="175"/>
      <c r="W448" s="175"/>
      <c r="X448" s="175"/>
      <c r="Y448" s="175"/>
      <c r="Z448" s="175"/>
      <c r="AA448" s="175"/>
    </row>
    <row r="449" ht="15.75" customHeight="1">
      <c r="A449" s="175"/>
      <c r="B449" s="175"/>
      <c r="C449" s="175"/>
      <c r="D449" s="175"/>
      <c r="E449" s="175"/>
      <c r="F449" s="175"/>
      <c r="G449" s="175"/>
      <c r="H449" s="175"/>
      <c r="I449" s="294"/>
      <c r="J449" s="294"/>
      <c r="K449" s="294"/>
      <c r="L449" s="294"/>
      <c r="M449" s="294"/>
      <c r="N449" s="294"/>
      <c r="O449" s="175"/>
      <c r="P449" s="175"/>
      <c r="Q449" s="175"/>
      <c r="R449" s="175"/>
      <c r="S449" s="175"/>
      <c r="T449" s="175"/>
      <c r="U449" s="175"/>
      <c r="V449" s="175"/>
      <c r="W449" s="175"/>
      <c r="X449" s="175"/>
      <c r="Y449" s="175"/>
      <c r="Z449" s="175"/>
      <c r="AA449" s="175"/>
    </row>
    <row r="450" ht="15.75" customHeight="1">
      <c r="A450" s="175"/>
      <c r="B450" s="175"/>
      <c r="C450" s="175"/>
      <c r="D450" s="175"/>
      <c r="E450" s="175"/>
      <c r="F450" s="175"/>
      <c r="G450" s="175"/>
      <c r="H450" s="175"/>
      <c r="I450" s="294"/>
      <c r="J450" s="294"/>
      <c r="K450" s="294"/>
      <c r="L450" s="294"/>
      <c r="M450" s="294"/>
      <c r="N450" s="294"/>
      <c r="O450" s="175"/>
      <c r="P450" s="175"/>
      <c r="Q450" s="175"/>
      <c r="R450" s="175"/>
      <c r="S450" s="175"/>
      <c r="T450" s="175"/>
      <c r="U450" s="175"/>
      <c r="V450" s="175"/>
      <c r="W450" s="175"/>
      <c r="X450" s="175"/>
      <c r="Y450" s="175"/>
      <c r="Z450" s="175"/>
      <c r="AA450" s="175"/>
    </row>
    <row r="451" ht="15.75" customHeight="1">
      <c r="A451" s="175"/>
      <c r="B451" s="175"/>
      <c r="C451" s="175"/>
      <c r="D451" s="175"/>
      <c r="E451" s="175"/>
      <c r="F451" s="175"/>
      <c r="G451" s="175"/>
      <c r="H451" s="175"/>
      <c r="I451" s="294"/>
      <c r="J451" s="294"/>
      <c r="K451" s="294"/>
      <c r="L451" s="294"/>
      <c r="M451" s="294"/>
      <c r="N451" s="294"/>
      <c r="O451" s="175"/>
      <c r="P451" s="175"/>
      <c r="Q451" s="175"/>
      <c r="R451" s="175"/>
      <c r="S451" s="175"/>
      <c r="T451" s="175"/>
      <c r="U451" s="175"/>
      <c r="V451" s="175"/>
      <c r="W451" s="175"/>
      <c r="X451" s="175"/>
      <c r="Y451" s="175"/>
      <c r="Z451" s="175"/>
      <c r="AA451" s="175"/>
    </row>
    <row r="452" ht="15.75" customHeight="1">
      <c r="A452" s="175"/>
      <c r="B452" s="175"/>
      <c r="C452" s="175"/>
      <c r="D452" s="175"/>
      <c r="E452" s="175"/>
      <c r="F452" s="175"/>
      <c r="G452" s="175"/>
      <c r="H452" s="175"/>
      <c r="I452" s="294"/>
      <c r="J452" s="294"/>
      <c r="K452" s="294"/>
      <c r="L452" s="294"/>
      <c r="M452" s="294"/>
      <c r="N452" s="294"/>
      <c r="O452" s="175"/>
      <c r="P452" s="175"/>
      <c r="Q452" s="175"/>
      <c r="R452" s="175"/>
      <c r="S452" s="175"/>
      <c r="T452" s="175"/>
      <c r="U452" s="175"/>
      <c r="V452" s="175"/>
      <c r="W452" s="175"/>
      <c r="X452" s="175"/>
      <c r="Y452" s="175"/>
      <c r="Z452" s="175"/>
      <c r="AA452" s="175"/>
    </row>
    <row r="453" ht="15.75" customHeight="1">
      <c r="A453" s="175"/>
      <c r="B453" s="175"/>
      <c r="C453" s="175"/>
      <c r="D453" s="175"/>
      <c r="E453" s="175"/>
      <c r="F453" s="175"/>
      <c r="G453" s="175"/>
      <c r="H453" s="175"/>
      <c r="I453" s="294"/>
      <c r="J453" s="294"/>
      <c r="K453" s="294"/>
      <c r="L453" s="294"/>
      <c r="M453" s="294"/>
      <c r="N453" s="294"/>
      <c r="O453" s="175"/>
      <c r="P453" s="175"/>
      <c r="Q453" s="175"/>
      <c r="R453" s="175"/>
      <c r="S453" s="175"/>
      <c r="T453" s="175"/>
      <c r="U453" s="175"/>
      <c r="V453" s="175"/>
      <c r="W453" s="175"/>
      <c r="X453" s="175"/>
      <c r="Y453" s="175"/>
      <c r="Z453" s="175"/>
      <c r="AA453" s="175"/>
    </row>
    <row r="454" ht="15.75" customHeight="1">
      <c r="A454" s="175"/>
      <c r="B454" s="175"/>
      <c r="C454" s="175"/>
      <c r="D454" s="175"/>
      <c r="E454" s="175"/>
      <c r="F454" s="175"/>
      <c r="G454" s="175"/>
      <c r="H454" s="175"/>
      <c r="I454" s="294"/>
      <c r="J454" s="294"/>
      <c r="K454" s="294"/>
      <c r="L454" s="294"/>
      <c r="M454" s="294"/>
      <c r="N454" s="294"/>
      <c r="O454" s="175"/>
      <c r="P454" s="175"/>
      <c r="Q454" s="175"/>
      <c r="R454" s="175"/>
      <c r="S454" s="175"/>
      <c r="T454" s="175"/>
      <c r="U454" s="175"/>
      <c r="V454" s="175"/>
      <c r="W454" s="175"/>
      <c r="X454" s="175"/>
      <c r="Y454" s="175"/>
      <c r="Z454" s="175"/>
      <c r="AA454" s="175"/>
    </row>
    <row r="455" ht="15.75" customHeight="1">
      <c r="A455" s="175"/>
      <c r="B455" s="175"/>
      <c r="C455" s="175"/>
      <c r="D455" s="175"/>
      <c r="E455" s="175"/>
      <c r="F455" s="175"/>
      <c r="G455" s="175"/>
      <c r="H455" s="175"/>
      <c r="I455" s="294"/>
      <c r="J455" s="294"/>
      <c r="K455" s="294"/>
      <c r="L455" s="294"/>
      <c r="M455" s="294"/>
      <c r="N455" s="294"/>
      <c r="O455" s="175"/>
      <c r="P455" s="175"/>
      <c r="Q455" s="175"/>
      <c r="R455" s="175"/>
      <c r="S455" s="175"/>
      <c r="T455" s="175"/>
      <c r="U455" s="175"/>
      <c r="V455" s="175"/>
      <c r="W455" s="175"/>
      <c r="X455" s="175"/>
      <c r="Y455" s="175"/>
      <c r="Z455" s="175"/>
      <c r="AA455" s="175"/>
    </row>
    <row r="456" ht="15.75" customHeight="1">
      <c r="A456" s="175"/>
      <c r="B456" s="175"/>
      <c r="C456" s="175"/>
      <c r="D456" s="175"/>
      <c r="E456" s="175"/>
      <c r="F456" s="175"/>
      <c r="G456" s="175"/>
      <c r="H456" s="175"/>
      <c r="I456" s="294"/>
      <c r="J456" s="294"/>
      <c r="K456" s="294"/>
      <c r="L456" s="294"/>
      <c r="M456" s="294"/>
      <c r="N456" s="294"/>
      <c r="O456" s="175"/>
      <c r="P456" s="175"/>
      <c r="Q456" s="175"/>
      <c r="R456" s="175"/>
      <c r="S456" s="175"/>
      <c r="T456" s="175"/>
      <c r="U456" s="175"/>
      <c r="V456" s="175"/>
      <c r="W456" s="175"/>
      <c r="X456" s="175"/>
      <c r="Y456" s="175"/>
      <c r="Z456" s="175"/>
      <c r="AA456" s="175"/>
    </row>
    <row r="457" ht="15.75" customHeight="1">
      <c r="A457" s="175"/>
      <c r="B457" s="175"/>
      <c r="C457" s="175"/>
      <c r="D457" s="175"/>
      <c r="E457" s="175"/>
      <c r="F457" s="175"/>
      <c r="G457" s="175"/>
      <c r="H457" s="175"/>
      <c r="I457" s="294"/>
      <c r="J457" s="294"/>
      <c r="K457" s="294"/>
      <c r="L457" s="294"/>
      <c r="M457" s="294"/>
      <c r="N457" s="294"/>
      <c r="O457" s="175"/>
      <c r="P457" s="175"/>
      <c r="Q457" s="175"/>
      <c r="R457" s="175"/>
      <c r="S457" s="175"/>
      <c r="T457" s="175"/>
      <c r="U457" s="175"/>
      <c r="V457" s="175"/>
      <c r="W457" s="175"/>
      <c r="X457" s="175"/>
      <c r="Y457" s="175"/>
      <c r="Z457" s="175"/>
      <c r="AA457" s="175"/>
    </row>
    <row r="458" ht="15.75" customHeight="1">
      <c r="A458" s="175"/>
      <c r="B458" s="175"/>
      <c r="C458" s="175"/>
      <c r="D458" s="175"/>
      <c r="E458" s="175"/>
      <c r="F458" s="175"/>
      <c r="G458" s="175"/>
      <c r="H458" s="175"/>
      <c r="I458" s="294"/>
      <c r="J458" s="294"/>
      <c r="K458" s="294"/>
      <c r="L458" s="294"/>
      <c r="M458" s="294"/>
      <c r="N458" s="294"/>
      <c r="O458" s="175"/>
      <c r="P458" s="175"/>
      <c r="Q458" s="175"/>
      <c r="R458" s="175"/>
      <c r="S458" s="175"/>
      <c r="T458" s="175"/>
      <c r="U458" s="175"/>
      <c r="V458" s="175"/>
      <c r="W458" s="175"/>
      <c r="X458" s="175"/>
      <c r="Y458" s="175"/>
      <c r="Z458" s="175"/>
      <c r="AA458" s="175"/>
    </row>
    <row r="459" ht="15.75" customHeight="1">
      <c r="A459" s="175"/>
      <c r="B459" s="175"/>
      <c r="C459" s="175"/>
      <c r="D459" s="175"/>
      <c r="E459" s="175"/>
      <c r="F459" s="175"/>
      <c r="G459" s="175"/>
      <c r="H459" s="175"/>
      <c r="I459" s="294"/>
      <c r="J459" s="294"/>
      <c r="K459" s="294"/>
      <c r="L459" s="294"/>
      <c r="M459" s="294"/>
      <c r="N459" s="294"/>
      <c r="O459" s="175"/>
      <c r="P459" s="175"/>
      <c r="Q459" s="175"/>
      <c r="R459" s="175"/>
      <c r="S459" s="175"/>
      <c r="T459" s="175"/>
      <c r="U459" s="175"/>
      <c r="V459" s="175"/>
      <c r="W459" s="175"/>
      <c r="X459" s="175"/>
      <c r="Y459" s="175"/>
      <c r="Z459" s="175"/>
      <c r="AA459" s="175"/>
    </row>
    <row r="460" ht="15.75" customHeight="1">
      <c r="A460" s="175"/>
      <c r="B460" s="175"/>
      <c r="C460" s="175"/>
      <c r="D460" s="175"/>
      <c r="E460" s="175"/>
      <c r="F460" s="175"/>
      <c r="G460" s="175"/>
      <c r="H460" s="175"/>
      <c r="I460" s="294"/>
      <c r="J460" s="294"/>
      <c r="K460" s="294"/>
      <c r="L460" s="294"/>
      <c r="M460" s="294"/>
      <c r="N460" s="294"/>
      <c r="O460" s="175"/>
      <c r="P460" s="175"/>
      <c r="Q460" s="175"/>
      <c r="R460" s="175"/>
      <c r="S460" s="175"/>
      <c r="T460" s="175"/>
      <c r="U460" s="175"/>
      <c r="V460" s="175"/>
      <c r="W460" s="175"/>
      <c r="X460" s="175"/>
      <c r="Y460" s="175"/>
      <c r="Z460" s="175"/>
      <c r="AA460" s="175"/>
    </row>
    <row r="461" ht="15.75" customHeight="1">
      <c r="A461" s="175"/>
      <c r="B461" s="175"/>
      <c r="C461" s="175"/>
      <c r="D461" s="175"/>
      <c r="E461" s="175"/>
      <c r="F461" s="175"/>
      <c r="G461" s="175"/>
      <c r="H461" s="175"/>
      <c r="I461" s="294"/>
      <c r="J461" s="294"/>
      <c r="K461" s="294"/>
      <c r="L461" s="294"/>
      <c r="M461" s="294"/>
      <c r="N461" s="294"/>
      <c r="O461" s="175"/>
      <c r="P461" s="175"/>
      <c r="Q461" s="175"/>
      <c r="R461" s="175"/>
      <c r="S461" s="175"/>
      <c r="T461" s="175"/>
      <c r="U461" s="175"/>
      <c r="V461" s="175"/>
      <c r="W461" s="175"/>
      <c r="X461" s="175"/>
      <c r="Y461" s="175"/>
      <c r="Z461" s="175"/>
      <c r="AA461" s="175"/>
    </row>
    <row r="462" ht="15.75" customHeight="1">
      <c r="A462" s="175"/>
      <c r="B462" s="175"/>
      <c r="C462" s="175"/>
      <c r="D462" s="175"/>
      <c r="E462" s="175"/>
      <c r="F462" s="175"/>
      <c r="G462" s="175"/>
      <c r="H462" s="175"/>
      <c r="I462" s="294"/>
      <c r="J462" s="294"/>
      <c r="K462" s="294"/>
      <c r="L462" s="294"/>
      <c r="M462" s="294"/>
      <c r="N462" s="294"/>
      <c r="O462" s="175"/>
      <c r="P462" s="175"/>
      <c r="Q462" s="175"/>
      <c r="R462" s="175"/>
      <c r="S462" s="175"/>
      <c r="T462" s="175"/>
      <c r="U462" s="175"/>
      <c r="V462" s="175"/>
      <c r="W462" s="175"/>
      <c r="X462" s="175"/>
      <c r="Y462" s="175"/>
      <c r="Z462" s="175"/>
      <c r="AA462" s="175"/>
    </row>
    <row r="463" ht="15.75" customHeight="1">
      <c r="A463" s="175"/>
      <c r="B463" s="175"/>
      <c r="C463" s="175"/>
      <c r="D463" s="175"/>
      <c r="E463" s="175"/>
      <c r="F463" s="175"/>
      <c r="G463" s="175"/>
      <c r="H463" s="175"/>
      <c r="I463" s="294"/>
      <c r="J463" s="294"/>
      <c r="K463" s="294"/>
      <c r="L463" s="294"/>
      <c r="M463" s="294"/>
      <c r="N463" s="294"/>
      <c r="O463" s="175"/>
      <c r="P463" s="175"/>
      <c r="Q463" s="175"/>
      <c r="R463" s="175"/>
      <c r="S463" s="175"/>
      <c r="T463" s="175"/>
      <c r="U463" s="175"/>
      <c r="V463" s="175"/>
      <c r="W463" s="175"/>
      <c r="X463" s="175"/>
      <c r="Y463" s="175"/>
      <c r="Z463" s="175"/>
      <c r="AA463" s="175"/>
    </row>
    <row r="464" ht="15.75" customHeight="1">
      <c r="A464" s="175"/>
      <c r="B464" s="175"/>
      <c r="C464" s="175"/>
      <c r="D464" s="175"/>
      <c r="E464" s="175"/>
      <c r="F464" s="175"/>
      <c r="G464" s="175"/>
      <c r="H464" s="175"/>
      <c r="I464" s="294"/>
      <c r="J464" s="294"/>
      <c r="K464" s="294"/>
      <c r="L464" s="294"/>
      <c r="M464" s="294"/>
      <c r="N464" s="294"/>
      <c r="O464" s="175"/>
      <c r="P464" s="175"/>
      <c r="Q464" s="175"/>
      <c r="R464" s="175"/>
      <c r="S464" s="175"/>
      <c r="T464" s="175"/>
      <c r="U464" s="175"/>
      <c r="V464" s="175"/>
      <c r="W464" s="175"/>
      <c r="X464" s="175"/>
      <c r="Y464" s="175"/>
      <c r="Z464" s="175"/>
      <c r="AA464" s="175"/>
    </row>
    <row r="465" ht="15.75" customHeight="1">
      <c r="A465" s="175"/>
      <c r="B465" s="175"/>
      <c r="C465" s="175"/>
      <c r="D465" s="175"/>
      <c r="E465" s="175"/>
      <c r="F465" s="175"/>
      <c r="G465" s="175"/>
      <c r="H465" s="175"/>
      <c r="I465" s="294"/>
      <c r="J465" s="294"/>
      <c r="K465" s="294"/>
      <c r="L465" s="294"/>
      <c r="M465" s="294"/>
      <c r="N465" s="294"/>
      <c r="O465" s="175"/>
      <c r="P465" s="175"/>
      <c r="Q465" s="175"/>
      <c r="R465" s="175"/>
      <c r="S465" s="175"/>
      <c r="T465" s="175"/>
      <c r="U465" s="175"/>
      <c r="V465" s="175"/>
      <c r="W465" s="175"/>
      <c r="X465" s="175"/>
      <c r="Y465" s="175"/>
      <c r="Z465" s="175"/>
      <c r="AA465" s="175"/>
    </row>
    <row r="466" ht="15.75" customHeight="1">
      <c r="A466" s="175"/>
      <c r="B466" s="175"/>
      <c r="C466" s="175"/>
      <c r="D466" s="175"/>
      <c r="E466" s="175"/>
      <c r="F466" s="175"/>
      <c r="G466" s="175"/>
      <c r="H466" s="175"/>
      <c r="I466" s="294"/>
      <c r="J466" s="294"/>
      <c r="K466" s="294"/>
      <c r="L466" s="294"/>
      <c r="M466" s="294"/>
      <c r="N466" s="294"/>
      <c r="O466" s="175"/>
      <c r="P466" s="175"/>
      <c r="Q466" s="175"/>
      <c r="R466" s="175"/>
      <c r="S466" s="175"/>
      <c r="T466" s="175"/>
      <c r="U466" s="175"/>
      <c r="V466" s="175"/>
      <c r="W466" s="175"/>
      <c r="X466" s="175"/>
      <c r="Y466" s="175"/>
      <c r="Z466" s="175"/>
      <c r="AA466" s="175"/>
    </row>
    <row r="467" ht="15.75" customHeight="1">
      <c r="A467" s="175"/>
      <c r="B467" s="175"/>
      <c r="C467" s="175"/>
      <c r="D467" s="175"/>
      <c r="E467" s="175"/>
      <c r="F467" s="175"/>
      <c r="G467" s="175"/>
      <c r="H467" s="175"/>
      <c r="I467" s="294"/>
      <c r="J467" s="294"/>
      <c r="K467" s="294"/>
      <c r="L467" s="294"/>
      <c r="M467" s="294"/>
      <c r="N467" s="294"/>
      <c r="O467" s="175"/>
      <c r="P467" s="175"/>
      <c r="Q467" s="175"/>
      <c r="R467" s="175"/>
      <c r="S467" s="175"/>
      <c r="T467" s="175"/>
      <c r="U467" s="175"/>
      <c r="V467" s="175"/>
      <c r="W467" s="175"/>
      <c r="X467" s="175"/>
      <c r="Y467" s="175"/>
      <c r="Z467" s="175"/>
      <c r="AA467" s="175"/>
    </row>
    <row r="468" ht="15.75" customHeight="1">
      <c r="A468" s="175"/>
      <c r="B468" s="175"/>
      <c r="C468" s="175"/>
      <c r="D468" s="175"/>
      <c r="E468" s="175"/>
      <c r="F468" s="175"/>
      <c r="G468" s="175"/>
      <c r="H468" s="175"/>
      <c r="I468" s="294"/>
      <c r="J468" s="294"/>
      <c r="K468" s="294"/>
      <c r="L468" s="294"/>
      <c r="M468" s="294"/>
      <c r="N468" s="294"/>
      <c r="O468" s="175"/>
      <c r="P468" s="175"/>
      <c r="Q468" s="175"/>
      <c r="R468" s="175"/>
      <c r="S468" s="175"/>
      <c r="T468" s="175"/>
      <c r="U468" s="175"/>
      <c r="V468" s="175"/>
      <c r="W468" s="175"/>
      <c r="X468" s="175"/>
      <c r="Y468" s="175"/>
      <c r="Z468" s="175"/>
      <c r="AA468" s="175"/>
    </row>
    <row r="469" ht="15.75" customHeight="1">
      <c r="A469" s="175"/>
      <c r="B469" s="175"/>
      <c r="C469" s="175"/>
      <c r="D469" s="175"/>
      <c r="E469" s="175"/>
      <c r="F469" s="175"/>
      <c r="G469" s="175"/>
      <c r="H469" s="175"/>
      <c r="I469" s="294"/>
      <c r="J469" s="294"/>
      <c r="K469" s="294"/>
      <c r="L469" s="294"/>
      <c r="M469" s="294"/>
      <c r="N469" s="294"/>
      <c r="O469" s="175"/>
      <c r="P469" s="175"/>
      <c r="Q469" s="175"/>
      <c r="R469" s="175"/>
      <c r="S469" s="175"/>
      <c r="T469" s="175"/>
      <c r="U469" s="175"/>
      <c r="V469" s="175"/>
      <c r="W469" s="175"/>
      <c r="X469" s="175"/>
      <c r="Y469" s="175"/>
      <c r="Z469" s="175"/>
      <c r="AA469" s="175"/>
    </row>
    <row r="470" ht="15.75" customHeight="1">
      <c r="A470" s="175"/>
      <c r="B470" s="175"/>
      <c r="C470" s="175"/>
      <c r="D470" s="175"/>
      <c r="E470" s="175"/>
      <c r="F470" s="175"/>
      <c r="G470" s="175"/>
      <c r="H470" s="175"/>
      <c r="I470" s="294"/>
      <c r="J470" s="294"/>
      <c r="K470" s="294"/>
      <c r="L470" s="294"/>
      <c r="M470" s="294"/>
      <c r="N470" s="294"/>
      <c r="O470" s="175"/>
      <c r="P470" s="175"/>
      <c r="Q470" s="175"/>
      <c r="R470" s="175"/>
      <c r="S470" s="175"/>
      <c r="T470" s="175"/>
      <c r="U470" s="175"/>
      <c r="V470" s="175"/>
      <c r="W470" s="175"/>
      <c r="X470" s="175"/>
      <c r="Y470" s="175"/>
      <c r="Z470" s="175"/>
      <c r="AA470" s="175"/>
    </row>
    <row r="471" ht="15.75" customHeight="1">
      <c r="A471" s="175"/>
      <c r="B471" s="175"/>
      <c r="C471" s="175"/>
      <c r="D471" s="175"/>
      <c r="E471" s="175"/>
      <c r="F471" s="175"/>
      <c r="G471" s="175"/>
      <c r="H471" s="175"/>
      <c r="I471" s="294"/>
      <c r="J471" s="294"/>
      <c r="K471" s="294"/>
      <c r="L471" s="294"/>
      <c r="M471" s="294"/>
      <c r="N471" s="294"/>
      <c r="O471" s="175"/>
      <c r="P471" s="175"/>
      <c r="Q471" s="175"/>
      <c r="R471" s="175"/>
      <c r="S471" s="175"/>
      <c r="T471" s="175"/>
      <c r="U471" s="175"/>
      <c r="V471" s="175"/>
      <c r="W471" s="175"/>
      <c r="X471" s="175"/>
      <c r="Y471" s="175"/>
      <c r="Z471" s="175"/>
      <c r="AA471" s="175"/>
    </row>
    <row r="472" ht="15.75" customHeight="1">
      <c r="A472" s="175"/>
      <c r="B472" s="175"/>
      <c r="C472" s="175"/>
      <c r="D472" s="175"/>
      <c r="E472" s="175"/>
      <c r="F472" s="175"/>
      <c r="G472" s="175"/>
      <c r="H472" s="175"/>
      <c r="I472" s="294"/>
      <c r="J472" s="294"/>
      <c r="K472" s="294"/>
      <c r="L472" s="294"/>
      <c r="M472" s="294"/>
      <c r="N472" s="294"/>
      <c r="O472" s="175"/>
      <c r="P472" s="175"/>
      <c r="Q472" s="175"/>
      <c r="R472" s="175"/>
      <c r="S472" s="175"/>
      <c r="T472" s="175"/>
      <c r="U472" s="175"/>
      <c r="V472" s="175"/>
      <c r="W472" s="175"/>
      <c r="X472" s="175"/>
      <c r="Y472" s="175"/>
      <c r="Z472" s="175"/>
      <c r="AA472" s="175"/>
    </row>
    <row r="473" ht="15.75" customHeight="1">
      <c r="A473" s="175"/>
      <c r="B473" s="175"/>
      <c r="C473" s="175"/>
      <c r="D473" s="175"/>
      <c r="E473" s="175"/>
      <c r="F473" s="175"/>
      <c r="G473" s="175"/>
      <c r="H473" s="175"/>
      <c r="I473" s="294"/>
      <c r="J473" s="294"/>
      <c r="K473" s="294"/>
      <c r="L473" s="294"/>
      <c r="M473" s="294"/>
      <c r="N473" s="294"/>
      <c r="O473" s="175"/>
      <c r="P473" s="175"/>
      <c r="Q473" s="175"/>
      <c r="R473" s="175"/>
      <c r="S473" s="175"/>
      <c r="T473" s="175"/>
      <c r="U473" s="175"/>
      <c r="V473" s="175"/>
      <c r="W473" s="175"/>
      <c r="X473" s="175"/>
      <c r="Y473" s="175"/>
      <c r="Z473" s="175"/>
      <c r="AA473" s="175"/>
    </row>
    <row r="474" ht="15.75" customHeight="1">
      <c r="A474" s="175"/>
      <c r="B474" s="175"/>
      <c r="C474" s="175"/>
      <c r="D474" s="175"/>
      <c r="E474" s="175"/>
      <c r="F474" s="175"/>
      <c r="G474" s="175"/>
      <c r="H474" s="175"/>
      <c r="I474" s="294"/>
      <c r="J474" s="294"/>
      <c r="K474" s="294"/>
      <c r="L474" s="294"/>
      <c r="M474" s="294"/>
      <c r="N474" s="294"/>
      <c r="O474" s="175"/>
      <c r="P474" s="175"/>
      <c r="Q474" s="175"/>
      <c r="R474" s="175"/>
      <c r="S474" s="175"/>
      <c r="T474" s="175"/>
      <c r="U474" s="175"/>
      <c r="V474" s="175"/>
      <c r="W474" s="175"/>
      <c r="X474" s="175"/>
      <c r="Y474" s="175"/>
      <c r="Z474" s="175"/>
      <c r="AA474" s="175"/>
    </row>
    <row r="475" ht="15.75" customHeight="1">
      <c r="A475" s="175"/>
      <c r="B475" s="175"/>
      <c r="C475" s="175"/>
      <c r="D475" s="175"/>
      <c r="E475" s="175"/>
      <c r="F475" s="175"/>
      <c r="G475" s="175"/>
      <c r="H475" s="175"/>
      <c r="I475" s="294"/>
      <c r="J475" s="294"/>
      <c r="K475" s="294"/>
      <c r="L475" s="294"/>
      <c r="M475" s="294"/>
      <c r="N475" s="294"/>
      <c r="O475" s="175"/>
      <c r="P475" s="175"/>
      <c r="Q475" s="175"/>
      <c r="R475" s="175"/>
      <c r="S475" s="175"/>
      <c r="T475" s="175"/>
      <c r="U475" s="175"/>
      <c r="V475" s="175"/>
      <c r="W475" s="175"/>
      <c r="X475" s="175"/>
      <c r="Y475" s="175"/>
      <c r="Z475" s="175"/>
      <c r="AA475" s="175"/>
    </row>
    <row r="476" ht="15.75" customHeight="1">
      <c r="A476" s="175"/>
      <c r="B476" s="175"/>
      <c r="C476" s="175"/>
      <c r="D476" s="175"/>
      <c r="E476" s="175"/>
      <c r="F476" s="175"/>
      <c r="G476" s="175"/>
      <c r="H476" s="175"/>
      <c r="I476" s="294"/>
      <c r="J476" s="294"/>
      <c r="K476" s="294"/>
      <c r="L476" s="294"/>
      <c r="M476" s="294"/>
      <c r="N476" s="294"/>
      <c r="O476" s="175"/>
      <c r="P476" s="175"/>
      <c r="Q476" s="175"/>
      <c r="R476" s="175"/>
      <c r="S476" s="175"/>
      <c r="T476" s="175"/>
      <c r="U476" s="175"/>
      <c r="V476" s="175"/>
      <c r="W476" s="175"/>
      <c r="X476" s="175"/>
      <c r="Y476" s="175"/>
      <c r="Z476" s="175"/>
      <c r="AA476" s="175"/>
    </row>
    <row r="477" ht="15.75" customHeight="1">
      <c r="A477" s="175"/>
      <c r="B477" s="175"/>
      <c r="C477" s="175"/>
      <c r="D477" s="175"/>
      <c r="E477" s="175"/>
      <c r="F477" s="175"/>
      <c r="G477" s="175"/>
      <c r="H477" s="175"/>
      <c r="I477" s="294"/>
      <c r="J477" s="294"/>
      <c r="K477" s="294"/>
      <c r="L477" s="294"/>
      <c r="M477" s="294"/>
      <c r="N477" s="294"/>
      <c r="O477" s="175"/>
      <c r="P477" s="175"/>
      <c r="Q477" s="175"/>
      <c r="R477" s="175"/>
      <c r="S477" s="175"/>
      <c r="T477" s="175"/>
      <c r="U477" s="175"/>
      <c r="V477" s="175"/>
      <c r="W477" s="175"/>
      <c r="X477" s="175"/>
      <c r="Y477" s="175"/>
      <c r="Z477" s="175"/>
      <c r="AA477" s="175"/>
    </row>
    <row r="478" ht="15.75" customHeight="1">
      <c r="A478" s="175"/>
      <c r="B478" s="175"/>
      <c r="C478" s="175"/>
      <c r="D478" s="175"/>
      <c r="E478" s="175"/>
      <c r="F478" s="175"/>
      <c r="G478" s="175"/>
      <c r="H478" s="175"/>
      <c r="I478" s="294"/>
      <c r="J478" s="294"/>
      <c r="K478" s="294"/>
      <c r="L478" s="294"/>
      <c r="M478" s="294"/>
      <c r="N478" s="294"/>
      <c r="O478" s="175"/>
      <c r="P478" s="175"/>
      <c r="Q478" s="175"/>
      <c r="R478" s="175"/>
      <c r="S478" s="175"/>
      <c r="T478" s="175"/>
      <c r="U478" s="175"/>
      <c r="V478" s="175"/>
      <c r="W478" s="175"/>
      <c r="X478" s="175"/>
      <c r="Y478" s="175"/>
      <c r="Z478" s="175"/>
      <c r="AA478" s="175"/>
    </row>
    <row r="479" ht="15.75" customHeight="1">
      <c r="A479" s="175"/>
      <c r="B479" s="175"/>
      <c r="C479" s="175"/>
      <c r="D479" s="175"/>
      <c r="E479" s="175"/>
      <c r="F479" s="175"/>
      <c r="G479" s="175"/>
      <c r="H479" s="175"/>
      <c r="I479" s="294"/>
      <c r="J479" s="294"/>
      <c r="K479" s="294"/>
      <c r="L479" s="294"/>
      <c r="M479" s="294"/>
      <c r="N479" s="294"/>
      <c r="O479" s="175"/>
      <c r="P479" s="175"/>
      <c r="Q479" s="175"/>
      <c r="R479" s="175"/>
      <c r="S479" s="175"/>
      <c r="T479" s="175"/>
      <c r="U479" s="175"/>
      <c r="V479" s="175"/>
      <c r="W479" s="175"/>
      <c r="X479" s="175"/>
      <c r="Y479" s="175"/>
      <c r="Z479" s="175"/>
      <c r="AA479" s="175"/>
    </row>
    <row r="480" ht="15.75" customHeight="1">
      <c r="A480" s="175"/>
      <c r="B480" s="175"/>
      <c r="C480" s="175"/>
      <c r="D480" s="175"/>
      <c r="E480" s="175"/>
      <c r="F480" s="175"/>
      <c r="G480" s="175"/>
      <c r="H480" s="175"/>
      <c r="I480" s="294"/>
      <c r="J480" s="294"/>
      <c r="K480" s="294"/>
      <c r="L480" s="294"/>
      <c r="M480" s="294"/>
      <c r="N480" s="294"/>
      <c r="O480" s="175"/>
      <c r="P480" s="175"/>
      <c r="Q480" s="175"/>
      <c r="R480" s="175"/>
      <c r="S480" s="175"/>
      <c r="T480" s="175"/>
      <c r="U480" s="175"/>
      <c r="V480" s="175"/>
      <c r="W480" s="175"/>
      <c r="X480" s="175"/>
      <c r="Y480" s="175"/>
      <c r="Z480" s="175"/>
      <c r="AA480" s="175"/>
    </row>
    <row r="481" ht="15.75" customHeight="1">
      <c r="A481" s="175"/>
      <c r="B481" s="175"/>
      <c r="C481" s="175"/>
      <c r="D481" s="175"/>
      <c r="E481" s="175"/>
      <c r="F481" s="175"/>
      <c r="G481" s="175"/>
      <c r="H481" s="175"/>
      <c r="I481" s="294"/>
      <c r="J481" s="294"/>
      <c r="K481" s="294"/>
      <c r="L481" s="294"/>
      <c r="M481" s="294"/>
      <c r="N481" s="294"/>
      <c r="O481" s="175"/>
      <c r="P481" s="175"/>
      <c r="Q481" s="175"/>
      <c r="R481" s="175"/>
      <c r="S481" s="175"/>
      <c r="T481" s="175"/>
      <c r="U481" s="175"/>
      <c r="V481" s="175"/>
      <c r="W481" s="175"/>
      <c r="X481" s="175"/>
      <c r="Y481" s="175"/>
      <c r="Z481" s="175"/>
      <c r="AA481" s="175"/>
    </row>
    <row r="482" ht="15.75" customHeight="1">
      <c r="A482" s="175"/>
      <c r="B482" s="175"/>
      <c r="C482" s="175"/>
      <c r="D482" s="175"/>
      <c r="E482" s="175"/>
      <c r="F482" s="175"/>
      <c r="G482" s="175"/>
      <c r="H482" s="175"/>
      <c r="I482" s="294"/>
      <c r="J482" s="294"/>
      <c r="K482" s="294"/>
      <c r="L482" s="294"/>
      <c r="M482" s="294"/>
      <c r="N482" s="294"/>
      <c r="O482" s="175"/>
      <c r="P482" s="175"/>
      <c r="Q482" s="175"/>
      <c r="R482" s="175"/>
      <c r="S482" s="175"/>
      <c r="T482" s="175"/>
      <c r="U482" s="175"/>
      <c r="V482" s="175"/>
      <c r="W482" s="175"/>
      <c r="X482" s="175"/>
      <c r="Y482" s="175"/>
      <c r="Z482" s="175"/>
      <c r="AA482" s="175"/>
    </row>
    <row r="483" ht="15.75" customHeight="1">
      <c r="A483" s="175"/>
      <c r="B483" s="175"/>
      <c r="C483" s="175"/>
      <c r="D483" s="175"/>
      <c r="E483" s="175"/>
      <c r="F483" s="175"/>
      <c r="G483" s="175"/>
      <c r="H483" s="175"/>
      <c r="I483" s="294"/>
      <c r="J483" s="294"/>
      <c r="K483" s="294"/>
      <c r="L483" s="294"/>
      <c r="M483" s="294"/>
      <c r="N483" s="294"/>
      <c r="O483" s="175"/>
      <c r="P483" s="175"/>
      <c r="Q483" s="175"/>
      <c r="R483" s="175"/>
      <c r="S483" s="175"/>
      <c r="T483" s="175"/>
      <c r="U483" s="175"/>
      <c r="V483" s="175"/>
      <c r="W483" s="175"/>
      <c r="X483" s="175"/>
      <c r="Y483" s="175"/>
      <c r="Z483" s="175"/>
      <c r="AA483" s="175"/>
    </row>
    <row r="484" ht="15.75" customHeight="1">
      <c r="A484" s="175"/>
      <c r="B484" s="175"/>
      <c r="C484" s="175"/>
      <c r="D484" s="175"/>
      <c r="E484" s="175"/>
      <c r="F484" s="175"/>
      <c r="G484" s="175"/>
      <c r="H484" s="175"/>
      <c r="I484" s="294"/>
      <c r="J484" s="294"/>
      <c r="K484" s="294"/>
      <c r="L484" s="294"/>
      <c r="M484" s="294"/>
      <c r="N484" s="294"/>
      <c r="O484" s="175"/>
      <c r="P484" s="175"/>
      <c r="Q484" s="175"/>
      <c r="R484" s="175"/>
      <c r="S484" s="175"/>
      <c r="T484" s="175"/>
      <c r="U484" s="175"/>
      <c r="V484" s="175"/>
      <c r="W484" s="175"/>
      <c r="X484" s="175"/>
      <c r="Y484" s="175"/>
      <c r="Z484" s="175"/>
      <c r="AA484" s="175"/>
    </row>
    <row r="485" ht="15.75" customHeight="1">
      <c r="A485" s="175"/>
      <c r="B485" s="175"/>
      <c r="C485" s="175"/>
      <c r="D485" s="175"/>
      <c r="E485" s="175"/>
      <c r="F485" s="175"/>
      <c r="G485" s="175"/>
      <c r="H485" s="175"/>
      <c r="I485" s="294"/>
      <c r="J485" s="294"/>
      <c r="K485" s="294"/>
      <c r="L485" s="294"/>
      <c r="M485" s="294"/>
      <c r="N485" s="294"/>
      <c r="O485" s="175"/>
      <c r="P485" s="175"/>
      <c r="Q485" s="175"/>
      <c r="R485" s="175"/>
      <c r="S485" s="175"/>
      <c r="T485" s="175"/>
      <c r="U485" s="175"/>
      <c r="V485" s="175"/>
      <c r="W485" s="175"/>
      <c r="X485" s="175"/>
      <c r="Y485" s="175"/>
      <c r="Z485" s="175"/>
      <c r="AA485" s="175"/>
    </row>
    <row r="486" ht="15.75" customHeight="1">
      <c r="A486" s="175"/>
      <c r="B486" s="175"/>
      <c r="C486" s="175"/>
      <c r="D486" s="175"/>
      <c r="E486" s="175"/>
      <c r="F486" s="175"/>
      <c r="G486" s="175"/>
      <c r="H486" s="175"/>
      <c r="I486" s="294"/>
      <c r="J486" s="294"/>
      <c r="K486" s="294"/>
      <c r="L486" s="294"/>
      <c r="M486" s="294"/>
      <c r="N486" s="294"/>
      <c r="O486" s="175"/>
      <c r="P486" s="175"/>
      <c r="Q486" s="175"/>
      <c r="R486" s="175"/>
      <c r="S486" s="175"/>
      <c r="T486" s="175"/>
      <c r="U486" s="175"/>
      <c r="V486" s="175"/>
      <c r="W486" s="175"/>
      <c r="X486" s="175"/>
      <c r="Y486" s="175"/>
      <c r="Z486" s="175"/>
      <c r="AA486" s="175"/>
    </row>
    <row r="487" ht="15.75" customHeight="1">
      <c r="A487" s="175"/>
      <c r="B487" s="175"/>
      <c r="C487" s="175"/>
      <c r="D487" s="175"/>
      <c r="E487" s="175"/>
      <c r="F487" s="175"/>
      <c r="G487" s="175"/>
      <c r="H487" s="175"/>
      <c r="I487" s="294"/>
      <c r="J487" s="294"/>
      <c r="K487" s="294"/>
      <c r="L487" s="294"/>
      <c r="M487" s="294"/>
      <c r="N487" s="294"/>
      <c r="O487" s="175"/>
      <c r="P487" s="175"/>
      <c r="Q487" s="175"/>
      <c r="R487" s="175"/>
      <c r="S487" s="175"/>
      <c r="T487" s="175"/>
      <c r="U487" s="175"/>
      <c r="V487" s="175"/>
      <c r="W487" s="175"/>
      <c r="X487" s="175"/>
      <c r="Y487" s="175"/>
      <c r="Z487" s="175"/>
      <c r="AA487" s="175"/>
    </row>
    <row r="488" ht="15.75" customHeight="1">
      <c r="A488" s="175"/>
      <c r="B488" s="175"/>
      <c r="C488" s="175"/>
      <c r="D488" s="175"/>
      <c r="E488" s="175"/>
      <c r="F488" s="175"/>
      <c r="G488" s="175"/>
      <c r="H488" s="175"/>
      <c r="I488" s="294"/>
      <c r="J488" s="294"/>
      <c r="K488" s="294"/>
      <c r="L488" s="294"/>
      <c r="M488" s="294"/>
      <c r="N488" s="294"/>
      <c r="O488" s="175"/>
      <c r="P488" s="175"/>
      <c r="Q488" s="175"/>
      <c r="R488" s="175"/>
      <c r="S488" s="175"/>
      <c r="T488" s="175"/>
      <c r="U488" s="175"/>
      <c r="V488" s="175"/>
      <c r="W488" s="175"/>
      <c r="X488" s="175"/>
      <c r="Y488" s="175"/>
      <c r="Z488" s="175"/>
      <c r="AA488" s="175"/>
    </row>
    <row r="489" ht="15.75" customHeight="1">
      <c r="A489" s="175"/>
      <c r="B489" s="175"/>
      <c r="C489" s="175"/>
      <c r="D489" s="175"/>
      <c r="E489" s="175"/>
      <c r="F489" s="175"/>
      <c r="G489" s="175"/>
      <c r="H489" s="175"/>
      <c r="I489" s="294"/>
      <c r="J489" s="294"/>
      <c r="K489" s="294"/>
      <c r="L489" s="294"/>
      <c r="M489" s="294"/>
      <c r="N489" s="294"/>
      <c r="O489" s="175"/>
      <c r="P489" s="175"/>
      <c r="Q489" s="175"/>
      <c r="R489" s="175"/>
      <c r="S489" s="175"/>
      <c r="T489" s="175"/>
      <c r="U489" s="175"/>
      <c r="V489" s="175"/>
      <c r="W489" s="175"/>
      <c r="X489" s="175"/>
      <c r="Y489" s="175"/>
      <c r="Z489" s="175"/>
      <c r="AA489" s="175"/>
    </row>
    <row r="490" ht="15.75" customHeight="1">
      <c r="A490" s="175"/>
      <c r="B490" s="175"/>
      <c r="C490" s="175"/>
      <c r="D490" s="175"/>
      <c r="E490" s="175"/>
      <c r="F490" s="175"/>
      <c r="G490" s="175"/>
      <c r="H490" s="175"/>
      <c r="I490" s="294"/>
      <c r="J490" s="294"/>
      <c r="K490" s="294"/>
      <c r="L490" s="294"/>
      <c r="M490" s="294"/>
      <c r="N490" s="294"/>
      <c r="O490" s="175"/>
      <c r="P490" s="175"/>
      <c r="Q490" s="175"/>
      <c r="R490" s="175"/>
      <c r="S490" s="175"/>
      <c r="T490" s="175"/>
      <c r="U490" s="175"/>
      <c r="V490" s="175"/>
      <c r="W490" s="175"/>
      <c r="X490" s="175"/>
      <c r="Y490" s="175"/>
      <c r="Z490" s="175"/>
      <c r="AA490" s="175"/>
    </row>
    <row r="491" ht="15.75" customHeight="1">
      <c r="A491" s="175"/>
      <c r="B491" s="175"/>
      <c r="C491" s="175"/>
      <c r="D491" s="175"/>
      <c r="E491" s="175"/>
      <c r="F491" s="175"/>
      <c r="G491" s="175"/>
      <c r="H491" s="175"/>
      <c r="I491" s="294"/>
      <c r="J491" s="294"/>
      <c r="K491" s="294"/>
      <c r="L491" s="294"/>
      <c r="M491" s="294"/>
      <c r="N491" s="294"/>
      <c r="O491" s="175"/>
      <c r="P491" s="175"/>
      <c r="Q491" s="175"/>
      <c r="R491" s="175"/>
      <c r="S491" s="175"/>
      <c r="T491" s="175"/>
      <c r="U491" s="175"/>
      <c r="V491" s="175"/>
      <c r="W491" s="175"/>
      <c r="X491" s="175"/>
      <c r="Y491" s="175"/>
      <c r="Z491" s="175"/>
      <c r="AA491" s="175"/>
    </row>
    <row r="492" ht="15.75" customHeight="1">
      <c r="A492" s="175"/>
      <c r="B492" s="175"/>
      <c r="C492" s="175"/>
      <c r="D492" s="175"/>
      <c r="E492" s="175"/>
      <c r="F492" s="175"/>
      <c r="G492" s="175"/>
      <c r="H492" s="175"/>
      <c r="I492" s="294"/>
      <c r="J492" s="294"/>
      <c r="K492" s="294"/>
      <c r="L492" s="294"/>
      <c r="M492" s="294"/>
      <c r="N492" s="294"/>
      <c r="O492" s="175"/>
      <c r="P492" s="175"/>
      <c r="Q492" s="175"/>
      <c r="R492" s="175"/>
      <c r="S492" s="175"/>
      <c r="T492" s="175"/>
      <c r="U492" s="175"/>
      <c r="V492" s="175"/>
      <c r="W492" s="175"/>
      <c r="X492" s="175"/>
      <c r="Y492" s="175"/>
      <c r="Z492" s="175"/>
      <c r="AA492" s="175"/>
    </row>
    <row r="493" ht="15.75" customHeight="1">
      <c r="A493" s="175"/>
      <c r="B493" s="175"/>
      <c r="C493" s="175"/>
      <c r="D493" s="175"/>
      <c r="E493" s="175"/>
      <c r="F493" s="175"/>
      <c r="G493" s="175"/>
      <c r="H493" s="175"/>
      <c r="I493" s="294"/>
      <c r="J493" s="294"/>
      <c r="K493" s="294"/>
      <c r="L493" s="294"/>
      <c r="M493" s="294"/>
      <c r="N493" s="294"/>
      <c r="O493" s="175"/>
      <c r="P493" s="175"/>
      <c r="Q493" s="175"/>
      <c r="R493" s="175"/>
      <c r="S493" s="175"/>
      <c r="T493" s="175"/>
      <c r="U493" s="175"/>
      <c r="V493" s="175"/>
      <c r="W493" s="175"/>
      <c r="X493" s="175"/>
      <c r="Y493" s="175"/>
      <c r="Z493" s="175"/>
      <c r="AA493" s="175"/>
    </row>
    <row r="494" ht="15.75" customHeight="1">
      <c r="A494" s="175"/>
      <c r="B494" s="175"/>
      <c r="C494" s="175"/>
      <c r="D494" s="175"/>
      <c r="E494" s="175"/>
      <c r="F494" s="175"/>
      <c r="G494" s="175"/>
      <c r="H494" s="175"/>
      <c r="I494" s="294"/>
      <c r="J494" s="294"/>
      <c r="K494" s="294"/>
      <c r="L494" s="294"/>
      <c r="M494" s="294"/>
      <c r="N494" s="294"/>
      <c r="O494" s="175"/>
      <c r="P494" s="175"/>
      <c r="Q494" s="175"/>
      <c r="R494" s="175"/>
      <c r="S494" s="175"/>
      <c r="T494" s="175"/>
      <c r="U494" s="175"/>
      <c r="V494" s="175"/>
      <c r="W494" s="175"/>
      <c r="X494" s="175"/>
      <c r="Y494" s="175"/>
      <c r="Z494" s="175"/>
      <c r="AA494" s="175"/>
    </row>
    <row r="495" ht="15.75" customHeight="1">
      <c r="A495" s="175"/>
      <c r="B495" s="175"/>
      <c r="C495" s="175"/>
      <c r="D495" s="175"/>
      <c r="E495" s="175"/>
      <c r="F495" s="175"/>
      <c r="G495" s="175"/>
      <c r="H495" s="175"/>
      <c r="I495" s="294"/>
      <c r="J495" s="294"/>
      <c r="K495" s="294"/>
      <c r="L495" s="294"/>
      <c r="M495" s="294"/>
      <c r="N495" s="294"/>
      <c r="O495" s="175"/>
      <c r="P495" s="175"/>
      <c r="Q495" s="175"/>
      <c r="R495" s="175"/>
      <c r="S495" s="175"/>
      <c r="T495" s="175"/>
      <c r="U495" s="175"/>
      <c r="V495" s="175"/>
      <c r="W495" s="175"/>
      <c r="X495" s="175"/>
      <c r="Y495" s="175"/>
      <c r="Z495" s="175"/>
      <c r="AA495" s="175"/>
    </row>
    <row r="496" ht="15.75" customHeight="1">
      <c r="A496" s="175"/>
      <c r="B496" s="175"/>
      <c r="C496" s="175"/>
      <c r="D496" s="175"/>
      <c r="E496" s="175"/>
      <c r="F496" s="175"/>
      <c r="G496" s="175"/>
      <c r="H496" s="175"/>
      <c r="I496" s="294"/>
      <c r="J496" s="294"/>
      <c r="K496" s="294"/>
      <c r="L496" s="294"/>
      <c r="M496" s="294"/>
      <c r="N496" s="294"/>
      <c r="O496" s="175"/>
      <c r="P496" s="175"/>
      <c r="Q496" s="175"/>
      <c r="R496" s="175"/>
      <c r="S496" s="175"/>
      <c r="T496" s="175"/>
      <c r="U496" s="175"/>
      <c r="V496" s="175"/>
      <c r="W496" s="175"/>
      <c r="X496" s="175"/>
      <c r="Y496" s="175"/>
      <c r="Z496" s="175"/>
      <c r="AA496" s="175"/>
    </row>
    <row r="497" ht="15.75" customHeight="1">
      <c r="A497" s="175"/>
      <c r="B497" s="175"/>
      <c r="C497" s="175"/>
      <c r="D497" s="175"/>
      <c r="E497" s="175"/>
      <c r="F497" s="175"/>
      <c r="G497" s="175"/>
      <c r="H497" s="175"/>
      <c r="I497" s="294"/>
      <c r="J497" s="294"/>
      <c r="K497" s="294"/>
      <c r="L497" s="294"/>
      <c r="M497" s="294"/>
      <c r="N497" s="294"/>
      <c r="O497" s="175"/>
      <c r="P497" s="175"/>
      <c r="Q497" s="175"/>
      <c r="R497" s="175"/>
      <c r="S497" s="175"/>
      <c r="T497" s="175"/>
      <c r="U497" s="175"/>
      <c r="V497" s="175"/>
      <c r="W497" s="175"/>
      <c r="X497" s="175"/>
      <c r="Y497" s="175"/>
      <c r="Z497" s="175"/>
      <c r="AA497" s="175"/>
    </row>
    <row r="498" ht="15.75" customHeight="1">
      <c r="A498" s="175"/>
      <c r="B498" s="175"/>
      <c r="C498" s="175"/>
      <c r="D498" s="175"/>
      <c r="E498" s="175"/>
      <c r="F498" s="175"/>
      <c r="G498" s="175"/>
      <c r="H498" s="175"/>
      <c r="I498" s="294"/>
      <c r="J498" s="294"/>
      <c r="K498" s="294"/>
      <c r="L498" s="294"/>
      <c r="M498" s="294"/>
      <c r="N498" s="294"/>
      <c r="O498" s="175"/>
      <c r="P498" s="175"/>
      <c r="Q498" s="175"/>
      <c r="R498" s="175"/>
      <c r="S498" s="175"/>
      <c r="T498" s="175"/>
      <c r="U498" s="175"/>
      <c r="V498" s="175"/>
      <c r="W498" s="175"/>
      <c r="X498" s="175"/>
      <c r="Y498" s="175"/>
      <c r="Z498" s="175"/>
      <c r="AA498" s="175"/>
    </row>
    <row r="499" ht="15.75" customHeight="1">
      <c r="A499" s="175"/>
      <c r="B499" s="175"/>
      <c r="C499" s="175"/>
      <c r="D499" s="175"/>
      <c r="E499" s="175"/>
      <c r="F499" s="175"/>
      <c r="G499" s="175"/>
      <c r="H499" s="175"/>
      <c r="I499" s="294"/>
      <c r="J499" s="294"/>
      <c r="K499" s="294"/>
      <c r="L499" s="294"/>
      <c r="M499" s="294"/>
      <c r="N499" s="294"/>
      <c r="O499" s="175"/>
      <c r="P499" s="175"/>
      <c r="Q499" s="175"/>
      <c r="R499" s="175"/>
      <c r="S499" s="175"/>
      <c r="T499" s="175"/>
      <c r="U499" s="175"/>
      <c r="V499" s="175"/>
      <c r="W499" s="175"/>
      <c r="X499" s="175"/>
      <c r="Y499" s="175"/>
      <c r="Z499" s="175"/>
      <c r="AA499" s="175"/>
    </row>
    <row r="500" ht="15.75" customHeight="1">
      <c r="A500" s="175"/>
      <c r="B500" s="175"/>
      <c r="C500" s="175"/>
      <c r="D500" s="175"/>
      <c r="E500" s="175"/>
      <c r="F500" s="175"/>
      <c r="G500" s="175"/>
      <c r="H500" s="175"/>
      <c r="I500" s="294"/>
      <c r="J500" s="294"/>
      <c r="K500" s="294"/>
      <c r="L500" s="294"/>
      <c r="M500" s="294"/>
      <c r="N500" s="294"/>
      <c r="O500" s="175"/>
      <c r="P500" s="175"/>
      <c r="Q500" s="175"/>
      <c r="R500" s="175"/>
      <c r="S500" s="175"/>
      <c r="T500" s="175"/>
      <c r="U500" s="175"/>
      <c r="V500" s="175"/>
      <c r="W500" s="175"/>
      <c r="X500" s="175"/>
      <c r="Y500" s="175"/>
      <c r="Z500" s="175"/>
      <c r="AA500" s="175"/>
    </row>
    <row r="501" ht="15.75" customHeight="1">
      <c r="A501" s="175"/>
      <c r="B501" s="175"/>
      <c r="C501" s="175"/>
      <c r="D501" s="175"/>
      <c r="E501" s="175"/>
      <c r="F501" s="175"/>
      <c r="G501" s="175"/>
      <c r="H501" s="175"/>
      <c r="I501" s="294"/>
      <c r="J501" s="294"/>
      <c r="K501" s="294"/>
      <c r="L501" s="294"/>
      <c r="M501" s="294"/>
      <c r="N501" s="294"/>
      <c r="O501" s="175"/>
      <c r="P501" s="175"/>
      <c r="Q501" s="175"/>
      <c r="R501" s="175"/>
      <c r="S501" s="175"/>
      <c r="T501" s="175"/>
      <c r="U501" s="175"/>
      <c r="V501" s="175"/>
      <c r="W501" s="175"/>
      <c r="X501" s="175"/>
      <c r="Y501" s="175"/>
      <c r="Z501" s="175"/>
      <c r="AA501" s="175"/>
    </row>
    <row r="502" ht="15.75" customHeight="1">
      <c r="A502" s="175"/>
      <c r="B502" s="175"/>
      <c r="C502" s="175"/>
      <c r="D502" s="175"/>
      <c r="E502" s="175"/>
      <c r="F502" s="175"/>
      <c r="G502" s="175"/>
      <c r="H502" s="175"/>
      <c r="I502" s="294"/>
      <c r="J502" s="294"/>
      <c r="K502" s="294"/>
      <c r="L502" s="294"/>
      <c r="M502" s="294"/>
      <c r="N502" s="294"/>
      <c r="O502" s="175"/>
      <c r="P502" s="175"/>
      <c r="Q502" s="175"/>
      <c r="R502" s="175"/>
      <c r="S502" s="175"/>
      <c r="T502" s="175"/>
      <c r="U502" s="175"/>
      <c r="V502" s="175"/>
      <c r="W502" s="175"/>
      <c r="X502" s="175"/>
      <c r="Y502" s="175"/>
      <c r="Z502" s="175"/>
      <c r="AA502" s="175"/>
    </row>
    <row r="503" ht="15.75" customHeight="1">
      <c r="A503" s="175"/>
      <c r="B503" s="175"/>
      <c r="C503" s="175"/>
      <c r="D503" s="175"/>
      <c r="E503" s="175"/>
      <c r="F503" s="175"/>
      <c r="G503" s="175"/>
      <c r="H503" s="175"/>
      <c r="I503" s="294"/>
      <c r="J503" s="294"/>
      <c r="K503" s="294"/>
      <c r="L503" s="294"/>
      <c r="M503" s="294"/>
      <c r="N503" s="294"/>
      <c r="O503" s="175"/>
      <c r="P503" s="175"/>
      <c r="Q503" s="175"/>
      <c r="R503" s="175"/>
      <c r="S503" s="175"/>
      <c r="T503" s="175"/>
      <c r="U503" s="175"/>
      <c r="V503" s="175"/>
      <c r="W503" s="175"/>
      <c r="X503" s="175"/>
      <c r="Y503" s="175"/>
      <c r="Z503" s="175"/>
      <c r="AA503" s="175"/>
    </row>
    <row r="504" ht="15.75" customHeight="1">
      <c r="A504" s="175"/>
      <c r="B504" s="175"/>
      <c r="C504" s="175"/>
      <c r="D504" s="175"/>
      <c r="E504" s="175"/>
      <c r="F504" s="175"/>
      <c r="G504" s="175"/>
      <c r="H504" s="175"/>
      <c r="I504" s="294"/>
      <c r="J504" s="294"/>
      <c r="K504" s="294"/>
      <c r="L504" s="294"/>
      <c r="M504" s="294"/>
      <c r="N504" s="294"/>
      <c r="O504" s="175"/>
      <c r="P504" s="175"/>
      <c r="Q504" s="175"/>
      <c r="R504" s="175"/>
      <c r="S504" s="175"/>
      <c r="T504" s="175"/>
      <c r="U504" s="175"/>
      <c r="V504" s="175"/>
      <c r="W504" s="175"/>
      <c r="X504" s="175"/>
      <c r="Y504" s="175"/>
      <c r="Z504" s="175"/>
      <c r="AA504" s="175"/>
    </row>
    <row r="505" ht="15.75" customHeight="1">
      <c r="A505" s="175"/>
      <c r="B505" s="175"/>
      <c r="C505" s="175"/>
      <c r="D505" s="175"/>
      <c r="E505" s="175"/>
      <c r="F505" s="175"/>
      <c r="G505" s="175"/>
      <c r="H505" s="175"/>
      <c r="I505" s="294"/>
      <c r="J505" s="294"/>
      <c r="K505" s="294"/>
      <c r="L505" s="294"/>
      <c r="M505" s="294"/>
      <c r="N505" s="294"/>
      <c r="O505" s="175"/>
      <c r="P505" s="175"/>
      <c r="Q505" s="175"/>
      <c r="R505" s="175"/>
      <c r="S505" s="175"/>
      <c r="T505" s="175"/>
      <c r="U505" s="175"/>
      <c r="V505" s="175"/>
      <c r="W505" s="175"/>
      <c r="X505" s="175"/>
      <c r="Y505" s="175"/>
      <c r="Z505" s="175"/>
      <c r="AA505" s="175"/>
    </row>
    <row r="506" ht="15.75" customHeight="1">
      <c r="A506" s="175"/>
      <c r="B506" s="175"/>
      <c r="C506" s="175"/>
      <c r="D506" s="175"/>
      <c r="E506" s="175"/>
      <c r="F506" s="175"/>
      <c r="G506" s="175"/>
      <c r="H506" s="175"/>
      <c r="I506" s="294"/>
      <c r="J506" s="294"/>
      <c r="K506" s="294"/>
      <c r="L506" s="294"/>
      <c r="M506" s="294"/>
      <c r="N506" s="294"/>
      <c r="O506" s="175"/>
      <c r="P506" s="175"/>
      <c r="Q506" s="175"/>
      <c r="R506" s="175"/>
      <c r="S506" s="175"/>
      <c r="T506" s="175"/>
      <c r="U506" s="175"/>
      <c r="V506" s="175"/>
      <c r="W506" s="175"/>
      <c r="X506" s="175"/>
      <c r="Y506" s="175"/>
      <c r="Z506" s="175"/>
      <c r="AA506" s="175"/>
    </row>
    <row r="507" ht="15.75" customHeight="1">
      <c r="A507" s="175"/>
      <c r="B507" s="175"/>
      <c r="C507" s="175"/>
      <c r="D507" s="175"/>
      <c r="E507" s="175"/>
      <c r="F507" s="175"/>
      <c r="G507" s="175"/>
      <c r="H507" s="175"/>
      <c r="I507" s="294"/>
      <c r="J507" s="294"/>
      <c r="K507" s="294"/>
      <c r="L507" s="294"/>
      <c r="M507" s="294"/>
      <c r="N507" s="294"/>
      <c r="O507" s="175"/>
      <c r="P507" s="175"/>
      <c r="Q507" s="175"/>
      <c r="R507" s="175"/>
      <c r="S507" s="175"/>
      <c r="T507" s="175"/>
      <c r="U507" s="175"/>
      <c r="V507" s="175"/>
      <c r="W507" s="175"/>
      <c r="X507" s="175"/>
      <c r="Y507" s="175"/>
      <c r="Z507" s="175"/>
      <c r="AA507" s="175"/>
    </row>
    <row r="508" ht="15.75" customHeight="1">
      <c r="A508" s="175"/>
      <c r="B508" s="175"/>
      <c r="C508" s="175"/>
      <c r="D508" s="175"/>
      <c r="E508" s="175"/>
      <c r="F508" s="175"/>
      <c r="G508" s="175"/>
      <c r="H508" s="175"/>
      <c r="I508" s="294"/>
      <c r="J508" s="294"/>
      <c r="K508" s="294"/>
      <c r="L508" s="294"/>
      <c r="M508" s="294"/>
      <c r="N508" s="294"/>
      <c r="O508" s="175"/>
      <c r="P508" s="175"/>
      <c r="Q508" s="175"/>
      <c r="R508" s="175"/>
      <c r="S508" s="175"/>
      <c r="T508" s="175"/>
      <c r="U508" s="175"/>
      <c r="V508" s="175"/>
      <c r="W508" s="175"/>
      <c r="X508" s="175"/>
      <c r="Y508" s="175"/>
      <c r="Z508" s="175"/>
      <c r="AA508" s="175"/>
    </row>
    <row r="509" ht="15.75" customHeight="1">
      <c r="A509" s="175"/>
      <c r="B509" s="175"/>
      <c r="C509" s="175"/>
      <c r="D509" s="175"/>
      <c r="E509" s="175"/>
      <c r="F509" s="175"/>
      <c r="G509" s="175"/>
      <c r="H509" s="175"/>
      <c r="I509" s="294"/>
      <c r="J509" s="294"/>
      <c r="K509" s="294"/>
      <c r="L509" s="294"/>
      <c r="M509" s="294"/>
      <c r="N509" s="294"/>
      <c r="O509" s="175"/>
      <c r="P509" s="175"/>
      <c r="Q509" s="175"/>
      <c r="R509" s="175"/>
      <c r="S509" s="175"/>
      <c r="T509" s="175"/>
      <c r="U509" s="175"/>
      <c r="V509" s="175"/>
      <c r="W509" s="175"/>
      <c r="X509" s="175"/>
      <c r="Y509" s="175"/>
      <c r="Z509" s="175"/>
      <c r="AA509" s="175"/>
    </row>
    <row r="510" ht="15.75" customHeight="1">
      <c r="A510" s="175"/>
      <c r="B510" s="175"/>
      <c r="C510" s="175"/>
      <c r="D510" s="175"/>
      <c r="E510" s="175"/>
      <c r="F510" s="175"/>
      <c r="G510" s="175"/>
      <c r="H510" s="175"/>
      <c r="I510" s="294"/>
      <c r="J510" s="294"/>
      <c r="K510" s="294"/>
      <c r="L510" s="294"/>
      <c r="M510" s="294"/>
      <c r="N510" s="294"/>
      <c r="O510" s="175"/>
      <c r="P510" s="175"/>
      <c r="Q510" s="175"/>
      <c r="R510" s="175"/>
      <c r="S510" s="175"/>
      <c r="T510" s="175"/>
      <c r="U510" s="175"/>
      <c r="V510" s="175"/>
      <c r="W510" s="175"/>
      <c r="X510" s="175"/>
      <c r="Y510" s="175"/>
      <c r="Z510" s="175"/>
      <c r="AA510" s="175"/>
    </row>
    <row r="511" ht="15.75" customHeight="1">
      <c r="A511" s="175"/>
      <c r="B511" s="175"/>
      <c r="C511" s="175"/>
      <c r="D511" s="175"/>
      <c r="E511" s="175"/>
      <c r="F511" s="175"/>
      <c r="G511" s="175"/>
      <c r="H511" s="175"/>
      <c r="I511" s="294"/>
      <c r="J511" s="294"/>
      <c r="K511" s="294"/>
      <c r="L511" s="294"/>
      <c r="M511" s="294"/>
      <c r="N511" s="294"/>
      <c r="O511" s="175"/>
      <c r="P511" s="175"/>
      <c r="Q511" s="175"/>
      <c r="R511" s="175"/>
      <c r="S511" s="175"/>
      <c r="T511" s="175"/>
      <c r="U511" s="175"/>
      <c r="V511" s="175"/>
      <c r="W511" s="175"/>
      <c r="X511" s="175"/>
      <c r="Y511" s="175"/>
      <c r="Z511" s="175"/>
      <c r="AA511" s="175"/>
    </row>
    <row r="512" ht="15.75" customHeight="1">
      <c r="A512" s="175"/>
      <c r="B512" s="175"/>
      <c r="C512" s="175"/>
      <c r="D512" s="175"/>
      <c r="E512" s="175"/>
      <c r="F512" s="175"/>
      <c r="G512" s="175"/>
      <c r="H512" s="175"/>
      <c r="I512" s="294"/>
      <c r="J512" s="294"/>
      <c r="K512" s="294"/>
      <c r="L512" s="294"/>
      <c r="M512" s="294"/>
      <c r="N512" s="294"/>
      <c r="O512" s="175"/>
      <c r="P512" s="175"/>
      <c r="Q512" s="175"/>
      <c r="R512" s="175"/>
      <c r="S512" s="175"/>
      <c r="T512" s="175"/>
      <c r="U512" s="175"/>
      <c r="V512" s="175"/>
      <c r="W512" s="175"/>
      <c r="X512" s="175"/>
      <c r="Y512" s="175"/>
      <c r="Z512" s="175"/>
      <c r="AA512" s="175"/>
    </row>
    <row r="513" ht="15.75" customHeight="1">
      <c r="A513" s="175"/>
      <c r="B513" s="175"/>
      <c r="C513" s="175"/>
      <c r="D513" s="175"/>
      <c r="E513" s="175"/>
      <c r="F513" s="175"/>
      <c r="G513" s="175"/>
      <c r="H513" s="175"/>
      <c r="I513" s="294"/>
      <c r="J513" s="294"/>
      <c r="K513" s="294"/>
      <c r="L513" s="294"/>
      <c r="M513" s="294"/>
      <c r="N513" s="294"/>
      <c r="O513" s="175"/>
      <c r="P513" s="175"/>
      <c r="Q513" s="175"/>
      <c r="R513" s="175"/>
      <c r="S513" s="175"/>
      <c r="T513" s="175"/>
      <c r="U513" s="175"/>
      <c r="V513" s="175"/>
      <c r="W513" s="175"/>
      <c r="X513" s="175"/>
      <c r="Y513" s="175"/>
      <c r="Z513" s="175"/>
      <c r="AA513" s="175"/>
    </row>
    <row r="514" ht="15.75" customHeight="1">
      <c r="A514" s="175"/>
      <c r="B514" s="175"/>
      <c r="C514" s="175"/>
      <c r="D514" s="175"/>
      <c r="E514" s="175"/>
      <c r="F514" s="175"/>
      <c r="G514" s="175"/>
      <c r="H514" s="175"/>
      <c r="I514" s="294"/>
      <c r="J514" s="294"/>
      <c r="K514" s="294"/>
      <c r="L514" s="294"/>
      <c r="M514" s="294"/>
      <c r="N514" s="294"/>
      <c r="O514" s="175"/>
      <c r="P514" s="175"/>
      <c r="Q514" s="175"/>
      <c r="R514" s="175"/>
      <c r="S514" s="175"/>
      <c r="T514" s="175"/>
      <c r="U514" s="175"/>
      <c r="V514" s="175"/>
      <c r="W514" s="175"/>
      <c r="X514" s="175"/>
      <c r="Y514" s="175"/>
      <c r="Z514" s="175"/>
      <c r="AA514" s="175"/>
    </row>
    <row r="515" ht="15.75" customHeight="1">
      <c r="A515" s="175"/>
      <c r="B515" s="175"/>
      <c r="C515" s="175"/>
      <c r="D515" s="175"/>
      <c r="E515" s="175"/>
      <c r="F515" s="175"/>
      <c r="G515" s="175"/>
      <c r="H515" s="175"/>
      <c r="I515" s="294"/>
      <c r="J515" s="294"/>
      <c r="K515" s="294"/>
      <c r="L515" s="294"/>
      <c r="M515" s="294"/>
      <c r="N515" s="294"/>
      <c r="O515" s="175"/>
      <c r="P515" s="175"/>
      <c r="Q515" s="175"/>
      <c r="R515" s="175"/>
      <c r="S515" s="175"/>
      <c r="T515" s="175"/>
      <c r="U515" s="175"/>
      <c r="V515" s="175"/>
      <c r="W515" s="175"/>
      <c r="X515" s="175"/>
      <c r="Y515" s="175"/>
      <c r="Z515" s="175"/>
      <c r="AA515" s="175"/>
    </row>
    <row r="516" ht="15.75" customHeight="1">
      <c r="A516" s="175"/>
      <c r="B516" s="175"/>
      <c r="C516" s="175"/>
      <c r="D516" s="175"/>
      <c r="E516" s="175"/>
      <c r="F516" s="175"/>
      <c r="G516" s="175"/>
      <c r="H516" s="175"/>
      <c r="I516" s="294"/>
      <c r="J516" s="294"/>
      <c r="K516" s="294"/>
      <c r="L516" s="294"/>
      <c r="M516" s="294"/>
      <c r="N516" s="294"/>
      <c r="O516" s="175"/>
      <c r="P516" s="175"/>
      <c r="Q516" s="175"/>
      <c r="R516" s="175"/>
      <c r="S516" s="175"/>
      <c r="T516" s="175"/>
      <c r="U516" s="175"/>
      <c r="V516" s="175"/>
      <c r="W516" s="175"/>
      <c r="X516" s="175"/>
      <c r="Y516" s="175"/>
      <c r="Z516" s="175"/>
      <c r="AA516" s="175"/>
    </row>
    <row r="517" ht="15.75" customHeight="1">
      <c r="A517" s="175"/>
      <c r="B517" s="175"/>
      <c r="C517" s="175"/>
      <c r="D517" s="175"/>
      <c r="E517" s="175"/>
      <c r="F517" s="175"/>
      <c r="G517" s="175"/>
      <c r="H517" s="175"/>
      <c r="I517" s="294"/>
      <c r="J517" s="294"/>
      <c r="K517" s="294"/>
      <c r="L517" s="294"/>
      <c r="M517" s="294"/>
      <c r="N517" s="294"/>
      <c r="O517" s="175"/>
      <c r="P517" s="175"/>
      <c r="Q517" s="175"/>
      <c r="R517" s="175"/>
      <c r="S517" s="175"/>
      <c r="T517" s="175"/>
      <c r="U517" s="175"/>
      <c r="V517" s="175"/>
      <c r="W517" s="175"/>
      <c r="X517" s="175"/>
      <c r="Y517" s="175"/>
      <c r="Z517" s="175"/>
      <c r="AA517" s="175"/>
    </row>
    <row r="518" ht="15.75" customHeight="1">
      <c r="A518" s="175"/>
      <c r="B518" s="175"/>
      <c r="C518" s="175"/>
      <c r="D518" s="175"/>
      <c r="E518" s="175"/>
      <c r="F518" s="175"/>
      <c r="G518" s="175"/>
      <c r="H518" s="175"/>
      <c r="I518" s="294"/>
      <c r="J518" s="294"/>
      <c r="K518" s="294"/>
      <c r="L518" s="294"/>
      <c r="M518" s="294"/>
      <c r="N518" s="294"/>
      <c r="O518" s="175"/>
      <c r="P518" s="175"/>
      <c r="Q518" s="175"/>
      <c r="R518" s="175"/>
      <c r="S518" s="175"/>
      <c r="T518" s="175"/>
      <c r="U518" s="175"/>
      <c r="V518" s="175"/>
      <c r="W518" s="175"/>
      <c r="X518" s="175"/>
      <c r="Y518" s="175"/>
      <c r="Z518" s="175"/>
      <c r="AA518" s="175"/>
    </row>
    <row r="519" ht="15.75" customHeight="1">
      <c r="A519" s="175"/>
      <c r="B519" s="175"/>
      <c r="C519" s="175"/>
      <c r="D519" s="175"/>
      <c r="E519" s="175"/>
      <c r="F519" s="175"/>
      <c r="G519" s="175"/>
      <c r="H519" s="175"/>
      <c r="I519" s="294"/>
      <c r="J519" s="294"/>
      <c r="K519" s="294"/>
      <c r="L519" s="294"/>
      <c r="M519" s="294"/>
      <c r="N519" s="294"/>
      <c r="O519" s="175"/>
      <c r="P519" s="175"/>
      <c r="Q519" s="175"/>
      <c r="R519" s="175"/>
      <c r="S519" s="175"/>
      <c r="T519" s="175"/>
      <c r="U519" s="175"/>
      <c r="V519" s="175"/>
      <c r="W519" s="175"/>
      <c r="X519" s="175"/>
      <c r="Y519" s="175"/>
      <c r="Z519" s="175"/>
      <c r="AA519" s="175"/>
    </row>
    <row r="520" ht="15.75" customHeight="1">
      <c r="A520" s="175"/>
      <c r="B520" s="175"/>
      <c r="C520" s="175"/>
      <c r="D520" s="175"/>
      <c r="E520" s="175"/>
      <c r="F520" s="175"/>
      <c r="G520" s="175"/>
      <c r="H520" s="175"/>
      <c r="I520" s="294"/>
      <c r="J520" s="294"/>
      <c r="K520" s="294"/>
      <c r="L520" s="294"/>
      <c r="M520" s="294"/>
      <c r="N520" s="294"/>
      <c r="O520" s="175"/>
      <c r="P520" s="175"/>
      <c r="Q520" s="175"/>
      <c r="R520" s="175"/>
      <c r="S520" s="175"/>
      <c r="T520" s="175"/>
      <c r="U520" s="175"/>
      <c r="V520" s="175"/>
      <c r="W520" s="175"/>
      <c r="X520" s="175"/>
      <c r="Y520" s="175"/>
      <c r="Z520" s="175"/>
      <c r="AA520" s="175"/>
    </row>
    <row r="521" ht="15.75" customHeight="1">
      <c r="A521" s="175"/>
      <c r="B521" s="175"/>
      <c r="C521" s="175"/>
      <c r="D521" s="175"/>
      <c r="E521" s="175"/>
      <c r="F521" s="175"/>
      <c r="G521" s="175"/>
      <c r="H521" s="175"/>
      <c r="I521" s="294"/>
      <c r="J521" s="294"/>
      <c r="K521" s="294"/>
      <c r="L521" s="294"/>
      <c r="M521" s="294"/>
      <c r="N521" s="294"/>
      <c r="O521" s="175"/>
      <c r="P521" s="175"/>
      <c r="Q521" s="175"/>
      <c r="R521" s="175"/>
      <c r="S521" s="175"/>
      <c r="T521" s="175"/>
      <c r="U521" s="175"/>
      <c r="V521" s="175"/>
      <c r="W521" s="175"/>
      <c r="X521" s="175"/>
      <c r="Y521" s="175"/>
      <c r="Z521" s="175"/>
      <c r="AA521" s="175"/>
    </row>
    <row r="522" ht="15.75" customHeight="1">
      <c r="A522" s="175"/>
      <c r="B522" s="175"/>
      <c r="C522" s="175"/>
      <c r="D522" s="175"/>
      <c r="E522" s="175"/>
      <c r="F522" s="175"/>
      <c r="G522" s="175"/>
      <c r="H522" s="175"/>
      <c r="I522" s="294"/>
      <c r="J522" s="294"/>
      <c r="K522" s="294"/>
      <c r="L522" s="294"/>
      <c r="M522" s="294"/>
      <c r="N522" s="294"/>
      <c r="O522" s="175"/>
      <c r="P522" s="175"/>
      <c r="Q522" s="175"/>
      <c r="R522" s="175"/>
      <c r="S522" s="175"/>
      <c r="T522" s="175"/>
      <c r="U522" s="175"/>
      <c r="V522" s="175"/>
      <c r="W522" s="175"/>
      <c r="X522" s="175"/>
      <c r="Y522" s="175"/>
      <c r="Z522" s="175"/>
      <c r="AA522" s="175"/>
    </row>
    <row r="523" ht="15.75" customHeight="1">
      <c r="A523" s="175"/>
      <c r="B523" s="175"/>
      <c r="C523" s="175"/>
      <c r="D523" s="175"/>
      <c r="E523" s="175"/>
      <c r="F523" s="175"/>
      <c r="G523" s="175"/>
      <c r="H523" s="175"/>
      <c r="I523" s="294"/>
      <c r="J523" s="294"/>
      <c r="K523" s="294"/>
      <c r="L523" s="294"/>
      <c r="M523" s="294"/>
      <c r="N523" s="294"/>
      <c r="O523" s="175"/>
      <c r="P523" s="175"/>
      <c r="Q523" s="175"/>
      <c r="R523" s="175"/>
      <c r="S523" s="175"/>
      <c r="T523" s="175"/>
      <c r="U523" s="175"/>
      <c r="V523" s="175"/>
      <c r="W523" s="175"/>
      <c r="X523" s="175"/>
      <c r="Y523" s="175"/>
      <c r="Z523" s="175"/>
      <c r="AA523" s="175"/>
    </row>
    <row r="524" ht="15.75" customHeight="1">
      <c r="A524" s="175"/>
      <c r="B524" s="175"/>
      <c r="C524" s="175"/>
      <c r="D524" s="175"/>
      <c r="E524" s="175"/>
      <c r="F524" s="175"/>
      <c r="G524" s="175"/>
      <c r="H524" s="175"/>
      <c r="I524" s="294"/>
      <c r="J524" s="294"/>
      <c r="K524" s="294"/>
      <c r="L524" s="294"/>
      <c r="M524" s="294"/>
      <c r="N524" s="294"/>
      <c r="O524" s="175"/>
      <c r="P524" s="175"/>
      <c r="Q524" s="175"/>
      <c r="R524" s="175"/>
      <c r="S524" s="175"/>
      <c r="T524" s="175"/>
      <c r="U524" s="175"/>
      <c r="V524" s="175"/>
      <c r="W524" s="175"/>
      <c r="X524" s="175"/>
      <c r="Y524" s="175"/>
      <c r="Z524" s="175"/>
      <c r="AA524" s="175"/>
    </row>
    <row r="525" ht="15.75" customHeight="1">
      <c r="A525" s="175"/>
      <c r="B525" s="175"/>
      <c r="C525" s="175"/>
      <c r="D525" s="175"/>
      <c r="E525" s="175"/>
      <c r="F525" s="175"/>
      <c r="G525" s="175"/>
      <c r="H525" s="175"/>
      <c r="I525" s="294"/>
      <c r="J525" s="294"/>
      <c r="K525" s="294"/>
      <c r="L525" s="294"/>
      <c r="M525" s="294"/>
      <c r="N525" s="294"/>
      <c r="O525" s="175"/>
      <c r="P525" s="175"/>
      <c r="Q525" s="175"/>
      <c r="R525" s="175"/>
      <c r="S525" s="175"/>
      <c r="T525" s="175"/>
      <c r="U525" s="175"/>
      <c r="V525" s="175"/>
      <c r="W525" s="175"/>
      <c r="X525" s="175"/>
      <c r="Y525" s="175"/>
      <c r="Z525" s="175"/>
      <c r="AA525" s="175"/>
    </row>
    <row r="526" ht="15.75" customHeight="1">
      <c r="A526" s="175"/>
      <c r="B526" s="175"/>
      <c r="C526" s="175"/>
      <c r="D526" s="175"/>
      <c r="E526" s="175"/>
      <c r="F526" s="175"/>
      <c r="G526" s="175"/>
      <c r="H526" s="175"/>
      <c r="I526" s="294"/>
      <c r="J526" s="294"/>
      <c r="K526" s="294"/>
      <c r="L526" s="294"/>
      <c r="M526" s="294"/>
      <c r="N526" s="294"/>
      <c r="O526" s="175"/>
      <c r="P526" s="175"/>
      <c r="Q526" s="175"/>
      <c r="R526" s="175"/>
      <c r="S526" s="175"/>
      <c r="T526" s="175"/>
      <c r="U526" s="175"/>
      <c r="V526" s="175"/>
      <c r="W526" s="175"/>
      <c r="X526" s="175"/>
      <c r="Y526" s="175"/>
      <c r="Z526" s="175"/>
      <c r="AA526" s="175"/>
    </row>
    <row r="527" ht="15.75" customHeight="1">
      <c r="A527" s="175"/>
      <c r="B527" s="175"/>
      <c r="C527" s="175"/>
      <c r="D527" s="175"/>
      <c r="E527" s="175"/>
      <c r="F527" s="175"/>
      <c r="G527" s="175"/>
      <c r="H527" s="175"/>
      <c r="I527" s="294"/>
      <c r="J527" s="294"/>
      <c r="K527" s="294"/>
      <c r="L527" s="294"/>
      <c r="M527" s="294"/>
      <c r="N527" s="294"/>
      <c r="O527" s="175"/>
      <c r="P527" s="175"/>
      <c r="Q527" s="175"/>
      <c r="R527" s="175"/>
      <c r="S527" s="175"/>
      <c r="T527" s="175"/>
      <c r="U527" s="175"/>
      <c r="V527" s="175"/>
      <c r="W527" s="175"/>
      <c r="X527" s="175"/>
      <c r="Y527" s="175"/>
      <c r="Z527" s="175"/>
      <c r="AA527" s="175"/>
    </row>
    <row r="528" ht="15.75" customHeight="1">
      <c r="A528" s="175"/>
      <c r="B528" s="175"/>
      <c r="C528" s="175"/>
      <c r="D528" s="175"/>
      <c r="E528" s="175"/>
      <c r="F528" s="175"/>
      <c r="G528" s="175"/>
      <c r="H528" s="175"/>
      <c r="I528" s="294"/>
      <c r="J528" s="294"/>
      <c r="K528" s="294"/>
      <c r="L528" s="294"/>
      <c r="M528" s="294"/>
      <c r="N528" s="294"/>
      <c r="O528" s="175"/>
      <c r="P528" s="175"/>
      <c r="Q528" s="175"/>
      <c r="R528" s="175"/>
      <c r="S528" s="175"/>
      <c r="T528" s="175"/>
      <c r="U528" s="175"/>
      <c r="V528" s="175"/>
      <c r="W528" s="175"/>
      <c r="X528" s="175"/>
      <c r="Y528" s="175"/>
      <c r="Z528" s="175"/>
      <c r="AA528" s="175"/>
    </row>
    <row r="529" ht="15.75" customHeight="1">
      <c r="A529" s="175"/>
      <c r="B529" s="175"/>
      <c r="C529" s="175"/>
      <c r="D529" s="175"/>
      <c r="E529" s="175"/>
      <c r="F529" s="175"/>
      <c r="G529" s="175"/>
      <c r="H529" s="175"/>
      <c r="I529" s="294"/>
      <c r="J529" s="294"/>
      <c r="K529" s="294"/>
      <c r="L529" s="294"/>
      <c r="M529" s="294"/>
      <c r="N529" s="294"/>
      <c r="O529" s="175"/>
      <c r="P529" s="175"/>
      <c r="Q529" s="175"/>
      <c r="R529" s="175"/>
      <c r="S529" s="175"/>
      <c r="T529" s="175"/>
      <c r="U529" s="175"/>
      <c r="V529" s="175"/>
      <c r="W529" s="175"/>
      <c r="X529" s="175"/>
      <c r="Y529" s="175"/>
      <c r="Z529" s="175"/>
      <c r="AA529" s="175"/>
    </row>
    <row r="530" ht="15.75" customHeight="1">
      <c r="A530" s="175"/>
      <c r="B530" s="175"/>
      <c r="C530" s="175"/>
      <c r="D530" s="175"/>
      <c r="E530" s="175"/>
      <c r="F530" s="175"/>
      <c r="G530" s="175"/>
      <c r="H530" s="175"/>
      <c r="I530" s="294"/>
      <c r="J530" s="294"/>
      <c r="K530" s="294"/>
      <c r="L530" s="294"/>
      <c r="M530" s="294"/>
      <c r="N530" s="294"/>
      <c r="O530" s="175"/>
      <c r="P530" s="175"/>
      <c r="Q530" s="175"/>
      <c r="R530" s="175"/>
      <c r="S530" s="175"/>
      <c r="T530" s="175"/>
      <c r="U530" s="175"/>
      <c r="V530" s="175"/>
      <c r="W530" s="175"/>
      <c r="X530" s="175"/>
      <c r="Y530" s="175"/>
      <c r="Z530" s="175"/>
      <c r="AA530" s="175"/>
    </row>
    <row r="531" ht="15.75" customHeight="1">
      <c r="A531" s="175"/>
      <c r="B531" s="175"/>
      <c r="C531" s="175"/>
      <c r="D531" s="175"/>
      <c r="E531" s="175"/>
      <c r="F531" s="175"/>
      <c r="G531" s="175"/>
      <c r="H531" s="175"/>
      <c r="I531" s="294"/>
      <c r="J531" s="294"/>
      <c r="K531" s="294"/>
      <c r="L531" s="294"/>
      <c r="M531" s="294"/>
      <c r="N531" s="294"/>
      <c r="O531" s="175"/>
      <c r="P531" s="175"/>
      <c r="Q531" s="175"/>
      <c r="R531" s="175"/>
      <c r="S531" s="175"/>
      <c r="T531" s="175"/>
      <c r="U531" s="175"/>
      <c r="V531" s="175"/>
      <c r="W531" s="175"/>
      <c r="X531" s="175"/>
      <c r="Y531" s="175"/>
      <c r="Z531" s="175"/>
      <c r="AA531" s="175"/>
    </row>
    <row r="532" ht="15.75" customHeight="1">
      <c r="A532" s="175"/>
      <c r="B532" s="175"/>
      <c r="C532" s="175"/>
      <c r="D532" s="175"/>
      <c r="E532" s="175"/>
      <c r="F532" s="175"/>
      <c r="G532" s="175"/>
      <c r="H532" s="175"/>
      <c r="I532" s="294"/>
      <c r="J532" s="294"/>
      <c r="K532" s="294"/>
      <c r="L532" s="294"/>
      <c r="M532" s="294"/>
      <c r="N532" s="294"/>
      <c r="O532" s="175"/>
      <c r="P532" s="175"/>
      <c r="Q532" s="175"/>
      <c r="R532" s="175"/>
      <c r="S532" s="175"/>
      <c r="T532" s="175"/>
      <c r="U532" s="175"/>
      <c r="V532" s="175"/>
      <c r="W532" s="175"/>
      <c r="X532" s="175"/>
      <c r="Y532" s="175"/>
      <c r="Z532" s="175"/>
      <c r="AA532" s="175"/>
    </row>
    <row r="533" ht="15.75" customHeight="1">
      <c r="A533" s="175"/>
      <c r="B533" s="175"/>
      <c r="C533" s="175"/>
      <c r="D533" s="175"/>
      <c r="E533" s="175"/>
      <c r="F533" s="175"/>
      <c r="G533" s="175"/>
      <c r="H533" s="175"/>
      <c r="I533" s="294"/>
      <c r="J533" s="294"/>
      <c r="K533" s="294"/>
      <c r="L533" s="294"/>
      <c r="M533" s="294"/>
      <c r="N533" s="294"/>
      <c r="O533" s="175"/>
      <c r="P533" s="175"/>
      <c r="Q533" s="175"/>
      <c r="R533" s="175"/>
      <c r="S533" s="175"/>
      <c r="T533" s="175"/>
      <c r="U533" s="175"/>
      <c r="V533" s="175"/>
      <c r="W533" s="175"/>
      <c r="X533" s="175"/>
      <c r="Y533" s="175"/>
      <c r="Z533" s="175"/>
      <c r="AA533" s="175"/>
    </row>
    <row r="534" ht="15.75" customHeight="1">
      <c r="A534" s="175"/>
      <c r="B534" s="175"/>
      <c r="C534" s="175"/>
      <c r="D534" s="175"/>
      <c r="E534" s="175"/>
      <c r="F534" s="175"/>
      <c r="G534" s="175"/>
      <c r="H534" s="175"/>
      <c r="I534" s="294"/>
      <c r="J534" s="294"/>
      <c r="K534" s="294"/>
      <c r="L534" s="294"/>
      <c r="M534" s="294"/>
      <c r="N534" s="294"/>
      <c r="O534" s="175"/>
      <c r="P534" s="175"/>
      <c r="Q534" s="175"/>
      <c r="R534" s="175"/>
      <c r="S534" s="175"/>
      <c r="T534" s="175"/>
      <c r="U534" s="175"/>
      <c r="V534" s="175"/>
      <c r="W534" s="175"/>
      <c r="X534" s="175"/>
      <c r="Y534" s="175"/>
      <c r="Z534" s="175"/>
      <c r="AA534" s="175"/>
    </row>
    <row r="535" ht="15.75" customHeight="1">
      <c r="A535" s="175"/>
      <c r="B535" s="175"/>
      <c r="C535" s="175"/>
      <c r="D535" s="175"/>
      <c r="E535" s="175"/>
      <c r="F535" s="175"/>
      <c r="G535" s="175"/>
      <c r="H535" s="175"/>
      <c r="I535" s="294"/>
      <c r="J535" s="294"/>
      <c r="K535" s="294"/>
      <c r="L535" s="294"/>
      <c r="M535" s="294"/>
      <c r="N535" s="294"/>
      <c r="O535" s="175"/>
      <c r="P535" s="175"/>
      <c r="Q535" s="175"/>
      <c r="R535" s="175"/>
      <c r="S535" s="175"/>
      <c r="T535" s="175"/>
      <c r="U535" s="175"/>
      <c r="V535" s="175"/>
      <c r="W535" s="175"/>
      <c r="X535" s="175"/>
      <c r="Y535" s="175"/>
      <c r="Z535" s="175"/>
      <c r="AA535" s="175"/>
    </row>
    <row r="536" ht="15.75" customHeight="1">
      <c r="A536" s="175"/>
      <c r="B536" s="175"/>
      <c r="C536" s="175"/>
      <c r="D536" s="175"/>
      <c r="E536" s="175"/>
      <c r="F536" s="175"/>
      <c r="G536" s="175"/>
      <c r="H536" s="175"/>
      <c r="I536" s="294"/>
      <c r="J536" s="294"/>
      <c r="K536" s="294"/>
      <c r="L536" s="294"/>
      <c r="M536" s="294"/>
      <c r="N536" s="294"/>
      <c r="O536" s="175"/>
      <c r="P536" s="175"/>
      <c r="Q536" s="175"/>
      <c r="R536" s="175"/>
      <c r="S536" s="175"/>
      <c r="T536" s="175"/>
      <c r="U536" s="175"/>
      <c r="V536" s="175"/>
      <c r="W536" s="175"/>
      <c r="X536" s="175"/>
      <c r="Y536" s="175"/>
      <c r="Z536" s="175"/>
      <c r="AA536" s="175"/>
    </row>
    <row r="537" ht="15.75" customHeight="1">
      <c r="A537" s="175"/>
      <c r="B537" s="175"/>
      <c r="C537" s="175"/>
      <c r="D537" s="175"/>
      <c r="E537" s="175"/>
      <c r="F537" s="175"/>
      <c r="G537" s="175"/>
      <c r="H537" s="175"/>
      <c r="I537" s="294"/>
      <c r="J537" s="294"/>
      <c r="K537" s="294"/>
      <c r="L537" s="294"/>
      <c r="M537" s="294"/>
      <c r="N537" s="294"/>
      <c r="O537" s="175"/>
      <c r="P537" s="175"/>
      <c r="Q537" s="175"/>
      <c r="R537" s="175"/>
      <c r="S537" s="175"/>
      <c r="T537" s="175"/>
      <c r="U537" s="175"/>
      <c r="V537" s="175"/>
      <c r="W537" s="175"/>
      <c r="X537" s="175"/>
      <c r="Y537" s="175"/>
      <c r="Z537" s="175"/>
      <c r="AA537" s="175"/>
    </row>
    <row r="538" ht="15.75" customHeight="1">
      <c r="A538" s="175"/>
      <c r="B538" s="175"/>
      <c r="C538" s="175"/>
      <c r="D538" s="175"/>
      <c r="E538" s="175"/>
      <c r="F538" s="175"/>
      <c r="G538" s="175"/>
      <c r="H538" s="175"/>
      <c r="I538" s="294"/>
      <c r="J538" s="294"/>
      <c r="K538" s="294"/>
      <c r="L538" s="294"/>
      <c r="M538" s="294"/>
      <c r="N538" s="294"/>
      <c r="O538" s="175"/>
      <c r="P538" s="175"/>
      <c r="Q538" s="175"/>
      <c r="R538" s="175"/>
      <c r="S538" s="175"/>
      <c r="T538" s="175"/>
      <c r="U538" s="175"/>
      <c r="V538" s="175"/>
      <c r="W538" s="175"/>
      <c r="X538" s="175"/>
      <c r="Y538" s="175"/>
      <c r="Z538" s="175"/>
      <c r="AA538" s="175"/>
    </row>
    <row r="539" ht="15.75" customHeight="1">
      <c r="A539" s="175"/>
      <c r="B539" s="175"/>
      <c r="C539" s="175"/>
      <c r="D539" s="175"/>
      <c r="E539" s="175"/>
      <c r="F539" s="175"/>
      <c r="G539" s="175"/>
      <c r="H539" s="175"/>
      <c r="I539" s="294"/>
      <c r="J539" s="294"/>
      <c r="K539" s="294"/>
      <c r="L539" s="294"/>
      <c r="M539" s="294"/>
      <c r="N539" s="294"/>
      <c r="O539" s="175"/>
      <c r="P539" s="175"/>
      <c r="Q539" s="175"/>
      <c r="R539" s="175"/>
      <c r="S539" s="175"/>
      <c r="T539" s="175"/>
      <c r="U539" s="175"/>
      <c r="V539" s="175"/>
      <c r="W539" s="175"/>
      <c r="X539" s="175"/>
      <c r="Y539" s="175"/>
      <c r="Z539" s="175"/>
      <c r="AA539" s="175"/>
    </row>
    <row r="540" ht="15.75" customHeight="1">
      <c r="A540" s="175"/>
      <c r="B540" s="175"/>
      <c r="C540" s="175"/>
      <c r="D540" s="175"/>
      <c r="E540" s="175"/>
      <c r="F540" s="175"/>
      <c r="G540" s="175"/>
      <c r="H540" s="175"/>
      <c r="I540" s="294"/>
      <c r="J540" s="294"/>
      <c r="K540" s="294"/>
      <c r="L540" s="294"/>
      <c r="M540" s="294"/>
      <c r="N540" s="294"/>
      <c r="O540" s="175"/>
      <c r="P540" s="175"/>
      <c r="Q540" s="175"/>
      <c r="R540" s="175"/>
      <c r="S540" s="175"/>
      <c r="T540" s="175"/>
      <c r="U540" s="175"/>
      <c r="V540" s="175"/>
      <c r="W540" s="175"/>
      <c r="X540" s="175"/>
      <c r="Y540" s="175"/>
      <c r="Z540" s="175"/>
      <c r="AA540" s="175"/>
    </row>
    <row r="541" ht="15.75" customHeight="1">
      <c r="A541" s="175"/>
      <c r="B541" s="175"/>
      <c r="C541" s="175"/>
      <c r="D541" s="175"/>
      <c r="E541" s="175"/>
      <c r="F541" s="175"/>
      <c r="G541" s="175"/>
      <c r="H541" s="175"/>
      <c r="I541" s="294"/>
      <c r="J541" s="294"/>
      <c r="K541" s="294"/>
      <c r="L541" s="294"/>
      <c r="M541" s="294"/>
      <c r="N541" s="294"/>
      <c r="O541" s="175"/>
      <c r="P541" s="175"/>
      <c r="Q541" s="175"/>
      <c r="R541" s="175"/>
      <c r="S541" s="175"/>
      <c r="T541" s="175"/>
      <c r="U541" s="175"/>
      <c r="V541" s="175"/>
      <c r="W541" s="175"/>
      <c r="X541" s="175"/>
      <c r="Y541" s="175"/>
      <c r="Z541" s="175"/>
      <c r="AA541" s="175"/>
    </row>
    <row r="542" ht="15.75" customHeight="1">
      <c r="A542" s="175"/>
      <c r="B542" s="175"/>
      <c r="C542" s="175"/>
      <c r="D542" s="175"/>
      <c r="E542" s="175"/>
      <c r="F542" s="175"/>
      <c r="G542" s="175"/>
      <c r="H542" s="175"/>
      <c r="I542" s="294"/>
      <c r="J542" s="294"/>
      <c r="K542" s="294"/>
      <c r="L542" s="294"/>
      <c r="M542" s="294"/>
      <c r="N542" s="294"/>
      <c r="O542" s="175"/>
      <c r="P542" s="175"/>
      <c r="Q542" s="175"/>
      <c r="R542" s="175"/>
      <c r="S542" s="175"/>
      <c r="T542" s="175"/>
      <c r="U542" s="175"/>
      <c r="V542" s="175"/>
      <c r="W542" s="175"/>
      <c r="X542" s="175"/>
      <c r="Y542" s="175"/>
      <c r="Z542" s="175"/>
      <c r="AA542" s="175"/>
    </row>
    <row r="543" ht="15.75" customHeight="1">
      <c r="A543" s="175"/>
      <c r="B543" s="175"/>
      <c r="C543" s="175"/>
      <c r="D543" s="175"/>
      <c r="E543" s="175"/>
      <c r="F543" s="175"/>
      <c r="G543" s="175"/>
      <c r="H543" s="175"/>
      <c r="I543" s="294"/>
      <c r="J543" s="294"/>
      <c r="K543" s="294"/>
      <c r="L543" s="294"/>
      <c r="M543" s="294"/>
      <c r="N543" s="294"/>
      <c r="O543" s="175"/>
      <c r="P543" s="175"/>
      <c r="Q543" s="175"/>
      <c r="R543" s="175"/>
      <c r="S543" s="175"/>
      <c r="T543" s="175"/>
      <c r="U543" s="175"/>
      <c r="V543" s="175"/>
      <c r="W543" s="175"/>
      <c r="X543" s="175"/>
      <c r="Y543" s="175"/>
      <c r="Z543" s="175"/>
      <c r="AA543" s="175"/>
    </row>
    <row r="544" ht="15.75" customHeight="1">
      <c r="A544" s="175"/>
      <c r="B544" s="175"/>
      <c r="C544" s="175"/>
      <c r="D544" s="175"/>
      <c r="E544" s="175"/>
      <c r="F544" s="175"/>
      <c r="G544" s="175"/>
      <c r="H544" s="175"/>
      <c r="I544" s="294"/>
      <c r="J544" s="294"/>
      <c r="K544" s="294"/>
      <c r="L544" s="294"/>
      <c r="M544" s="294"/>
      <c r="N544" s="294"/>
      <c r="O544" s="175"/>
      <c r="P544" s="175"/>
      <c r="Q544" s="175"/>
      <c r="R544" s="175"/>
      <c r="S544" s="175"/>
      <c r="T544" s="175"/>
      <c r="U544" s="175"/>
      <c r="V544" s="175"/>
      <c r="W544" s="175"/>
      <c r="X544" s="175"/>
      <c r="Y544" s="175"/>
      <c r="Z544" s="175"/>
      <c r="AA544" s="175"/>
    </row>
    <row r="545" ht="15.75" customHeight="1">
      <c r="A545" s="175"/>
      <c r="B545" s="175"/>
      <c r="C545" s="175"/>
      <c r="D545" s="175"/>
      <c r="E545" s="175"/>
      <c r="F545" s="175"/>
      <c r="G545" s="175"/>
      <c r="H545" s="175"/>
      <c r="I545" s="294"/>
      <c r="J545" s="294"/>
      <c r="K545" s="294"/>
      <c r="L545" s="294"/>
      <c r="M545" s="294"/>
      <c r="N545" s="294"/>
      <c r="O545" s="175"/>
      <c r="P545" s="175"/>
      <c r="Q545" s="175"/>
      <c r="R545" s="175"/>
      <c r="S545" s="175"/>
      <c r="T545" s="175"/>
      <c r="U545" s="175"/>
      <c r="V545" s="175"/>
      <c r="W545" s="175"/>
      <c r="X545" s="175"/>
      <c r="Y545" s="175"/>
      <c r="Z545" s="175"/>
      <c r="AA545" s="175"/>
    </row>
    <row r="546" ht="15.75" customHeight="1">
      <c r="A546" s="175"/>
      <c r="B546" s="175"/>
      <c r="C546" s="175"/>
      <c r="D546" s="175"/>
      <c r="E546" s="175"/>
      <c r="F546" s="175"/>
      <c r="G546" s="175"/>
      <c r="H546" s="175"/>
      <c r="I546" s="294"/>
      <c r="J546" s="294"/>
      <c r="K546" s="294"/>
      <c r="L546" s="294"/>
      <c r="M546" s="294"/>
      <c r="N546" s="294"/>
      <c r="O546" s="175"/>
      <c r="P546" s="175"/>
      <c r="Q546" s="175"/>
      <c r="R546" s="175"/>
      <c r="S546" s="175"/>
      <c r="T546" s="175"/>
      <c r="U546" s="175"/>
      <c r="V546" s="175"/>
      <c r="W546" s="175"/>
      <c r="X546" s="175"/>
      <c r="Y546" s="175"/>
      <c r="Z546" s="175"/>
      <c r="AA546" s="175"/>
    </row>
    <row r="547" ht="15.75" customHeight="1">
      <c r="A547" s="175"/>
      <c r="B547" s="175"/>
      <c r="C547" s="175"/>
      <c r="D547" s="175"/>
      <c r="E547" s="175"/>
      <c r="F547" s="175"/>
      <c r="G547" s="175"/>
      <c r="H547" s="175"/>
      <c r="I547" s="294"/>
      <c r="J547" s="294"/>
      <c r="K547" s="294"/>
      <c r="L547" s="294"/>
      <c r="M547" s="294"/>
      <c r="N547" s="294"/>
      <c r="O547" s="175"/>
      <c r="P547" s="175"/>
      <c r="Q547" s="175"/>
      <c r="R547" s="175"/>
      <c r="S547" s="175"/>
      <c r="T547" s="175"/>
      <c r="U547" s="175"/>
      <c r="V547" s="175"/>
      <c r="W547" s="175"/>
      <c r="X547" s="175"/>
      <c r="Y547" s="175"/>
      <c r="Z547" s="175"/>
      <c r="AA547" s="175"/>
    </row>
    <row r="548" ht="15.75" customHeight="1">
      <c r="A548" s="175"/>
      <c r="B548" s="175"/>
      <c r="C548" s="175"/>
      <c r="D548" s="175"/>
      <c r="E548" s="175"/>
      <c r="F548" s="175"/>
      <c r="G548" s="175"/>
      <c r="H548" s="175"/>
      <c r="I548" s="294"/>
      <c r="J548" s="294"/>
      <c r="K548" s="294"/>
      <c r="L548" s="294"/>
      <c r="M548" s="294"/>
      <c r="N548" s="294"/>
      <c r="O548" s="175"/>
      <c r="P548" s="175"/>
      <c r="Q548" s="175"/>
      <c r="R548" s="175"/>
      <c r="S548" s="175"/>
      <c r="T548" s="175"/>
      <c r="U548" s="175"/>
      <c r="V548" s="175"/>
      <c r="W548" s="175"/>
      <c r="X548" s="175"/>
      <c r="Y548" s="175"/>
      <c r="Z548" s="175"/>
      <c r="AA548" s="175"/>
    </row>
    <row r="549" ht="15.75" customHeight="1">
      <c r="A549" s="175"/>
      <c r="B549" s="175"/>
      <c r="C549" s="175"/>
      <c r="D549" s="175"/>
      <c r="E549" s="175"/>
      <c r="F549" s="175"/>
      <c r="G549" s="175"/>
      <c r="H549" s="175"/>
      <c r="I549" s="294"/>
      <c r="J549" s="294"/>
      <c r="K549" s="294"/>
      <c r="L549" s="294"/>
      <c r="M549" s="294"/>
      <c r="N549" s="294"/>
      <c r="O549" s="175"/>
      <c r="P549" s="175"/>
      <c r="Q549" s="175"/>
      <c r="R549" s="175"/>
      <c r="S549" s="175"/>
      <c r="T549" s="175"/>
      <c r="U549" s="175"/>
      <c r="V549" s="175"/>
      <c r="W549" s="175"/>
      <c r="X549" s="175"/>
      <c r="Y549" s="175"/>
      <c r="Z549" s="175"/>
      <c r="AA549" s="175"/>
    </row>
    <row r="550" ht="15.75" customHeight="1">
      <c r="A550" s="175"/>
      <c r="B550" s="175"/>
      <c r="C550" s="175"/>
      <c r="D550" s="175"/>
      <c r="E550" s="175"/>
      <c r="F550" s="175"/>
      <c r="G550" s="175"/>
      <c r="H550" s="175"/>
      <c r="I550" s="294"/>
      <c r="J550" s="294"/>
      <c r="K550" s="294"/>
      <c r="L550" s="294"/>
      <c r="M550" s="294"/>
      <c r="N550" s="294"/>
      <c r="O550" s="175"/>
      <c r="P550" s="175"/>
      <c r="Q550" s="175"/>
      <c r="R550" s="175"/>
      <c r="S550" s="175"/>
      <c r="T550" s="175"/>
      <c r="U550" s="175"/>
      <c r="V550" s="175"/>
      <c r="W550" s="175"/>
      <c r="X550" s="175"/>
      <c r="Y550" s="175"/>
      <c r="Z550" s="175"/>
      <c r="AA550" s="175"/>
    </row>
    <row r="551" ht="15.75" customHeight="1">
      <c r="A551" s="175"/>
      <c r="B551" s="175"/>
      <c r="C551" s="175"/>
      <c r="D551" s="175"/>
      <c r="E551" s="175"/>
      <c r="F551" s="175"/>
      <c r="G551" s="175"/>
      <c r="H551" s="175"/>
      <c r="I551" s="294"/>
      <c r="J551" s="294"/>
      <c r="K551" s="294"/>
      <c r="L551" s="294"/>
      <c r="M551" s="294"/>
      <c r="N551" s="294"/>
      <c r="O551" s="175"/>
      <c r="P551" s="175"/>
      <c r="Q551" s="175"/>
      <c r="R551" s="175"/>
      <c r="S551" s="175"/>
      <c r="T551" s="175"/>
      <c r="U551" s="175"/>
      <c r="V551" s="175"/>
      <c r="W551" s="175"/>
      <c r="X551" s="175"/>
      <c r="Y551" s="175"/>
      <c r="Z551" s="175"/>
      <c r="AA551" s="175"/>
    </row>
    <row r="552" ht="15.75" customHeight="1">
      <c r="A552" s="175"/>
      <c r="B552" s="175"/>
      <c r="C552" s="175"/>
      <c r="D552" s="175"/>
      <c r="E552" s="175"/>
      <c r="F552" s="175"/>
      <c r="G552" s="175"/>
      <c r="H552" s="175"/>
      <c r="I552" s="294"/>
      <c r="J552" s="294"/>
      <c r="K552" s="294"/>
      <c r="L552" s="294"/>
      <c r="M552" s="294"/>
      <c r="N552" s="294"/>
      <c r="O552" s="175"/>
      <c r="P552" s="175"/>
      <c r="Q552" s="175"/>
      <c r="R552" s="175"/>
      <c r="S552" s="175"/>
      <c r="T552" s="175"/>
      <c r="U552" s="175"/>
      <c r="V552" s="175"/>
      <c r="W552" s="175"/>
      <c r="X552" s="175"/>
      <c r="Y552" s="175"/>
      <c r="Z552" s="175"/>
      <c r="AA552" s="175"/>
    </row>
    <row r="553" ht="15.75" customHeight="1">
      <c r="A553" s="175"/>
      <c r="B553" s="175"/>
      <c r="C553" s="175"/>
      <c r="D553" s="175"/>
      <c r="E553" s="175"/>
      <c r="F553" s="175"/>
      <c r="G553" s="175"/>
      <c r="H553" s="175"/>
      <c r="I553" s="294"/>
      <c r="J553" s="294"/>
      <c r="K553" s="294"/>
      <c r="L553" s="294"/>
      <c r="M553" s="294"/>
      <c r="N553" s="294"/>
      <c r="O553" s="175"/>
      <c r="P553" s="175"/>
      <c r="Q553" s="175"/>
      <c r="R553" s="175"/>
      <c r="S553" s="175"/>
      <c r="T553" s="175"/>
      <c r="U553" s="175"/>
      <c r="V553" s="175"/>
      <c r="W553" s="175"/>
      <c r="X553" s="175"/>
      <c r="Y553" s="175"/>
      <c r="Z553" s="175"/>
      <c r="AA553" s="175"/>
    </row>
    <row r="554" ht="15.75" customHeight="1">
      <c r="A554" s="175"/>
      <c r="B554" s="175"/>
      <c r="C554" s="175"/>
      <c r="D554" s="175"/>
      <c r="E554" s="175"/>
      <c r="F554" s="175"/>
      <c r="G554" s="175"/>
      <c r="H554" s="175"/>
      <c r="I554" s="294"/>
      <c r="J554" s="294"/>
      <c r="K554" s="294"/>
      <c r="L554" s="294"/>
      <c r="M554" s="294"/>
      <c r="N554" s="294"/>
      <c r="O554" s="175"/>
      <c r="P554" s="175"/>
      <c r="Q554" s="175"/>
      <c r="R554" s="175"/>
      <c r="S554" s="175"/>
      <c r="T554" s="175"/>
      <c r="U554" s="175"/>
      <c r="V554" s="175"/>
      <c r="W554" s="175"/>
      <c r="X554" s="175"/>
      <c r="Y554" s="175"/>
      <c r="Z554" s="175"/>
      <c r="AA554" s="175"/>
    </row>
    <row r="555" ht="15.75" customHeight="1">
      <c r="A555" s="175"/>
      <c r="B555" s="175"/>
      <c r="C555" s="175"/>
      <c r="D555" s="175"/>
      <c r="E555" s="175"/>
      <c r="F555" s="175"/>
      <c r="G555" s="175"/>
      <c r="H555" s="175"/>
      <c r="I555" s="294"/>
      <c r="J555" s="294"/>
      <c r="K555" s="294"/>
      <c r="L555" s="294"/>
      <c r="M555" s="294"/>
      <c r="N555" s="294"/>
      <c r="O555" s="175"/>
      <c r="P555" s="175"/>
      <c r="Q555" s="175"/>
      <c r="R555" s="175"/>
      <c r="S555" s="175"/>
      <c r="T555" s="175"/>
      <c r="U555" s="175"/>
      <c r="V555" s="175"/>
      <c r="W555" s="175"/>
      <c r="X555" s="175"/>
      <c r="Y555" s="175"/>
      <c r="Z555" s="175"/>
      <c r="AA555" s="175"/>
    </row>
    <row r="556" ht="15.75" customHeight="1">
      <c r="A556" s="175"/>
      <c r="B556" s="175"/>
      <c r="C556" s="175"/>
      <c r="D556" s="175"/>
      <c r="E556" s="175"/>
      <c r="F556" s="175"/>
      <c r="G556" s="175"/>
      <c r="H556" s="175"/>
      <c r="I556" s="294"/>
      <c r="J556" s="294"/>
      <c r="K556" s="294"/>
      <c r="L556" s="294"/>
      <c r="M556" s="294"/>
      <c r="N556" s="294"/>
      <c r="O556" s="175"/>
      <c r="P556" s="175"/>
      <c r="Q556" s="175"/>
      <c r="R556" s="175"/>
      <c r="S556" s="175"/>
      <c r="T556" s="175"/>
      <c r="U556" s="175"/>
      <c r="V556" s="175"/>
      <c r="W556" s="175"/>
      <c r="X556" s="175"/>
      <c r="Y556" s="175"/>
      <c r="Z556" s="175"/>
      <c r="AA556" s="175"/>
    </row>
    <row r="557" ht="15.75" customHeight="1">
      <c r="A557" s="175"/>
      <c r="B557" s="175"/>
      <c r="C557" s="175"/>
      <c r="D557" s="175"/>
      <c r="E557" s="175"/>
      <c r="F557" s="175"/>
      <c r="G557" s="175"/>
      <c r="H557" s="175"/>
      <c r="I557" s="294"/>
      <c r="J557" s="294"/>
      <c r="K557" s="294"/>
      <c r="L557" s="294"/>
      <c r="M557" s="294"/>
      <c r="N557" s="294"/>
      <c r="O557" s="175"/>
      <c r="P557" s="175"/>
      <c r="Q557" s="175"/>
      <c r="R557" s="175"/>
      <c r="S557" s="175"/>
      <c r="T557" s="175"/>
      <c r="U557" s="175"/>
      <c r="V557" s="175"/>
      <c r="W557" s="175"/>
      <c r="X557" s="175"/>
      <c r="Y557" s="175"/>
      <c r="Z557" s="175"/>
      <c r="AA557" s="175"/>
    </row>
    <row r="558" ht="15.75" customHeight="1">
      <c r="A558" s="175"/>
      <c r="B558" s="175"/>
      <c r="C558" s="175"/>
      <c r="D558" s="175"/>
      <c r="E558" s="175"/>
      <c r="F558" s="175"/>
      <c r="G558" s="175"/>
      <c r="H558" s="175"/>
      <c r="I558" s="294"/>
      <c r="J558" s="294"/>
      <c r="K558" s="294"/>
      <c r="L558" s="294"/>
      <c r="M558" s="294"/>
      <c r="N558" s="294"/>
      <c r="O558" s="175"/>
      <c r="P558" s="175"/>
      <c r="Q558" s="175"/>
      <c r="R558" s="175"/>
      <c r="S558" s="175"/>
      <c r="T558" s="175"/>
      <c r="U558" s="175"/>
      <c r="V558" s="175"/>
      <c r="W558" s="175"/>
      <c r="X558" s="175"/>
      <c r="Y558" s="175"/>
      <c r="Z558" s="175"/>
      <c r="AA558" s="175"/>
    </row>
    <row r="559" ht="15.75" customHeight="1">
      <c r="A559" s="175"/>
      <c r="B559" s="175"/>
      <c r="C559" s="175"/>
      <c r="D559" s="175"/>
      <c r="E559" s="175"/>
      <c r="F559" s="175"/>
      <c r="G559" s="175"/>
      <c r="H559" s="175"/>
      <c r="I559" s="294"/>
      <c r="J559" s="294"/>
      <c r="K559" s="294"/>
      <c r="L559" s="294"/>
      <c r="M559" s="294"/>
      <c r="N559" s="294"/>
      <c r="O559" s="175"/>
      <c r="P559" s="175"/>
      <c r="Q559" s="175"/>
      <c r="R559" s="175"/>
      <c r="S559" s="175"/>
      <c r="T559" s="175"/>
      <c r="U559" s="175"/>
      <c r="V559" s="175"/>
      <c r="W559" s="175"/>
      <c r="X559" s="175"/>
      <c r="Y559" s="175"/>
      <c r="Z559" s="175"/>
      <c r="AA559" s="175"/>
    </row>
    <row r="560" ht="15.75" customHeight="1">
      <c r="A560" s="175"/>
      <c r="B560" s="175"/>
      <c r="C560" s="175"/>
      <c r="D560" s="175"/>
      <c r="E560" s="175"/>
      <c r="F560" s="175"/>
      <c r="G560" s="175"/>
      <c r="H560" s="175"/>
      <c r="I560" s="294"/>
      <c r="J560" s="294"/>
      <c r="K560" s="294"/>
      <c r="L560" s="294"/>
      <c r="M560" s="294"/>
      <c r="N560" s="294"/>
      <c r="O560" s="175"/>
      <c r="P560" s="175"/>
      <c r="Q560" s="175"/>
      <c r="R560" s="175"/>
      <c r="S560" s="175"/>
      <c r="T560" s="175"/>
      <c r="U560" s="175"/>
      <c r="V560" s="175"/>
      <c r="W560" s="175"/>
      <c r="X560" s="175"/>
      <c r="Y560" s="175"/>
      <c r="Z560" s="175"/>
      <c r="AA560" s="175"/>
    </row>
    <row r="561" ht="15.75" customHeight="1">
      <c r="A561" s="175"/>
      <c r="B561" s="175"/>
      <c r="C561" s="175"/>
      <c r="D561" s="175"/>
      <c r="E561" s="175"/>
      <c r="F561" s="175"/>
      <c r="G561" s="175"/>
      <c r="H561" s="175"/>
      <c r="I561" s="294"/>
      <c r="J561" s="294"/>
      <c r="K561" s="294"/>
      <c r="L561" s="294"/>
      <c r="M561" s="294"/>
      <c r="N561" s="294"/>
      <c r="O561" s="175"/>
      <c r="P561" s="175"/>
      <c r="Q561" s="175"/>
      <c r="R561" s="175"/>
      <c r="S561" s="175"/>
      <c r="T561" s="175"/>
      <c r="U561" s="175"/>
      <c r="V561" s="175"/>
      <c r="W561" s="175"/>
      <c r="X561" s="175"/>
      <c r="Y561" s="175"/>
      <c r="Z561" s="175"/>
      <c r="AA561" s="175"/>
    </row>
    <row r="562" ht="15.75" customHeight="1">
      <c r="A562" s="175"/>
      <c r="B562" s="175"/>
      <c r="C562" s="175"/>
      <c r="D562" s="175"/>
      <c r="E562" s="175"/>
      <c r="F562" s="175"/>
      <c r="G562" s="175"/>
      <c r="H562" s="175"/>
      <c r="I562" s="294"/>
      <c r="J562" s="294"/>
      <c r="K562" s="294"/>
      <c r="L562" s="294"/>
      <c r="M562" s="294"/>
      <c r="N562" s="294"/>
      <c r="O562" s="175"/>
      <c r="P562" s="175"/>
      <c r="Q562" s="175"/>
      <c r="R562" s="175"/>
      <c r="S562" s="175"/>
      <c r="T562" s="175"/>
      <c r="U562" s="175"/>
      <c r="V562" s="175"/>
      <c r="W562" s="175"/>
      <c r="X562" s="175"/>
      <c r="Y562" s="175"/>
      <c r="Z562" s="175"/>
      <c r="AA562" s="175"/>
    </row>
    <row r="563" ht="15.75" customHeight="1">
      <c r="A563" s="175"/>
      <c r="B563" s="175"/>
      <c r="C563" s="175"/>
      <c r="D563" s="175"/>
      <c r="E563" s="175"/>
      <c r="F563" s="175"/>
      <c r="G563" s="175"/>
      <c r="H563" s="175"/>
      <c r="I563" s="294"/>
      <c r="J563" s="294"/>
      <c r="K563" s="294"/>
      <c r="L563" s="294"/>
      <c r="M563" s="294"/>
      <c r="N563" s="294"/>
      <c r="O563" s="175"/>
      <c r="P563" s="175"/>
      <c r="Q563" s="175"/>
      <c r="R563" s="175"/>
      <c r="S563" s="175"/>
      <c r="T563" s="175"/>
      <c r="U563" s="175"/>
      <c r="V563" s="175"/>
      <c r="W563" s="175"/>
      <c r="X563" s="175"/>
      <c r="Y563" s="175"/>
      <c r="Z563" s="175"/>
      <c r="AA563" s="175"/>
    </row>
    <row r="564" ht="15.75" customHeight="1">
      <c r="A564" s="175"/>
      <c r="B564" s="175"/>
      <c r="C564" s="175"/>
      <c r="D564" s="175"/>
      <c r="E564" s="175"/>
      <c r="F564" s="175"/>
      <c r="G564" s="175"/>
      <c r="H564" s="175"/>
      <c r="I564" s="294"/>
      <c r="J564" s="294"/>
      <c r="K564" s="294"/>
      <c r="L564" s="294"/>
      <c r="M564" s="294"/>
      <c r="N564" s="294"/>
      <c r="O564" s="175"/>
      <c r="P564" s="175"/>
      <c r="Q564" s="175"/>
      <c r="R564" s="175"/>
      <c r="S564" s="175"/>
      <c r="T564" s="175"/>
      <c r="U564" s="175"/>
      <c r="V564" s="175"/>
      <c r="W564" s="175"/>
      <c r="X564" s="175"/>
      <c r="Y564" s="175"/>
      <c r="Z564" s="175"/>
      <c r="AA564" s="175"/>
    </row>
    <row r="565" ht="15.75" customHeight="1">
      <c r="A565" s="175"/>
      <c r="B565" s="175"/>
      <c r="C565" s="175"/>
      <c r="D565" s="175"/>
      <c r="E565" s="175"/>
      <c r="F565" s="175"/>
      <c r="G565" s="175"/>
      <c r="H565" s="175"/>
      <c r="I565" s="294"/>
      <c r="J565" s="294"/>
      <c r="K565" s="294"/>
      <c r="L565" s="294"/>
      <c r="M565" s="294"/>
      <c r="N565" s="294"/>
      <c r="O565" s="175"/>
      <c r="P565" s="175"/>
      <c r="Q565" s="175"/>
      <c r="R565" s="175"/>
      <c r="S565" s="175"/>
      <c r="T565" s="175"/>
      <c r="U565" s="175"/>
      <c r="V565" s="175"/>
      <c r="W565" s="175"/>
      <c r="X565" s="175"/>
      <c r="Y565" s="175"/>
      <c r="Z565" s="175"/>
      <c r="AA565" s="175"/>
    </row>
    <row r="566" ht="15.75" customHeight="1">
      <c r="A566" s="175"/>
      <c r="B566" s="175"/>
      <c r="C566" s="175"/>
      <c r="D566" s="175"/>
      <c r="E566" s="175"/>
      <c r="F566" s="175"/>
      <c r="G566" s="175"/>
      <c r="H566" s="175"/>
      <c r="I566" s="294"/>
      <c r="J566" s="294"/>
      <c r="K566" s="294"/>
      <c r="L566" s="294"/>
      <c r="M566" s="294"/>
      <c r="N566" s="294"/>
      <c r="O566" s="175"/>
      <c r="P566" s="175"/>
      <c r="Q566" s="175"/>
      <c r="R566" s="175"/>
      <c r="S566" s="175"/>
      <c r="T566" s="175"/>
      <c r="U566" s="175"/>
      <c r="V566" s="175"/>
      <c r="W566" s="175"/>
      <c r="X566" s="175"/>
      <c r="Y566" s="175"/>
      <c r="Z566" s="175"/>
      <c r="AA566" s="175"/>
    </row>
    <row r="567" ht="15.75" customHeight="1">
      <c r="A567" s="175"/>
      <c r="B567" s="175"/>
      <c r="C567" s="175"/>
      <c r="D567" s="175"/>
      <c r="E567" s="175"/>
      <c r="F567" s="175"/>
      <c r="G567" s="175"/>
      <c r="H567" s="175"/>
      <c r="I567" s="294"/>
      <c r="J567" s="294"/>
      <c r="K567" s="294"/>
      <c r="L567" s="294"/>
      <c r="M567" s="294"/>
      <c r="N567" s="294"/>
      <c r="O567" s="175"/>
      <c r="P567" s="175"/>
      <c r="Q567" s="175"/>
      <c r="R567" s="175"/>
      <c r="S567" s="175"/>
      <c r="T567" s="175"/>
      <c r="U567" s="175"/>
      <c r="V567" s="175"/>
      <c r="W567" s="175"/>
      <c r="X567" s="175"/>
      <c r="Y567" s="175"/>
      <c r="Z567" s="175"/>
      <c r="AA567" s="175"/>
    </row>
    <row r="568" ht="15.75" customHeight="1">
      <c r="A568" s="175"/>
      <c r="B568" s="175"/>
      <c r="C568" s="175"/>
      <c r="D568" s="175"/>
      <c r="E568" s="175"/>
      <c r="F568" s="175"/>
      <c r="G568" s="175"/>
      <c r="H568" s="175"/>
      <c r="I568" s="294"/>
      <c r="J568" s="294"/>
      <c r="K568" s="294"/>
      <c r="L568" s="294"/>
      <c r="M568" s="294"/>
      <c r="N568" s="294"/>
      <c r="O568" s="175"/>
      <c r="P568" s="175"/>
      <c r="Q568" s="175"/>
      <c r="R568" s="175"/>
      <c r="S568" s="175"/>
      <c r="T568" s="175"/>
      <c r="U568" s="175"/>
      <c r="V568" s="175"/>
      <c r="W568" s="175"/>
      <c r="X568" s="175"/>
      <c r="Y568" s="175"/>
      <c r="Z568" s="175"/>
      <c r="AA568" s="175"/>
    </row>
    <row r="569" ht="15.75" customHeight="1">
      <c r="A569" s="175"/>
      <c r="B569" s="175"/>
      <c r="C569" s="175"/>
      <c r="D569" s="175"/>
      <c r="E569" s="175"/>
      <c r="F569" s="175"/>
      <c r="G569" s="175"/>
      <c r="H569" s="175"/>
      <c r="I569" s="294"/>
      <c r="J569" s="294"/>
      <c r="K569" s="294"/>
      <c r="L569" s="294"/>
      <c r="M569" s="294"/>
      <c r="N569" s="294"/>
      <c r="O569" s="175"/>
      <c r="P569" s="175"/>
      <c r="Q569" s="175"/>
      <c r="R569" s="175"/>
      <c r="S569" s="175"/>
      <c r="T569" s="175"/>
      <c r="U569" s="175"/>
      <c r="V569" s="175"/>
      <c r="W569" s="175"/>
      <c r="X569" s="175"/>
      <c r="Y569" s="175"/>
      <c r="Z569" s="175"/>
      <c r="AA569" s="175"/>
    </row>
    <row r="570" ht="15.75" customHeight="1">
      <c r="A570" s="175"/>
      <c r="B570" s="175"/>
      <c r="C570" s="175"/>
      <c r="D570" s="175"/>
      <c r="E570" s="175"/>
      <c r="F570" s="175"/>
      <c r="G570" s="175"/>
      <c r="H570" s="175"/>
      <c r="I570" s="294"/>
      <c r="J570" s="294"/>
      <c r="K570" s="294"/>
      <c r="L570" s="294"/>
      <c r="M570" s="294"/>
      <c r="N570" s="294"/>
      <c r="O570" s="175"/>
      <c r="P570" s="175"/>
      <c r="Q570" s="175"/>
      <c r="R570" s="175"/>
      <c r="S570" s="175"/>
      <c r="T570" s="175"/>
      <c r="U570" s="175"/>
      <c r="V570" s="175"/>
      <c r="W570" s="175"/>
      <c r="X570" s="175"/>
      <c r="Y570" s="175"/>
      <c r="Z570" s="175"/>
      <c r="AA570" s="175"/>
    </row>
    <row r="571" ht="15.75" customHeight="1">
      <c r="A571" s="175"/>
      <c r="B571" s="175"/>
      <c r="C571" s="175"/>
      <c r="D571" s="175"/>
      <c r="E571" s="175"/>
      <c r="F571" s="175"/>
      <c r="G571" s="175"/>
      <c r="H571" s="175"/>
      <c r="I571" s="294"/>
      <c r="J571" s="294"/>
      <c r="K571" s="294"/>
      <c r="L571" s="294"/>
      <c r="M571" s="294"/>
      <c r="N571" s="294"/>
      <c r="O571" s="175"/>
      <c r="P571" s="175"/>
      <c r="Q571" s="175"/>
      <c r="R571" s="175"/>
      <c r="S571" s="175"/>
      <c r="T571" s="175"/>
      <c r="U571" s="175"/>
      <c r="V571" s="175"/>
      <c r="W571" s="175"/>
      <c r="X571" s="175"/>
      <c r="Y571" s="175"/>
      <c r="Z571" s="175"/>
      <c r="AA571" s="175"/>
    </row>
    <row r="572" ht="15.75" customHeight="1">
      <c r="A572" s="175"/>
      <c r="B572" s="175"/>
      <c r="C572" s="175"/>
      <c r="D572" s="175"/>
      <c r="E572" s="175"/>
      <c r="F572" s="175"/>
      <c r="G572" s="175"/>
      <c r="H572" s="175"/>
      <c r="I572" s="294"/>
      <c r="J572" s="294"/>
      <c r="K572" s="294"/>
      <c r="L572" s="294"/>
      <c r="M572" s="294"/>
      <c r="N572" s="294"/>
      <c r="O572" s="175"/>
      <c r="P572" s="175"/>
      <c r="Q572" s="175"/>
      <c r="R572" s="175"/>
      <c r="S572" s="175"/>
      <c r="T572" s="175"/>
      <c r="U572" s="175"/>
      <c r="V572" s="175"/>
      <c r="W572" s="175"/>
      <c r="X572" s="175"/>
      <c r="Y572" s="175"/>
      <c r="Z572" s="175"/>
      <c r="AA572" s="175"/>
    </row>
    <row r="573" ht="15.75" customHeight="1">
      <c r="A573" s="175"/>
      <c r="B573" s="175"/>
      <c r="C573" s="175"/>
      <c r="D573" s="175"/>
      <c r="E573" s="175"/>
      <c r="F573" s="175"/>
      <c r="G573" s="175"/>
      <c r="H573" s="175"/>
      <c r="I573" s="294"/>
      <c r="J573" s="294"/>
      <c r="K573" s="294"/>
      <c r="L573" s="294"/>
      <c r="M573" s="294"/>
      <c r="N573" s="294"/>
      <c r="O573" s="175"/>
      <c r="P573" s="175"/>
      <c r="Q573" s="175"/>
      <c r="R573" s="175"/>
      <c r="S573" s="175"/>
      <c r="T573" s="175"/>
      <c r="U573" s="175"/>
      <c r="V573" s="175"/>
      <c r="W573" s="175"/>
      <c r="X573" s="175"/>
      <c r="Y573" s="175"/>
      <c r="Z573" s="175"/>
      <c r="AA573" s="175"/>
    </row>
    <row r="574" ht="15.75" customHeight="1">
      <c r="A574" s="175"/>
      <c r="B574" s="175"/>
      <c r="C574" s="175"/>
      <c r="D574" s="175"/>
      <c r="E574" s="175"/>
      <c r="F574" s="175"/>
      <c r="G574" s="175"/>
      <c r="H574" s="175"/>
      <c r="I574" s="294"/>
      <c r="J574" s="294"/>
      <c r="K574" s="294"/>
      <c r="L574" s="294"/>
      <c r="M574" s="294"/>
      <c r="N574" s="294"/>
      <c r="O574" s="175"/>
      <c r="P574" s="175"/>
      <c r="Q574" s="175"/>
      <c r="R574" s="175"/>
      <c r="S574" s="175"/>
      <c r="T574" s="175"/>
      <c r="U574" s="175"/>
      <c r="V574" s="175"/>
      <c r="W574" s="175"/>
      <c r="X574" s="175"/>
      <c r="Y574" s="175"/>
      <c r="Z574" s="175"/>
      <c r="AA574" s="175"/>
    </row>
    <row r="575" ht="15.75" customHeight="1">
      <c r="A575" s="175"/>
      <c r="B575" s="175"/>
      <c r="C575" s="175"/>
      <c r="D575" s="175"/>
      <c r="E575" s="175"/>
      <c r="F575" s="175"/>
      <c r="G575" s="175"/>
      <c r="H575" s="175"/>
      <c r="I575" s="294"/>
      <c r="J575" s="294"/>
      <c r="K575" s="294"/>
      <c r="L575" s="294"/>
      <c r="M575" s="294"/>
      <c r="N575" s="294"/>
      <c r="O575" s="175"/>
      <c r="P575" s="175"/>
      <c r="Q575" s="175"/>
      <c r="R575" s="175"/>
      <c r="S575" s="175"/>
      <c r="T575" s="175"/>
      <c r="U575" s="175"/>
      <c r="V575" s="175"/>
      <c r="W575" s="175"/>
      <c r="X575" s="175"/>
      <c r="Y575" s="175"/>
      <c r="Z575" s="175"/>
      <c r="AA575" s="175"/>
    </row>
    <row r="576" ht="15.75" customHeight="1">
      <c r="A576" s="175"/>
      <c r="B576" s="175"/>
      <c r="C576" s="175"/>
      <c r="D576" s="175"/>
      <c r="E576" s="175"/>
      <c r="F576" s="175"/>
      <c r="G576" s="175"/>
      <c r="H576" s="175"/>
      <c r="I576" s="294"/>
      <c r="J576" s="294"/>
      <c r="K576" s="294"/>
      <c r="L576" s="294"/>
      <c r="M576" s="294"/>
      <c r="N576" s="294"/>
      <c r="O576" s="175"/>
      <c r="P576" s="175"/>
      <c r="Q576" s="175"/>
      <c r="R576" s="175"/>
      <c r="S576" s="175"/>
      <c r="T576" s="175"/>
      <c r="U576" s="175"/>
      <c r="V576" s="175"/>
      <c r="W576" s="175"/>
      <c r="X576" s="175"/>
      <c r="Y576" s="175"/>
      <c r="Z576" s="175"/>
      <c r="AA576" s="175"/>
    </row>
    <row r="577" ht="15.75" customHeight="1">
      <c r="A577" s="175"/>
      <c r="B577" s="175"/>
      <c r="C577" s="175"/>
      <c r="D577" s="175"/>
      <c r="E577" s="175"/>
      <c r="F577" s="175"/>
      <c r="G577" s="175"/>
      <c r="H577" s="175"/>
      <c r="I577" s="294"/>
      <c r="J577" s="294"/>
      <c r="K577" s="294"/>
      <c r="L577" s="294"/>
      <c r="M577" s="294"/>
      <c r="N577" s="294"/>
      <c r="O577" s="175"/>
      <c r="P577" s="175"/>
      <c r="Q577" s="175"/>
      <c r="R577" s="175"/>
      <c r="S577" s="175"/>
      <c r="T577" s="175"/>
      <c r="U577" s="175"/>
      <c r="V577" s="175"/>
      <c r="W577" s="175"/>
      <c r="X577" s="175"/>
      <c r="Y577" s="175"/>
      <c r="Z577" s="175"/>
      <c r="AA577" s="175"/>
    </row>
    <row r="578" ht="15.75" customHeight="1">
      <c r="A578" s="175"/>
      <c r="B578" s="175"/>
      <c r="C578" s="175"/>
      <c r="D578" s="175"/>
      <c r="E578" s="175"/>
      <c r="F578" s="175"/>
      <c r="G578" s="175"/>
      <c r="H578" s="175"/>
      <c r="I578" s="294"/>
      <c r="J578" s="294"/>
      <c r="K578" s="294"/>
      <c r="L578" s="294"/>
      <c r="M578" s="294"/>
      <c r="N578" s="294"/>
      <c r="O578" s="175"/>
      <c r="P578" s="175"/>
      <c r="Q578" s="175"/>
      <c r="R578" s="175"/>
      <c r="S578" s="175"/>
      <c r="T578" s="175"/>
      <c r="U578" s="175"/>
      <c r="V578" s="175"/>
      <c r="W578" s="175"/>
      <c r="X578" s="175"/>
      <c r="Y578" s="175"/>
      <c r="Z578" s="175"/>
      <c r="AA578" s="175"/>
    </row>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U$378"/>
  <mergeCells count="3">
    <mergeCell ref="A1:T1"/>
    <mergeCell ref="A2:T2"/>
    <mergeCell ref="A3:J3"/>
  </mergeCells>
  <printOptions horizontalCentered="1"/>
  <pageMargins bottom="0.5" footer="0.0" header="0.0" left="0.0" right="0.2" top="0.5"/>
  <pageSetup paperSize="9" scale="6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8953"/>
    <pageSetUpPr/>
  </sheetPr>
  <sheetViews>
    <sheetView workbookViewId="0"/>
  </sheetViews>
  <sheetFormatPr customHeight="1" defaultColWidth="14.43" defaultRowHeight="15.0"/>
  <cols>
    <col customWidth="1" min="1" max="1" width="9.29"/>
    <col customWidth="1" min="2" max="2" width="9.14"/>
    <col customWidth="1" min="3" max="3" width="11.71"/>
    <col customWidth="1" min="4" max="4" width="13.43"/>
    <col customWidth="1" min="5" max="5" width="11.29"/>
    <col customWidth="1" min="6" max="6" width="11.14"/>
    <col customWidth="1" min="7" max="7" width="20.0"/>
    <col customWidth="1" min="8" max="8" width="22.29"/>
    <col customWidth="1" min="9" max="9" width="15.43"/>
    <col customWidth="1" min="10" max="26" width="9.14"/>
  </cols>
  <sheetData>
    <row r="1">
      <c r="A1" s="295" t="str">
        <f>Foundation!A1</f>
        <v>KEC International Limited</v>
      </c>
      <c r="B1" s="2"/>
      <c r="C1" s="2"/>
      <c r="D1" s="2"/>
      <c r="E1" s="2"/>
      <c r="F1" s="2"/>
      <c r="G1" s="2"/>
      <c r="H1" s="2"/>
      <c r="I1" s="3"/>
      <c r="J1" s="175"/>
      <c r="K1" s="175"/>
      <c r="L1" s="175"/>
      <c r="M1" s="175"/>
      <c r="N1" s="175"/>
      <c r="O1" s="175"/>
      <c r="P1" s="175"/>
      <c r="Q1" s="175"/>
      <c r="R1" s="175"/>
      <c r="S1" s="175"/>
      <c r="T1" s="175"/>
      <c r="U1" s="175"/>
      <c r="V1" s="175"/>
      <c r="W1" s="175"/>
      <c r="X1" s="175"/>
      <c r="Y1" s="175"/>
      <c r="Z1" s="175"/>
    </row>
    <row r="2">
      <c r="A2" s="295" t="str">
        <f>Foundation!A2</f>
        <v>765 kV D/C Bikaner IV PS to Siwani II (Part-01) TL</v>
      </c>
      <c r="B2" s="2"/>
      <c r="C2" s="2"/>
      <c r="D2" s="2"/>
      <c r="E2" s="2"/>
      <c r="F2" s="2"/>
      <c r="G2" s="2"/>
      <c r="H2" s="2"/>
      <c r="I2" s="3"/>
      <c r="J2" s="175"/>
      <c r="K2" s="175"/>
      <c r="L2" s="175"/>
      <c r="M2" s="175"/>
      <c r="N2" s="175"/>
      <c r="O2" s="175"/>
      <c r="P2" s="175"/>
      <c r="Q2" s="175"/>
      <c r="R2" s="175"/>
      <c r="S2" s="175"/>
      <c r="T2" s="175"/>
      <c r="U2" s="175"/>
      <c r="V2" s="175"/>
      <c r="W2" s="175"/>
      <c r="X2" s="175"/>
      <c r="Y2" s="175"/>
      <c r="Z2" s="175"/>
    </row>
    <row r="3">
      <c r="A3" s="362" t="s">
        <v>778</v>
      </c>
      <c r="B3" s="2"/>
      <c r="C3" s="2"/>
      <c r="D3" s="2"/>
      <c r="E3" s="2"/>
      <c r="F3" s="2"/>
      <c r="G3" s="2"/>
      <c r="H3" s="3"/>
      <c r="I3" s="363">
        <f>'Summary E'!M1</f>
        <v>46190</v>
      </c>
      <c r="J3" s="175"/>
      <c r="K3" s="175"/>
      <c r="L3" s="175"/>
      <c r="M3" s="175"/>
      <c r="N3" s="175"/>
      <c r="O3" s="175"/>
      <c r="P3" s="175"/>
      <c r="Q3" s="175"/>
      <c r="R3" s="175"/>
      <c r="S3" s="175"/>
      <c r="T3" s="175"/>
      <c r="U3" s="175"/>
      <c r="V3" s="175"/>
      <c r="W3" s="175"/>
      <c r="X3" s="175"/>
      <c r="Y3" s="175"/>
      <c r="Z3" s="175"/>
    </row>
    <row r="4">
      <c r="A4" s="109" t="s">
        <v>779</v>
      </c>
      <c r="B4" s="109" t="s">
        <v>780</v>
      </c>
      <c r="C4" s="94" t="s">
        <v>625</v>
      </c>
      <c r="D4" s="109" t="s">
        <v>626</v>
      </c>
      <c r="E4" s="364" t="s">
        <v>628</v>
      </c>
      <c r="F4" s="364" t="s">
        <v>629</v>
      </c>
      <c r="G4" s="365" t="s">
        <v>781</v>
      </c>
      <c r="H4" s="109" t="s">
        <v>631</v>
      </c>
      <c r="I4" s="109" t="s">
        <v>12</v>
      </c>
      <c r="J4" s="175"/>
      <c r="K4" s="175"/>
      <c r="L4" s="175"/>
      <c r="M4" s="175"/>
      <c r="N4" s="175"/>
      <c r="O4" s="175"/>
      <c r="P4" s="175"/>
      <c r="Q4" s="175"/>
      <c r="R4" s="175"/>
      <c r="S4" s="175"/>
      <c r="T4" s="175"/>
      <c r="U4" s="175"/>
      <c r="V4" s="175"/>
      <c r="W4" s="175"/>
      <c r="X4" s="175"/>
      <c r="Y4" s="175"/>
      <c r="Z4" s="175"/>
    </row>
    <row r="5">
      <c r="A5" s="163">
        <v>1.0</v>
      </c>
      <c r="B5" s="163" t="s">
        <v>703</v>
      </c>
      <c r="C5" s="237" t="s">
        <v>411</v>
      </c>
      <c r="D5" s="163" t="str">
        <f>VLOOKUP(C5,'TS Gantry - AP47'!$C$8:$D$646,2,0)</f>
        <v>DA+0</v>
      </c>
      <c r="E5" s="183">
        <v>46104.0</v>
      </c>
      <c r="F5" s="183">
        <v>46104.0</v>
      </c>
      <c r="G5" s="163" t="s">
        <v>782</v>
      </c>
      <c r="H5" s="163" t="s">
        <v>783</v>
      </c>
      <c r="I5" s="204"/>
      <c r="J5" s="175"/>
      <c r="K5" s="175"/>
      <c r="L5" s="175"/>
      <c r="M5" s="175"/>
      <c r="N5" s="175"/>
      <c r="O5" s="175"/>
      <c r="P5" s="175"/>
      <c r="Q5" s="175"/>
      <c r="R5" s="175"/>
      <c r="S5" s="175"/>
      <c r="T5" s="175"/>
      <c r="U5" s="175"/>
      <c r="V5" s="175"/>
      <c r="W5" s="175"/>
      <c r="X5" s="175"/>
      <c r="Y5" s="175"/>
      <c r="Z5" s="175"/>
    </row>
    <row r="6">
      <c r="A6" s="163">
        <v>2.0</v>
      </c>
      <c r="B6" s="163" t="s">
        <v>703</v>
      </c>
      <c r="C6" s="237" t="s">
        <v>412</v>
      </c>
      <c r="D6" s="163" t="str">
        <f>VLOOKUP(C6,'TS Gantry - AP47'!$C$8:$D$646,2,0)</f>
        <v>DA+9</v>
      </c>
      <c r="E6" s="183">
        <v>46104.0</v>
      </c>
      <c r="F6" s="183">
        <v>46104.0</v>
      </c>
      <c r="G6" s="163" t="s">
        <v>782</v>
      </c>
      <c r="H6" s="163" t="s">
        <v>783</v>
      </c>
      <c r="I6" s="204"/>
      <c r="J6" s="175"/>
      <c r="K6" s="175"/>
      <c r="L6" s="175"/>
      <c r="M6" s="175"/>
      <c r="N6" s="175"/>
      <c r="O6" s="175"/>
      <c r="P6" s="175"/>
      <c r="Q6" s="175"/>
      <c r="R6" s="175"/>
      <c r="S6" s="175"/>
      <c r="T6" s="175"/>
      <c r="U6" s="175"/>
      <c r="V6" s="175"/>
      <c r="W6" s="175"/>
      <c r="X6" s="175"/>
      <c r="Y6" s="175"/>
      <c r="Z6" s="175"/>
    </row>
    <row r="7">
      <c r="A7" s="163">
        <v>3.0</v>
      </c>
      <c r="B7" s="163" t="s">
        <v>703</v>
      </c>
      <c r="C7" s="237" t="s">
        <v>413</v>
      </c>
      <c r="D7" s="163" t="str">
        <f>VLOOKUP(C7,'TS Gantry - AP47'!$C$8:$D$646,2,0)</f>
        <v>DA+0</v>
      </c>
      <c r="E7" s="183">
        <v>46105.0</v>
      </c>
      <c r="F7" s="183">
        <v>46105.0</v>
      </c>
      <c r="G7" s="163" t="s">
        <v>782</v>
      </c>
      <c r="H7" s="163" t="s">
        <v>783</v>
      </c>
      <c r="I7" s="204"/>
      <c r="J7" s="175"/>
      <c r="K7" s="175"/>
      <c r="L7" s="175"/>
      <c r="M7" s="175"/>
      <c r="N7" s="175"/>
      <c r="O7" s="175"/>
      <c r="P7" s="175"/>
      <c r="Q7" s="175"/>
      <c r="R7" s="175"/>
      <c r="S7" s="175"/>
      <c r="T7" s="175"/>
      <c r="U7" s="175"/>
      <c r="V7" s="175"/>
      <c r="W7" s="175"/>
      <c r="X7" s="175"/>
      <c r="Y7" s="175"/>
      <c r="Z7" s="175"/>
    </row>
    <row r="8">
      <c r="A8" s="163">
        <v>4.0</v>
      </c>
      <c r="B8" s="163" t="s">
        <v>703</v>
      </c>
      <c r="C8" s="237" t="s">
        <v>410</v>
      </c>
      <c r="D8" s="163" t="str">
        <f>VLOOKUP(C8,'TS Gantry - AP47'!$C$8:$D$646,2,0)</f>
        <v>DA+0</v>
      </c>
      <c r="E8" s="183">
        <v>46105.0</v>
      </c>
      <c r="F8" s="183">
        <v>46105.0</v>
      </c>
      <c r="G8" s="163" t="s">
        <v>782</v>
      </c>
      <c r="H8" s="163" t="s">
        <v>783</v>
      </c>
      <c r="I8" s="204"/>
      <c r="J8" s="175"/>
      <c r="K8" s="175"/>
      <c r="L8" s="175"/>
      <c r="M8" s="175"/>
      <c r="N8" s="175"/>
      <c r="O8" s="175"/>
      <c r="P8" s="175"/>
      <c r="Q8" s="175"/>
      <c r="R8" s="175"/>
      <c r="S8" s="175"/>
      <c r="T8" s="175"/>
      <c r="U8" s="175"/>
      <c r="V8" s="175"/>
      <c r="W8" s="175"/>
      <c r="X8" s="175"/>
      <c r="Y8" s="175"/>
      <c r="Z8" s="175"/>
    </row>
    <row r="9">
      <c r="A9" s="163">
        <v>5.0</v>
      </c>
      <c r="B9" s="163" t="s">
        <v>703</v>
      </c>
      <c r="C9" s="271" t="s">
        <v>409</v>
      </c>
      <c r="D9" s="163" t="str">
        <f>VLOOKUP(C9,'TS Gantry - AP47'!$C$8:$D$646,2,0)</f>
        <v>DA-3</v>
      </c>
      <c r="E9" s="183">
        <v>46106.0</v>
      </c>
      <c r="F9" s="183">
        <v>46106.0</v>
      </c>
      <c r="G9" s="163" t="s">
        <v>782</v>
      </c>
      <c r="H9" s="163" t="s">
        <v>783</v>
      </c>
      <c r="I9" s="204"/>
      <c r="J9" s="175"/>
      <c r="K9" s="175"/>
      <c r="L9" s="175"/>
      <c r="M9" s="175"/>
      <c r="N9" s="175"/>
      <c r="O9" s="175"/>
      <c r="P9" s="175"/>
      <c r="Q9" s="175"/>
      <c r="R9" s="175"/>
      <c r="S9" s="175"/>
      <c r="T9" s="175"/>
      <c r="U9" s="175"/>
      <c r="V9" s="175"/>
      <c r="W9" s="175"/>
      <c r="X9" s="175"/>
      <c r="Y9" s="175"/>
      <c r="Z9" s="175"/>
    </row>
    <row r="10">
      <c r="A10" s="163">
        <v>6.0</v>
      </c>
      <c r="B10" s="163" t="s">
        <v>703</v>
      </c>
      <c r="C10" s="271" t="s">
        <v>408</v>
      </c>
      <c r="D10" s="163" t="str">
        <f>VLOOKUP(C10,'TS Gantry - AP47'!$C$8:$D$646,2,0)</f>
        <v>DA+6</v>
      </c>
      <c r="E10" s="183">
        <v>46106.0</v>
      </c>
      <c r="F10" s="183">
        <v>46106.0</v>
      </c>
      <c r="G10" s="163" t="s">
        <v>782</v>
      </c>
      <c r="H10" s="163" t="s">
        <v>783</v>
      </c>
      <c r="I10" s="204"/>
      <c r="J10" s="175"/>
      <c r="K10" s="175"/>
      <c r="L10" s="175"/>
      <c r="M10" s="175"/>
      <c r="N10" s="175"/>
      <c r="O10" s="175"/>
      <c r="P10" s="175"/>
      <c r="Q10" s="175"/>
      <c r="R10" s="175"/>
      <c r="S10" s="175"/>
      <c r="T10" s="175"/>
      <c r="U10" s="175"/>
      <c r="V10" s="175"/>
      <c r="W10" s="175"/>
      <c r="X10" s="175"/>
      <c r="Y10" s="175"/>
      <c r="Z10" s="175"/>
    </row>
    <row r="11">
      <c r="A11" s="163">
        <v>7.0</v>
      </c>
      <c r="B11" s="163" t="s">
        <v>703</v>
      </c>
      <c r="C11" s="271" t="s">
        <v>407</v>
      </c>
      <c r="D11" s="163" t="str">
        <f>VLOOKUP(C11,'TS Gantry - AP47'!$C$8:$D$646,2,0)</f>
        <v>DA+6</v>
      </c>
      <c r="E11" s="183">
        <v>46107.0</v>
      </c>
      <c r="F11" s="183">
        <v>46107.0</v>
      </c>
      <c r="G11" s="163" t="s">
        <v>782</v>
      </c>
      <c r="H11" s="163" t="s">
        <v>783</v>
      </c>
      <c r="I11" s="204"/>
      <c r="J11" s="175"/>
      <c r="K11" s="175"/>
      <c r="L11" s="175"/>
      <c r="M11" s="175"/>
      <c r="N11" s="175"/>
      <c r="O11" s="175"/>
      <c r="P11" s="175"/>
      <c r="Q11" s="175"/>
      <c r="R11" s="175"/>
      <c r="S11" s="175"/>
      <c r="T11" s="175"/>
      <c r="U11" s="175"/>
      <c r="V11" s="175"/>
      <c r="W11" s="175"/>
      <c r="X11" s="175"/>
      <c r="Y11" s="175"/>
      <c r="Z11" s="175"/>
    </row>
    <row r="12">
      <c r="A12" s="163">
        <v>8.0</v>
      </c>
      <c r="B12" s="163" t="s">
        <v>703</v>
      </c>
      <c r="C12" s="271" t="s">
        <v>405</v>
      </c>
      <c r="D12" s="163" t="str">
        <f>VLOOKUP(C12,'TS Gantry - AP47'!$C$8:$D$646,2,0)</f>
        <v>DC1+6</v>
      </c>
      <c r="E12" s="183">
        <v>46108.0</v>
      </c>
      <c r="F12" s="183">
        <v>46108.0</v>
      </c>
      <c r="G12" s="163" t="s">
        <v>782</v>
      </c>
      <c r="H12" s="163" t="s">
        <v>783</v>
      </c>
      <c r="I12" s="204"/>
      <c r="J12" s="175"/>
      <c r="K12" s="175"/>
      <c r="L12" s="175"/>
      <c r="M12" s="175"/>
      <c r="N12" s="175"/>
      <c r="O12" s="175"/>
      <c r="P12" s="175"/>
      <c r="Q12" s="175"/>
      <c r="R12" s="175"/>
      <c r="S12" s="175"/>
      <c r="T12" s="175"/>
      <c r="U12" s="175"/>
      <c r="V12" s="175"/>
      <c r="W12" s="175"/>
      <c r="X12" s="175"/>
      <c r="Y12" s="175"/>
      <c r="Z12" s="175"/>
    </row>
    <row r="13">
      <c r="A13" s="163">
        <v>9.0</v>
      </c>
      <c r="B13" s="163" t="s">
        <v>703</v>
      </c>
      <c r="C13" s="271" t="s">
        <v>354</v>
      </c>
      <c r="D13" s="163" t="str">
        <f>VLOOKUP(C13,'TS Gantry - AP47'!$C$8:$D$646,2,0)</f>
        <v>DA-1.5</v>
      </c>
      <c r="E13" s="183">
        <v>46108.0</v>
      </c>
      <c r="F13" s="183">
        <v>46108.0</v>
      </c>
      <c r="G13" s="163" t="s">
        <v>782</v>
      </c>
      <c r="H13" s="163" t="s">
        <v>783</v>
      </c>
      <c r="I13" s="204"/>
      <c r="J13" s="175"/>
      <c r="K13" s="175"/>
      <c r="L13" s="175"/>
      <c r="M13" s="175"/>
      <c r="N13" s="175"/>
      <c r="O13" s="175"/>
      <c r="P13" s="175"/>
      <c r="Q13" s="175"/>
      <c r="R13" s="175"/>
      <c r="S13" s="175"/>
      <c r="T13" s="175"/>
      <c r="U13" s="175"/>
      <c r="V13" s="175"/>
      <c r="W13" s="175"/>
      <c r="X13" s="175"/>
      <c r="Y13" s="175"/>
      <c r="Z13" s="175"/>
    </row>
    <row r="14">
      <c r="A14" s="163">
        <v>10.0</v>
      </c>
      <c r="B14" s="163" t="s">
        <v>703</v>
      </c>
      <c r="C14" s="271" t="s">
        <v>355</v>
      </c>
      <c r="D14" s="163" t="str">
        <f>VLOOKUP(C14,'TS Gantry - AP47'!$C$8:$D$646,2,0)</f>
        <v>DA+3</v>
      </c>
      <c r="E14" s="183">
        <v>46109.0</v>
      </c>
      <c r="F14" s="183">
        <v>46109.0</v>
      </c>
      <c r="G14" s="163" t="s">
        <v>782</v>
      </c>
      <c r="H14" s="163" t="s">
        <v>783</v>
      </c>
      <c r="I14" s="204"/>
      <c r="J14" s="175"/>
      <c r="K14" s="175"/>
      <c r="L14" s="175"/>
      <c r="M14" s="175"/>
      <c r="N14" s="175"/>
      <c r="O14" s="175"/>
      <c r="P14" s="175"/>
      <c r="Q14" s="175"/>
      <c r="R14" s="175"/>
      <c r="S14" s="175"/>
      <c r="T14" s="175"/>
      <c r="U14" s="175"/>
      <c r="V14" s="175"/>
      <c r="W14" s="175"/>
      <c r="X14" s="175"/>
      <c r="Y14" s="175"/>
      <c r="Z14" s="175"/>
    </row>
    <row r="15">
      <c r="A15" s="163">
        <v>11.0</v>
      </c>
      <c r="B15" s="163" t="s">
        <v>703</v>
      </c>
      <c r="C15" s="271" t="s">
        <v>356</v>
      </c>
      <c r="D15" s="163" t="str">
        <f>VLOOKUP(C15,'TS Gantry - AP47'!$C$8:$D$646,2,0)</f>
        <v>DA+0</v>
      </c>
      <c r="E15" s="183">
        <v>46109.0</v>
      </c>
      <c r="F15" s="183">
        <v>46109.0</v>
      </c>
      <c r="G15" s="163" t="s">
        <v>782</v>
      </c>
      <c r="H15" s="163" t="s">
        <v>783</v>
      </c>
      <c r="I15" s="204"/>
      <c r="J15" s="175"/>
      <c r="K15" s="175"/>
      <c r="L15" s="175"/>
      <c r="M15" s="175"/>
      <c r="N15" s="175"/>
      <c r="O15" s="175"/>
      <c r="P15" s="175"/>
      <c r="Q15" s="175"/>
      <c r="R15" s="175"/>
      <c r="S15" s="175"/>
      <c r="T15" s="175"/>
      <c r="U15" s="175"/>
      <c r="V15" s="175"/>
      <c r="W15" s="175"/>
      <c r="X15" s="175"/>
      <c r="Y15" s="175"/>
      <c r="Z15" s="175"/>
    </row>
    <row r="16">
      <c r="A16" s="163">
        <v>12.0</v>
      </c>
      <c r="B16" s="163" t="s">
        <v>703</v>
      </c>
      <c r="C16" s="271" t="s">
        <v>359</v>
      </c>
      <c r="D16" s="163" t="str">
        <f>VLOOKUP(C16,'TS Gantry - AP47'!$C$8:$D$646,2,0)</f>
        <v>DA+3</v>
      </c>
      <c r="E16" s="183">
        <v>46110.0</v>
      </c>
      <c r="F16" s="183">
        <v>46110.0</v>
      </c>
      <c r="G16" s="163" t="s">
        <v>782</v>
      </c>
      <c r="H16" s="163" t="s">
        <v>783</v>
      </c>
      <c r="I16" s="204"/>
      <c r="J16" s="175"/>
      <c r="K16" s="175"/>
      <c r="L16" s="175"/>
      <c r="M16" s="175"/>
      <c r="N16" s="175"/>
      <c r="O16" s="175"/>
      <c r="P16" s="175"/>
      <c r="Q16" s="175"/>
      <c r="R16" s="175"/>
      <c r="S16" s="175"/>
      <c r="T16" s="175"/>
      <c r="U16" s="175"/>
      <c r="V16" s="175"/>
      <c r="W16" s="175"/>
      <c r="X16" s="175"/>
      <c r="Y16" s="175"/>
      <c r="Z16" s="175"/>
    </row>
    <row r="17">
      <c r="A17" s="163">
        <v>13.0</v>
      </c>
      <c r="B17" s="163" t="s">
        <v>703</v>
      </c>
      <c r="C17" s="271" t="s">
        <v>360</v>
      </c>
      <c r="D17" s="163" t="str">
        <f>VLOOKUP(C17,'TS Gantry - AP47'!$C$8:$D$646,2,0)</f>
        <v>DA-1.5</v>
      </c>
      <c r="E17" s="183">
        <v>46110.0</v>
      </c>
      <c r="F17" s="183">
        <v>46110.0</v>
      </c>
      <c r="G17" s="163" t="s">
        <v>782</v>
      </c>
      <c r="H17" s="163" t="s">
        <v>783</v>
      </c>
      <c r="I17" s="204"/>
      <c r="J17" s="175"/>
      <c r="K17" s="175"/>
      <c r="L17" s="175"/>
      <c r="M17" s="175"/>
      <c r="N17" s="175"/>
      <c r="O17" s="175"/>
      <c r="P17" s="175"/>
      <c r="Q17" s="175"/>
      <c r="R17" s="175"/>
      <c r="S17" s="175"/>
      <c r="T17" s="175"/>
      <c r="U17" s="175"/>
      <c r="V17" s="175"/>
      <c r="W17" s="175"/>
      <c r="X17" s="175"/>
      <c r="Y17" s="175"/>
      <c r="Z17" s="175"/>
    </row>
    <row r="18">
      <c r="A18" s="163">
        <v>14.0</v>
      </c>
      <c r="B18" s="163" t="s">
        <v>703</v>
      </c>
      <c r="C18" s="271" t="s">
        <v>400</v>
      </c>
      <c r="D18" s="163" t="str">
        <f>VLOOKUP(C18,'TS Gantry - AP47'!$C$8:$D$646,2,0)</f>
        <v>DA-1.5</v>
      </c>
      <c r="E18" s="183">
        <v>46111.0</v>
      </c>
      <c r="F18" s="183">
        <v>46111.0</v>
      </c>
      <c r="G18" s="163" t="s">
        <v>782</v>
      </c>
      <c r="H18" s="163" t="s">
        <v>783</v>
      </c>
      <c r="I18" s="204"/>
      <c r="J18" s="175"/>
      <c r="K18" s="175"/>
      <c r="L18" s="175"/>
      <c r="M18" s="175"/>
      <c r="N18" s="175"/>
      <c r="O18" s="175"/>
      <c r="P18" s="175"/>
      <c r="Q18" s="175"/>
      <c r="R18" s="175"/>
      <c r="S18" s="175"/>
      <c r="T18" s="175"/>
      <c r="U18" s="175"/>
      <c r="V18" s="175"/>
      <c r="W18" s="175"/>
      <c r="X18" s="175"/>
      <c r="Y18" s="175"/>
      <c r="Z18" s="175"/>
    </row>
    <row r="19">
      <c r="A19" s="163">
        <v>15.0</v>
      </c>
      <c r="B19" s="163" t="s">
        <v>703</v>
      </c>
      <c r="C19" s="237" t="s">
        <v>402</v>
      </c>
      <c r="D19" s="163" t="str">
        <f>VLOOKUP(C19,'TS Gantry - AP47'!$C$8:$D$646,2,0)</f>
        <v>DA+3</v>
      </c>
      <c r="E19" s="183">
        <v>46112.0</v>
      </c>
      <c r="F19" s="183">
        <v>46112.0</v>
      </c>
      <c r="G19" s="163" t="s">
        <v>782</v>
      </c>
      <c r="H19" s="163" t="s">
        <v>783</v>
      </c>
      <c r="I19" s="204"/>
      <c r="J19" s="175"/>
      <c r="K19" s="175"/>
      <c r="L19" s="175"/>
      <c r="M19" s="175"/>
      <c r="N19" s="175"/>
      <c r="O19" s="175"/>
      <c r="P19" s="175"/>
      <c r="Q19" s="175"/>
      <c r="R19" s="175"/>
      <c r="S19" s="175"/>
      <c r="T19" s="175"/>
      <c r="U19" s="175"/>
      <c r="V19" s="175"/>
      <c r="W19" s="175"/>
      <c r="X19" s="175"/>
      <c r="Y19" s="175"/>
      <c r="Z19" s="175"/>
    </row>
    <row r="20">
      <c r="A20" s="163">
        <v>16.0</v>
      </c>
      <c r="B20" s="163" t="s">
        <v>703</v>
      </c>
      <c r="C20" s="237" t="s">
        <v>392</v>
      </c>
      <c r="D20" s="163" t="str">
        <f>VLOOKUP(C20,'TS Gantry - AP47'!$C$8:$D$646,2,0)</f>
        <v>DA+3</v>
      </c>
      <c r="E20" s="183">
        <v>46112.0</v>
      </c>
      <c r="F20" s="183">
        <v>46112.0</v>
      </c>
      <c r="G20" s="163" t="s">
        <v>782</v>
      </c>
      <c r="H20" s="163" t="s">
        <v>783</v>
      </c>
      <c r="I20" s="204"/>
      <c r="J20" s="175"/>
      <c r="K20" s="175"/>
      <c r="L20" s="175"/>
      <c r="M20" s="175"/>
      <c r="N20" s="175"/>
      <c r="O20" s="175"/>
      <c r="P20" s="175"/>
      <c r="Q20" s="175"/>
      <c r="R20" s="175"/>
      <c r="S20" s="175"/>
      <c r="T20" s="175"/>
      <c r="U20" s="175"/>
      <c r="V20" s="175"/>
      <c r="W20" s="175"/>
      <c r="X20" s="175"/>
      <c r="Y20" s="175"/>
      <c r="Z20" s="175"/>
    </row>
    <row r="21" ht="15.75" customHeight="1">
      <c r="A21" s="163">
        <v>17.0</v>
      </c>
      <c r="B21" s="163" t="s">
        <v>704</v>
      </c>
      <c r="C21" s="271" t="s">
        <v>394</v>
      </c>
      <c r="D21" s="163" t="str">
        <f>VLOOKUP(C21,'TS Gantry - AP47'!$C$8:$D$646,2,0)</f>
        <v>DA+6</v>
      </c>
      <c r="E21" s="183">
        <v>46113.0</v>
      </c>
      <c r="F21" s="183">
        <v>46113.0</v>
      </c>
      <c r="G21" s="163" t="s">
        <v>782</v>
      </c>
      <c r="H21" s="163" t="s">
        <v>783</v>
      </c>
      <c r="I21" s="204"/>
      <c r="J21" s="175"/>
      <c r="K21" s="175"/>
      <c r="L21" s="175"/>
      <c r="M21" s="175"/>
      <c r="N21" s="175"/>
      <c r="O21" s="175"/>
      <c r="P21" s="175"/>
      <c r="Q21" s="175"/>
      <c r="R21" s="175"/>
      <c r="S21" s="175"/>
      <c r="T21" s="175"/>
      <c r="U21" s="175"/>
      <c r="V21" s="175"/>
      <c r="W21" s="175"/>
      <c r="X21" s="175"/>
      <c r="Y21" s="175"/>
      <c r="Z21" s="175"/>
    </row>
    <row r="22" ht="15.75" customHeight="1">
      <c r="A22" s="163">
        <v>18.0</v>
      </c>
      <c r="B22" s="163" t="s">
        <v>704</v>
      </c>
      <c r="C22" s="237" t="s">
        <v>395</v>
      </c>
      <c r="D22" s="163" t="str">
        <f>VLOOKUP(C22,'TS Gantry - AP47'!$C$8:$D$646,2,0)</f>
        <v>DA+6</v>
      </c>
      <c r="E22" s="183">
        <v>46113.0</v>
      </c>
      <c r="F22" s="183">
        <v>46113.0</v>
      </c>
      <c r="G22" s="163" t="s">
        <v>782</v>
      </c>
      <c r="H22" s="163" t="s">
        <v>783</v>
      </c>
      <c r="I22" s="204"/>
      <c r="J22" s="175"/>
      <c r="K22" s="175"/>
      <c r="L22" s="175"/>
      <c r="M22" s="175"/>
      <c r="N22" s="175"/>
      <c r="O22" s="175"/>
      <c r="P22" s="175"/>
      <c r="Q22" s="175"/>
      <c r="R22" s="175"/>
      <c r="S22" s="175"/>
      <c r="T22" s="175"/>
      <c r="U22" s="175"/>
      <c r="V22" s="175"/>
      <c r="W22" s="175"/>
      <c r="X22" s="175"/>
      <c r="Y22" s="175"/>
      <c r="Z22" s="175"/>
    </row>
    <row r="23" ht="15.75" customHeight="1">
      <c r="A23" s="163">
        <v>19.0</v>
      </c>
      <c r="B23" s="163" t="s">
        <v>704</v>
      </c>
      <c r="C23" s="271" t="s">
        <v>396</v>
      </c>
      <c r="D23" s="163" t="str">
        <f>VLOOKUP(C23,'TS Gantry - AP47'!$C$8:$D$646,2,0)</f>
        <v>DA+0</v>
      </c>
      <c r="E23" s="183">
        <v>46057.0</v>
      </c>
      <c r="F23" s="183">
        <v>46057.0</v>
      </c>
      <c r="G23" s="163" t="s">
        <v>782</v>
      </c>
      <c r="H23" s="163" t="s">
        <v>783</v>
      </c>
      <c r="I23" s="204"/>
      <c r="J23" s="175"/>
      <c r="K23" s="175"/>
      <c r="L23" s="175"/>
      <c r="M23" s="175"/>
      <c r="N23" s="175"/>
      <c r="O23" s="175"/>
      <c r="P23" s="175"/>
      <c r="Q23" s="175"/>
      <c r="R23" s="175"/>
      <c r="S23" s="175"/>
      <c r="T23" s="175"/>
      <c r="U23" s="175"/>
      <c r="V23" s="175"/>
      <c r="W23" s="175"/>
      <c r="X23" s="175"/>
      <c r="Y23" s="175"/>
      <c r="Z23" s="175"/>
    </row>
    <row r="24" ht="15.75" customHeight="1">
      <c r="A24" s="163">
        <v>20.0</v>
      </c>
      <c r="B24" s="163" t="s">
        <v>704</v>
      </c>
      <c r="C24" s="271" t="s">
        <v>399</v>
      </c>
      <c r="D24" s="163" t="str">
        <f>VLOOKUP(C24,'TS Gantry - AP47'!$C$8:$D$646,2,0)</f>
        <v>DA+6</v>
      </c>
      <c r="E24" s="183">
        <v>46057.0</v>
      </c>
      <c r="F24" s="183">
        <v>46057.0</v>
      </c>
      <c r="G24" s="163" t="s">
        <v>782</v>
      </c>
      <c r="H24" s="163" t="s">
        <v>783</v>
      </c>
      <c r="I24" s="204"/>
      <c r="J24" s="175"/>
      <c r="K24" s="175"/>
      <c r="L24" s="175"/>
      <c r="M24" s="175"/>
      <c r="N24" s="175"/>
      <c r="O24" s="175"/>
      <c r="P24" s="175"/>
      <c r="Q24" s="175"/>
      <c r="R24" s="175"/>
      <c r="S24" s="175"/>
      <c r="T24" s="175"/>
      <c r="U24" s="175"/>
      <c r="V24" s="175"/>
      <c r="W24" s="175"/>
      <c r="X24" s="175"/>
      <c r="Y24" s="175"/>
      <c r="Z24" s="175"/>
    </row>
    <row r="25" ht="15.75" customHeight="1">
      <c r="A25" s="163">
        <v>21.0</v>
      </c>
      <c r="B25" s="163" t="s">
        <v>704</v>
      </c>
      <c r="C25" s="237" t="s">
        <v>403</v>
      </c>
      <c r="D25" s="163" t="str">
        <f>VLOOKUP(C25,'TS Gantry - AP47'!$C$8:$D$646,2,0)</f>
        <v>DA+3</v>
      </c>
      <c r="E25" s="183">
        <v>46115.0</v>
      </c>
      <c r="F25" s="183">
        <v>46115.0</v>
      </c>
      <c r="G25" s="163" t="s">
        <v>782</v>
      </c>
      <c r="H25" s="163" t="s">
        <v>783</v>
      </c>
      <c r="I25" s="204"/>
      <c r="J25" s="175"/>
      <c r="K25" s="175"/>
      <c r="L25" s="175"/>
      <c r="M25" s="175"/>
      <c r="N25" s="175"/>
      <c r="O25" s="175"/>
      <c r="P25" s="175"/>
      <c r="Q25" s="175"/>
      <c r="R25" s="175"/>
      <c r="S25" s="175"/>
      <c r="T25" s="175"/>
      <c r="U25" s="175"/>
      <c r="V25" s="175"/>
      <c r="W25" s="175"/>
      <c r="X25" s="175"/>
      <c r="Y25" s="175"/>
      <c r="Z25" s="175"/>
    </row>
    <row r="26" ht="15.75" customHeight="1">
      <c r="A26" s="163">
        <v>22.0</v>
      </c>
      <c r="B26" s="163" t="s">
        <v>704</v>
      </c>
      <c r="C26" s="271" t="s">
        <v>404</v>
      </c>
      <c r="D26" s="163" t="str">
        <f>VLOOKUP(C26,'TS Gantry - AP47'!$C$8:$D$646,2,0)</f>
        <v>DA+6</v>
      </c>
      <c r="E26" s="183">
        <v>46116.0</v>
      </c>
      <c r="F26" s="183">
        <v>46116.0</v>
      </c>
      <c r="G26" s="163" t="s">
        <v>782</v>
      </c>
      <c r="H26" s="163" t="s">
        <v>783</v>
      </c>
      <c r="I26" s="204"/>
      <c r="J26" s="175"/>
      <c r="K26" s="175"/>
      <c r="L26" s="175"/>
      <c r="M26" s="175"/>
      <c r="N26" s="175"/>
      <c r="O26" s="175"/>
      <c r="P26" s="175"/>
      <c r="Q26" s="175"/>
      <c r="R26" s="175"/>
      <c r="S26" s="175"/>
      <c r="T26" s="175"/>
      <c r="U26" s="175"/>
      <c r="V26" s="175"/>
      <c r="W26" s="175"/>
      <c r="X26" s="175"/>
      <c r="Y26" s="175"/>
      <c r="Z26" s="175"/>
    </row>
    <row r="27" ht="15.75" customHeight="1">
      <c r="A27" s="163">
        <v>23.0</v>
      </c>
      <c r="B27" s="163" t="s">
        <v>704</v>
      </c>
      <c r="C27" s="271" t="s">
        <v>398</v>
      </c>
      <c r="D27" s="163" t="str">
        <f>VLOOKUP(C27,'TS Gantry - AP47'!$C$8:$D$646,2,0)</f>
        <v>DA+3</v>
      </c>
      <c r="E27" s="183">
        <v>46116.0</v>
      </c>
      <c r="F27" s="183">
        <v>46116.0</v>
      </c>
      <c r="G27" s="163" t="s">
        <v>782</v>
      </c>
      <c r="H27" s="163" t="s">
        <v>783</v>
      </c>
      <c r="I27" s="204"/>
      <c r="J27" s="175"/>
      <c r="K27" s="175"/>
      <c r="L27" s="175"/>
      <c r="M27" s="175"/>
      <c r="N27" s="175"/>
      <c r="O27" s="175"/>
      <c r="P27" s="175"/>
      <c r="Q27" s="175"/>
      <c r="R27" s="175"/>
      <c r="S27" s="175"/>
      <c r="T27" s="175"/>
      <c r="U27" s="175"/>
      <c r="V27" s="175"/>
      <c r="W27" s="175"/>
      <c r="X27" s="175"/>
      <c r="Y27" s="175"/>
      <c r="Z27" s="175"/>
    </row>
    <row r="28" ht="15.75" customHeight="1">
      <c r="A28" s="163">
        <v>24.0</v>
      </c>
      <c r="B28" s="163" t="s">
        <v>704</v>
      </c>
      <c r="C28" s="161" t="s">
        <v>401</v>
      </c>
      <c r="D28" s="163" t="str">
        <f>VLOOKUP(C28,'TS Gantry - AP47'!$C$8:$D$646,2,0)</f>
        <v>DA+9</v>
      </c>
      <c r="E28" s="183">
        <v>46117.0</v>
      </c>
      <c r="F28" s="183">
        <v>46117.0</v>
      </c>
      <c r="G28" s="163" t="s">
        <v>782</v>
      </c>
      <c r="H28" s="163" t="s">
        <v>783</v>
      </c>
      <c r="I28" s="204"/>
      <c r="J28" s="175"/>
      <c r="K28" s="175"/>
      <c r="L28" s="175"/>
      <c r="M28" s="175"/>
      <c r="N28" s="175"/>
      <c r="O28" s="175"/>
      <c r="P28" s="175"/>
      <c r="Q28" s="175"/>
      <c r="R28" s="175"/>
      <c r="S28" s="175"/>
      <c r="T28" s="175"/>
      <c r="U28" s="175"/>
      <c r="V28" s="175"/>
      <c r="W28" s="175"/>
      <c r="X28" s="175"/>
      <c r="Y28" s="175"/>
      <c r="Z28" s="175"/>
    </row>
    <row r="29" ht="15.75" customHeight="1">
      <c r="A29" s="163">
        <v>25.0</v>
      </c>
      <c r="B29" s="163" t="s">
        <v>704</v>
      </c>
      <c r="C29" s="161" t="s">
        <v>443</v>
      </c>
      <c r="D29" s="163" t="str">
        <f>VLOOKUP(C29,'TS Gantry - AP47'!$C$8:$D$646,2,0)</f>
        <v>DA+0</v>
      </c>
      <c r="E29" s="183">
        <v>46118.0</v>
      </c>
      <c r="F29" s="183">
        <v>46118.0</v>
      </c>
      <c r="G29" s="163" t="s">
        <v>782</v>
      </c>
      <c r="H29" s="163" t="s">
        <v>783</v>
      </c>
      <c r="I29" s="204"/>
      <c r="J29" s="175"/>
      <c r="K29" s="175"/>
      <c r="L29" s="175"/>
      <c r="M29" s="175"/>
      <c r="N29" s="175"/>
      <c r="O29" s="175"/>
      <c r="P29" s="175"/>
      <c r="Q29" s="175"/>
      <c r="R29" s="175"/>
      <c r="S29" s="175"/>
      <c r="T29" s="175"/>
      <c r="U29" s="175"/>
      <c r="V29" s="175"/>
      <c r="W29" s="175"/>
      <c r="X29" s="175"/>
      <c r="Y29" s="175"/>
      <c r="Z29" s="175"/>
    </row>
    <row r="30" ht="15.75" customHeight="1">
      <c r="A30" s="163">
        <v>26.0</v>
      </c>
      <c r="B30" s="163" t="s">
        <v>704</v>
      </c>
      <c r="C30" s="161" t="s">
        <v>445</v>
      </c>
      <c r="D30" s="163" t="str">
        <f>VLOOKUP(C30,'TS Gantry - AP47'!$C$8:$D$646,2,0)</f>
        <v>DA+0</v>
      </c>
      <c r="E30" s="183">
        <v>46118.0</v>
      </c>
      <c r="F30" s="183">
        <v>46118.0</v>
      </c>
      <c r="G30" s="163" t="s">
        <v>782</v>
      </c>
      <c r="H30" s="163" t="s">
        <v>783</v>
      </c>
      <c r="I30" s="204"/>
      <c r="J30" s="175"/>
      <c r="K30" s="175"/>
      <c r="L30" s="175"/>
      <c r="M30" s="175"/>
      <c r="N30" s="175"/>
      <c r="O30" s="175"/>
      <c r="P30" s="175"/>
      <c r="Q30" s="175"/>
      <c r="R30" s="175"/>
      <c r="S30" s="175"/>
      <c r="T30" s="175"/>
      <c r="U30" s="175"/>
      <c r="V30" s="175"/>
      <c r="W30" s="175"/>
      <c r="X30" s="175"/>
      <c r="Y30" s="175"/>
      <c r="Z30" s="175"/>
    </row>
    <row r="31" ht="15.75" customHeight="1">
      <c r="A31" s="163">
        <v>27.0</v>
      </c>
      <c r="B31" s="163" t="s">
        <v>704</v>
      </c>
      <c r="C31" s="366" t="s">
        <v>447</v>
      </c>
      <c r="D31" s="163" t="str">
        <f>VLOOKUP(C31,'TS Gantry - AP47'!$C$8:$D$646,2,0)</f>
        <v>DA+6</v>
      </c>
      <c r="E31" s="183">
        <v>46119.0</v>
      </c>
      <c r="F31" s="183">
        <v>46119.0</v>
      </c>
      <c r="G31" s="163" t="s">
        <v>782</v>
      </c>
      <c r="H31" s="163" t="s">
        <v>783</v>
      </c>
      <c r="I31" s="204"/>
      <c r="J31" s="175"/>
      <c r="K31" s="175"/>
      <c r="L31" s="175"/>
      <c r="M31" s="175"/>
      <c r="N31" s="175"/>
      <c r="O31" s="175"/>
      <c r="P31" s="175"/>
      <c r="Q31" s="175"/>
      <c r="R31" s="175"/>
      <c r="S31" s="175"/>
      <c r="T31" s="175"/>
      <c r="U31" s="175"/>
      <c r="V31" s="175"/>
      <c r="W31" s="175"/>
      <c r="X31" s="175"/>
      <c r="Y31" s="175"/>
      <c r="Z31" s="175"/>
    </row>
    <row r="32" ht="15.75" customHeight="1">
      <c r="A32" s="163">
        <v>28.0</v>
      </c>
      <c r="B32" s="163" t="s">
        <v>704</v>
      </c>
      <c r="C32" s="366" t="s">
        <v>456</v>
      </c>
      <c r="D32" s="163" t="str">
        <f>VLOOKUP(C32,'TS Gantry - AP47'!$C$8:$D$646,2,0)</f>
        <v>DA+3</v>
      </c>
      <c r="E32" s="183">
        <v>46120.0</v>
      </c>
      <c r="F32" s="183">
        <v>46120.0</v>
      </c>
      <c r="G32" s="163" t="s">
        <v>782</v>
      </c>
      <c r="H32" s="163" t="s">
        <v>783</v>
      </c>
      <c r="I32" s="204"/>
      <c r="J32" s="175"/>
      <c r="K32" s="175"/>
      <c r="L32" s="175"/>
      <c r="M32" s="175"/>
      <c r="N32" s="175"/>
      <c r="O32" s="175"/>
      <c r="P32" s="175"/>
      <c r="Q32" s="175"/>
      <c r="R32" s="175"/>
      <c r="S32" s="175"/>
      <c r="T32" s="175"/>
      <c r="U32" s="175"/>
      <c r="V32" s="175"/>
      <c r="W32" s="175"/>
      <c r="X32" s="175"/>
      <c r="Y32" s="175"/>
      <c r="Z32" s="175"/>
    </row>
    <row r="33" ht="15.75" customHeight="1">
      <c r="A33" s="163">
        <v>29.0</v>
      </c>
      <c r="B33" s="163" t="s">
        <v>704</v>
      </c>
      <c r="C33" s="161" t="s">
        <v>452</v>
      </c>
      <c r="D33" s="163" t="str">
        <f>VLOOKUP(C33,'TS Gantry - AP47'!$C$8:$D$646,2,0)</f>
        <v>DA+6</v>
      </c>
      <c r="E33" s="183">
        <v>46120.0</v>
      </c>
      <c r="F33" s="183">
        <v>46120.0</v>
      </c>
      <c r="G33" s="163" t="s">
        <v>782</v>
      </c>
      <c r="H33" s="163" t="s">
        <v>783</v>
      </c>
      <c r="I33" s="204"/>
      <c r="J33" s="175"/>
      <c r="K33" s="175"/>
      <c r="L33" s="175"/>
      <c r="M33" s="175"/>
      <c r="N33" s="175"/>
      <c r="O33" s="175"/>
      <c r="P33" s="175"/>
      <c r="Q33" s="175"/>
      <c r="R33" s="175"/>
      <c r="S33" s="175"/>
      <c r="T33" s="175"/>
      <c r="U33" s="175"/>
      <c r="V33" s="175"/>
      <c r="W33" s="175"/>
      <c r="X33" s="175"/>
      <c r="Y33" s="175"/>
      <c r="Z33" s="175"/>
    </row>
    <row r="34" ht="15.75" customHeight="1">
      <c r="A34" s="163">
        <v>30.0</v>
      </c>
      <c r="B34" s="163" t="s">
        <v>704</v>
      </c>
      <c r="C34" s="161" t="s">
        <v>363</v>
      </c>
      <c r="D34" s="163" t="str">
        <f>VLOOKUP(C34,'TS Gantry - AP47'!$C$8:$D$646,2,0)</f>
        <v>DA+3</v>
      </c>
      <c r="E34" s="183">
        <v>46121.0</v>
      </c>
      <c r="F34" s="183">
        <v>46121.0</v>
      </c>
      <c r="G34" s="163" t="s">
        <v>782</v>
      </c>
      <c r="H34" s="163" t="s">
        <v>783</v>
      </c>
      <c r="I34" s="204"/>
      <c r="J34" s="175"/>
      <c r="K34" s="175"/>
      <c r="L34" s="175"/>
      <c r="M34" s="175"/>
      <c r="N34" s="175"/>
      <c r="O34" s="175"/>
      <c r="P34" s="175"/>
      <c r="Q34" s="175"/>
      <c r="R34" s="175"/>
      <c r="S34" s="175"/>
      <c r="T34" s="175"/>
      <c r="U34" s="175"/>
      <c r="V34" s="175"/>
      <c r="W34" s="175"/>
      <c r="X34" s="175"/>
      <c r="Y34" s="175"/>
      <c r="Z34" s="175"/>
    </row>
    <row r="35" ht="15.75" customHeight="1">
      <c r="A35" s="163">
        <v>31.0</v>
      </c>
      <c r="B35" s="163" t="s">
        <v>704</v>
      </c>
      <c r="C35" s="161" t="s">
        <v>463</v>
      </c>
      <c r="D35" s="163" t="str">
        <f>VLOOKUP(C35,'TS Gantry - AP47'!$C$8:$D$646,2,0)</f>
        <v>DA+0</v>
      </c>
      <c r="E35" s="183">
        <v>46121.0</v>
      </c>
      <c r="F35" s="183">
        <v>46121.0</v>
      </c>
      <c r="G35" s="163" t="s">
        <v>782</v>
      </c>
      <c r="H35" s="163" t="s">
        <v>783</v>
      </c>
      <c r="I35" s="204"/>
      <c r="J35" s="175"/>
      <c r="K35" s="175"/>
      <c r="L35" s="175"/>
      <c r="M35" s="175"/>
      <c r="N35" s="175"/>
      <c r="O35" s="175"/>
      <c r="P35" s="175"/>
      <c r="Q35" s="175"/>
      <c r="R35" s="175"/>
      <c r="S35" s="175"/>
      <c r="T35" s="175"/>
      <c r="U35" s="175"/>
      <c r="V35" s="175"/>
      <c r="W35" s="175"/>
      <c r="X35" s="175"/>
      <c r="Y35" s="175"/>
      <c r="Z35" s="175"/>
    </row>
    <row r="36" ht="15.75" customHeight="1">
      <c r="A36" s="163">
        <v>32.0</v>
      </c>
      <c r="B36" s="163" t="s">
        <v>704</v>
      </c>
      <c r="C36" s="161" t="s">
        <v>472</v>
      </c>
      <c r="D36" s="163" t="str">
        <f>VLOOKUP(C36,'TS Gantry - AP47'!$C$8:$D$646,2,0)</f>
        <v>DA+0</v>
      </c>
      <c r="E36" s="183">
        <v>46123.0</v>
      </c>
      <c r="F36" s="183">
        <v>46123.0</v>
      </c>
      <c r="G36" s="163" t="s">
        <v>782</v>
      </c>
      <c r="H36" s="163" t="s">
        <v>783</v>
      </c>
      <c r="I36" s="204"/>
      <c r="J36" s="175"/>
      <c r="K36" s="175"/>
      <c r="L36" s="175"/>
      <c r="M36" s="175"/>
      <c r="N36" s="175"/>
      <c r="O36" s="175"/>
      <c r="P36" s="175"/>
      <c r="Q36" s="175"/>
      <c r="R36" s="175"/>
      <c r="S36" s="175"/>
      <c r="T36" s="175"/>
      <c r="U36" s="175"/>
      <c r="V36" s="175"/>
      <c r="W36" s="175"/>
      <c r="X36" s="175"/>
      <c r="Y36" s="175"/>
      <c r="Z36" s="175"/>
    </row>
    <row r="37" ht="15.75" customHeight="1">
      <c r="A37" s="163">
        <v>33.0</v>
      </c>
      <c r="B37" s="163" t="s">
        <v>704</v>
      </c>
      <c r="C37" s="237" t="s">
        <v>477</v>
      </c>
      <c r="D37" s="163" t="str">
        <f>VLOOKUP(C37,'TS Gantry - AP47'!$C$8:$D$646,2,0)</f>
        <v>DA+0</v>
      </c>
      <c r="E37" s="183">
        <v>46123.0</v>
      </c>
      <c r="F37" s="183">
        <v>46123.0</v>
      </c>
      <c r="G37" s="163" t="s">
        <v>782</v>
      </c>
      <c r="H37" s="163" t="s">
        <v>783</v>
      </c>
      <c r="I37" s="204"/>
      <c r="J37" s="175"/>
      <c r="K37" s="175"/>
      <c r="L37" s="175"/>
      <c r="M37" s="175"/>
      <c r="N37" s="175"/>
      <c r="O37" s="175"/>
      <c r="P37" s="175"/>
      <c r="Q37" s="175"/>
      <c r="R37" s="175"/>
      <c r="S37" s="175"/>
      <c r="T37" s="175"/>
      <c r="U37" s="175"/>
      <c r="V37" s="175"/>
      <c r="W37" s="175"/>
      <c r="X37" s="175"/>
      <c r="Y37" s="175"/>
      <c r="Z37" s="175"/>
    </row>
    <row r="38" ht="15.75" customHeight="1">
      <c r="A38" s="163">
        <v>34.0</v>
      </c>
      <c r="B38" s="163" t="s">
        <v>704</v>
      </c>
      <c r="C38" s="237" t="s">
        <v>322</v>
      </c>
      <c r="D38" s="163" t="str">
        <f>VLOOKUP(C38,'TS Gantry - AP47'!$C$8:$D$646,2,0)</f>
        <v>DA+6</v>
      </c>
      <c r="E38" s="183">
        <v>46125.0</v>
      </c>
      <c r="F38" s="183">
        <v>46125.0</v>
      </c>
      <c r="G38" s="163" t="s">
        <v>782</v>
      </c>
      <c r="H38" s="163" t="s">
        <v>783</v>
      </c>
      <c r="I38" s="204"/>
      <c r="J38" s="175"/>
      <c r="K38" s="175"/>
      <c r="L38" s="175"/>
      <c r="M38" s="175"/>
      <c r="N38" s="175"/>
      <c r="O38" s="175"/>
      <c r="P38" s="175"/>
      <c r="Q38" s="175"/>
      <c r="R38" s="175"/>
      <c r="S38" s="175"/>
      <c r="T38" s="175"/>
      <c r="U38" s="175"/>
      <c r="V38" s="175"/>
      <c r="W38" s="175"/>
      <c r="X38" s="175"/>
      <c r="Y38" s="175"/>
      <c r="Z38" s="175"/>
    </row>
    <row r="39" ht="15.75" customHeight="1">
      <c r="A39" s="163">
        <v>35.0</v>
      </c>
      <c r="B39" s="163" t="s">
        <v>704</v>
      </c>
      <c r="C39" s="237" t="s">
        <v>324</v>
      </c>
      <c r="D39" s="163" t="str">
        <f>VLOOKUP(C39,'TS Gantry - AP47'!$C$8:$D$646,2,0)</f>
        <v>DA+0</v>
      </c>
      <c r="E39" s="183">
        <v>46125.0</v>
      </c>
      <c r="F39" s="183">
        <v>46125.0</v>
      </c>
      <c r="G39" s="163" t="s">
        <v>782</v>
      </c>
      <c r="H39" s="163" t="s">
        <v>783</v>
      </c>
      <c r="I39" s="204"/>
      <c r="J39" s="175"/>
      <c r="K39" s="175"/>
      <c r="L39" s="175"/>
      <c r="M39" s="175"/>
      <c r="N39" s="175"/>
      <c r="O39" s="175"/>
      <c r="P39" s="175"/>
      <c r="Q39" s="175"/>
      <c r="R39" s="175"/>
      <c r="S39" s="175"/>
      <c r="T39" s="175"/>
      <c r="U39" s="175"/>
      <c r="V39" s="175"/>
      <c r="W39" s="175"/>
      <c r="X39" s="175"/>
      <c r="Y39" s="175"/>
      <c r="Z39" s="175"/>
    </row>
    <row r="40" ht="15.75" customHeight="1">
      <c r="A40" s="163">
        <v>36.0</v>
      </c>
      <c r="B40" s="163" t="s">
        <v>704</v>
      </c>
      <c r="C40" s="237" t="s">
        <v>325</v>
      </c>
      <c r="D40" s="163" t="str">
        <f>VLOOKUP(C40,'TS Gantry - AP47'!$C$8:$D$646,2,0)</f>
        <v>DA+0</v>
      </c>
      <c r="E40" s="183">
        <v>46126.0</v>
      </c>
      <c r="F40" s="183">
        <v>46126.0</v>
      </c>
      <c r="G40" s="163" t="s">
        <v>782</v>
      </c>
      <c r="H40" s="163" t="s">
        <v>783</v>
      </c>
      <c r="I40" s="204"/>
      <c r="J40" s="175"/>
      <c r="K40" s="175"/>
      <c r="L40" s="175"/>
      <c r="M40" s="175"/>
      <c r="N40" s="175"/>
      <c r="O40" s="175"/>
      <c r="P40" s="175"/>
      <c r="Q40" s="175"/>
      <c r="R40" s="175"/>
      <c r="S40" s="175"/>
      <c r="T40" s="175"/>
      <c r="U40" s="175"/>
      <c r="V40" s="175"/>
      <c r="W40" s="175"/>
      <c r="X40" s="175"/>
      <c r="Y40" s="175"/>
      <c r="Z40" s="175"/>
    </row>
    <row r="41" ht="15.75" customHeight="1">
      <c r="A41" s="163">
        <v>37.0</v>
      </c>
      <c r="B41" s="163" t="s">
        <v>704</v>
      </c>
      <c r="C41" s="237" t="s">
        <v>255</v>
      </c>
      <c r="D41" s="163" t="str">
        <f>VLOOKUP(C41,'TS Gantry - AP47'!$C$8:$D$646,2,0)</f>
        <v>DA+9</v>
      </c>
      <c r="E41" s="183">
        <v>46128.0</v>
      </c>
      <c r="F41" s="183">
        <v>46128.0</v>
      </c>
      <c r="G41" s="163" t="s">
        <v>782</v>
      </c>
      <c r="H41" s="163" t="s">
        <v>783</v>
      </c>
      <c r="I41" s="204"/>
      <c r="J41" s="175"/>
      <c r="K41" s="175"/>
      <c r="L41" s="175"/>
      <c r="M41" s="175"/>
      <c r="N41" s="175"/>
      <c r="O41" s="175"/>
      <c r="P41" s="175"/>
      <c r="Q41" s="175"/>
      <c r="R41" s="175"/>
      <c r="S41" s="175"/>
      <c r="T41" s="175"/>
      <c r="U41" s="175"/>
      <c r="V41" s="175"/>
      <c r="W41" s="175"/>
      <c r="X41" s="175"/>
      <c r="Y41" s="175"/>
      <c r="Z41" s="175"/>
    </row>
    <row r="42" ht="15.75" customHeight="1">
      <c r="A42" s="163">
        <v>38.0</v>
      </c>
      <c r="B42" s="163" t="s">
        <v>704</v>
      </c>
      <c r="C42" s="237" t="s">
        <v>326</v>
      </c>
      <c r="D42" s="163" t="str">
        <f>VLOOKUP(C42,'TS Gantry - AP47'!$C$8:$D$646,2,0)</f>
        <v>DA-1.5</v>
      </c>
      <c r="E42" s="183">
        <v>46130.0</v>
      </c>
      <c r="F42" s="183">
        <v>46130.0</v>
      </c>
      <c r="G42" s="163" t="s">
        <v>782</v>
      </c>
      <c r="H42" s="163" t="s">
        <v>783</v>
      </c>
      <c r="I42" s="204"/>
      <c r="J42" s="175"/>
      <c r="K42" s="175"/>
      <c r="L42" s="175"/>
      <c r="M42" s="175"/>
      <c r="N42" s="175"/>
      <c r="O42" s="175"/>
      <c r="P42" s="175"/>
      <c r="Q42" s="175"/>
      <c r="R42" s="175"/>
      <c r="S42" s="175"/>
      <c r="T42" s="175"/>
      <c r="U42" s="175"/>
      <c r="V42" s="175"/>
      <c r="W42" s="175"/>
      <c r="X42" s="175"/>
      <c r="Y42" s="175"/>
      <c r="Z42" s="175"/>
    </row>
    <row r="43" ht="15.75" customHeight="1">
      <c r="A43" s="163">
        <v>39.0</v>
      </c>
      <c r="B43" s="163" t="s">
        <v>704</v>
      </c>
      <c r="C43" s="237" t="s">
        <v>327</v>
      </c>
      <c r="D43" s="163" t="str">
        <f>VLOOKUP(C43,'TS Gantry - AP47'!$C$8:$D$646,2,0)</f>
        <v>DA+0</v>
      </c>
      <c r="E43" s="183">
        <v>46130.0</v>
      </c>
      <c r="F43" s="183">
        <v>46130.0</v>
      </c>
      <c r="G43" s="163" t="s">
        <v>782</v>
      </c>
      <c r="H43" s="163" t="s">
        <v>783</v>
      </c>
      <c r="I43" s="204"/>
      <c r="J43" s="175"/>
      <c r="K43" s="175"/>
      <c r="L43" s="175"/>
      <c r="M43" s="175"/>
      <c r="N43" s="175"/>
      <c r="O43" s="175"/>
      <c r="P43" s="175"/>
      <c r="Q43" s="175"/>
      <c r="R43" s="175"/>
      <c r="S43" s="175"/>
      <c r="T43" s="175"/>
      <c r="U43" s="175"/>
      <c r="V43" s="175"/>
      <c r="W43" s="175"/>
      <c r="X43" s="175"/>
      <c r="Y43" s="175"/>
      <c r="Z43" s="175"/>
    </row>
    <row r="44" ht="15.75" customHeight="1">
      <c r="A44" s="163">
        <v>40.0</v>
      </c>
      <c r="B44" s="163" t="s">
        <v>704</v>
      </c>
      <c r="C44" s="271" t="s">
        <v>328</v>
      </c>
      <c r="D44" s="163" t="str">
        <f>VLOOKUP(C44,'TS Gantry - AP47'!$C$8:$D$646,2,0)</f>
        <v>DA-1.5</v>
      </c>
      <c r="E44" s="183">
        <v>46131.0</v>
      </c>
      <c r="F44" s="183">
        <v>46131.0</v>
      </c>
      <c r="G44" s="163" t="s">
        <v>782</v>
      </c>
      <c r="H44" s="163" t="s">
        <v>783</v>
      </c>
      <c r="I44" s="204"/>
      <c r="J44" s="175"/>
      <c r="K44" s="175"/>
      <c r="L44" s="175"/>
      <c r="M44" s="175"/>
      <c r="N44" s="175"/>
      <c r="O44" s="175"/>
      <c r="P44" s="175"/>
      <c r="Q44" s="175"/>
      <c r="R44" s="175"/>
      <c r="S44" s="175"/>
      <c r="T44" s="175"/>
      <c r="U44" s="175"/>
      <c r="V44" s="175"/>
      <c r="W44" s="175"/>
      <c r="X44" s="175"/>
      <c r="Y44" s="175"/>
      <c r="Z44" s="175"/>
    </row>
    <row r="45" ht="15.75" customHeight="1">
      <c r="A45" s="163">
        <v>41.0</v>
      </c>
      <c r="B45" s="163" t="s">
        <v>704</v>
      </c>
      <c r="C45" s="271" t="s">
        <v>367</v>
      </c>
      <c r="D45" s="163" t="str">
        <f>VLOOKUP(C45,'TS Gantry - AP47'!$C$8:$D$646,2,0)</f>
        <v>DA+3</v>
      </c>
      <c r="E45" s="183">
        <v>46134.0</v>
      </c>
      <c r="F45" s="183">
        <v>46134.0</v>
      </c>
      <c r="G45" s="163" t="s">
        <v>782</v>
      </c>
      <c r="H45" s="163" t="s">
        <v>783</v>
      </c>
      <c r="I45" s="204"/>
      <c r="J45" s="175"/>
      <c r="K45" s="175"/>
      <c r="L45" s="175"/>
      <c r="M45" s="175"/>
      <c r="N45" s="175"/>
      <c r="O45" s="175"/>
      <c r="P45" s="175"/>
      <c r="Q45" s="175"/>
      <c r="R45" s="175"/>
      <c r="S45" s="175"/>
      <c r="T45" s="175"/>
      <c r="U45" s="175"/>
      <c r="V45" s="175"/>
      <c r="W45" s="175"/>
      <c r="X45" s="175"/>
      <c r="Y45" s="175"/>
      <c r="Z45" s="175"/>
    </row>
    <row r="46" ht="15.75" customHeight="1">
      <c r="A46" s="163">
        <v>42.0</v>
      </c>
      <c r="B46" s="163" t="s">
        <v>704</v>
      </c>
      <c r="C46" s="271" t="s">
        <v>374</v>
      </c>
      <c r="D46" s="163" t="str">
        <f>VLOOKUP(C46,'TS Gantry - AP47'!$C$8:$D$646,2,0)</f>
        <v>DA-1.5</v>
      </c>
      <c r="E46" s="183">
        <v>46134.0</v>
      </c>
      <c r="F46" s="183">
        <v>46134.0</v>
      </c>
      <c r="G46" s="163" t="s">
        <v>782</v>
      </c>
      <c r="H46" s="163" t="s">
        <v>783</v>
      </c>
      <c r="I46" s="204"/>
      <c r="J46" s="175"/>
      <c r="K46" s="175"/>
      <c r="L46" s="175"/>
      <c r="M46" s="175"/>
      <c r="N46" s="175"/>
      <c r="O46" s="175"/>
      <c r="P46" s="175"/>
      <c r="Q46" s="175"/>
      <c r="R46" s="175"/>
      <c r="S46" s="175"/>
      <c r="T46" s="175"/>
      <c r="U46" s="175"/>
      <c r="V46" s="175"/>
      <c r="W46" s="175"/>
      <c r="X46" s="175"/>
      <c r="Y46" s="175"/>
      <c r="Z46" s="175"/>
    </row>
    <row r="47" ht="15.75" customHeight="1">
      <c r="A47" s="163">
        <v>43.0</v>
      </c>
      <c r="B47" s="163" t="s">
        <v>704</v>
      </c>
      <c r="C47" s="271" t="s">
        <v>297</v>
      </c>
      <c r="D47" s="163" t="str">
        <f>VLOOKUP(C47,'TS Gantry - AP47'!$C$8:$D$646,2,0)</f>
        <v>DA+0</v>
      </c>
      <c r="E47" s="183">
        <v>46135.0</v>
      </c>
      <c r="F47" s="183">
        <v>46135.0</v>
      </c>
      <c r="G47" s="163" t="s">
        <v>782</v>
      </c>
      <c r="H47" s="163" t="s">
        <v>783</v>
      </c>
      <c r="I47" s="204"/>
      <c r="J47" s="175"/>
      <c r="K47" s="175"/>
      <c r="L47" s="175"/>
      <c r="M47" s="175"/>
      <c r="N47" s="175"/>
      <c r="O47" s="175"/>
      <c r="P47" s="175"/>
      <c r="Q47" s="175"/>
      <c r="R47" s="175"/>
      <c r="S47" s="175"/>
      <c r="T47" s="175"/>
      <c r="U47" s="175"/>
      <c r="V47" s="175"/>
      <c r="W47" s="175"/>
      <c r="X47" s="175"/>
      <c r="Y47" s="175"/>
      <c r="Z47" s="175"/>
    </row>
    <row r="48" ht="15.75" customHeight="1">
      <c r="A48" s="163">
        <v>44.0</v>
      </c>
      <c r="B48" s="163" t="s">
        <v>704</v>
      </c>
      <c r="C48" s="271" t="s">
        <v>298</v>
      </c>
      <c r="D48" s="163" t="str">
        <f>VLOOKUP(C48,'TS Gantry - AP47'!$C$8:$D$646,2,0)</f>
        <v>DA+3</v>
      </c>
      <c r="E48" s="183">
        <v>46135.0</v>
      </c>
      <c r="F48" s="183">
        <v>46135.0</v>
      </c>
      <c r="G48" s="163" t="s">
        <v>782</v>
      </c>
      <c r="H48" s="163" t="s">
        <v>783</v>
      </c>
      <c r="I48" s="204"/>
      <c r="J48" s="175"/>
      <c r="K48" s="175"/>
      <c r="L48" s="175"/>
      <c r="M48" s="175"/>
      <c r="N48" s="175"/>
      <c r="O48" s="175"/>
      <c r="P48" s="175"/>
      <c r="Q48" s="175"/>
      <c r="R48" s="175"/>
      <c r="S48" s="175"/>
      <c r="T48" s="175"/>
      <c r="U48" s="175"/>
      <c r="V48" s="175"/>
      <c r="W48" s="175"/>
      <c r="X48" s="175"/>
      <c r="Y48" s="175"/>
      <c r="Z48" s="175"/>
    </row>
    <row r="49" ht="15.75" customHeight="1">
      <c r="A49" s="163">
        <v>45.0</v>
      </c>
      <c r="B49" s="163" t="s">
        <v>704</v>
      </c>
      <c r="C49" s="237" t="s">
        <v>252</v>
      </c>
      <c r="D49" s="163" t="str">
        <f>VLOOKUP(C49,'TS Gantry - AP47'!$C$8:$D$646,2,0)</f>
        <v>DA+9</v>
      </c>
      <c r="E49" s="183">
        <v>46136.0</v>
      </c>
      <c r="F49" s="183">
        <v>46136.0</v>
      </c>
      <c r="G49" s="163" t="s">
        <v>782</v>
      </c>
      <c r="H49" s="163" t="s">
        <v>783</v>
      </c>
      <c r="I49" s="204"/>
      <c r="J49" s="175"/>
      <c r="K49" s="175"/>
      <c r="L49" s="175"/>
      <c r="M49" s="175"/>
      <c r="N49" s="175"/>
      <c r="O49" s="175"/>
      <c r="P49" s="175"/>
      <c r="Q49" s="175"/>
      <c r="R49" s="175"/>
      <c r="S49" s="175"/>
      <c r="T49" s="175"/>
      <c r="U49" s="175"/>
      <c r="V49" s="175"/>
      <c r="W49" s="175"/>
      <c r="X49" s="175"/>
      <c r="Y49" s="175"/>
      <c r="Z49" s="175"/>
    </row>
    <row r="50" ht="15.75" customHeight="1">
      <c r="A50" s="163">
        <v>46.0</v>
      </c>
      <c r="B50" s="163" t="s">
        <v>704</v>
      </c>
      <c r="C50" s="237" t="s">
        <v>299</v>
      </c>
      <c r="D50" s="163" t="str">
        <f>VLOOKUP(C50,'TS Gantry - AP47'!$C$8:$D$646,2,0)</f>
        <v>DA+3</v>
      </c>
      <c r="E50" s="183">
        <v>46137.0</v>
      </c>
      <c r="F50" s="183">
        <v>46137.0</v>
      </c>
      <c r="G50" s="163" t="s">
        <v>782</v>
      </c>
      <c r="H50" s="163" t="s">
        <v>783</v>
      </c>
      <c r="I50" s="163"/>
      <c r="J50" s="175"/>
      <c r="K50" s="175"/>
      <c r="L50" s="175"/>
      <c r="M50" s="175"/>
      <c r="N50" s="175"/>
      <c r="O50" s="175"/>
      <c r="P50" s="175"/>
      <c r="Q50" s="175"/>
      <c r="R50" s="175"/>
      <c r="S50" s="175"/>
      <c r="T50" s="175"/>
      <c r="U50" s="175"/>
      <c r="V50" s="175"/>
      <c r="W50" s="175"/>
      <c r="X50" s="175"/>
      <c r="Y50" s="175"/>
      <c r="Z50" s="175"/>
    </row>
    <row r="51" ht="15.75" customHeight="1">
      <c r="A51" s="163">
        <v>47.0</v>
      </c>
      <c r="B51" s="163" t="s">
        <v>704</v>
      </c>
      <c r="C51" s="271" t="s">
        <v>329</v>
      </c>
      <c r="D51" s="163" t="str">
        <f>VLOOKUP(C51,'TS Gantry - AP47'!$C$8:$D$646,2,0)</f>
        <v>DA+3</v>
      </c>
      <c r="E51" s="183">
        <v>46138.0</v>
      </c>
      <c r="F51" s="183">
        <v>46138.0</v>
      </c>
      <c r="G51" s="163" t="s">
        <v>782</v>
      </c>
      <c r="H51" s="163" t="s">
        <v>783</v>
      </c>
      <c r="I51" s="204"/>
      <c r="J51" s="175"/>
      <c r="K51" s="175"/>
      <c r="L51" s="175"/>
      <c r="M51" s="175"/>
      <c r="N51" s="175"/>
      <c r="O51" s="175"/>
      <c r="P51" s="175"/>
      <c r="Q51" s="175"/>
      <c r="R51" s="175"/>
      <c r="S51" s="175"/>
      <c r="T51" s="175"/>
      <c r="U51" s="175"/>
      <c r="V51" s="175"/>
      <c r="W51" s="175"/>
      <c r="X51" s="175"/>
      <c r="Y51" s="175"/>
      <c r="Z51" s="175"/>
    </row>
    <row r="52" ht="15.75" customHeight="1">
      <c r="A52" s="163">
        <v>48.0</v>
      </c>
      <c r="B52" s="163" t="s">
        <v>704</v>
      </c>
      <c r="C52" s="203" t="s">
        <v>275</v>
      </c>
      <c r="D52" s="163" t="str">
        <f>VLOOKUP(C52,'TS Gantry - AP47'!$C$8:$D$646,2,0)</f>
        <v>DA+0</v>
      </c>
      <c r="E52" s="183">
        <v>46140.0</v>
      </c>
      <c r="F52" s="183">
        <v>46140.0</v>
      </c>
      <c r="G52" s="163" t="s">
        <v>782</v>
      </c>
      <c r="H52" s="163" t="s">
        <v>783</v>
      </c>
      <c r="I52" s="204"/>
      <c r="J52" s="175"/>
      <c r="K52" s="175"/>
      <c r="L52" s="175"/>
      <c r="M52" s="175"/>
      <c r="N52" s="175"/>
      <c r="O52" s="175"/>
      <c r="P52" s="175"/>
      <c r="Q52" s="175"/>
      <c r="R52" s="175"/>
      <c r="S52" s="175"/>
      <c r="T52" s="175"/>
      <c r="U52" s="175"/>
      <c r="V52" s="175"/>
      <c r="W52" s="175"/>
      <c r="X52" s="175"/>
      <c r="Y52" s="175"/>
      <c r="Z52" s="175"/>
    </row>
    <row r="53" ht="15.75" customHeight="1">
      <c r="A53" s="163">
        <v>49.0</v>
      </c>
      <c r="B53" s="163" t="s">
        <v>704</v>
      </c>
      <c r="C53" s="367" t="s">
        <v>276</v>
      </c>
      <c r="D53" s="163" t="str">
        <f>VLOOKUP(C53,'TS Gantry - AP47'!$C$8:$D$646,2,0)</f>
        <v>DA-1.5</v>
      </c>
      <c r="E53" s="183">
        <v>46140.0</v>
      </c>
      <c r="F53" s="183">
        <v>46140.0</v>
      </c>
      <c r="G53" s="163" t="s">
        <v>782</v>
      </c>
      <c r="H53" s="163" t="s">
        <v>783</v>
      </c>
      <c r="I53" s="204"/>
      <c r="J53" s="175"/>
      <c r="K53" s="175"/>
      <c r="L53" s="175"/>
      <c r="M53" s="175"/>
      <c r="N53" s="175"/>
      <c r="O53" s="175"/>
      <c r="P53" s="175"/>
      <c r="Q53" s="175"/>
      <c r="R53" s="175"/>
      <c r="S53" s="175"/>
      <c r="T53" s="175"/>
      <c r="U53" s="175"/>
      <c r="V53" s="175"/>
      <c r="W53" s="175"/>
      <c r="X53" s="175"/>
      <c r="Y53" s="175"/>
      <c r="Z53" s="175"/>
    </row>
    <row r="54" ht="15.75" customHeight="1">
      <c r="A54" s="163">
        <v>50.0</v>
      </c>
      <c r="B54" s="163" t="s">
        <v>704</v>
      </c>
      <c r="C54" s="367" t="s">
        <v>272</v>
      </c>
      <c r="D54" s="163" t="str">
        <f>VLOOKUP(C54,'TS Gantry - AP47'!$C$8:$D$646,2,0)</f>
        <v>DA+3</v>
      </c>
      <c r="E54" s="183">
        <v>46141.0</v>
      </c>
      <c r="F54" s="183">
        <v>46141.0</v>
      </c>
      <c r="G54" s="163" t="s">
        <v>782</v>
      </c>
      <c r="H54" s="163" t="s">
        <v>783</v>
      </c>
      <c r="I54" s="204"/>
      <c r="J54" s="175"/>
      <c r="K54" s="175"/>
      <c r="L54" s="175"/>
      <c r="M54" s="175"/>
      <c r="N54" s="175"/>
      <c r="O54" s="175"/>
      <c r="P54" s="175"/>
      <c r="Q54" s="175"/>
      <c r="R54" s="175"/>
      <c r="S54" s="175"/>
      <c r="T54" s="175"/>
      <c r="U54" s="175"/>
      <c r="V54" s="175"/>
      <c r="W54" s="175"/>
      <c r="X54" s="175"/>
      <c r="Y54" s="175"/>
      <c r="Z54" s="175"/>
    </row>
    <row r="55" ht="15.75" customHeight="1">
      <c r="A55" s="163">
        <v>51.0</v>
      </c>
      <c r="B55" s="163" t="s">
        <v>704</v>
      </c>
      <c r="C55" s="367" t="s">
        <v>273</v>
      </c>
      <c r="D55" s="163" t="str">
        <f>VLOOKUP(C55,'TS Gantry - AP47'!$C$8:$D$646,2,0)</f>
        <v>DA+3</v>
      </c>
      <c r="E55" s="183">
        <v>46141.0</v>
      </c>
      <c r="F55" s="183">
        <v>46141.0</v>
      </c>
      <c r="G55" s="163" t="s">
        <v>782</v>
      </c>
      <c r="H55" s="163" t="s">
        <v>783</v>
      </c>
      <c r="I55" s="204"/>
      <c r="J55" s="175"/>
      <c r="K55" s="175"/>
      <c r="L55" s="175"/>
      <c r="M55" s="175"/>
      <c r="N55" s="175"/>
      <c r="O55" s="175"/>
      <c r="P55" s="175"/>
      <c r="Q55" s="175"/>
      <c r="R55" s="175"/>
      <c r="S55" s="175"/>
      <c r="T55" s="175"/>
      <c r="U55" s="175"/>
      <c r="V55" s="175"/>
      <c r="W55" s="175"/>
      <c r="X55" s="175"/>
      <c r="Y55" s="175"/>
      <c r="Z55" s="175"/>
    </row>
    <row r="56" ht="15.75" customHeight="1">
      <c r="A56" s="163">
        <v>52.0</v>
      </c>
      <c r="B56" s="163" t="s">
        <v>704</v>
      </c>
      <c r="C56" s="367" t="s">
        <v>270</v>
      </c>
      <c r="D56" s="163" t="str">
        <f>VLOOKUP(C56,'TS Gantry - AP47'!$C$8:$D$646,2,0)</f>
        <v>DA-1.5</v>
      </c>
      <c r="E56" s="183">
        <v>46142.0</v>
      </c>
      <c r="F56" s="183">
        <v>46142.0</v>
      </c>
      <c r="G56" s="163" t="s">
        <v>782</v>
      </c>
      <c r="H56" s="163" t="s">
        <v>783</v>
      </c>
      <c r="I56" s="204"/>
      <c r="J56" s="175"/>
      <c r="K56" s="175"/>
      <c r="L56" s="175"/>
      <c r="M56" s="175"/>
      <c r="N56" s="175"/>
      <c r="O56" s="175"/>
      <c r="P56" s="175"/>
      <c r="Q56" s="175"/>
      <c r="R56" s="175"/>
      <c r="S56" s="175"/>
      <c r="T56" s="175"/>
      <c r="U56" s="175"/>
      <c r="V56" s="175"/>
      <c r="W56" s="175"/>
      <c r="X56" s="175"/>
      <c r="Y56" s="175"/>
      <c r="Z56" s="175"/>
    </row>
    <row r="57" ht="15.75" customHeight="1">
      <c r="A57" s="163">
        <v>53.0</v>
      </c>
      <c r="B57" s="163" t="s">
        <v>704</v>
      </c>
      <c r="C57" s="367" t="s">
        <v>271</v>
      </c>
      <c r="D57" s="163" t="str">
        <f>VLOOKUP(C57,'TS Gantry - AP47'!$C$8:$D$646,2,0)</f>
        <v>DA+6</v>
      </c>
      <c r="E57" s="183">
        <v>46142.0</v>
      </c>
      <c r="F57" s="183">
        <v>46142.0</v>
      </c>
      <c r="G57" s="163" t="s">
        <v>782</v>
      </c>
      <c r="H57" s="163" t="s">
        <v>783</v>
      </c>
      <c r="I57" s="204"/>
      <c r="J57" s="175"/>
      <c r="K57" s="175"/>
      <c r="L57" s="175"/>
      <c r="M57" s="175"/>
      <c r="N57" s="175"/>
      <c r="O57" s="175"/>
      <c r="P57" s="175"/>
      <c r="Q57" s="175"/>
      <c r="R57" s="175"/>
      <c r="S57" s="175"/>
      <c r="T57" s="175"/>
      <c r="U57" s="175"/>
      <c r="V57" s="175"/>
      <c r="W57" s="175"/>
      <c r="X57" s="175"/>
      <c r="Y57" s="175"/>
      <c r="Z57" s="175"/>
    </row>
    <row r="58" ht="15.75" customHeight="1">
      <c r="A58" s="163">
        <v>54.0</v>
      </c>
      <c r="B58" s="163" t="s">
        <v>705</v>
      </c>
      <c r="C58" s="367" t="s">
        <v>269</v>
      </c>
      <c r="D58" s="163" t="str">
        <f>VLOOKUP(C58,'TS Gantry - AP47'!$C$8:$D$646,2,0)</f>
        <v>DA+9</v>
      </c>
      <c r="E58" s="183">
        <v>46144.0</v>
      </c>
      <c r="F58" s="183">
        <v>46144.0</v>
      </c>
      <c r="G58" s="163" t="s">
        <v>782</v>
      </c>
      <c r="H58" s="163" t="s">
        <v>783</v>
      </c>
      <c r="I58" s="204"/>
      <c r="J58" s="175"/>
      <c r="K58" s="175"/>
      <c r="L58" s="175"/>
      <c r="M58" s="175"/>
      <c r="N58" s="175"/>
      <c r="O58" s="175"/>
      <c r="P58" s="175"/>
      <c r="Q58" s="175"/>
      <c r="R58" s="175"/>
      <c r="S58" s="175"/>
      <c r="T58" s="175"/>
      <c r="U58" s="175"/>
      <c r="V58" s="175"/>
      <c r="W58" s="175"/>
      <c r="X58" s="175"/>
      <c r="Y58" s="175"/>
      <c r="Z58" s="175"/>
    </row>
    <row r="59" ht="15.75" customHeight="1">
      <c r="A59" s="163">
        <v>55.0</v>
      </c>
      <c r="B59" s="163" t="s">
        <v>705</v>
      </c>
      <c r="C59" s="367" t="s">
        <v>330</v>
      </c>
      <c r="D59" s="163" t="str">
        <f>VLOOKUP(C59,'TS Gantry - AP47'!$C$8:$D$646,2,0)</f>
        <v>DA+3</v>
      </c>
      <c r="E59" s="183">
        <v>46145.0</v>
      </c>
      <c r="F59" s="183">
        <v>46145.0</v>
      </c>
      <c r="G59" s="163" t="s">
        <v>782</v>
      </c>
      <c r="H59" s="163" t="s">
        <v>783</v>
      </c>
      <c r="I59" s="204"/>
      <c r="J59" s="175"/>
      <c r="K59" s="175"/>
      <c r="L59" s="175"/>
      <c r="M59" s="175"/>
      <c r="N59" s="175"/>
      <c r="O59" s="175"/>
      <c r="P59" s="175"/>
      <c r="Q59" s="175"/>
      <c r="R59" s="175"/>
      <c r="S59" s="175"/>
      <c r="T59" s="175"/>
      <c r="U59" s="175"/>
      <c r="V59" s="175"/>
      <c r="W59" s="175"/>
      <c r="X59" s="175"/>
      <c r="Y59" s="175"/>
      <c r="Z59" s="175"/>
    </row>
    <row r="60" ht="15.75" customHeight="1">
      <c r="A60" s="163">
        <v>56.0</v>
      </c>
      <c r="B60" s="163" t="s">
        <v>705</v>
      </c>
      <c r="C60" s="367" t="s">
        <v>331</v>
      </c>
      <c r="D60" s="163" t="str">
        <f>VLOOKUP(C60,'TS Gantry - AP47'!$C$8:$D$646,2,0)</f>
        <v>DA+0</v>
      </c>
      <c r="E60" s="183">
        <v>46145.0</v>
      </c>
      <c r="F60" s="183">
        <v>46145.0</v>
      </c>
      <c r="G60" s="163" t="s">
        <v>782</v>
      </c>
      <c r="H60" s="163" t="s">
        <v>783</v>
      </c>
      <c r="I60" s="204"/>
      <c r="J60" s="175"/>
      <c r="K60" s="175"/>
      <c r="L60" s="175"/>
      <c r="M60" s="175"/>
      <c r="N60" s="175"/>
      <c r="O60" s="175"/>
      <c r="P60" s="175"/>
      <c r="Q60" s="175"/>
      <c r="R60" s="175"/>
      <c r="S60" s="175"/>
      <c r="T60" s="175"/>
      <c r="U60" s="175"/>
      <c r="V60" s="175"/>
      <c r="W60" s="175"/>
      <c r="X60" s="175"/>
      <c r="Y60" s="175"/>
      <c r="Z60" s="175"/>
    </row>
    <row r="61" ht="15.75" customHeight="1">
      <c r="A61" s="163">
        <v>57.0</v>
      </c>
      <c r="B61" s="163" t="s">
        <v>705</v>
      </c>
      <c r="C61" s="203" t="s">
        <v>332</v>
      </c>
      <c r="D61" s="163" t="str">
        <f>VLOOKUP(C61,'TS Gantry - AP47'!$C$8:$D$646,2,0)</f>
        <v>DA+3</v>
      </c>
      <c r="E61" s="183">
        <v>46147.0</v>
      </c>
      <c r="F61" s="183">
        <v>46147.0</v>
      </c>
      <c r="G61" s="163" t="s">
        <v>782</v>
      </c>
      <c r="H61" s="163" t="s">
        <v>784</v>
      </c>
      <c r="I61" s="204"/>
      <c r="J61" s="175"/>
      <c r="K61" s="175"/>
      <c r="L61" s="175"/>
      <c r="M61" s="175"/>
      <c r="N61" s="175"/>
      <c r="O61" s="175"/>
      <c r="P61" s="175"/>
      <c r="Q61" s="175"/>
      <c r="R61" s="175"/>
      <c r="S61" s="175"/>
      <c r="T61" s="175"/>
      <c r="U61" s="175"/>
      <c r="V61" s="175"/>
      <c r="W61" s="175"/>
      <c r="X61" s="175"/>
      <c r="Y61" s="175"/>
      <c r="Z61" s="175"/>
    </row>
    <row r="62" ht="15.75" customHeight="1">
      <c r="A62" s="163">
        <v>58.0</v>
      </c>
      <c r="B62" s="163" t="s">
        <v>705</v>
      </c>
      <c r="C62" s="203" t="s">
        <v>565</v>
      </c>
      <c r="D62" s="163" t="str">
        <f>VLOOKUP(C62,'TS Gantry - AP47'!$C$8:$D$646,2,0)</f>
        <v>DA+9</v>
      </c>
      <c r="E62" s="183">
        <v>46147.0</v>
      </c>
      <c r="F62" s="183">
        <v>46147.0</v>
      </c>
      <c r="G62" s="163" t="s">
        <v>782</v>
      </c>
      <c r="H62" s="163" t="s">
        <v>784</v>
      </c>
      <c r="I62" s="204"/>
      <c r="J62" s="175"/>
      <c r="K62" s="175"/>
      <c r="L62" s="175"/>
      <c r="M62" s="175"/>
      <c r="N62" s="175"/>
      <c r="O62" s="175"/>
      <c r="P62" s="175"/>
      <c r="Q62" s="175"/>
      <c r="R62" s="175"/>
      <c r="S62" s="175"/>
      <c r="T62" s="175"/>
      <c r="U62" s="175"/>
      <c r="V62" s="175"/>
      <c r="W62" s="175"/>
      <c r="X62" s="175"/>
      <c r="Y62" s="175"/>
      <c r="Z62" s="175"/>
    </row>
    <row r="63" ht="15.75" customHeight="1">
      <c r="A63" s="163">
        <v>59.0</v>
      </c>
      <c r="B63" s="163" t="s">
        <v>705</v>
      </c>
      <c r="C63" s="203" t="s">
        <v>567</v>
      </c>
      <c r="D63" s="163" t="str">
        <f>VLOOKUP(C63,'TS Gantry - AP47'!$C$8:$D$646,2,0)</f>
        <v>DA+3</v>
      </c>
      <c r="E63" s="183">
        <v>46148.0</v>
      </c>
      <c r="F63" s="183">
        <v>46148.0</v>
      </c>
      <c r="G63" s="163" t="s">
        <v>782</v>
      </c>
      <c r="H63" s="163" t="s">
        <v>784</v>
      </c>
      <c r="I63" s="204"/>
      <c r="J63" s="175"/>
      <c r="K63" s="175"/>
      <c r="L63" s="175"/>
      <c r="M63" s="175"/>
      <c r="N63" s="175"/>
      <c r="O63" s="175"/>
      <c r="P63" s="175"/>
      <c r="Q63" s="175"/>
      <c r="R63" s="175"/>
      <c r="S63" s="175"/>
      <c r="T63" s="175"/>
      <c r="U63" s="175"/>
      <c r="V63" s="175"/>
      <c r="W63" s="175"/>
      <c r="X63" s="175"/>
      <c r="Y63" s="175"/>
      <c r="Z63" s="175"/>
    </row>
    <row r="64" ht="15.75" customHeight="1">
      <c r="A64" s="163">
        <v>60.0</v>
      </c>
      <c r="B64" s="163" t="s">
        <v>705</v>
      </c>
      <c r="C64" s="203" t="s">
        <v>568</v>
      </c>
      <c r="D64" s="163" t="str">
        <f>VLOOKUP(C64,'TS Gantry - AP47'!$C$8:$D$646,2,0)</f>
        <v>DA+3</v>
      </c>
      <c r="E64" s="183">
        <v>46148.0</v>
      </c>
      <c r="F64" s="183">
        <v>46148.0</v>
      </c>
      <c r="G64" s="163" t="s">
        <v>782</v>
      </c>
      <c r="H64" s="163" t="s">
        <v>784</v>
      </c>
      <c r="I64" s="204"/>
      <c r="J64" s="175"/>
      <c r="K64" s="175"/>
      <c r="L64" s="175"/>
      <c r="M64" s="175"/>
      <c r="N64" s="175"/>
      <c r="O64" s="175"/>
      <c r="P64" s="175"/>
      <c r="Q64" s="175"/>
      <c r="R64" s="175"/>
      <c r="S64" s="175"/>
      <c r="T64" s="175"/>
      <c r="U64" s="175"/>
      <c r="V64" s="175"/>
      <c r="W64" s="175"/>
      <c r="X64" s="175"/>
      <c r="Y64" s="175"/>
      <c r="Z64" s="175"/>
    </row>
    <row r="65" ht="15.75" customHeight="1">
      <c r="A65" s="163">
        <v>61.0</v>
      </c>
      <c r="B65" s="163" t="s">
        <v>705</v>
      </c>
      <c r="C65" s="203" t="s">
        <v>333</v>
      </c>
      <c r="D65" s="163" t="str">
        <f>VLOOKUP(C65,'TS Gantry - AP47'!$C$8:$D$646,2,0)</f>
        <v>DC1+0</v>
      </c>
      <c r="E65" s="183">
        <v>46148.0</v>
      </c>
      <c r="F65" s="183">
        <v>46148.0</v>
      </c>
      <c r="G65" s="163" t="s">
        <v>782</v>
      </c>
      <c r="H65" s="163" t="s">
        <v>783</v>
      </c>
      <c r="I65" s="204"/>
      <c r="J65" s="175"/>
      <c r="K65" s="175"/>
      <c r="L65" s="175"/>
      <c r="M65" s="175"/>
      <c r="N65" s="175"/>
      <c r="O65" s="175"/>
      <c r="P65" s="175"/>
      <c r="Q65" s="175"/>
      <c r="R65" s="175"/>
      <c r="S65" s="175"/>
      <c r="T65" s="175"/>
      <c r="U65" s="175"/>
      <c r="V65" s="175"/>
      <c r="W65" s="175"/>
      <c r="X65" s="175"/>
      <c r="Y65" s="175"/>
      <c r="Z65" s="175"/>
    </row>
    <row r="66" ht="15.75" customHeight="1">
      <c r="A66" s="163">
        <v>62.0</v>
      </c>
      <c r="B66" s="163" t="s">
        <v>705</v>
      </c>
      <c r="C66" s="203" t="s">
        <v>335</v>
      </c>
      <c r="D66" s="163" t="str">
        <f>VLOOKUP(C66,'TS Gantry - AP47'!$C$8:$D$646,2,0)</f>
        <v>DA-1.5</v>
      </c>
      <c r="E66" s="183">
        <v>46149.0</v>
      </c>
      <c r="F66" s="183">
        <v>46149.0</v>
      </c>
      <c r="G66" s="163" t="s">
        <v>782</v>
      </c>
      <c r="H66" s="163" t="s">
        <v>783</v>
      </c>
      <c r="I66" s="204"/>
      <c r="J66" s="175"/>
      <c r="K66" s="175"/>
      <c r="L66" s="175"/>
      <c r="M66" s="175"/>
      <c r="N66" s="175"/>
      <c r="O66" s="175"/>
      <c r="P66" s="175"/>
      <c r="Q66" s="175"/>
      <c r="R66" s="175"/>
      <c r="S66" s="175"/>
      <c r="T66" s="175"/>
      <c r="U66" s="175"/>
      <c r="V66" s="175"/>
      <c r="W66" s="175"/>
      <c r="X66" s="175"/>
      <c r="Y66" s="175"/>
      <c r="Z66" s="175"/>
    </row>
    <row r="67" ht="15.75" customHeight="1">
      <c r="A67" s="163">
        <v>63.0</v>
      </c>
      <c r="B67" s="163" t="s">
        <v>705</v>
      </c>
      <c r="C67" s="203" t="s">
        <v>566</v>
      </c>
      <c r="D67" s="163" t="str">
        <f>VLOOKUP(C67,'TS Gantry - AP47'!$C$8:$D$646,2,0)</f>
        <v>DA+9</v>
      </c>
      <c r="E67" s="183">
        <v>46149.0</v>
      </c>
      <c r="F67" s="183">
        <v>46149.0</v>
      </c>
      <c r="G67" s="163" t="s">
        <v>782</v>
      </c>
      <c r="H67" s="163" t="s">
        <v>783</v>
      </c>
      <c r="I67" s="204"/>
      <c r="J67" s="175"/>
      <c r="K67" s="175"/>
      <c r="L67" s="175"/>
      <c r="M67" s="175"/>
      <c r="N67" s="175"/>
      <c r="O67" s="175"/>
      <c r="P67" s="175"/>
      <c r="Q67" s="175"/>
      <c r="R67" s="175"/>
      <c r="S67" s="175"/>
      <c r="T67" s="175"/>
      <c r="U67" s="175"/>
      <c r="V67" s="175"/>
      <c r="W67" s="175"/>
      <c r="X67" s="175"/>
      <c r="Y67" s="175"/>
      <c r="Z67" s="175"/>
    </row>
    <row r="68" ht="15.75" customHeight="1">
      <c r="A68" s="163">
        <v>64.0</v>
      </c>
      <c r="B68" s="163" t="s">
        <v>705</v>
      </c>
      <c r="C68" s="203" t="s">
        <v>569</v>
      </c>
      <c r="D68" s="163" t="str">
        <f>VLOOKUP(C68,'TS Gantry - AP47'!$C$8:$D$646,2,0)</f>
        <v>DA+9</v>
      </c>
      <c r="E68" s="183">
        <v>46150.0</v>
      </c>
      <c r="F68" s="183">
        <v>46150.0</v>
      </c>
      <c r="G68" s="163" t="s">
        <v>782</v>
      </c>
      <c r="H68" s="163" t="s">
        <v>783</v>
      </c>
      <c r="I68" s="204"/>
      <c r="J68" s="175"/>
      <c r="K68" s="175"/>
      <c r="L68" s="175"/>
      <c r="M68" s="175"/>
      <c r="N68" s="175"/>
      <c r="O68" s="175"/>
      <c r="P68" s="175"/>
      <c r="Q68" s="175"/>
      <c r="R68" s="175"/>
      <c r="S68" s="175"/>
      <c r="T68" s="175"/>
      <c r="U68" s="175"/>
      <c r="V68" s="175"/>
      <c r="W68" s="175"/>
      <c r="X68" s="175"/>
      <c r="Y68" s="175"/>
      <c r="Z68" s="175"/>
    </row>
    <row r="69" ht="15.75" customHeight="1">
      <c r="A69" s="163">
        <v>65.0</v>
      </c>
      <c r="B69" s="163" t="s">
        <v>705</v>
      </c>
      <c r="C69" s="203" t="s">
        <v>336</v>
      </c>
      <c r="D69" s="163" t="str">
        <f>VLOOKUP(C69,'TS Gantry - AP47'!$C$8:$D$646,2,0)</f>
        <v>DA+3</v>
      </c>
      <c r="E69" s="183">
        <v>46150.0</v>
      </c>
      <c r="F69" s="183">
        <v>46150.0</v>
      </c>
      <c r="G69" s="163" t="s">
        <v>782</v>
      </c>
      <c r="H69" s="163" t="s">
        <v>783</v>
      </c>
      <c r="I69" s="204"/>
      <c r="J69" s="175"/>
      <c r="K69" s="175"/>
      <c r="L69" s="175"/>
      <c r="M69" s="175"/>
      <c r="N69" s="175"/>
      <c r="O69" s="175"/>
      <c r="P69" s="175"/>
      <c r="Q69" s="175"/>
      <c r="R69" s="175"/>
      <c r="S69" s="175"/>
      <c r="T69" s="175"/>
      <c r="U69" s="175"/>
      <c r="V69" s="175"/>
      <c r="W69" s="175"/>
      <c r="X69" s="175"/>
      <c r="Y69" s="175"/>
      <c r="Z69" s="175"/>
    </row>
    <row r="70" ht="15.75" customHeight="1">
      <c r="A70" s="163">
        <v>66.0</v>
      </c>
      <c r="B70" s="163" t="s">
        <v>705</v>
      </c>
      <c r="C70" s="203" t="s">
        <v>467</v>
      </c>
      <c r="D70" s="163" t="str">
        <f>VLOOKUP(C70,'TS Gantry - AP47'!$C$8:$D$646,2,0)</f>
        <v>DA+0</v>
      </c>
      <c r="E70" s="183">
        <v>46151.0</v>
      </c>
      <c r="F70" s="183">
        <v>46151.0</v>
      </c>
      <c r="G70" s="163" t="s">
        <v>782</v>
      </c>
      <c r="H70" s="163" t="s">
        <v>701</v>
      </c>
      <c r="I70" s="204"/>
      <c r="J70" s="175"/>
      <c r="K70" s="175"/>
      <c r="L70" s="175"/>
      <c r="M70" s="175"/>
      <c r="N70" s="175"/>
      <c r="O70" s="175"/>
      <c r="P70" s="175"/>
      <c r="Q70" s="175"/>
      <c r="R70" s="175"/>
      <c r="S70" s="175"/>
      <c r="T70" s="175"/>
      <c r="U70" s="175"/>
      <c r="V70" s="175"/>
      <c r="W70" s="175"/>
      <c r="X70" s="175"/>
      <c r="Y70" s="175"/>
      <c r="Z70" s="175"/>
    </row>
    <row r="71" ht="15.75" customHeight="1">
      <c r="A71" s="163">
        <v>67.0</v>
      </c>
      <c r="B71" s="163" t="s">
        <v>705</v>
      </c>
      <c r="C71" s="203" t="s">
        <v>461</v>
      </c>
      <c r="D71" s="163" t="str">
        <f>VLOOKUP(C71,'TS Gantry - AP47'!$C$8:$D$646,2,0)</f>
        <v>DA+0</v>
      </c>
      <c r="E71" s="183">
        <v>46152.0</v>
      </c>
      <c r="F71" s="183">
        <v>46152.0</v>
      </c>
      <c r="G71" s="163" t="s">
        <v>782</v>
      </c>
      <c r="H71" s="163" t="s">
        <v>701</v>
      </c>
      <c r="I71" s="204"/>
      <c r="J71" s="175"/>
      <c r="K71" s="175"/>
      <c r="L71" s="175"/>
      <c r="M71" s="175"/>
      <c r="N71" s="175"/>
      <c r="O71" s="175"/>
      <c r="P71" s="175"/>
      <c r="Q71" s="175"/>
      <c r="R71" s="175"/>
      <c r="S71" s="175"/>
      <c r="T71" s="175"/>
      <c r="U71" s="175"/>
      <c r="V71" s="175"/>
      <c r="W71" s="175"/>
      <c r="X71" s="175"/>
      <c r="Y71" s="175"/>
      <c r="Z71" s="175"/>
    </row>
    <row r="72" ht="15.75" customHeight="1">
      <c r="A72" s="163">
        <v>68.0</v>
      </c>
      <c r="B72" s="163" t="s">
        <v>705</v>
      </c>
      <c r="C72" s="203" t="s">
        <v>465</v>
      </c>
      <c r="D72" s="163" t="str">
        <f>VLOOKUP(C72,'TS Gantry - AP47'!$C$8:$D$646,2,0)</f>
        <v>DA+0</v>
      </c>
      <c r="E72" s="183">
        <v>46152.0</v>
      </c>
      <c r="F72" s="183">
        <v>46152.0</v>
      </c>
      <c r="G72" s="163" t="s">
        <v>782</v>
      </c>
      <c r="H72" s="163" t="s">
        <v>701</v>
      </c>
      <c r="I72" s="204"/>
      <c r="J72" s="175"/>
      <c r="K72" s="175"/>
      <c r="L72" s="175"/>
      <c r="M72" s="175"/>
      <c r="N72" s="175"/>
      <c r="O72" s="175"/>
      <c r="P72" s="175"/>
      <c r="Q72" s="175"/>
      <c r="R72" s="175"/>
      <c r="S72" s="175"/>
      <c r="T72" s="175"/>
      <c r="U72" s="175"/>
      <c r="V72" s="175"/>
      <c r="W72" s="175"/>
      <c r="X72" s="175"/>
      <c r="Y72" s="175"/>
      <c r="Z72" s="175"/>
    </row>
    <row r="73" ht="15.75" customHeight="1">
      <c r="A73" s="163">
        <v>69.0</v>
      </c>
      <c r="B73" s="163" t="s">
        <v>705</v>
      </c>
      <c r="C73" s="203" t="s">
        <v>458</v>
      </c>
      <c r="D73" s="163" t="str">
        <f>VLOOKUP(C73,'TS Gantry - AP47'!$C$8:$D$646,2,0)</f>
        <v>DA+0</v>
      </c>
      <c r="E73" s="183">
        <v>46153.0</v>
      </c>
      <c r="F73" s="183">
        <v>46153.0</v>
      </c>
      <c r="G73" s="163" t="s">
        <v>782</v>
      </c>
      <c r="H73" s="163" t="s">
        <v>701</v>
      </c>
      <c r="I73" s="204"/>
      <c r="J73" s="175"/>
      <c r="K73" s="175"/>
      <c r="L73" s="175"/>
      <c r="M73" s="175"/>
      <c r="N73" s="175"/>
      <c r="O73" s="175"/>
      <c r="P73" s="175"/>
      <c r="Q73" s="175"/>
      <c r="R73" s="175"/>
      <c r="S73" s="175"/>
      <c r="T73" s="175"/>
      <c r="U73" s="175"/>
      <c r="V73" s="175"/>
      <c r="W73" s="175"/>
      <c r="X73" s="175"/>
      <c r="Y73" s="175"/>
      <c r="Z73" s="175"/>
    </row>
    <row r="74" ht="15.75" customHeight="1">
      <c r="A74" s="163">
        <v>70.0</v>
      </c>
      <c r="B74" s="163" t="s">
        <v>705</v>
      </c>
      <c r="C74" s="203" t="s">
        <v>551</v>
      </c>
      <c r="D74" s="163" t="str">
        <f>VLOOKUP(C74,'TS Gantry - AP47'!$C$8:$D$646,2,0)</f>
        <v>DA+9</v>
      </c>
      <c r="E74" s="183">
        <v>46153.0</v>
      </c>
      <c r="F74" s="183">
        <v>46153.0</v>
      </c>
      <c r="G74" s="163" t="s">
        <v>782</v>
      </c>
      <c r="H74" s="163" t="s">
        <v>701</v>
      </c>
      <c r="I74" s="204"/>
      <c r="J74" s="175"/>
      <c r="K74" s="175"/>
      <c r="L74" s="175"/>
      <c r="M74" s="175"/>
      <c r="N74" s="175"/>
      <c r="O74" s="175"/>
      <c r="P74" s="175"/>
      <c r="Q74" s="175"/>
      <c r="R74" s="175"/>
      <c r="S74" s="175"/>
      <c r="T74" s="175"/>
      <c r="U74" s="175"/>
      <c r="V74" s="175"/>
      <c r="W74" s="175"/>
      <c r="X74" s="175"/>
      <c r="Y74" s="175"/>
      <c r="Z74" s="175"/>
    </row>
    <row r="75" ht="15.75" customHeight="1">
      <c r="A75" s="163">
        <v>71.0</v>
      </c>
      <c r="B75" s="163" t="s">
        <v>705</v>
      </c>
      <c r="C75" s="203" t="s">
        <v>337</v>
      </c>
      <c r="D75" s="163" t="str">
        <f>VLOOKUP(C75,'TS Gantry - AP47'!$C$8:$D$646,2,0)</f>
        <v>DA+6</v>
      </c>
      <c r="E75" s="183">
        <v>46154.0</v>
      </c>
      <c r="F75" s="183">
        <v>46154.0</v>
      </c>
      <c r="G75" s="163" t="s">
        <v>782</v>
      </c>
      <c r="H75" s="163" t="s">
        <v>701</v>
      </c>
      <c r="I75" s="204"/>
      <c r="J75" s="175"/>
      <c r="K75" s="175"/>
      <c r="L75" s="175"/>
      <c r="M75" s="175"/>
      <c r="N75" s="175"/>
      <c r="O75" s="175"/>
      <c r="P75" s="175"/>
      <c r="Q75" s="175"/>
      <c r="R75" s="175"/>
      <c r="S75" s="175"/>
      <c r="T75" s="175"/>
      <c r="U75" s="175"/>
      <c r="V75" s="175"/>
      <c r="W75" s="175"/>
      <c r="X75" s="175"/>
      <c r="Y75" s="175"/>
      <c r="Z75" s="175"/>
    </row>
    <row r="76" ht="15.75" customHeight="1">
      <c r="A76" s="163">
        <v>72.0</v>
      </c>
      <c r="B76" s="163" t="s">
        <v>705</v>
      </c>
      <c r="C76" s="203" t="s">
        <v>449</v>
      </c>
      <c r="D76" s="163" t="str">
        <f>VLOOKUP(C76,'TS Gantry - AP47'!$C$8:$D$646,2,0)</f>
        <v>DA+6</v>
      </c>
      <c r="E76" s="183">
        <v>46154.0</v>
      </c>
      <c r="F76" s="183">
        <v>46154.0</v>
      </c>
      <c r="G76" s="163" t="s">
        <v>782</v>
      </c>
      <c r="H76" s="163" t="s">
        <v>701</v>
      </c>
      <c r="I76" s="204"/>
      <c r="J76" s="175"/>
      <c r="K76" s="175"/>
      <c r="L76" s="175"/>
      <c r="M76" s="175"/>
      <c r="N76" s="175"/>
      <c r="O76" s="175"/>
      <c r="P76" s="175"/>
      <c r="Q76" s="175"/>
      <c r="R76" s="175"/>
      <c r="S76" s="175"/>
      <c r="T76" s="175"/>
      <c r="U76" s="175"/>
      <c r="V76" s="175"/>
      <c r="W76" s="175"/>
      <c r="X76" s="175"/>
      <c r="Y76" s="175"/>
      <c r="Z76" s="175"/>
    </row>
    <row r="77" ht="15.75" customHeight="1">
      <c r="A77" s="163">
        <v>73.0</v>
      </c>
      <c r="B77" s="163" t="s">
        <v>705</v>
      </c>
      <c r="C77" s="218" t="s">
        <v>562</v>
      </c>
      <c r="D77" s="163" t="str">
        <f>VLOOKUP(C77,'TS Gantry - AP47'!$C$8:$D$646,2,0)</f>
        <v>DA+9</v>
      </c>
      <c r="E77" s="183">
        <v>46157.0</v>
      </c>
      <c r="F77" s="183">
        <v>46157.0</v>
      </c>
      <c r="G77" s="163" t="s">
        <v>782</v>
      </c>
      <c r="H77" s="163" t="s">
        <v>701</v>
      </c>
      <c r="I77" s="204"/>
      <c r="J77" s="175"/>
      <c r="K77" s="175"/>
      <c r="L77" s="175"/>
      <c r="M77" s="175"/>
      <c r="N77" s="175"/>
      <c r="O77" s="175"/>
      <c r="P77" s="175"/>
      <c r="Q77" s="175"/>
      <c r="R77" s="175"/>
      <c r="S77" s="175"/>
      <c r="T77" s="175"/>
      <c r="U77" s="175"/>
      <c r="V77" s="175"/>
      <c r="W77" s="175"/>
      <c r="X77" s="175"/>
      <c r="Y77" s="175"/>
      <c r="Z77" s="175"/>
    </row>
    <row r="78" ht="15.75" customHeight="1">
      <c r="A78" s="163">
        <v>74.0</v>
      </c>
      <c r="B78" s="163" t="s">
        <v>705</v>
      </c>
      <c r="C78" s="271" t="s">
        <v>550</v>
      </c>
      <c r="D78" s="163" t="str">
        <f>VLOOKUP(C78,'TS Gantry - AP47'!$C$8:$D$646,2,0)</f>
        <v>DA+9</v>
      </c>
      <c r="E78" s="183">
        <v>46158.0</v>
      </c>
      <c r="F78" s="183">
        <v>46158.0</v>
      </c>
      <c r="G78" s="163" t="s">
        <v>782</v>
      </c>
      <c r="H78" s="163" t="s">
        <v>701</v>
      </c>
      <c r="I78" s="204"/>
      <c r="J78" s="175"/>
      <c r="K78" s="175"/>
      <c r="L78" s="175"/>
      <c r="M78" s="175"/>
      <c r="N78" s="175"/>
      <c r="O78" s="175"/>
      <c r="P78" s="175"/>
      <c r="Q78" s="175"/>
      <c r="R78" s="175"/>
      <c r="S78" s="175"/>
      <c r="T78" s="175"/>
      <c r="U78" s="175"/>
      <c r="V78" s="175"/>
      <c r="W78" s="175"/>
      <c r="X78" s="175"/>
      <c r="Y78" s="175"/>
      <c r="Z78" s="175"/>
    </row>
    <row r="79" ht="15.75" customHeight="1">
      <c r="A79" s="163">
        <v>75.0</v>
      </c>
      <c r="B79" s="163" t="s">
        <v>705</v>
      </c>
      <c r="C79" s="271" t="s">
        <v>583</v>
      </c>
      <c r="D79" s="163" t="str">
        <f>VLOOKUP(C79,'TS Gantry - AP47'!$C$8:$D$646,2,0)</f>
        <v>DA+3</v>
      </c>
      <c r="E79" s="183">
        <v>46161.0</v>
      </c>
      <c r="F79" s="183">
        <v>46161.0</v>
      </c>
      <c r="G79" s="163" t="s">
        <v>782</v>
      </c>
      <c r="H79" s="163" t="s">
        <v>701</v>
      </c>
      <c r="I79" s="204"/>
      <c r="J79" s="175"/>
      <c r="K79" s="175"/>
      <c r="L79" s="175"/>
      <c r="M79" s="175"/>
      <c r="N79" s="175"/>
      <c r="O79" s="175"/>
      <c r="P79" s="175"/>
      <c r="Q79" s="175"/>
      <c r="R79" s="175"/>
      <c r="S79" s="175"/>
      <c r="T79" s="175"/>
      <c r="U79" s="175"/>
      <c r="V79" s="175"/>
      <c r="W79" s="175"/>
      <c r="X79" s="175"/>
      <c r="Y79" s="175"/>
      <c r="Z79" s="175"/>
    </row>
    <row r="80" ht="15.75" customHeight="1">
      <c r="A80" s="163">
        <v>76.0</v>
      </c>
      <c r="B80" s="163" t="s">
        <v>705</v>
      </c>
      <c r="C80" s="271" t="s">
        <v>582</v>
      </c>
      <c r="D80" s="163" t="str">
        <f>VLOOKUP(C80,'TS Gantry - AP47'!$C$8:$D$646,2,0)</f>
        <v>DA+3</v>
      </c>
      <c r="E80" s="183">
        <v>46162.0</v>
      </c>
      <c r="F80" s="183">
        <v>46162.0</v>
      </c>
      <c r="G80" s="163" t="s">
        <v>782</v>
      </c>
      <c r="H80" s="163" t="s">
        <v>701</v>
      </c>
      <c r="I80" s="204"/>
      <c r="J80" s="175"/>
      <c r="K80" s="175"/>
      <c r="L80" s="175"/>
      <c r="M80" s="175"/>
      <c r="N80" s="175"/>
      <c r="O80" s="175"/>
      <c r="P80" s="175"/>
      <c r="Q80" s="175"/>
      <c r="R80" s="175"/>
      <c r="S80" s="175"/>
      <c r="T80" s="175"/>
      <c r="U80" s="175"/>
      <c r="V80" s="175"/>
      <c r="W80" s="175"/>
      <c r="X80" s="175"/>
      <c r="Y80" s="175"/>
      <c r="Z80" s="175"/>
    </row>
    <row r="81" ht="15.75" customHeight="1">
      <c r="A81" s="163">
        <v>77.0</v>
      </c>
      <c r="B81" s="163" t="s">
        <v>705</v>
      </c>
      <c r="C81" s="271" t="s">
        <v>563</v>
      </c>
      <c r="D81" s="163" t="str">
        <f>VLOOKUP(C81,'TS Gantry - AP47'!$C$8:$D$646,2,0)</f>
        <v>DA+9</v>
      </c>
      <c r="E81" s="183">
        <v>46163.0</v>
      </c>
      <c r="F81" s="183">
        <v>46163.0</v>
      </c>
      <c r="G81" s="163" t="s">
        <v>782</v>
      </c>
      <c r="H81" s="163" t="s">
        <v>701</v>
      </c>
      <c r="I81" s="204"/>
      <c r="J81" s="175"/>
      <c r="K81" s="175"/>
      <c r="L81" s="175"/>
      <c r="M81" s="175"/>
      <c r="N81" s="175"/>
      <c r="O81" s="175"/>
      <c r="P81" s="175"/>
      <c r="Q81" s="175"/>
      <c r="R81" s="175"/>
      <c r="S81" s="175"/>
      <c r="T81" s="175"/>
      <c r="U81" s="175"/>
      <c r="V81" s="175"/>
      <c r="W81" s="175"/>
      <c r="X81" s="175"/>
      <c r="Y81" s="175"/>
      <c r="Z81" s="175"/>
    </row>
    <row r="82" ht="15.75" customHeight="1">
      <c r="A82" s="163">
        <v>78.0</v>
      </c>
      <c r="B82" s="163" t="s">
        <v>705</v>
      </c>
      <c r="C82" s="271" t="s">
        <v>581</v>
      </c>
      <c r="D82" s="163" t="str">
        <f>VLOOKUP(C82,'TS Gantry - AP47'!$C$8:$D$646,2,0)</f>
        <v>DA+9</v>
      </c>
      <c r="E82" s="183">
        <v>46164.0</v>
      </c>
      <c r="F82" s="183">
        <v>46164.0</v>
      </c>
      <c r="G82" s="163" t="s">
        <v>782</v>
      </c>
      <c r="H82" s="163" t="s">
        <v>701</v>
      </c>
      <c r="I82" s="204"/>
      <c r="J82" s="175"/>
      <c r="K82" s="175"/>
      <c r="L82" s="175"/>
      <c r="M82" s="175"/>
      <c r="N82" s="175"/>
      <c r="O82" s="175"/>
      <c r="P82" s="175"/>
      <c r="Q82" s="175"/>
      <c r="R82" s="175"/>
      <c r="S82" s="175"/>
      <c r="T82" s="175"/>
      <c r="U82" s="175"/>
      <c r="V82" s="175"/>
      <c r="W82" s="175"/>
      <c r="X82" s="175"/>
      <c r="Y82" s="175"/>
      <c r="Z82" s="175"/>
    </row>
    <row r="83" ht="15.75" customHeight="1">
      <c r="A83" s="163">
        <v>79.0</v>
      </c>
      <c r="B83" s="163" t="s">
        <v>705</v>
      </c>
      <c r="C83" s="271" t="s">
        <v>338</v>
      </c>
      <c r="D83" s="163" t="str">
        <f>VLOOKUP(C83,'TS Gantry - AP47'!$C$8:$D$646,2,0)</f>
        <v>DA+3</v>
      </c>
      <c r="E83" s="183">
        <v>46164.0</v>
      </c>
      <c r="F83" s="183">
        <v>46164.0</v>
      </c>
      <c r="G83" s="163" t="s">
        <v>782</v>
      </c>
      <c r="H83" s="163" t="s">
        <v>701</v>
      </c>
      <c r="I83" s="204"/>
      <c r="J83" s="175"/>
      <c r="K83" s="175"/>
      <c r="L83" s="175"/>
      <c r="M83" s="175"/>
      <c r="N83" s="175"/>
      <c r="O83" s="175"/>
      <c r="P83" s="175"/>
      <c r="Q83" s="175"/>
      <c r="R83" s="175"/>
      <c r="S83" s="175"/>
      <c r="T83" s="175"/>
      <c r="U83" s="175"/>
      <c r="V83" s="175"/>
      <c r="W83" s="175"/>
      <c r="X83" s="175"/>
      <c r="Y83" s="175"/>
      <c r="Z83" s="175"/>
    </row>
    <row r="84" ht="15.75" customHeight="1">
      <c r="A84" s="163">
        <v>80.0</v>
      </c>
      <c r="B84" s="163" t="s">
        <v>641</v>
      </c>
      <c r="C84" s="271" t="s">
        <v>318</v>
      </c>
      <c r="D84" s="163" t="str">
        <f>VLOOKUP(C84,'TS Gantry - AP47'!$C$8:$D$646,2,0)</f>
        <v>DA+6</v>
      </c>
      <c r="E84" s="183">
        <v>46177.0</v>
      </c>
      <c r="F84" s="183">
        <v>46177.0</v>
      </c>
      <c r="G84" s="163" t="s">
        <v>782</v>
      </c>
      <c r="H84" s="163" t="s">
        <v>701</v>
      </c>
      <c r="I84" s="204"/>
      <c r="J84" s="175"/>
      <c r="K84" s="175"/>
      <c r="L84" s="175"/>
      <c r="M84" s="175"/>
      <c r="N84" s="175"/>
      <c r="O84" s="175"/>
      <c r="P84" s="175"/>
      <c r="Q84" s="175"/>
      <c r="R84" s="175"/>
      <c r="S84" s="175"/>
      <c r="T84" s="175"/>
      <c r="U84" s="175"/>
      <c r="V84" s="175"/>
      <c r="W84" s="175"/>
      <c r="X84" s="175"/>
      <c r="Y84" s="175"/>
      <c r="Z84" s="175"/>
    </row>
    <row r="85" ht="15.75" customHeight="1">
      <c r="A85" s="163">
        <v>81.0</v>
      </c>
      <c r="B85" s="163" t="s">
        <v>641</v>
      </c>
      <c r="C85" s="271" t="s">
        <v>317</v>
      </c>
      <c r="D85" s="163" t="str">
        <f>VLOOKUP(C85,'TS Gantry - AP47'!$C$8:$D$646,2,0)</f>
        <v>DA+0</v>
      </c>
      <c r="E85" s="183">
        <v>46178.0</v>
      </c>
      <c r="F85" s="183">
        <v>46178.0</v>
      </c>
      <c r="G85" s="163" t="s">
        <v>782</v>
      </c>
      <c r="H85" s="163" t="s">
        <v>701</v>
      </c>
      <c r="I85" s="204"/>
      <c r="J85" s="175"/>
      <c r="K85" s="175"/>
      <c r="L85" s="175"/>
      <c r="M85" s="175"/>
      <c r="N85" s="175"/>
      <c r="O85" s="175"/>
      <c r="P85" s="175"/>
      <c r="Q85" s="175"/>
      <c r="R85" s="175"/>
      <c r="S85" s="175"/>
      <c r="T85" s="175"/>
      <c r="U85" s="175"/>
      <c r="V85" s="175"/>
      <c r="W85" s="175"/>
      <c r="X85" s="175"/>
      <c r="Y85" s="175"/>
      <c r="Z85" s="175"/>
    </row>
    <row r="86" ht="15.75" customHeight="1">
      <c r="A86" s="163">
        <v>82.0</v>
      </c>
      <c r="B86" s="163" t="s">
        <v>641</v>
      </c>
      <c r="C86" s="271" t="s">
        <v>319</v>
      </c>
      <c r="D86" s="163" t="str">
        <f>VLOOKUP(C86,'TS Gantry - AP47'!$C$8:$D$646,2,0)</f>
        <v>DA+3</v>
      </c>
      <c r="E86" s="183">
        <v>46178.0</v>
      </c>
      <c r="F86" s="183">
        <v>46178.0</v>
      </c>
      <c r="G86" s="163" t="s">
        <v>782</v>
      </c>
      <c r="H86" s="163" t="s">
        <v>701</v>
      </c>
      <c r="I86" s="204"/>
      <c r="J86" s="175"/>
      <c r="K86" s="175"/>
      <c r="L86" s="175"/>
      <c r="M86" s="175"/>
      <c r="N86" s="175"/>
      <c r="O86" s="175"/>
      <c r="P86" s="175"/>
      <c r="Q86" s="175"/>
      <c r="R86" s="175"/>
      <c r="S86" s="175"/>
      <c r="T86" s="175"/>
      <c r="U86" s="175"/>
      <c r="V86" s="175"/>
      <c r="W86" s="175"/>
      <c r="X86" s="175"/>
      <c r="Y86" s="175"/>
      <c r="Z86" s="175"/>
    </row>
    <row r="87" ht="15.75" customHeight="1">
      <c r="A87" s="163">
        <v>83.0</v>
      </c>
      <c r="B87" s="163" t="s">
        <v>641</v>
      </c>
      <c r="C87" s="271" t="s">
        <v>316</v>
      </c>
      <c r="D87" s="163" t="str">
        <f>VLOOKUP(C87,'TS Gantry - AP47'!$C$8:$D$646,2,0)</f>
        <v>DB1+3</v>
      </c>
      <c r="E87" s="183">
        <v>46179.0</v>
      </c>
      <c r="F87" s="183">
        <v>46179.0</v>
      </c>
      <c r="G87" s="163" t="s">
        <v>782</v>
      </c>
      <c r="H87" s="163" t="s">
        <v>701</v>
      </c>
      <c r="I87" s="204"/>
      <c r="J87" s="175"/>
      <c r="K87" s="175"/>
      <c r="L87" s="175"/>
      <c r="M87" s="175"/>
      <c r="N87" s="175"/>
      <c r="O87" s="175"/>
      <c r="P87" s="175"/>
      <c r="Q87" s="175"/>
      <c r="R87" s="175"/>
      <c r="S87" s="175"/>
      <c r="T87" s="175"/>
      <c r="U87" s="175"/>
      <c r="V87" s="175"/>
      <c r="W87" s="175"/>
      <c r="X87" s="175"/>
      <c r="Y87" s="175"/>
      <c r="Z87" s="175"/>
    </row>
    <row r="88" ht="15.75" customHeight="1">
      <c r="A88" s="163">
        <v>84.0</v>
      </c>
      <c r="B88" s="163" t="s">
        <v>641</v>
      </c>
      <c r="C88" s="271" t="s">
        <v>321</v>
      </c>
      <c r="D88" s="163" t="str">
        <f>VLOOKUP(C88,'TS Gantry - AP47'!$C$8:$D$646,2,0)</f>
        <v>DB1+3</v>
      </c>
      <c r="E88" s="183">
        <v>46180.0</v>
      </c>
      <c r="F88" s="183">
        <v>46180.0</v>
      </c>
      <c r="G88" s="163" t="s">
        <v>782</v>
      </c>
      <c r="H88" s="163" t="s">
        <v>701</v>
      </c>
      <c r="I88" s="204"/>
      <c r="J88" s="175"/>
      <c r="K88" s="175"/>
      <c r="L88" s="175"/>
      <c r="M88" s="175"/>
      <c r="N88" s="175"/>
      <c r="O88" s="175"/>
      <c r="P88" s="175"/>
      <c r="Q88" s="175"/>
      <c r="R88" s="175"/>
      <c r="S88" s="175"/>
      <c r="T88" s="175"/>
      <c r="U88" s="175"/>
      <c r="V88" s="175"/>
      <c r="W88" s="175"/>
      <c r="X88" s="175"/>
      <c r="Y88" s="175"/>
      <c r="Z88" s="175"/>
    </row>
    <row r="89" ht="15.75" customHeight="1">
      <c r="A89" s="163">
        <v>85.0</v>
      </c>
      <c r="B89" s="163" t="s">
        <v>641</v>
      </c>
      <c r="C89" s="271" t="s">
        <v>315</v>
      </c>
      <c r="D89" s="163" t="str">
        <f>VLOOKUP(C89,'TS Gantry - AP47'!$C$8:$D$646,2,0)</f>
        <v>DA+9</v>
      </c>
      <c r="E89" s="368">
        <v>46240.0</v>
      </c>
      <c r="F89" s="368">
        <v>46240.0</v>
      </c>
      <c r="G89" s="163" t="s">
        <v>782</v>
      </c>
      <c r="H89" s="163" t="s">
        <v>783</v>
      </c>
      <c r="I89" s="204"/>
      <c r="J89" s="175"/>
      <c r="K89" s="175"/>
      <c r="L89" s="175"/>
      <c r="M89" s="175"/>
      <c r="N89" s="175"/>
      <c r="O89" s="175"/>
      <c r="P89" s="175"/>
      <c r="Q89" s="175"/>
      <c r="R89" s="175"/>
      <c r="S89" s="175"/>
      <c r="T89" s="175"/>
      <c r="U89" s="175"/>
      <c r="V89" s="175"/>
      <c r="W89" s="175"/>
      <c r="X89" s="175"/>
      <c r="Y89" s="175"/>
      <c r="Z89" s="175"/>
    </row>
    <row r="90" ht="15.75" customHeight="1">
      <c r="A90" s="163">
        <v>86.0</v>
      </c>
      <c r="B90" s="163" t="s">
        <v>641</v>
      </c>
      <c r="C90" s="271" t="s">
        <v>314</v>
      </c>
      <c r="D90" s="163" t="str">
        <f>VLOOKUP(C90,'TS Gantry - AP47'!$C$8:$D$646,2,0)</f>
        <v>DA+3</v>
      </c>
      <c r="E90" s="368">
        <v>46240.0</v>
      </c>
      <c r="F90" s="368">
        <v>46240.0</v>
      </c>
      <c r="G90" s="163" t="s">
        <v>782</v>
      </c>
      <c r="H90" s="163" t="s">
        <v>783</v>
      </c>
      <c r="I90" s="204"/>
      <c r="J90" s="175"/>
      <c r="K90" s="175"/>
      <c r="L90" s="175"/>
      <c r="M90" s="175"/>
      <c r="N90" s="175"/>
      <c r="O90" s="175"/>
      <c r="P90" s="175"/>
      <c r="Q90" s="175"/>
      <c r="R90" s="175"/>
      <c r="S90" s="175"/>
      <c r="T90" s="175"/>
      <c r="U90" s="175"/>
      <c r="V90" s="175"/>
      <c r="W90" s="175"/>
      <c r="X90" s="175"/>
      <c r="Y90" s="175"/>
      <c r="Z90" s="175"/>
    </row>
    <row r="91" ht="15.75" customHeight="1">
      <c r="A91" s="163">
        <v>87.0</v>
      </c>
      <c r="B91" s="163" t="s">
        <v>641</v>
      </c>
      <c r="C91" s="271" t="s">
        <v>300</v>
      </c>
      <c r="D91" s="163" t="str">
        <f>VLOOKUP(C91,'TS Gantry - AP47'!$C$8:$D$646,2,0)</f>
        <v>DA+6</v>
      </c>
      <c r="E91" s="368">
        <v>46271.0</v>
      </c>
      <c r="F91" s="368">
        <v>46271.0</v>
      </c>
      <c r="G91" s="163" t="s">
        <v>782</v>
      </c>
      <c r="H91" s="163" t="s">
        <v>783</v>
      </c>
      <c r="I91" s="204"/>
      <c r="J91" s="175"/>
      <c r="K91" s="175"/>
      <c r="L91" s="175"/>
      <c r="M91" s="175"/>
      <c r="N91" s="175"/>
      <c r="O91" s="175"/>
      <c r="P91" s="175"/>
      <c r="Q91" s="175"/>
      <c r="R91" s="175"/>
      <c r="S91" s="175"/>
      <c r="T91" s="175"/>
      <c r="U91" s="175"/>
      <c r="V91" s="175"/>
      <c r="W91" s="175"/>
      <c r="X91" s="175"/>
      <c r="Y91" s="175"/>
      <c r="Z91" s="175"/>
    </row>
    <row r="92" ht="15.75" customHeight="1">
      <c r="A92" s="163">
        <v>88.0</v>
      </c>
      <c r="B92" s="163" t="s">
        <v>641</v>
      </c>
      <c r="C92" s="271" t="s">
        <v>301</v>
      </c>
      <c r="D92" s="163" t="str">
        <f>VLOOKUP(C92,'TS Gantry - AP47'!$C$8:$D$646,2,0)</f>
        <v>DA+6</v>
      </c>
      <c r="E92" s="368">
        <v>46271.0</v>
      </c>
      <c r="F92" s="368">
        <v>46271.0</v>
      </c>
      <c r="G92" s="163" t="s">
        <v>782</v>
      </c>
      <c r="H92" s="163" t="s">
        <v>783</v>
      </c>
      <c r="I92" s="204"/>
      <c r="J92" s="175"/>
      <c r="K92" s="175"/>
      <c r="L92" s="175"/>
      <c r="M92" s="175"/>
      <c r="N92" s="175"/>
      <c r="O92" s="175"/>
      <c r="P92" s="175"/>
      <c r="Q92" s="175"/>
      <c r="R92" s="175"/>
      <c r="S92" s="175"/>
      <c r="T92" s="175"/>
      <c r="U92" s="175"/>
      <c r="V92" s="175"/>
      <c r="W92" s="175"/>
      <c r="X92" s="175"/>
      <c r="Y92" s="175"/>
      <c r="Z92" s="175"/>
    </row>
    <row r="93" ht="15.75" customHeight="1">
      <c r="A93" s="163">
        <v>89.0</v>
      </c>
      <c r="B93" s="163" t="s">
        <v>641</v>
      </c>
      <c r="C93" s="271" t="s">
        <v>342</v>
      </c>
      <c r="D93" s="163" t="str">
        <f>VLOOKUP(C93,'TS Gantry - AP47'!$C$8:$D$646,2,0)</f>
        <v>DA+0</v>
      </c>
      <c r="E93" s="368">
        <v>46301.0</v>
      </c>
      <c r="F93" s="368">
        <v>46301.0</v>
      </c>
      <c r="G93" s="163" t="s">
        <v>782</v>
      </c>
      <c r="H93" s="163" t="s">
        <v>783</v>
      </c>
      <c r="I93" s="204"/>
      <c r="J93" s="175"/>
      <c r="K93" s="175"/>
      <c r="L93" s="175"/>
      <c r="M93" s="175"/>
      <c r="N93" s="175"/>
      <c r="O93" s="175"/>
      <c r="P93" s="175"/>
      <c r="Q93" s="175"/>
      <c r="R93" s="175"/>
      <c r="S93" s="175"/>
      <c r="T93" s="175"/>
      <c r="U93" s="175"/>
      <c r="V93" s="175"/>
      <c r="W93" s="175"/>
      <c r="X93" s="175"/>
      <c r="Y93" s="175"/>
      <c r="Z93" s="175"/>
    </row>
    <row r="94" ht="15.75" customHeight="1">
      <c r="A94" s="163">
        <v>90.0</v>
      </c>
      <c r="B94" s="163" t="s">
        <v>641</v>
      </c>
      <c r="C94" s="203" t="s">
        <v>340</v>
      </c>
      <c r="D94" s="163" t="str">
        <f>VLOOKUP(C94,'TS Gantry - AP47'!$C$8:$D$646,2,0)</f>
        <v>DA+0</v>
      </c>
      <c r="E94" s="368">
        <v>46301.0</v>
      </c>
      <c r="F94" s="368">
        <v>46301.0</v>
      </c>
      <c r="G94" s="163" t="s">
        <v>782</v>
      </c>
      <c r="H94" s="163" t="s">
        <v>783</v>
      </c>
      <c r="I94" s="204"/>
      <c r="J94" s="175"/>
      <c r="K94" s="175"/>
      <c r="L94" s="175"/>
      <c r="M94" s="175"/>
      <c r="N94" s="175"/>
      <c r="O94" s="175"/>
      <c r="P94" s="175"/>
      <c r="Q94" s="175"/>
      <c r="R94" s="175"/>
      <c r="S94" s="175"/>
      <c r="T94" s="175"/>
      <c r="U94" s="175"/>
      <c r="V94" s="175"/>
      <c r="W94" s="175"/>
      <c r="X94" s="175"/>
      <c r="Y94" s="175"/>
      <c r="Z94" s="175"/>
    </row>
    <row r="95" ht="15.75" customHeight="1">
      <c r="A95" s="163">
        <v>91.0</v>
      </c>
      <c r="B95" s="163" t="s">
        <v>641</v>
      </c>
      <c r="C95" s="237" t="s">
        <v>339</v>
      </c>
      <c r="D95" s="163" t="str">
        <f>VLOOKUP(C95,'TS Gantry - AP47'!$C$8:$D$646,2,0)</f>
        <v>DA+0</v>
      </c>
      <c r="E95" s="368">
        <v>46332.0</v>
      </c>
      <c r="F95" s="368">
        <v>46332.0</v>
      </c>
      <c r="G95" s="163" t="s">
        <v>782</v>
      </c>
      <c r="H95" s="163" t="s">
        <v>783</v>
      </c>
      <c r="I95" s="204"/>
      <c r="J95" s="175"/>
      <c r="K95" s="175"/>
      <c r="L95" s="175"/>
      <c r="M95" s="175"/>
      <c r="N95" s="175"/>
      <c r="O95" s="175"/>
      <c r="P95" s="175"/>
      <c r="Q95" s="175"/>
      <c r="R95" s="175"/>
      <c r="S95" s="175"/>
      <c r="T95" s="175"/>
      <c r="U95" s="175"/>
      <c r="V95" s="175"/>
      <c r="W95" s="175"/>
      <c r="X95" s="175"/>
      <c r="Y95" s="175"/>
      <c r="Z95" s="175"/>
    </row>
    <row r="96" ht="15.75" customHeight="1">
      <c r="A96" s="163">
        <v>92.0</v>
      </c>
      <c r="B96" s="163" t="s">
        <v>641</v>
      </c>
      <c r="C96" s="237" t="s">
        <v>320</v>
      </c>
      <c r="D96" s="163" t="str">
        <f>VLOOKUP(C96,'TS Gantry - AP47'!$C$8:$D$646,2,0)</f>
        <v>DA+6</v>
      </c>
      <c r="E96" s="368">
        <v>46332.0</v>
      </c>
      <c r="F96" s="368">
        <v>46332.0</v>
      </c>
      <c r="G96" s="163" t="s">
        <v>782</v>
      </c>
      <c r="H96" s="163" t="s">
        <v>783</v>
      </c>
      <c r="I96" s="204"/>
      <c r="J96" s="175"/>
      <c r="K96" s="175"/>
      <c r="L96" s="175"/>
      <c r="M96" s="175"/>
      <c r="N96" s="175"/>
      <c r="O96" s="175"/>
      <c r="P96" s="175"/>
      <c r="Q96" s="175"/>
      <c r="R96" s="175"/>
      <c r="S96" s="175"/>
      <c r="T96" s="175"/>
      <c r="U96" s="175"/>
      <c r="V96" s="175"/>
      <c r="W96" s="175"/>
      <c r="X96" s="175"/>
      <c r="Y96" s="175"/>
      <c r="Z96" s="175"/>
    </row>
    <row r="97" ht="15.75" customHeight="1">
      <c r="A97" s="163">
        <v>93.0</v>
      </c>
      <c r="B97" s="163" t="s">
        <v>641</v>
      </c>
      <c r="C97" s="271" t="s">
        <v>313</v>
      </c>
      <c r="D97" s="163" t="str">
        <f>VLOOKUP(C97,'TS Gantry - AP47'!$C$8:$D$646,2,0)</f>
        <v>DA+6</v>
      </c>
      <c r="E97" s="368">
        <v>46362.0</v>
      </c>
      <c r="F97" s="368">
        <v>46362.0</v>
      </c>
      <c r="G97" s="163" t="s">
        <v>782</v>
      </c>
      <c r="H97" s="163" t="s">
        <v>783</v>
      </c>
      <c r="I97" s="204"/>
      <c r="J97" s="175"/>
      <c r="K97" s="175"/>
      <c r="L97" s="175"/>
      <c r="M97" s="175"/>
      <c r="N97" s="175"/>
      <c r="O97" s="175"/>
      <c r="P97" s="175"/>
      <c r="Q97" s="175"/>
      <c r="R97" s="175"/>
      <c r="S97" s="175"/>
      <c r="T97" s="175"/>
      <c r="U97" s="175"/>
      <c r="V97" s="175"/>
      <c r="W97" s="175"/>
      <c r="X97" s="175"/>
      <c r="Y97" s="175"/>
      <c r="Z97" s="175"/>
    </row>
    <row r="98" ht="15.75" customHeight="1">
      <c r="A98" s="163">
        <v>94.0</v>
      </c>
      <c r="B98" s="163" t="s">
        <v>641</v>
      </c>
      <c r="C98" s="271" t="s">
        <v>424</v>
      </c>
      <c r="D98" s="163" t="str">
        <f>VLOOKUP(C98,'TS Gantry - AP47'!$C$8:$D$646,2,0)</f>
        <v>DA+0</v>
      </c>
      <c r="E98" s="368" t="s">
        <v>785</v>
      </c>
      <c r="F98" s="368" t="s">
        <v>785</v>
      </c>
      <c r="G98" s="163" t="s">
        <v>782</v>
      </c>
      <c r="H98" s="163" t="s">
        <v>783</v>
      </c>
      <c r="I98" s="204"/>
      <c r="J98" s="175"/>
      <c r="K98" s="175"/>
      <c r="L98" s="175"/>
      <c r="M98" s="175"/>
      <c r="N98" s="175"/>
      <c r="O98" s="175"/>
      <c r="P98" s="175"/>
      <c r="Q98" s="175"/>
      <c r="R98" s="175"/>
      <c r="S98" s="175"/>
      <c r="T98" s="175"/>
      <c r="U98" s="175"/>
      <c r="V98" s="175"/>
      <c r="W98" s="175"/>
      <c r="X98" s="175"/>
      <c r="Y98" s="175"/>
      <c r="Z98" s="175"/>
    </row>
    <row r="99" ht="15.75" customHeight="1">
      <c r="A99" s="163">
        <v>95.0</v>
      </c>
      <c r="B99" s="163" t="s">
        <v>641</v>
      </c>
      <c r="C99" s="271" t="s">
        <v>423</v>
      </c>
      <c r="D99" s="163" t="str">
        <f>VLOOKUP(C99,'TS Gantry - AP47'!$C$8:$D$646,2,0)</f>
        <v>DA+3</v>
      </c>
      <c r="E99" s="163" t="s">
        <v>786</v>
      </c>
      <c r="F99" s="163" t="s">
        <v>786</v>
      </c>
      <c r="G99" s="163" t="s">
        <v>782</v>
      </c>
      <c r="H99" s="163" t="s">
        <v>783</v>
      </c>
      <c r="I99" s="204"/>
      <c r="J99" s="175"/>
      <c r="K99" s="175"/>
      <c r="L99" s="175"/>
      <c r="M99" s="175"/>
      <c r="N99" s="175"/>
      <c r="O99" s="175"/>
      <c r="P99" s="175"/>
      <c r="Q99" s="175"/>
      <c r="R99" s="175"/>
      <c r="S99" s="175"/>
      <c r="T99" s="175"/>
      <c r="U99" s="175"/>
      <c r="V99" s="175"/>
      <c r="W99" s="175"/>
      <c r="X99" s="175"/>
      <c r="Y99" s="175"/>
      <c r="Z99" s="175"/>
    </row>
    <row r="100" ht="15.75" customHeight="1">
      <c r="A100" s="163">
        <v>96.0</v>
      </c>
      <c r="B100" s="163" t="s">
        <v>641</v>
      </c>
      <c r="C100" s="271" t="s">
        <v>312</v>
      </c>
      <c r="D100" s="163" t="str">
        <f>VLOOKUP(C100,'TS Gantry - AP47'!$C$8:$D$646,2,0)</f>
        <v>DA+3</v>
      </c>
      <c r="E100" s="163" t="s">
        <v>786</v>
      </c>
      <c r="F100" s="163" t="s">
        <v>786</v>
      </c>
      <c r="G100" s="163" t="s">
        <v>782</v>
      </c>
      <c r="H100" s="163" t="s">
        <v>783</v>
      </c>
      <c r="I100" s="204"/>
      <c r="J100" s="175"/>
      <c r="K100" s="175"/>
      <c r="L100" s="175"/>
      <c r="M100" s="175"/>
      <c r="N100" s="175"/>
      <c r="O100" s="175"/>
      <c r="P100" s="175"/>
      <c r="Q100" s="175"/>
      <c r="R100" s="175"/>
      <c r="S100" s="175"/>
      <c r="T100" s="175"/>
      <c r="U100" s="175"/>
      <c r="V100" s="175"/>
      <c r="W100" s="175"/>
      <c r="X100" s="175"/>
      <c r="Y100" s="175"/>
      <c r="Z100" s="175"/>
    </row>
    <row r="101" ht="15.75" customHeight="1">
      <c r="A101" s="163">
        <v>97.0</v>
      </c>
      <c r="B101" s="163" t="s">
        <v>641</v>
      </c>
      <c r="C101" s="271" t="s">
        <v>309</v>
      </c>
      <c r="D101" s="163" t="str">
        <f>VLOOKUP(C101,'TS Gantry - AP47'!$C$8:$D$646,2,0)</f>
        <v>DA+3</v>
      </c>
      <c r="E101" s="163" t="s">
        <v>787</v>
      </c>
      <c r="F101" s="163" t="s">
        <v>787</v>
      </c>
      <c r="G101" s="163" t="s">
        <v>782</v>
      </c>
      <c r="H101" s="163" t="s">
        <v>783</v>
      </c>
      <c r="I101" s="204"/>
      <c r="J101" s="175"/>
      <c r="K101" s="175"/>
      <c r="L101" s="175"/>
      <c r="M101" s="175"/>
      <c r="N101" s="175"/>
      <c r="O101" s="175"/>
      <c r="P101" s="175"/>
      <c r="Q101" s="175"/>
      <c r="R101" s="175"/>
      <c r="S101" s="175"/>
      <c r="T101" s="175"/>
      <c r="U101" s="175"/>
      <c r="V101" s="175"/>
      <c r="W101" s="175"/>
      <c r="X101" s="175"/>
      <c r="Y101" s="175"/>
      <c r="Z101" s="175"/>
    </row>
    <row r="102" ht="15.75" customHeight="1">
      <c r="A102" s="163">
        <v>98.0</v>
      </c>
      <c r="B102" s="163" t="s">
        <v>641</v>
      </c>
      <c r="C102" s="271" t="s">
        <v>304</v>
      </c>
      <c r="D102" s="163" t="str">
        <f>VLOOKUP(C102,'TS Gantry - AP47'!$C$8:$D$646,2,0)</f>
        <v>DA+6</v>
      </c>
      <c r="E102" s="163" t="s">
        <v>787</v>
      </c>
      <c r="F102" s="163" t="s">
        <v>787</v>
      </c>
      <c r="G102" s="163" t="s">
        <v>782</v>
      </c>
      <c r="H102" s="163" t="s">
        <v>783</v>
      </c>
      <c r="I102" s="204"/>
      <c r="J102" s="175"/>
      <c r="K102" s="175"/>
      <c r="L102" s="175"/>
      <c r="M102" s="175"/>
      <c r="N102" s="175"/>
      <c r="O102" s="175"/>
      <c r="P102" s="175"/>
      <c r="Q102" s="175"/>
      <c r="R102" s="175"/>
      <c r="S102" s="175"/>
      <c r="T102" s="175"/>
      <c r="U102" s="175"/>
      <c r="V102" s="175"/>
      <c r="W102" s="175"/>
      <c r="X102" s="175"/>
      <c r="Y102" s="175"/>
      <c r="Z102" s="175"/>
    </row>
    <row r="103" ht="15.75" customHeight="1">
      <c r="A103" s="163">
        <v>99.0</v>
      </c>
      <c r="B103" s="163" t="s">
        <v>641</v>
      </c>
      <c r="C103" s="271" t="s">
        <v>422</v>
      </c>
      <c r="D103" s="163" t="str">
        <f>VLOOKUP(C103,'TS Gantry - AP47'!$C$8:$D$646,2,0)</f>
        <v>DA-1.5</v>
      </c>
      <c r="E103" s="163" t="s">
        <v>788</v>
      </c>
      <c r="F103" s="163" t="s">
        <v>788</v>
      </c>
      <c r="G103" s="163" t="s">
        <v>782</v>
      </c>
      <c r="H103" s="163" t="s">
        <v>783</v>
      </c>
      <c r="I103" s="204"/>
      <c r="J103" s="175"/>
      <c r="K103" s="175"/>
      <c r="L103" s="175"/>
      <c r="M103" s="175"/>
      <c r="N103" s="175"/>
      <c r="O103" s="175"/>
      <c r="P103" s="175"/>
      <c r="Q103" s="175"/>
      <c r="R103" s="175"/>
      <c r="S103" s="175"/>
      <c r="T103" s="175"/>
      <c r="U103" s="175"/>
      <c r="V103" s="175"/>
      <c r="W103" s="175"/>
      <c r="X103" s="175"/>
      <c r="Y103" s="175"/>
      <c r="Z103" s="175"/>
    </row>
    <row r="104" ht="15.75" customHeight="1">
      <c r="A104" s="163">
        <v>100.0</v>
      </c>
      <c r="B104" s="163"/>
      <c r="C104" s="292"/>
      <c r="D104" s="292"/>
      <c r="E104" s="163"/>
      <c r="F104" s="163"/>
      <c r="G104" s="163"/>
      <c r="H104" s="163"/>
      <c r="I104" s="204"/>
      <c r="J104" s="175"/>
      <c r="K104" s="175"/>
      <c r="L104" s="175"/>
      <c r="M104" s="175"/>
      <c r="N104" s="175"/>
      <c r="O104" s="175"/>
      <c r="P104" s="175"/>
      <c r="Q104" s="175"/>
      <c r="R104" s="175"/>
      <c r="S104" s="175"/>
      <c r="T104" s="175"/>
      <c r="U104" s="175"/>
      <c r="V104" s="175"/>
      <c r="W104" s="175"/>
      <c r="X104" s="175"/>
      <c r="Y104" s="175"/>
      <c r="Z104" s="175"/>
    </row>
    <row r="105" ht="15.75" customHeight="1">
      <c r="A105" s="163">
        <v>101.0</v>
      </c>
      <c r="B105" s="163"/>
      <c r="C105" s="292"/>
      <c r="D105" s="292"/>
      <c r="E105" s="163"/>
      <c r="F105" s="163"/>
      <c r="G105" s="163"/>
      <c r="H105" s="163"/>
      <c r="I105" s="204"/>
      <c r="J105" s="175"/>
      <c r="K105" s="175"/>
      <c r="L105" s="175"/>
      <c r="M105" s="175"/>
      <c r="N105" s="175"/>
      <c r="O105" s="175"/>
      <c r="P105" s="175"/>
      <c r="Q105" s="175"/>
      <c r="R105" s="175"/>
      <c r="S105" s="175"/>
      <c r="T105" s="175"/>
      <c r="U105" s="175"/>
      <c r="V105" s="175"/>
      <c r="W105" s="175"/>
      <c r="X105" s="175"/>
      <c r="Y105" s="175"/>
      <c r="Z105" s="175"/>
    </row>
    <row r="106" ht="15.75" customHeight="1">
      <c r="A106" s="163">
        <v>102.0</v>
      </c>
      <c r="B106" s="163"/>
      <c r="C106" s="292"/>
      <c r="D106" s="292"/>
      <c r="E106" s="163"/>
      <c r="F106" s="163"/>
      <c r="G106" s="163"/>
      <c r="H106" s="163"/>
      <c r="I106" s="204"/>
      <c r="J106" s="175"/>
      <c r="K106" s="175"/>
      <c r="L106" s="175"/>
      <c r="M106" s="175"/>
      <c r="N106" s="175"/>
      <c r="O106" s="175"/>
      <c r="P106" s="175"/>
      <c r="Q106" s="175"/>
      <c r="R106" s="175"/>
      <c r="S106" s="175"/>
      <c r="T106" s="175"/>
      <c r="U106" s="175"/>
      <c r="V106" s="175"/>
      <c r="W106" s="175"/>
      <c r="X106" s="175"/>
      <c r="Y106" s="175"/>
      <c r="Z106" s="175"/>
    </row>
    <row r="107" ht="15.75" customHeight="1">
      <c r="A107" s="163">
        <v>103.0</v>
      </c>
      <c r="B107" s="163"/>
      <c r="C107" s="292"/>
      <c r="D107" s="292"/>
      <c r="E107" s="163"/>
      <c r="F107" s="163"/>
      <c r="G107" s="163"/>
      <c r="H107" s="163"/>
      <c r="I107" s="204"/>
      <c r="J107" s="175"/>
      <c r="K107" s="175"/>
      <c r="L107" s="175"/>
      <c r="M107" s="175"/>
      <c r="N107" s="175"/>
      <c r="O107" s="175"/>
      <c r="P107" s="175"/>
      <c r="Q107" s="175"/>
      <c r="R107" s="175"/>
      <c r="S107" s="175"/>
      <c r="T107" s="175"/>
      <c r="U107" s="175"/>
      <c r="V107" s="175"/>
      <c r="W107" s="175"/>
      <c r="X107" s="175"/>
      <c r="Y107" s="175"/>
      <c r="Z107" s="175"/>
    </row>
    <row r="108" ht="15.75" customHeight="1">
      <c r="A108" s="163">
        <v>104.0</v>
      </c>
      <c r="B108" s="163"/>
      <c r="C108" s="292"/>
      <c r="D108" s="292"/>
      <c r="E108" s="163"/>
      <c r="F108" s="163"/>
      <c r="G108" s="163"/>
      <c r="H108" s="163"/>
      <c r="I108" s="204"/>
      <c r="J108" s="175"/>
      <c r="K108" s="175"/>
      <c r="L108" s="175"/>
      <c r="M108" s="175"/>
      <c r="N108" s="175"/>
      <c r="O108" s="175"/>
      <c r="P108" s="175"/>
      <c r="Q108" s="175"/>
      <c r="R108" s="175"/>
      <c r="S108" s="175"/>
      <c r="T108" s="175"/>
      <c r="U108" s="175"/>
      <c r="V108" s="175"/>
      <c r="W108" s="175"/>
      <c r="X108" s="175"/>
      <c r="Y108" s="175"/>
      <c r="Z108" s="175"/>
    </row>
    <row r="109" ht="15.75" customHeight="1">
      <c r="A109" s="163">
        <v>105.0</v>
      </c>
      <c r="B109" s="163"/>
      <c r="C109" s="292"/>
      <c r="D109" s="292"/>
      <c r="E109" s="163"/>
      <c r="F109" s="163"/>
      <c r="G109" s="163"/>
      <c r="H109" s="163"/>
      <c r="I109" s="204"/>
      <c r="J109" s="175"/>
      <c r="K109" s="175"/>
      <c r="L109" s="175"/>
      <c r="M109" s="175"/>
      <c r="N109" s="175"/>
      <c r="O109" s="175"/>
      <c r="P109" s="175"/>
      <c r="Q109" s="175"/>
      <c r="R109" s="175"/>
      <c r="S109" s="175"/>
      <c r="T109" s="175"/>
      <c r="U109" s="175"/>
      <c r="V109" s="175"/>
      <c r="W109" s="175"/>
      <c r="X109" s="175"/>
      <c r="Y109" s="175"/>
      <c r="Z109" s="175"/>
    </row>
    <row r="110" ht="15.75" customHeight="1">
      <c r="A110" s="163">
        <v>106.0</v>
      </c>
      <c r="B110" s="163"/>
      <c r="C110" s="292"/>
      <c r="D110" s="292"/>
      <c r="E110" s="163"/>
      <c r="F110" s="163"/>
      <c r="G110" s="163"/>
      <c r="H110" s="163"/>
      <c r="I110" s="204"/>
      <c r="J110" s="175"/>
      <c r="K110" s="175"/>
      <c r="L110" s="175"/>
      <c r="M110" s="175"/>
      <c r="N110" s="175"/>
      <c r="O110" s="175"/>
      <c r="P110" s="175"/>
      <c r="Q110" s="175"/>
      <c r="R110" s="175"/>
      <c r="S110" s="175"/>
      <c r="T110" s="175"/>
      <c r="U110" s="175"/>
      <c r="V110" s="175"/>
      <c r="W110" s="175"/>
      <c r="X110" s="175"/>
      <c r="Y110" s="175"/>
      <c r="Z110" s="175"/>
    </row>
    <row r="111" ht="15.75" customHeight="1">
      <c r="A111" s="163">
        <v>107.0</v>
      </c>
      <c r="B111" s="163"/>
      <c r="C111" s="292"/>
      <c r="D111" s="292"/>
      <c r="E111" s="163"/>
      <c r="F111" s="163"/>
      <c r="G111" s="163"/>
      <c r="H111" s="163"/>
      <c r="I111" s="204"/>
      <c r="J111" s="175"/>
      <c r="K111" s="175"/>
      <c r="L111" s="175"/>
      <c r="M111" s="175"/>
      <c r="N111" s="175"/>
      <c r="O111" s="175"/>
      <c r="P111" s="175"/>
      <c r="Q111" s="175"/>
      <c r="R111" s="175"/>
      <c r="S111" s="175"/>
      <c r="T111" s="175"/>
      <c r="U111" s="175"/>
      <c r="V111" s="175"/>
      <c r="W111" s="175"/>
      <c r="X111" s="175"/>
      <c r="Y111" s="175"/>
      <c r="Z111" s="175"/>
    </row>
    <row r="112" ht="15.75" customHeight="1">
      <c r="A112" s="163">
        <v>108.0</v>
      </c>
      <c r="B112" s="163"/>
      <c r="C112" s="292"/>
      <c r="D112" s="292"/>
      <c r="E112" s="163"/>
      <c r="F112" s="163"/>
      <c r="G112" s="163"/>
      <c r="H112" s="163"/>
      <c r="I112" s="204"/>
      <c r="J112" s="175"/>
      <c r="K112" s="175"/>
      <c r="L112" s="175"/>
      <c r="M112" s="175"/>
      <c r="N112" s="175"/>
      <c r="O112" s="175"/>
      <c r="P112" s="175"/>
      <c r="Q112" s="175"/>
      <c r="R112" s="175"/>
      <c r="S112" s="175"/>
      <c r="T112" s="175"/>
      <c r="U112" s="175"/>
      <c r="V112" s="175"/>
      <c r="W112" s="175"/>
      <c r="X112" s="175"/>
      <c r="Y112" s="175"/>
      <c r="Z112" s="175"/>
    </row>
    <row r="113" ht="15.75" customHeight="1">
      <c r="A113" s="163">
        <v>109.0</v>
      </c>
      <c r="B113" s="163"/>
      <c r="C113" s="292"/>
      <c r="D113" s="292"/>
      <c r="E113" s="163"/>
      <c r="F113" s="163"/>
      <c r="G113" s="163"/>
      <c r="H113" s="163"/>
      <c r="I113" s="204"/>
      <c r="J113" s="175"/>
      <c r="K113" s="175"/>
      <c r="L113" s="175"/>
      <c r="M113" s="175"/>
      <c r="N113" s="175"/>
      <c r="O113" s="175"/>
      <c r="P113" s="175"/>
      <c r="Q113" s="175"/>
      <c r="R113" s="175"/>
      <c r="S113" s="175"/>
      <c r="T113" s="175"/>
      <c r="U113" s="175"/>
      <c r="V113" s="175"/>
      <c r="W113" s="175"/>
      <c r="X113" s="175"/>
      <c r="Y113" s="175"/>
      <c r="Z113" s="175"/>
    </row>
    <row r="114" ht="15.75" customHeight="1">
      <c r="A114" s="163">
        <v>110.0</v>
      </c>
      <c r="B114" s="163"/>
      <c r="C114" s="292"/>
      <c r="D114" s="292"/>
      <c r="E114" s="163"/>
      <c r="F114" s="163"/>
      <c r="G114" s="163"/>
      <c r="H114" s="163"/>
      <c r="I114" s="204"/>
      <c r="J114" s="175"/>
      <c r="K114" s="175"/>
      <c r="L114" s="175"/>
      <c r="M114" s="175"/>
      <c r="N114" s="175"/>
      <c r="O114" s="175"/>
      <c r="P114" s="175"/>
      <c r="Q114" s="175"/>
      <c r="R114" s="175"/>
      <c r="S114" s="175"/>
      <c r="T114" s="175"/>
      <c r="U114" s="175"/>
      <c r="V114" s="175"/>
      <c r="W114" s="175"/>
      <c r="X114" s="175"/>
      <c r="Y114" s="175"/>
      <c r="Z114" s="175"/>
    </row>
    <row r="115" ht="15.75" customHeight="1">
      <c r="A115" s="163">
        <v>111.0</v>
      </c>
      <c r="B115" s="163"/>
      <c r="C115" s="292"/>
      <c r="D115" s="292"/>
      <c r="E115" s="163"/>
      <c r="F115" s="163"/>
      <c r="G115" s="163"/>
      <c r="H115" s="163"/>
      <c r="I115" s="204"/>
      <c r="J115" s="175"/>
      <c r="K115" s="175"/>
      <c r="L115" s="175"/>
      <c r="M115" s="175"/>
      <c r="N115" s="175"/>
      <c r="O115" s="175"/>
      <c r="P115" s="175"/>
      <c r="Q115" s="175"/>
      <c r="R115" s="175"/>
      <c r="S115" s="175"/>
      <c r="T115" s="175"/>
      <c r="U115" s="175"/>
      <c r="V115" s="175"/>
      <c r="W115" s="175"/>
      <c r="X115" s="175"/>
      <c r="Y115" s="175"/>
      <c r="Z115" s="175"/>
    </row>
    <row r="116" ht="15.75" customHeight="1">
      <c r="A116" s="163">
        <v>112.0</v>
      </c>
      <c r="B116" s="163"/>
      <c r="C116" s="292"/>
      <c r="D116" s="292"/>
      <c r="E116" s="163"/>
      <c r="F116" s="163"/>
      <c r="G116" s="163"/>
      <c r="H116" s="163"/>
      <c r="I116" s="204"/>
      <c r="J116" s="175"/>
      <c r="K116" s="175"/>
      <c r="L116" s="175"/>
      <c r="M116" s="175"/>
      <c r="N116" s="175"/>
      <c r="O116" s="175"/>
      <c r="P116" s="175"/>
      <c r="Q116" s="175"/>
      <c r="R116" s="175"/>
      <c r="S116" s="175"/>
      <c r="T116" s="175"/>
      <c r="U116" s="175"/>
      <c r="V116" s="175"/>
      <c r="W116" s="175"/>
      <c r="X116" s="175"/>
      <c r="Y116" s="175"/>
      <c r="Z116" s="175"/>
    </row>
    <row r="117" ht="15.75" customHeight="1">
      <c r="A117" s="163">
        <v>113.0</v>
      </c>
      <c r="B117" s="163"/>
      <c r="C117" s="292"/>
      <c r="D117" s="163"/>
      <c r="E117" s="163"/>
      <c r="F117" s="163"/>
      <c r="G117" s="163"/>
      <c r="H117" s="163"/>
      <c r="I117" s="204"/>
      <c r="J117" s="175"/>
      <c r="K117" s="175"/>
      <c r="L117" s="175"/>
      <c r="M117" s="175"/>
      <c r="N117" s="175"/>
      <c r="O117" s="175"/>
      <c r="P117" s="175"/>
      <c r="Q117" s="175"/>
      <c r="R117" s="175"/>
      <c r="S117" s="175"/>
      <c r="T117" s="175"/>
      <c r="U117" s="175"/>
      <c r="V117" s="175"/>
      <c r="W117" s="175"/>
      <c r="X117" s="175"/>
      <c r="Y117" s="175"/>
      <c r="Z117" s="175"/>
    </row>
    <row r="118" ht="15.75" customHeight="1">
      <c r="A118" s="163">
        <v>114.0</v>
      </c>
      <c r="B118" s="163"/>
      <c r="C118" s="292"/>
      <c r="D118" s="163"/>
      <c r="E118" s="163"/>
      <c r="F118" s="163"/>
      <c r="G118" s="163"/>
      <c r="H118" s="163"/>
      <c r="I118" s="204"/>
      <c r="J118" s="175"/>
      <c r="K118" s="175"/>
      <c r="L118" s="175"/>
      <c r="M118" s="175"/>
      <c r="N118" s="175"/>
      <c r="O118" s="175"/>
      <c r="P118" s="175"/>
      <c r="Q118" s="175"/>
      <c r="R118" s="175"/>
      <c r="S118" s="175"/>
      <c r="T118" s="175"/>
      <c r="U118" s="175"/>
      <c r="V118" s="175"/>
      <c r="W118" s="175"/>
      <c r="X118" s="175"/>
      <c r="Y118" s="175"/>
      <c r="Z118" s="175"/>
    </row>
    <row r="119" ht="15.75" customHeight="1">
      <c r="A119" s="163">
        <v>115.0</v>
      </c>
      <c r="B119" s="163"/>
      <c r="C119" s="292"/>
      <c r="D119" s="163"/>
      <c r="E119" s="163"/>
      <c r="F119" s="163"/>
      <c r="G119" s="163"/>
      <c r="H119" s="163"/>
      <c r="I119" s="204"/>
      <c r="J119" s="175"/>
      <c r="K119" s="175"/>
      <c r="L119" s="175"/>
      <c r="M119" s="175"/>
      <c r="N119" s="175"/>
      <c r="O119" s="175"/>
      <c r="P119" s="175"/>
      <c r="Q119" s="175"/>
      <c r="R119" s="175"/>
      <c r="S119" s="175"/>
      <c r="T119" s="175"/>
      <c r="U119" s="175"/>
      <c r="V119" s="175"/>
      <c r="W119" s="175"/>
      <c r="X119" s="175"/>
      <c r="Y119" s="175"/>
      <c r="Z119" s="175"/>
    </row>
    <row r="120" ht="15.75" customHeight="1">
      <c r="A120" s="163">
        <v>116.0</v>
      </c>
      <c r="B120" s="163"/>
      <c r="C120" s="292"/>
      <c r="D120" s="163"/>
      <c r="E120" s="163"/>
      <c r="F120" s="163"/>
      <c r="G120" s="163"/>
      <c r="H120" s="163"/>
      <c r="I120" s="204"/>
      <c r="J120" s="175"/>
      <c r="K120" s="175"/>
      <c r="L120" s="175"/>
      <c r="M120" s="175"/>
      <c r="N120" s="175"/>
      <c r="O120" s="175"/>
      <c r="P120" s="175"/>
      <c r="Q120" s="175"/>
      <c r="R120" s="175"/>
      <c r="S120" s="175"/>
      <c r="T120" s="175"/>
      <c r="U120" s="175"/>
      <c r="V120" s="175"/>
      <c r="W120" s="175"/>
      <c r="X120" s="175"/>
      <c r="Y120" s="175"/>
      <c r="Z120" s="175"/>
    </row>
    <row r="121" ht="15.75" customHeight="1">
      <c r="A121" s="163">
        <v>117.0</v>
      </c>
      <c r="B121" s="163"/>
      <c r="C121" s="218"/>
      <c r="D121" s="292"/>
      <c r="E121" s="163"/>
      <c r="F121" s="163"/>
      <c r="G121" s="163"/>
      <c r="H121" s="163"/>
      <c r="I121" s="204"/>
      <c r="J121" s="175"/>
      <c r="K121" s="175"/>
      <c r="L121" s="175"/>
      <c r="M121" s="175"/>
      <c r="N121" s="175"/>
      <c r="O121" s="175"/>
      <c r="P121" s="175"/>
      <c r="Q121" s="175"/>
      <c r="R121" s="175"/>
      <c r="S121" s="175"/>
      <c r="T121" s="175"/>
      <c r="U121" s="175"/>
      <c r="V121" s="175"/>
      <c r="W121" s="175"/>
      <c r="X121" s="175"/>
      <c r="Y121" s="175"/>
      <c r="Z121" s="175"/>
    </row>
    <row r="122" ht="15.75" customHeight="1">
      <c r="A122" s="163">
        <v>118.0</v>
      </c>
      <c r="B122" s="163"/>
      <c r="C122" s="218"/>
      <c r="D122" s="292"/>
      <c r="E122" s="163"/>
      <c r="F122" s="163"/>
      <c r="G122" s="163"/>
      <c r="H122" s="163"/>
      <c r="I122" s="204"/>
      <c r="J122" s="175"/>
      <c r="K122" s="175"/>
      <c r="L122" s="175"/>
      <c r="M122" s="175"/>
      <c r="N122" s="175"/>
      <c r="O122" s="175"/>
      <c r="P122" s="175"/>
      <c r="Q122" s="175"/>
      <c r="R122" s="175"/>
      <c r="S122" s="175"/>
      <c r="T122" s="175"/>
      <c r="U122" s="175"/>
      <c r="V122" s="175"/>
      <c r="W122" s="175"/>
      <c r="X122" s="175"/>
      <c r="Y122" s="175"/>
      <c r="Z122" s="175"/>
    </row>
    <row r="123" ht="15.75" customHeight="1">
      <c r="A123" s="163">
        <v>119.0</v>
      </c>
      <c r="B123" s="163"/>
      <c r="C123" s="218"/>
      <c r="D123" s="292"/>
      <c r="E123" s="163"/>
      <c r="F123" s="163"/>
      <c r="G123" s="163"/>
      <c r="H123" s="163"/>
      <c r="I123" s="204"/>
      <c r="J123" s="175"/>
      <c r="K123" s="175"/>
      <c r="L123" s="175"/>
      <c r="M123" s="175"/>
      <c r="N123" s="175"/>
      <c r="O123" s="175"/>
      <c r="P123" s="175"/>
      <c r="Q123" s="175"/>
      <c r="R123" s="175"/>
      <c r="S123" s="175"/>
      <c r="T123" s="175"/>
      <c r="U123" s="175"/>
      <c r="V123" s="175"/>
      <c r="W123" s="175"/>
      <c r="X123" s="175"/>
      <c r="Y123" s="175"/>
      <c r="Z123" s="175"/>
    </row>
    <row r="124" ht="15.75" customHeight="1">
      <c r="A124" s="163">
        <v>120.0</v>
      </c>
      <c r="B124" s="163"/>
      <c r="C124" s="292"/>
      <c r="D124" s="163"/>
      <c r="E124" s="163"/>
      <c r="F124" s="163"/>
      <c r="G124" s="163"/>
      <c r="H124" s="163"/>
      <c r="I124" s="204"/>
      <c r="J124" s="175"/>
      <c r="K124" s="175"/>
      <c r="L124" s="175"/>
      <c r="M124" s="175"/>
      <c r="N124" s="175"/>
      <c r="O124" s="175"/>
      <c r="P124" s="175"/>
      <c r="Q124" s="175"/>
      <c r="R124" s="175"/>
      <c r="S124" s="175"/>
      <c r="T124" s="175"/>
      <c r="U124" s="175"/>
      <c r="V124" s="175"/>
      <c r="W124" s="175"/>
      <c r="X124" s="175"/>
      <c r="Y124" s="175"/>
      <c r="Z124" s="175"/>
    </row>
    <row r="125" ht="15.75" customHeight="1">
      <c r="A125" s="163">
        <v>121.0</v>
      </c>
      <c r="B125" s="163"/>
      <c r="C125" s="292"/>
      <c r="D125" s="163"/>
      <c r="E125" s="163"/>
      <c r="F125" s="163"/>
      <c r="G125" s="163"/>
      <c r="H125" s="163"/>
      <c r="I125" s="204"/>
      <c r="J125" s="175"/>
      <c r="K125" s="175"/>
      <c r="L125" s="175"/>
      <c r="M125" s="175"/>
      <c r="N125" s="175"/>
      <c r="O125" s="175"/>
      <c r="P125" s="175"/>
      <c r="Q125" s="175"/>
      <c r="R125" s="175"/>
      <c r="S125" s="175"/>
      <c r="T125" s="175"/>
      <c r="U125" s="175"/>
      <c r="V125" s="175"/>
      <c r="W125" s="175"/>
      <c r="X125" s="175"/>
      <c r="Y125" s="175"/>
      <c r="Z125" s="175"/>
    </row>
    <row r="126" ht="15.75" customHeight="1">
      <c r="A126" s="163">
        <v>122.0</v>
      </c>
      <c r="B126" s="163"/>
      <c r="C126" s="292"/>
      <c r="D126" s="163"/>
      <c r="E126" s="163"/>
      <c r="F126" s="163"/>
      <c r="G126" s="163"/>
      <c r="H126" s="163"/>
      <c r="I126" s="204"/>
      <c r="J126" s="175"/>
      <c r="K126" s="175"/>
      <c r="L126" s="175"/>
      <c r="M126" s="175"/>
      <c r="N126" s="175"/>
      <c r="O126" s="175"/>
      <c r="P126" s="175"/>
      <c r="Q126" s="175"/>
      <c r="R126" s="175"/>
      <c r="S126" s="175"/>
      <c r="T126" s="175"/>
      <c r="U126" s="175"/>
      <c r="V126" s="175"/>
      <c r="W126" s="175"/>
      <c r="X126" s="175"/>
      <c r="Y126" s="175"/>
      <c r="Z126" s="175"/>
    </row>
    <row r="127" ht="15.75" customHeight="1">
      <c r="A127" s="163">
        <v>123.0</v>
      </c>
      <c r="B127" s="163"/>
      <c r="C127" s="292"/>
      <c r="D127" s="163"/>
      <c r="E127" s="163"/>
      <c r="F127" s="163"/>
      <c r="G127" s="163"/>
      <c r="H127" s="163"/>
      <c r="I127" s="204"/>
      <c r="J127" s="175"/>
      <c r="K127" s="175"/>
      <c r="L127" s="175"/>
      <c r="M127" s="175"/>
      <c r="N127" s="175"/>
      <c r="O127" s="175"/>
      <c r="P127" s="175"/>
      <c r="Q127" s="175"/>
      <c r="R127" s="175"/>
      <c r="S127" s="175"/>
      <c r="T127" s="175"/>
      <c r="U127" s="175"/>
      <c r="V127" s="175"/>
      <c r="W127" s="175"/>
      <c r="X127" s="175"/>
      <c r="Y127" s="175"/>
      <c r="Z127" s="175"/>
    </row>
    <row r="128" ht="15.75" customHeight="1">
      <c r="A128" s="163">
        <v>124.0</v>
      </c>
      <c r="B128" s="163"/>
      <c r="C128" s="292"/>
      <c r="D128" s="163"/>
      <c r="E128" s="163"/>
      <c r="F128" s="163"/>
      <c r="G128" s="163"/>
      <c r="H128" s="163"/>
      <c r="I128" s="204"/>
      <c r="J128" s="175"/>
      <c r="K128" s="175"/>
      <c r="L128" s="175"/>
      <c r="M128" s="175"/>
      <c r="N128" s="175"/>
      <c r="O128" s="175"/>
      <c r="P128" s="175"/>
      <c r="Q128" s="175"/>
      <c r="R128" s="175"/>
      <c r="S128" s="175"/>
      <c r="T128" s="175"/>
      <c r="U128" s="175"/>
      <c r="V128" s="175"/>
      <c r="W128" s="175"/>
      <c r="X128" s="175"/>
      <c r="Y128" s="175"/>
      <c r="Z128" s="175"/>
    </row>
    <row r="129" ht="15.75" customHeight="1">
      <c r="A129" s="163">
        <v>125.0</v>
      </c>
      <c r="B129" s="163"/>
      <c r="C129" s="292"/>
      <c r="D129" s="163"/>
      <c r="E129" s="163"/>
      <c r="F129" s="163"/>
      <c r="G129" s="163"/>
      <c r="H129" s="163"/>
      <c r="I129" s="204"/>
      <c r="J129" s="175"/>
      <c r="K129" s="175"/>
      <c r="L129" s="175"/>
      <c r="M129" s="175"/>
      <c r="N129" s="175"/>
      <c r="O129" s="175"/>
      <c r="P129" s="175"/>
      <c r="Q129" s="175"/>
      <c r="R129" s="175"/>
      <c r="S129" s="175"/>
      <c r="T129" s="175"/>
      <c r="U129" s="175"/>
      <c r="V129" s="175"/>
      <c r="W129" s="175"/>
      <c r="X129" s="175"/>
      <c r="Y129" s="175"/>
      <c r="Z129" s="175"/>
    </row>
    <row r="130" ht="15.75" customHeight="1">
      <c r="A130" s="163">
        <v>126.0</v>
      </c>
      <c r="B130" s="163"/>
      <c r="C130" s="218"/>
      <c r="D130" s="163"/>
      <c r="E130" s="163"/>
      <c r="F130" s="163"/>
      <c r="G130" s="163"/>
      <c r="H130" s="163"/>
      <c r="I130" s="204"/>
      <c r="J130" s="175"/>
      <c r="K130" s="175"/>
      <c r="L130" s="175"/>
      <c r="M130" s="175"/>
      <c r="N130" s="175"/>
      <c r="O130" s="175"/>
      <c r="P130" s="175"/>
      <c r="Q130" s="175"/>
      <c r="R130" s="175"/>
      <c r="S130" s="175"/>
      <c r="T130" s="175"/>
      <c r="U130" s="175"/>
      <c r="V130" s="175"/>
      <c r="W130" s="175"/>
      <c r="X130" s="175"/>
      <c r="Y130" s="175"/>
      <c r="Z130" s="175"/>
    </row>
    <row r="131" ht="15.75" customHeight="1">
      <c r="A131" s="163">
        <v>127.0</v>
      </c>
      <c r="B131" s="163"/>
      <c r="C131" s="218"/>
      <c r="D131" s="369"/>
      <c r="E131" s="163"/>
      <c r="F131" s="163"/>
      <c r="G131" s="163"/>
      <c r="H131" s="163"/>
      <c r="I131" s="204"/>
      <c r="J131" s="175"/>
      <c r="K131" s="175"/>
      <c r="L131" s="175"/>
      <c r="M131" s="175"/>
      <c r="N131" s="175"/>
      <c r="O131" s="175"/>
      <c r="P131" s="175"/>
      <c r="Q131" s="175"/>
      <c r="R131" s="175"/>
      <c r="S131" s="175"/>
      <c r="T131" s="175"/>
      <c r="U131" s="175"/>
      <c r="V131" s="175"/>
      <c r="W131" s="175"/>
      <c r="X131" s="175"/>
      <c r="Y131" s="175"/>
      <c r="Z131" s="175"/>
    </row>
    <row r="132" ht="15.75" customHeight="1">
      <c r="A132" s="163">
        <v>128.0</v>
      </c>
      <c r="B132" s="163"/>
      <c r="C132" s="218"/>
      <c r="D132" s="369"/>
      <c r="E132" s="163"/>
      <c r="F132" s="163"/>
      <c r="G132" s="163"/>
      <c r="H132" s="163"/>
      <c r="I132" s="204"/>
      <c r="J132" s="175"/>
      <c r="K132" s="175"/>
      <c r="L132" s="175"/>
      <c r="M132" s="175"/>
      <c r="N132" s="175"/>
      <c r="O132" s="175"/>
      <c r="P132" s="175"/>
      <c r="Q132" s="175"/>
      <c r="R132" s="175"/>
      <c r="S132" s="175"/>
      <c r="T132" s="175"/>
      <c r="U132" s="175"/>
      <c r="V132" s="175"/>
      <c r="W132" s="175"/>
      <c r="X132" s="175"/>
      <c r="Y132" s="175"/>
      <c r="Z132" s="175"/>
    </row>
    <row r="133" ht="15.75" customHeight="1">
      <c r="A133" s="163">
        <v>129.0</v>
      </c>
      <c r="B133" s="163"/>
      <c r="C133" s="292"/>
      <c r="D133" s="369"/>
      <c r="E133" s="163"/>
      <c r="F133" s="163"/>
      <c r="G133" s="163"/>
      <c r="H133" s="163"/>
      <c r="I133" s="204"/>
      <c r="J133" s="175"/>
      <c r="K133" s="175"/>
      <c r="L133" s="175"/>
      <c r="M133" s="175"/>
      <c r="N133" s="175"/>
      <c r="O133" s="175"/>
      <c r="P133" s="175"/>
      <c r="Q133" s="175"/>
      <c r="R133" s="175"/>
      <c r="S133" s="175"/>
      <c r="T133" s="175"/>
      <c r="U133" s="175"/>
      <c r="V133" s="175"/>
      <c r="W133" s="175"/>
      <c r="X133" s="175"/>
      <c r="Y133" s="175"/>
      <c r="Z133" s="175"/>
    </row>
    <row r="134" ht="15.75" customHeight="1">
      <c r="A134" s="163">
        <v>130.0</v>
      </c>
      <c r="B134" s="163"/>
      <c r="C134" s="292"/>
      <c r="D134" s="163"/>
      <c r="E134" s="163"/>
      <c r="F134" s="163"/>
      <c r="G134" s="163"/>
      <c r="H134" s="163"/>
      <c r="I134" s="204"/>
      <c r="J134" s="175"/>
      <c r="K134" s="175"/>
      <c r="L134" s="175"/>
      <c r="M134" s="175"/>
      <c r="N134" s="175"/>
      <c r="O134" s="175"/>
      <c r="P134" s="175"/>
      <c r="Q134" s="175"/>
      <c r="R134" s="175"/>
      <c r="S134" s="175"/>
      <c r="T134" s="175"/>
      <c r="U134" s="175"/>
      <c r="V134" s="175"/>
      <c r="W134" s="175"/>
      <c r="X134" s="175"/>
      <c r="Y134" s="175"/>
      <c r="Z134" s="175"/>
    </row>
    <row r="135" ht="15.75" customHeight="1">
      <c r="A135" s="163">
        <v>131.0</v>
      </c>
      <c r="B135" s="163"/>
      <c r="C135" s="218"/>
      <c r="D135" s="163"/>
      <c r="E135" s="163"/>
      <c r="F135" s="163"/>
      <c r="G135" s="163"/>
      <c r="H135" s="163"/>
      <c r="I135" s="204"/>
      <c r="J135" s="175"/>
      <c r="K135" s="175"/>
      <c r="L135" s="175"/>
      <c r="M135" s="175"/>
      <c r="N135" s="175"/>
      <c r="O135" s="175"/>
      <c r="P135" s="175"/>
      <c r="Q135" s="175"/>
      <c r="R135" s="175"/>
      <c r="S135" s="175"/>
      <c r="T135" s="175"/>
      <c r="U135" s="175"/>
      <c r="V135" s="175"/>
      <c r="W135" s="175"/>
      <c r="X135" s="175"/>
      <c r="Y135" s="175"/>
      <c r="Z135" s="175"/>
    </row>
    <row r="136" ht="15.75" customHeight="1">
      <c r="A136" s="163">
        <v>132.0</v>
      </c>
      <c r="B136" s="163"/>
      <c r="C136" s="218"/>
      <c r="D136" s="369"/>
      <c r="E136" s="163"/>
      <c r="F136" s="163"/>
      <c r="G136" s="163"/>
      <c r="H136" s="163"/>
      <c r="I136" s="204"/>
      <c r="J136" s="175"/>
      <c r="K136" s="175"/>
      <c r="L136" s="175"/>
      <c r="M136" s="175"/>
      <c r="N136" s="175"/>
      <c r="O136" s="175"/>
      <c r="P136" s="175"/>
      <c r="Q136" s="175"/>
      <c r="R136" s="175"/>
      <c r="S136" s="175"/>
      <c r="T136" s="175"/>
      <c r="U136" s="175"/>
      <c r="V136" s="175"/>
      <c r="W136" s="175"/>
      <c r="X136" s="175"/>
      <c r="Y136" s="175"/>
      <c r="Z136" s="175"/>
    </row>
    <row r="137" ht="15.75" customHeight="1">
      <c r="A137" s="163">
        <v>133.0</v>
      </c>
      <c r="B137" s="163"/>
      <c r="C137" s="292"/>
      <c r="D137" s="369"/>
      <c r="E137" s="163"/>
      <c r="F137" s="163"/>
      <c r="G137" s="163"/>
      <c r="H137" s="163"/>
      <c r="I137" s="204"/>
      <c r="J137" s="175"/>
      <c r="K137" s="175"/>
      <c r="L137" s="175"/>
      <c r="M137" s="175"/>
      <c r="N137" s="175"/>
      <c r="O137" s="175"/>
      <c r="P137" s="175"/>
      <c r="Q137" s="175"/>
      <c r="R137" s="175"/>
      <c r="S137" s="175"/>
      <c r="T137" s="175"/>
      <c r="U137" s="175"/>
      <c r="V137" s="175"/>
      <c r="W137" s="175"/>
      <c r="X137" s="175"/>
      <c r="Y137" s="175"/>
      <c r="Z137" s="175"/>
    </row>
    <row r="138" ht="15.75" customHeight="1">
      <c r="A138" s="163">
        <v>134.0</v>
      </c>
      <c r="B138" s="163"/>
      <c r="C138" s="292"/>
      <c r="D138" s="163"/>
      <c r="E138" s="163"/>
      <c r="F138" s="163"/>
      <c r="G138" s="163"/>
      <c r="H138" s="163"/>
      <c r="I138" s="204"/>
      <c r="J138" s="175"/>
      <c r="K138" s="175"/>
      <c r="L138" s="175"/>
      <c r="M138" s="175"/>
      <c r="N138" s="175"/>
      <c r="O138" s="175"/>
      <c r="P138" s="175"/>
      <c r="Q138" s="175"/>
      <c r="R138" s="175"/>
      <c r="S138" s="175"/>
      <c r="T138" s="175"/>
      <c r="U138" s="175"/>
      <c r="V138" s="175"/>
      <c r="W138" s="175"/>
      <c r="X138" s="175"/>
      <c r="Y138" s="175"/>
      <c r="Z138" s="175"/>
    </row>
    <row r="139" ht="15.75" customHeight="1">
      <c r="A139" s="163">
        <v>135.0</v>
      </c>
      <c r="B139" s="163"/>
      <c r="C139" s="218"/>
      <c r="D139" s="369"/>
      <c r="E139" s="163"/>
      <c r="F139" s="163"/>
      <c r="G139" s="163"/>
      <c r="H139" s="163"/>
      <c r="I139" s="204"/>
      <c r="J139" s="175"/>
      <c r="K139" s="175"/>
      <c r="L139" s="175"/>
      <c r="M139" s="175"/>
      <c r="N139" s="175"/>
      <c r="O139" s="175"/>
      <c r="P139" s="175"/>
      <c r="Q139" s="175"/>
      <c r="R139" s="175"/>
      <c r="S139" s="175"/>
      <c r="T139" s="175"/>
      <c r="U139" s="175"/>
      <c r="V139" s="175"/>
      <c r="W139" s="175"/>
      <c r="X139" s="175"/>
      <c r="Y139" s="175"/>
      <c r="Z139" s="175"/>
    </row>
    <row r="140" ht="15.75" customHeight="1">
      <c r="A140" s="163">
        <v>136.0</v>
      </c>
      <c r="B140" s="163"/>
      <c r="C140" s="292"/>
      <c r="D140" s="369"/>
      <c r="E140" s="163"/>
      <c r="F140" s="163"/>
      <c r="G140" s="163"/>
      <c r="H140" s="163"/>
      <c r="I140" s="204"/>
      <c r="J140" s="175"/>
      <c r="K140" s="175"/>
      <c r="L140" s="175"/>
      <c r="M140" s="175"/>
      <c r="N140" s="175"/>
      <c r="O140" s="175"/>
      <c r="P140" s="175"/>
      <c r="Q140" s="175"/>
      <c r="R140" s="175"/>
      <c r="S140" s="175"/>
      <c r="T140" s="175"/>
      <c r="U140" s="175"/>
      <c r="V140" s="175"/>
      <c r="W140" s="175"/>
      <c r="X140" s="175"/>
      <c r="Y140" s="175"/>
      <c r="Z140" s="175"/>
    </row>
    <row r="141" ht="15.75" customHeight="1">
      <c r="A141" s="163">
        <v>137.0</v>
      </c>
      <c r="B141" s="163"/>
      <c r="C141" s="292"/>
      <c r="D141" s="163"/>
      <c r="E141" s="163"/>
      <c r="F141" s="163"/>
      <c r="G141" s="163"/>
      <c r="H141" s="163"/>
      <c r="I141" s="204"/>
      <c r="J141" s="175"/>
      <c r="K141" s="175"/>
      <c r="L141" s="175"/>
      <c r="M141" s="175"/>
      <c r="N141" s="175"/>
      <c r="O141" s="175"/>
      <c r="P141" s="175"/>
      <c r="Q141" s="175"/>
      <c r="R141" s="175"/>
      <c r="S141" s="175"/>
      <c r="T141" s="175"/>
      <c r="U141" s="175"/>
      <c r="V141" s="175"/>
      <c r="W141" s="175"/>
      <c r="X141" s="175"/>
      <c r="Y141" s="175"/>
      <c r="Z141" s="175"/>
    </row>
    <row r="142" ht="15.75" customHeight="1">
      <c r="A142" s="163">
        <v>138.0</v>
      </c>
      <c r="B142" s="163"/>
      <c r="C142" s="218"/>
      <c r="D142" s="369"/>
      <c r="E142" s="163"/>
      <c r="F142" s="163"/>
      <c r="G142" s="163"/>
      <c r="H142" s="163"/>
      <c r="I142" s="204"/>
      <c r="J142" s="175"/>
      <c r="K142" s="175"/>
      <c r="L142" s="175"/>
      <c r="M142" s="175"/>
      <c r="N142" s="175"/>
      <c r="O142" s="175"/>
      <c r="P142" s="175"/>
      <c r="Q142" s="175"/>
      <c r="R142" s="175"/>
      <c r="S142" s="175"/>
      <c r="T142" s="175"/>
      <c r="U142" s="175"/>
      <c r="V142" s="175"/>
      <c r="W142" s="175"/>
      <c r="X142" s="175"/>
      <c r="Y142" s="175"/>
      <c r="Z142" s="175"/>
    </row>
    <row r="143" ht="15.75" customHeight="1">
      <c r="A143" s="163">
        <v>139.0</v>
      </c>
      <c r="B143" s="163"/>
      <c r="C143" s="292"/>
      <c r="D143" s="369"/>
      <c r="E143" s="163"/>
      <c r="F143" s="163"/>
      <c r="G143" s="163"/>
      <c r="H143" s="163"/>
      <c r="I143" s="204"/>
      <c r="J143" s="175"/>
      <c r="K143" s="175"/>
      <c r="L143" s="175"/>
      <c r="M143" s="175"/>
      <c r="N143" s="175"/>
      <c r="O143" s="175"/>
      <c r="P143" s="175"/>
      <c r="Q143" s="175"/>
      <c r="R143" s="175"/>
      <c r="S143" s="175"/>
      <c r="T143" s="175"/>
      <c r="U143" s="175"/>
      <c r="V143" s="175"/>
      <c r="W143" s="175"/>
      <c r="X143" s="175"/>
      <c r="Y143" s="175"/>
      <c r="Z143" s="175"/>
    </row>
    <row r="144" ht="15.75" customHeight="1">
      <c r="A144" s="163">
        <v>140.0</v>
      </c>
      <c r="B144" s="163"/>
      <c r="C144" s="292"/>
      <c r="D144" s="163"/>
      <c r="E144" s="163"/>
      <c r="F144" s="163"/>
      <c r="G144" s="163"/>
      <c r="H144" s="163"/>
      <c r="I144" s="204"/>
      <c r="J144" s="175"/>
      <c r="K144" s="175"/>
      <c r="L144" s="175"/>
      <c r="M144" s="175"/>
      <c r="N144" s="175"/>
      <c r="O144" s="175"/>
      <c r="P144" s="175"/>
      <c r="Q144" s="175"/>
      <c r="R144" s="175"/>
      <c r="S144" s="175"/>
      <c r="T144" s="175"/>
      <c r="U144" s="175"/>
      <c r="V144" s="175"/>
      <c r="W144" s="175"/>
      <c r="X144" s="175"/>
      <c r="Y144" s="175"/>
      <c r="Z144" s="175"/>
    </row>
    <row r="145" ht="15.75" customHeight="1">
      <c r="A145" s="163">
        <v>141.0</v>
      </c>
      <c r="B145" s="163"/>
      <c r="C145" s="218"/>
      <c r="D145" s="369"/>
      <c r="E145" s="163"/>
      <c r="F145" s="163"/>
      <c r="G145" s="163"/>
      <c r="H145" s="163"/>
      <c r="I145" s="204"/>
      <c r="J145" s="175"/>
      <c r="K145" s="175"/>
      <c r="L145" s="175"/>
      <c r="M145" s="175"/>
      <c r="N145" s="175"/>
      <c r="O145" s="175"/>
      <c r="P145" s="175"/>
      <c r="Q145" s="175"/>
      <c r="R145" s="175"/>
      <c r="S145" s="175"/>
      <c r="T145" s="175"/>
      <c r="U145" s="175"/>
      <c r="V145" s="175"/>
      <c r="W145" s="175"/>
      <c r="X145" s="175"/>
      <c r="Y145" s="175"/>
      <c r="Z145" s="175"/>
    </row>
    <row r="146" ht="15.75" customHeight="1">
      <c r="A146" s="163">
        <v>142.0</v>
      </c>
      <c r="B146" s="163"/>
      <c r="C146" s="292"/>
      <c r="D146" s="369"/>
      <c r="E146" s="163"/>
      <c r="F146" s="163"/>
      <c r="G146" s="163"/>
      <c r="H146" s="163"/>
      <c r="I146" s="204"/>
      <c r="J146" s="175"/>
      <c r="K146" s="175"/>
      <c r="L146" s="175"/>
      <c r="M146" s="175"/>
      <c r="N146" s="175"/>
      <c r="O146" s="175"/>
      <c r="P146" s="175"/>
      <c r="Q146" s="175"/>
      <c r="R146" s="175"/>
      <c r="S146" s="175"/>
      <c r="T146" s="175"/>
      <c r="U146" s="175"/>
      <c r="V146" s="175"/>
      <c r="W146" s="175"/>
      <c r="X146" s="175"/>
      <c r="Y146" s="175"/>
      <c r="Z146" s="175"/>
    </row>
    <row r="147" ht="15.75" customHeight="1">
      <c r="A147" s="163">
        <v>143.0</v>
      </c>
      <c r="B147" s="163"/>
      <c r="C147" s="292"/>
      <c r="D147" s="163"/>
      <c r="E147" s="163"/>
      <c r="F147" s="163"/>
      <c r="G147" s="163"/>
      <c r="H147" s="163"/>
      <c r="I147" s="204"/>
      <c r="J147" s="175"/>
      <c r="K147" s="175"/>
      <c r="L147" s="175"/>
      <c r="M147" s="175"/>
      <c r="N147" s="175"/>
      <c r="O147" s="175"/>
      <c r="P147" s="175"/>
      <c r="Q147" s="175"/>
      <c r="R147" s="175"/>
      <c r="S147" s="175"/>
      <c r="T147" s="175"/>
      <c r="U147" s="175"/>
      <c r="V147" s="175"/>
      <c r="W147" s="175"/>
      <c r="X147" s="175"/>
      <c r="Y147" s="175"/>
      <c r="Z147" s="175"/>
    </row>
    <row r="148" ht="15.75" customHeight="1">
      <c r="A148" s="163">
        <v>144.0</v>
      </c>
      <c r="B148" s="163"/>
      <c r="C148" s="218"/>
      <c r="D148" s="369"/>
      <c r="E148" s="163"/>
      <c r="F148" s="163"/>
      <c r="G148" s="163"/>
      <c r="H148" s="163"/>
      <c r="I148" s="204"/>
      <c r="J148" s="175"/>
      <c r="K148" s="175"/>
      <c r="L148" s="175"/>
      <c r="M148" s="175"/>
      <c r="N148" s="175"/>
      <c r="O148" s="175"/>
      <c r="P148" s="175"/>
      <c r="Q148" s="175"/>
      <c r="R148" s="175"/>
      <c r="S148" s="175"/>
      <c r="T148" s="175"/>
      <c r="U148" s="175"/>
      <c r="V148" s="175"/>
      <c r="W148" s="175"/>
      <c r="X148" s="175"/>
      <c r="Y148" s="175"/>
      <c r="Z148" s="175"/>
    </row>
    <row r="149" ht="15.75" customHeight="1">
      <c r="A149" s="163">
        <v>145.0</v>
      </c>
      <c r="B149" s="163"/>
      <c r="C149" s="218"/>
      <c r="D149" s="369"/>
      <c r="E149" s="163"/>
      <c r="F149" s="163"/>
      <c r="G149" s="163"/>
      <c r="H149" s="163"/>
      <c r="I149" s="204"/>
      <c r="J149" s="175"/>
      <c r="K149" s="175"/>
      <c r="L149" s="175"/>
      <c r="M149" s="175"/>
      <c r="N149" s="175"/>
      <c r="O149" s="175"/>
      <c r="P149" s="175"/>
      <c r="Q149" s="175"/>
      <c r="R149" s="175"/>
      <c r="S149" s="175"/>
      <c r="T149" s="175"/>
      <c r="U149" s="175"/>
      <c r="V149" s="175"/>
      <c r="W149" s="175"/>
      <c r="X149" s="175"/>
      <c r="Y149" s="175"/>
      <c r="Z149" s="175"/>
    </row>
    <row r="150" ht="15.75" customHeight="1">
      <c r="A150" s="163">
        <v>146.0</v>
      </c>
      <c r="B150" s="163"/>
      <c r="C150" s="218"/>
      <c r="D150" s="369"/>
      <c r="E150" s="163"/>
      <c r="F150" s="163"/>
      <c r="G150" s="163"/>
      <c r="H150" s="163"/>
      <c r="I150" s="204"/>
      <c r="J150" s="175"/>
      <c r="K150" s="175"/>
      <c r="L150" s="175"/>
      <c r="M150" s="175"/>
      <c r="N150" s="175"/>
      <c r="O150" s="175"/>
      <c r="P150" s="175"/>
      <c r="Q150" s="175"/>
      <c r="R150" s="175"/>
      <c r="S150" s="175"/>
      <c r="T150" s="175"/>
      <c r="U150" s="175"/>
      <c r="V150" s="175"/>
      <c r="W150" s="175"/>
      <c r="X150" s="175"/>
      <c r="Y150" s="175"/>
      <c r="Z150" s="175"/>
    </row>
    <row r="151" ht="15.75" customHeight="1">
      <c r="A151" s="163">
        <v>147.0</v>
      </c>
      <c r="B151" s="163"/>
      <c r="C151" s="369"/>
      <c r="D151" s="369"/>
      <c r="E151" s="163"/>
      <c r="F151" s="163"/>
      <c r="G151" s="163"/>
      <c r="H151" s="163"/>
      <c r="I151" s="204"/>
      <c r="J151" s="175"/>
      <c r="K151" s="175"/>
      <c r="L151" s="175"/>
      <c r="M151" s="175"/>
      <c r="N151" s="175"/>
      <c r="O151" s="175"/>
      <c r="P151" s="175"/>
      <c r="Q151" s="175"/>
      <c r="R151" s="175"/>
      <c r="S151" s="175"/>
      <c r="T151" s="175"/>
      <c r="U151" s="175"/>
      <c r="V151" s="175"/>
      <c r="W151" s="175"/>
      <c r="X151" s="175"/>
      <c r="Y151" s="175"/>
      <c r="Z151" s="175"/>
    </row>
    <row r="152" ht="15.75" customHeight="1">
      <c r="A152" s="163">
        <v>148.0</v>
      </c>
      <c r="B152" s="163"/>
      <c r="C152" s="369"/>
      <c r="D152" s="369"/>
      <c r="E152" s="163"/>
      <c r="F152" s="163"/>
      <c r="G152" s="163"/>
      <c r="H152" s="163"/>
      <c r="I152" s="204"/>
      <c r="J152" s="175"/>
      <c r="K152" s="175"/>
      <c r="L152" s="175"/>
      <c r="M152" s="175"/>
      <c r="N152" s="175"/>
      <c r="O152" s="175"/>
      <c r="P152" s="175"/>
      <c r="Q152" s="175"/>
      <c r="R152" s="175"/>
      <c r="S152" s="175"/>
      <c r="T152" s="175"/>
      <c r="U152" s="175"/>
      <c r="V152" s="175"/>
      <c r="W152" s="175"/>
      <c r="X152" s="175"/>
      <c r="Y152" s="175"/>
      <c r="Z152" s="175"/>
    </row>
    <row r="153" ht="15.75" customHeight="1">
      <c r="A153" s="163">
        <v>149.0</v>
      </c>
      <c r="B153" s="163"/>
      <c r="C153" s="369"/>
      <c r="D153" s="369"/>
      <c r="E153" s="163"/>
      <c r="F153" s="163"/>
      <c r="G153" s="163"/>
      <c r="H153" s="163"/>
      <c r="I153" s="204"/>
      <c r="J153" s="175"/>
      <c r="K153" s="175"/>
      <c r="L153" s="175"/>
      <c r="M153" s="175"/>
      <c r="N153" s="175"/>
      <c r="O153" s="175"/>
      <c r="P153" s="175"/>
      <c r="Q153" s="175"/>
      <c r="R153" s="175"/>
      <c r="S153" s="175"/>
      <c r="T153" s="175"/>
      <c r="U153" s="175"/>
      <c r="V153" s="175"/>
      <c r="W153" s="175"/>
      <c r="X153" s="175"/>
      <c r="Y153" s="175"/>
      <c r="Z153" s="175"/>
    </row>
    <row r="154" ht="15.75" customHeight="1">
      <c r="A154" s="163">
        <v>150.0</v>
      </c>
      <c r="B154" s="163"/>
      <c r="C154" s="369"/>
      <c r="D154" s="163"/>
      <c r="E154" s="163"/>
      <c r="F154" s="163"/>
      <c r="G154" s="163"/>
      <c r="H154" s="163"/>
      <c r="I154" s="204"/>
      <c r="J154" s="175"/>
      <c r="K154" s="175"/>
      <c r="L154" s="175"/>
      <c r="M154" s="175"/>
      <c r="N154" s="175"/>
      <c r="O154" s="175"/>
      <c r="P154" s="175"/>
      <c r="Q154" s="175"/>
      <c r="R154" s="175"/>
      <c r="S154" s="175"/>
      <c r="T154" s="175"/>
      <c r="U154" s="175"/>
      <c r="V154" s="175"/>
      <c r="W154" s="175"/>
      <c r="X154" s="175"/>
      <c r="Y154" s="175"/>
      <c r="Z154" s="175"/>
    </row>
    <row r="155" ht="15.75" customHeight="1">
      <c r="A155" s="163">
        <v>151.0</v>
      </c>
      <c r="B155" s="163"/>
      <c r="C155" s="369"/>
      <c r="D155" s="163"/>
      <c r="E155" s="163"/>
      <c r="F155" s="163"/>
      <c r="G155" s="163"/>
      <c r="H155" s="163"/>
      <c r="I155" s="204"/>
      <c r="J155" s="175"/>
      <c r="K155" s="175"/>
      <c r="L155" s="175"/>
      <c r="M155" s="175"/>
      <c r="N155" s="175"/>
      <c r="O155" s="175"/>
      <c r="P155" s="175"/>
      <c r="Q155" s="175"/>
      <c r="R155" s="175"/>
      <c r="S155" s="175"/>
      <c r="T155" s="175"/>
      <c r="U155" s="175"/>
      <c r="V155" s="175"/>
      <c r="W155" s="175"/>
      <c r="X155" s="175"/>
      <c r="Y155" s="175"/>
      <c r="Z155" s="175"/>
    </row>
    <row r="156" ht="15.75" customHeight="1">
      <c r="A156" s="163">
        <v>152.0</v>
      </c>
      <c r="B156" s="163"/>
      <c r="C156" s="369"/>
      <c r="D156" s="163"/>
      <c r="E156" s="163"/>
      <c r="F156" s="163"/>
      <c r="G156" s="163"/>
      <c r="H156" s="163"/>
      <c r="I156" s="204"/>
      <c r="J156" s="175"/>
      <c r="K156" s="175"/>
      <c r="L156" s="175"/>
      <c r="M156" s="175"/>
      <c r="N156" s="175"/>
      <c r="O156" s="175"/>
      <c r="P156" s="175"/>
      <c r="Q156" s="175"/>
      <c r="R156" s="175"/>
      <c r="S156" s="175"/>
      <c r="T156" s="175"/>
      <c r="U156" s="175"/>
      <c r="V156" s="175"/>
      <c r="W156" s="175"/>
      <c r="X156" s="175"/>
      <c r="Y156" s="175"/>
      <c r="Z156" s="175"/>
    </row>
    <row r="157" ht="15.75" customHeight="1">
      <c r="A157" s="163">
        <v>153.0</v>
      </c>
      <c r="B157" s="163"/>
      <c r="C157" s="369"/>
      <c r="D157" s="163"/>
      <c r="E157" s="163"/>
      <c r="F157" s="163"/>
      <c r="G157" s="163"/>
      <c r="H157" s="163"/>
      <c r="I157" s="204"/>
      <c r="J157" s="175"/>
      <c r="K157" s="175"/>
      <c r="L157" s="175"/>
      <c r="M157" s="175"/>
      <c r="N157" s="175"/>
      <c r="O157" s="175"/>
      <c r="P157" s="175"/>
      <c r="Q157" s="175"/>
      <c r="R157" s="175"/>
      <c r="S157" s="175"/>
      <c r="T157" s="175"/>
      <c r="U157" s="175"/>
      <c r="V157" s="175"/>
      <c r="W157" s="175"/>
      <c r="X157" s="175"/>
      <c r="Y157" s="175"/>
      <c r="Z157" s="175"/>
    </row>
    <row r="158" ht="15.75" customHeight="1">
      <c r="A158" s="163">
        <v>154.0</v>
      </c>
      <c r="B158" s="163"/>
      <c r="C158" s="369"/>
      <c r="D158" s="163"/>
      <c r="E158" s="163"/>
      <c r="F158" s="163"/>
      <c r="G158" s="163"/>
      <c r="H158" s="163"/>
      <c r="I158" s="204"/>
      <c r="J158" s="175"/>
      <c r="K158" s="175"/>
      <c r="L158" s="175"/>
      <c r="M158" s="175"/>
      <c r="N158" s="175"/>
      <c r="O158" s="175"/>
      <c r="P158" s="175"/>
      <c r="Q158" s="175"/>
      <c r="R158" s="175"/>
      <c r="S158" s="175"/>
      <c r="T158" s="175"/>
      <c r="U158" s="175"/>
      <c r="V158" s="175"/>
      <c r="W158" s="175"/>
      <c r="X158" s="175"/>
      <c r="Y158" s="175"/>
      <c r="Z158" s="175"/>
    </row>
    <row r="159" ht="15.75" customHeight="1">
      <c r="A159" s="163">
        <v>155.0</v>
      </c>
      <c r="B159" s="163"/>
      <c r="C159" s="369"/>
      <c r="D159" s="369"/>
      <c r="E159" s="163"/>
      <c r="F159" s="163"/>
      <c r="G159" s="163"/>
      <c r="H159" s="163"/>
      <c r="I159" s="204"/>
      <c r="J159" s="175"/>
      <c r="K159" s="175"/>
      <c r="L159" s="175"/>
      <c r="M159" s="175"/>
      <c r="N159" s="175"/>
      <c r="O159" s="175"/>
      <c r="P159" s="175"/>
      <c r="Q159" s="175"/>
      <c r="R159" s="175"/>
      <c r="S159" s="175"/>
      <c r="T159" s="175"/>
      <c r="U159" s="175"/>
      <c r="V159" s="175"/>
      <c r="W159" s="175"/>
      <c r="X159" s="175"/>
      <c r="Y159" s="175"/>
      <c r="Z159" s="175"/>
    </row>
    <row r="160" ht="15.75" customHeight="1">
      <c r="A160" s="163">
        <v>156.0</v>
      </c>
      <c r="B160" s="163"/>
      <c r="C160" s="369"/>
      <c r="D160" s="369"/>
      <c r="E160" s="163"/>
      <c r="F160" s="163"/>
      <c r="G160" s="163"/>
      <c r="H160" s="163"/>
      <c r="I160" s="204"/>
      <c r="J160" s="175"/>
      <c r="K160" s="175"/>
      <c r="L160" s="175"/>
      <c r="M160" s="175"/>
      <c r="N160" s="175"/>
      <c r="O160" s="175"/>
      <c r="P160" s="175"/>
      <c r="Q160" s="175"/>
      <c r="R160" s="175"/>
      <c r="S160" s="175"/>
      <c r="T160" s="175"/>
      <c r="U160" s="175"/>
      <c r="V160" s="175"/>
      <c r="W160" s="175"/>
      <c r="X160" s="175"/>
      <c r="Y160" s="175"/>
      <c r="Z160" s="175"/>
    </row>
    <row r="161" ht="15.75" customHeight="1">
      <c r="A161" s="163">
        <v>157.0</v>
      </c>
      <c r="B161" s="163"/>
      <c r="C161" s="369"/>
      <c r="D161" s="163"/>
      <c r="E161" s="163"/>
      <c r="F161" s="163"/>
      <c r="G161" s="163"/>
      <c r="H161" s="163"/>
      <c r="I161" s="204"/>
      <c r="J161" s="175"/>
      <c r="K161" s="175"/>
      <c r="L161" s="175"/>
      <c r="M161" s="175"/>
      <c r="N161" s="175"/>
      <c r="O161" s="175"/>
      <c r="P161" s="175"/>
      <c r="Q161" s="175"/>
      <c r="R161" s="175"/>
      <c r="S161" s="175"/>
      <c r="T161" s="175"/>
      <c r="U161" s="175"/>
      <c r="V161" s="175"/>
      <c r="W161" s="175"/>
      <c r="X161" s="175"/>
      <c r="Y161" s="175"/>
      <c r="Z161" s="175"/>
    </row>
    <row r="162" ht="15.75" customHeight="1">
      <c r="A162" s="163">
        <v>158.0</v>
      </c>
      <c r="B162" s="163"/>
      <c r="C162" s="369"/>
      <c r="D162" s="163"/>
      <c r="E162" s="163"/>
      <c r="F162" s="163"/>
      <c r="G162" s="163"/>
      <c r="H162" s="163"/>
      <c r="I162" s="204"/>
      <c r="J162" s="175"/>
      <c r="K162" s="175"/>
      <c r="L162" s="175"/>
      <c r="M162" s="175"/>
      <c r="N162" s="175"/>
      <c r="O162" s="175"/>
      <c r="P162" s="175"/>
      <c r="Q162" s="175"/>
      <c r="R162" s="175"/>
      <c r="S162" s="175"/>
      <c r="T162" s="175"/>
      <c r="U162" s="175"/>
      <c r="V162" s="175"/>
      <c r="W162" s="175"/>
      <c r="X162" s="175"/>
      <c r="Y162" s="175"/>
      <c r="Z162" s="175"/>
    </row>
    <row r="163" ht="15.75" customHeight="1">
      <c r="A163" s="163">
        <v>159.0</v>
      </c>
      <c r="B163" s="163"/>
      <c r="C163" s="369"/>
      <c r="D163" s="369"/>
      <c r="E163" s="163"/>
      <c r="F163" s="163"/>
      <c r="G163" s="163"/>
      <c r="H163" s="163"/>
      <c r="I163" s="204"/>
      <c r="J163" s="175"/>
      <c r="K163" s="175"/>
      <c r="L163" s="175"/>
      <c r="M163" s="175"/>
      <c r="N163" s="175"/>
      <c r="O163" s="175"/>
      <c r="P163" s="175"/>
      <c r="Q163" s="175"/>
      <c r="R163" s="175"/>
      <c r="S163" s="175"/>
      <c r="T163" s="175"/>
      <c r="U163" s="175"/>
      <c r="V163" s="175"/>
      <c r="W163" s="175"/>
      <c r="X163" s="175"/>
      <c r="Y163" s="175"/>
      <c r="Z163" s="175"/>
    </row>
    <row r="164" ht="15.75" customHeight="1">
      <c r="A164" s="163">
        <v>160.0</v>
      </c>
      <c r="B164" s="163"/>
      <c r="C164" s="369"/>
      <c r="D164" s="369"/>
      <c r="E164" s="163"/>
      <c r="F164" s="163"/>
      <c r="G164" s="163"/>
      <c r="H164" s="163"/>
      <c r="I164" s="204"/>
      <c r="J164" s="175"/>
      <c r="K164" s="175"/>
      <c r="L164" s="175"/>
      <c r="M164" s="175"/>
      <c r="N164" s="175"/>
      <c r="O164" s="175"/>
      <c r="P164" s="175"/>
      <c r="Q164" s="175"/>
      <c r="R164" s="175"/>
      <c r="S164" s="175"/>
      <c r="T164" s="175"/>
      <c r="U164" s="175"/>
      <c r="V164" s="175"/>
      <c r="W164" s="175"/>
      <c r="X164" s="175"/>
      <c r="Y164" s="175"/>
      <c r="Z164" s="175"/>
    </row>
    <row r="165" ht="15.75" customHeight="1">
      <c r="A165" s="163">
        <v>161.0</v>
      </c>
      <c r="B165" s="163"/>
      <c r="C165" s="292"/>
      <c r="D165" s="163"/>
      <c r="E165" s="163"/>
      <c r="F165" s="163"/>
      <c r="G165" s="163"/>
      <c r="H165" s="163"/>
      <c r="I165" s="204"/>
      <c r="J165" s="175"/>
      <c r="K165" s="175"/>
      <c r="L165" s="175"/>
      <c r="M165" s="175"/>
      <c r="N165" s="175"/>
      <c r="O165" s="175"/>
      <c r="P165" s="175"/>
      <c r="Q165" s="175"/>
      <c r="R165" s="175"/>
      <c r="S165" s="175"/>
      <c r="T165" s="175"/>
      <c r="U165" s="175"/>
      <c r="V165" s="175"/>
      <c r="W165" s="175"/>
      <c r="X165" s="175"/>
      <c r="Y165" s="175"/>
      <c r="Z165" s="175"/>
    </row>
    <row r="166" ht="15.75" customHeight="1">
      <c r="A166" s="163">
        <v>162.0</v>
      </c>
      <c r="B166" s="163"/>
      <c r="C166" s="292"/>
      <c r="D166" s="163"/>
      <c r="E166" s="163"/>
      <c r="F166" s="163"/>
      <c r="G166" s="163"/>
      <c r="H166" s="163"/>
      <c r="I166" s="204"/>
      <c r="J166" s="175"/>
      <c r="K166" s="175"/>
      <c r="L166" s="175"/>
      <c r="M166" s="175"/>
      <c r="N166" s="175"/>
      <c r="O166" s="175"/>
      <c r="P166" s="175"/>
      <c r="Q166" s="175"/>
      <c r="R166" s="175"/>
      <c r="S166" s="175"/>
      <c r="T166" s="175"/>
      <c r="U166" s="175"/>
      <c r="V166" s="175"/>
      <c r="W166" s="175"/>
      <c r="X166" s="175"/>
      <c r="Y166" s="175"/>
      <c r="Z166" s="175"/>
    </row>
    <row r="167" ht="15.75" customHeight="1">
      <c r="A167" s="163">
        <v>163.0</v>
      </c>
      <c r="B167" s="163"/>
      <c r="C167" s="292"/>
      <c r="D167" s="369"/>
      <c r="E167" s="163"/>
      <c r="F167" s="163"/>
      <c r="G167" s="163"/>
      <c r="H167" s="163"/>
      <c r="I167" s="204"/>
      <c r="J167" s="175"/>
      <c r="K167" s="175"/>
      <c r="L167" s="175"/>
      <c r="M167" s="175"/>
      <c r="N167" s="175"/>
      <c r="O167" s="175"/>
      <c r="P167" s="175"/>
      <c r="Q167" s="175"/>
      <c r="R167" s="175"/>
      <c r="S167" s="175"/>
      <c r="T167" s="175"/>
      <c r="U167" s="175"/>
      <c r="V167" s="175"/>
      <c r="W167" s="175"/>
      <c r="X167" s="175"/>
      <c r="Y167" s="175"/>
      <c r="Z167" s="175"/>
    </row>
    <row r="168" ht="15.75" customHeight="1">
      <c r="A168" s="163">
        <v>164.0</v>
      </c>
      <c r="B168" s="163"/>
      <c r="C168" s="163"/>
      <c r="D168" s="163"/>
      <c r="E168" s="163"/>
      <c r="F168" s="163"/>
      <c r="G168" s="163"/>
      <c r="H168" s="163"/>
      <c r="I168" s="204"/>
      <c r="J168" s="175"/>
      <c r="K168" s="175"/>
      <c r="L168" s="175"/>
      <c r="M168" s="175"/>
      <c r="N168" s="175"/>
      <c r="O168" s="175"/>
      <c r="P168" s="175"/>
      <c r="Q168" s="175"/>
      <c r="R168" s="175"/>
      <c r="S168" s="175"/>
      <c r="T168" s="175"/>
      <c r="U168" s="175"/>
      <c r="V168" s="175"/>
      <c r="W168" s="175"/>
      <c r="X168" s="175"/>
      <c r="Y168" s="175"/>
      <c r="Z168" s="175"/>
    </row>
    <row r="169" ht="15.75" customHeight="1">
      <c r="A169" s="163">
        <v>165.0</v>
      </c>
      <c r="B169" s="163"/>
      <c r="C169" s="163"/>
      <c r="D169" s="163"/>
      <c r="E169" s="163"/>
      <c r="F169" s="163"/>
      <c r="G169" s="163"/>
      <c r="H169" s="163"/>
      <c r="I169" s="204"/>
      <c r="J169" s="175"/>
      <c r="K169" s="175"/>
      <c r="L169" s="175"/>
      <c r="M169" s="175"/>
      <c r="N169" s="175"/>
      <c r="O169" s="175"/>
      <c r="P169" s="175"/>
      <c r="Q169" s="175"/>
      <c r="R169" s="175"/>
      <c r="S169" s="175"/>
      <c r="T169" s="175"/>
      <c r="U169" s="175"/>
      <c r="V169" s="175"/>
      <c r="W169" s="175"/>
      <c r="X169" s="175"/>
      <c r="Y169" s="175"/>
      <c r="Z169" s="175"/>
    </row>
    <row r="170" ht="15.75" customHeight="1">
      <c r="A170" s="163">
        <v>166.0</v>
      </c>
      <c r="B170" s="163"/>
      <c r="C170" s="163"/>
      <c r="D170" s="163"/>
      <c r="E170" s="162"/>
      <c r="F170" s="162"/>
      <c r="G170" s="163"/>
      <c r="H170" s="163"/>
      <c r="I170" s="204"/>
      <c r="J170" s="175"/>
      <c r="K170" s="175"/>
      <c r="L170" s="175"/>
      <c r="M170" s="175"/>
      <c r="N170" s="175"/>
      <c r="O170" s="175"/>
      <c r="P170" s="175"/>
      <c r="Q170" s="175"/>
      <c r="R170" s="175"/>
      <c r="S170" s="175"/>
      <c r="T170" s="175"/>
      <c r="U170" s="175"/>
      <c r="V170" s="175"/>
      <c r="W170" s="175"/>
      <c r="X170" s="175"/>
      <c r="Y170" s="175"/>
      <c r="Z170" s="175"/>
    </row>
    <row r="171" ht="15.75" customHeight="1">
      <c r="A171" s="163">
        <v>167.0</v>
      </c>
      <c r="B171" s="163"/>
      <c r="C171" s="292"/>
      <c r="D171" s="163"/>
      <c r="E171" s="162"/>
      <c r="F171" s="162"/>
      <c r="G171" s="163"/>
      <c r="H171" s="163"/>
      <c r="I171" s="204"/>
      <c r="J171" s="175"/>
      <c r="K171" s="175"/>
      <c r="L171" s="175"/>
      <c r="M171" s="175"/>
      <c r="N171" s="175"/>
      <c r="O171" s="175"/>
      <c r="P171" s="175"/>
      <c r="Q171" s="175"/>
      <c r="R171" s="175"/>
      <c r="S171" s="175"/>
      <c r="T171" s="175"/>
      <c r="U171" s="175"/>
      <c r="V171" s="175"/>
      <c r="W171" s="175"/>
      <c r="X171" s="175"/>
      <c r="Y171" s="175"/>
      <c r="Z171" s="175"/>
    </row>
    <row r="172" ht="15.75" customHeight="1">
      <c r="A172" s="163">
        <v>168.0</v>
      </c>
      <c r="B172" s="163"/>
      <c r="C172" s="218"/>
      <c r="D172" s="369"/>
      <c r="E172" s="163"/>
      <c r="F172" s="163"/>
      <c r="G172" s="163"/>
      <c r="H172" s="163"/>
      <c r="I172" s="204"/>
      <c r="J172" s="175"/>
      <c r="K172" s="175"/>
      <c r="L172" s="175"/>
      <c r="M172" s="175"/>
      <c r="N172" s="175"/>
      <c r="O172" s="175"/>
      <c r="P172" s="175"/>
      <c r="Q172" s="175"/>
      <c r="R172" s="175"/>
      <c r="S172" s="175"/>
      <c r="T172" s="175"/>
      <c r="U172" s="175"/>
      <c r="V172" s="175"/>
      <c r="W172" s="175"/>
      <c r="X172" s="175"/>
      <c r="Y172" s="175"/>
      <c r="Z172" s="175"/>
    </row>
    <row r="173" ht="15.75" customHeight="1">
      <c r="A173" s="163">
        <v>169.0</v>
      </c>
      <c r="B173" s="163"/>
      <c r="C173" s="163"/>
      <c r="D173" s="158"/>
      <c r="E173" s="162"/>
      <c r="F173" s="162"/>
      <c r="G173" s="163"/>
      <c r="H173" s="163"/>
      <c r="I173" s="204"/>
      <c r="J173" s="175"/>
      <c r="K173" s="175"/>
      <c r="L173" s="175"/>
      <c r="M173" s="175"/>
      <c r="N173" s="175"/>
      <c r="O173" s="175"/>
      <c r="P173" s="175"/>
      <c r="Q173" s="175"/>
      <c r="R173" s="175"/>
      <c r="S173" s="175"/>
      <c r="T173" s="175"/>
      <c r="U173" s="175"/>
      <c r="V173" s="175"/>
      <c r="W173" s="175"/>
      <c r="X173" s="175"/>
      <c r="Y173" s="175"/>
      <c r="Z173" s="175"/>
    </row>
    <row r="174" ht="15.75" customHeight="1">
      <c r="A174" s="163">
        <v>170.0</v>
      </c>
      <c r="B174" s="163"/>
      <c r="C174" s="292"/>
      <c r="D174" s="163"/>
      <c r="E174" s="162"/>
      <c r="F174" s="162"/>
      <c r="G174" s="163"/>
      <c r="H174" s="163"/>
      <c r="I174" s="204"/>
      <c r="J174" s="175"/>
      <c r="K174" s="175"/>
      <c r="L174" s="175"/>
      <c r="M174" s="175"/>
      <c r="N174" s="175"/>
      <c r="O174" s="175"/>
      <c r="P174" s="175"/>
      <c r="Q174" s="175"/>
      <c r="R174" s="175"/>
      <c r="S174" s="175"/>
      <c r="T174" s="175"/>
      <c r="U174" s="175"/>
      <c r="V174" s="175"/>
      <c r="W174" s="175"/>
      <c r="X174" s="175"/>
      <c r="Y174" s="175"/>
      <c r="Z174" s="175"/>
    </row>
    <row r="175" ht="15.75" customHeight="1">
      <c r="A175" s="163">
        <v>171.0</v>
      </c>
      <c r="B175" s="163"/>
      <c r="C175" s="163"/>
      <c r="D175" s="163"/>
      <c r="E175" s="162"/>
      <c r="F175" s="162"/>
      <c r="G175" s="163"/>
      <c r="H175" s="163"/>
      <c r="I175" s="204"/>
      <c r="J175" s="175"/>
      <c r="K175" s="175"/>
      <c r="L175" s="175"/>
      <c r="M175" s="175"/>
      <c r="N175" s="175"/>
      <c r="O175" s="175"/>
      <c r="P175" s="175"/>
      <c r="Q175" s="175"/>
      <c r="R175" s="175"/>
      <c r="S175" s="175"/>
      <c r="T175" s="175"/>
      <c r="U175" s="175"/>
      <c r="V175" s="175"/>
      <c r="W175" s="175"/>
      <c r="X175" s="175"/>
      <c r="Y175" s="175"/>
      <c r="Z175" s="175"/>
    </row>
    <row r="176" ht="15.75" customHeight="1">
      <c r="A176" s="163">
        <v>172.0</v>
      </c>
      <c r="B176" s="163"/>
      <c r="C176" s="163"/>
      <c r="D176" s="163"/>
      <c r="E176" s="162"/>
      <c r="F176" s="162"/>
      <c r="G176" s="163"/>
      <c r="H176" s="163"/>
      <c r="I176" s="204"/>
      <c r="J176" s="175"/>
      <c r="K176" s="175"/>
      <c r="L176" s="175"/>
      <c r="M176" s="175"/>
      <c r="N176" s="175"/>
      <c r="O176" s="175"/>
      <c r="P176" s="175"/>
      <c r="Q176" s="175"/>
      <c r="R176" s="175"/>
      <c r="S176" s="175"/>
      <c r="T176" s="175"/>
      <c r="U176" s="175"/>
      <c r="V176" s="175"/>
      <c r="W176" s="175"/>
      <c r="X176" s="175"/>
      <c r="Y176" s="175"/>
      <c r="Z176" s="175"/>
    </row>
    <row r="177" ht="15.75" customHeight="1">
      <c r="A177" s="163">
        <v>173.0</v>
      </c>
      <c r="B177" s="163"/>
      <c r="C177" s="163"/>
      <c r="D177" s="163"/>
      <c r="E177" s="162"/>
      <c r="F177" s="162"/>
      <c r="G177" s="163"/>
      <c r="H177" s="163"/>
      <c r="I177" s="204"/>
      <c r="J177" s="175"/>
      <c r="K177" s="175"/>
      <c r="L177" s="175"/>
      <c r="M177" s="175"/>
      <c r="N177" s="175"/>
      <c r="O177" s="175"/>
      <c r="P177" s="175"/>
      <c r="Q177" s="175"/>
      <c r="R177" s="175"/>
      <c r="S177" s="175"/>
      <c r="T177" s="175"/>
      <c r="U177" s="175"/>
      <c r="V177" s="175"/>
      <c r="W177" s="175"/>
      <c r="X177" s="175"/>
      <c r="Y177" s="175"/>
      <c r="Z177" s="175"/>
    </row>
    <row r="178" ht="15.75" customHeight="1">
      <c r="A178" s="163">
        <v>174.0</v>
      </c>
      <c r="B178" s="163"/>
      <c r="C178" s="163"/>
      <c r="D178" s="163"/>
      <c r="E178" s="162"/>
      <c r="F178" s="162"/>
      <c r="G178" s="163"/>
      <c r="H178" s="163"/>
      <c r="I178" s="204"/>
      <c r="J178" s="175"/>
      <c r="K178" s="175"/>
      <c r="L178" s="175"/>
      <c r="M178" s="175"/>
      <c r="N178" s="175"/>
      <c r="O178" s="175"/>
      <c r="P178" s="175"/>
      <c r="Q178" s="175"/>
      <c r="R178" s="175"/>
      <c r="S178" s="175"/>
      <c r="T178" s="175"/>
      <c r="U178" s="175"/>
      <c r="V178" s="175"/>
      <c r="W178" s="175"/>
      <c r="X178" s="175"/>
      <c r="Y178" s="175"/>
      <c r="Z178" s="175"/>
    </row>
    <row r="179" ht="15.75" customHeight="1">
      <c r="A179" s="163">
        <v>175.0</v>
      </c>
      <c r="B179" s="163"/>
      <c r="C179" s="218"/>
      <c r="D179" s="163"/>
      <c r="E179" s="162"/>
      <c r="F179" s="162"/>
      <c r="G179" s="163"/>
      <c r="H179" s="163"/>
      <c r="I179" s="204"/>
      <c r="J179" s="175"/>
      <c r="K179" s="175"/>
      <c r="L179" s="175"/>
      <c r="M179" s="175"/>
      <c r="N179" s="175"/>
      <c r="O179" s="175"/>
      <c r="P179" s="175"/>
      <c r="Q179" s="175"/>
      <c r="R179" s="175"/>
      <c r="S179" s="175"/>
      <c r="T179" s="175"/>
      <c r="U179" s="175"/>
      <c r="V179" s="175"/>
      <c r="W179" s="175"/>
      <c r="X179" s="175"/>
      <c r="Y179" s="175"/>
      <c r="Z179" s="175"/>
    </row>
    <row r="180" ht="15.75" customHeight="1">
      <c r="A180" s="163">
        <v>176.0</v>
      </c>
      <c r="B180" s="163"/>
      <c r="C180" s="218"/>
      <c r="D180" s="163"/>
      <c r="E180" s="163"/>
      <c r="F180" s="163"/>
      <c r="G180" s="163"/>
      <c r="H180" s="163"/>
      <c r="I180" s="204"/>
      <c r="J180" s="175"/>
      <c r="K180" s="175"/>
      <c r="L180" s="175"/>
      <c r="M180" s="175"/>
      <c r="N180" s="175"/>
      <c r="O180" s="175"/>
      <c r="P180" s="175"/>
      <c r="Q180" s="175"/>
      <c r="R180" s="175"/>
      <c r="S180" s="175"/>
      <c r="T180" s="175"/>
      <c r="U180" s="175"/>
      <c r="V180" s="175"/>
      <c r="W180" s="175"/>
      <c r="X180" s="175"/>
      <c r="Y180" s="175"/>
      <c r="Z180" s="175"/>
    </row>
    <row r="181" ht="15.75" customHeight="1">
      <c r="A181" s="163">
        <v>177.0</v>
      </c>
      <c r="B181" s="163"/>
      <c r="C181" s="218"/>
      <c r="D181" s="163"/>
      <c r="E181" s="163"/>
      <c r="F181" s="163"/>
      <c r="G181" s="163"/>
      <c r="H181" s="163"/>
      <c r="I181" s="204"/>
      <c r="J181" s="175"/>
      <c r="K181" s="175"/>
      <c r="L181" s="175"/>
      <c r="M181" s="175"/>
      <c r="N181" s="175"/>
      <c r="O181" s="175"/>
      <c r="P181" s="175"/>
      <c r="Q181" s="175"/>
      <c r="R181" s="175"/>
      <c r="S181" s="175"/>
      <c r="T181" s="175"/>
      <c r="U181" s="175"/>
      <c r="V181" s="175"/>
      <c r="W181" s="175"/>
      <c r="X181" s="175"/>
      <c r="Y181" s="175"/>
      <c r="Z181" s="175"/>
    </row>
    <row r="182" ht="15.75" customHeight="1">
      <c r="A182" s="163">
        <v>178.0</v>
      </c>
      <c r="B182" s="163"/>
      <c r="C182" s="163"/>
      <c r="D182" s="163"/>
      <c r="E182" s="163"/>
      <c r="F182" s="163"/>
      <c r="G182" s="163"/>
      <c r="H182" s="163"/>
      <c r="I182" s="204"/>
      <c r="J182" s="175"/>
      <c r="K182" s="175"/>
      <c r="L182" s="175"/>
      <c r="M182" s="175"/>
      <c r="N182" s="175"/>
      <c r="O182" s="175"/>
      <c r="P182" s="175"/>
      <c r="Q182" s="175"/>
      <c r="R182" s="175"/>
      <c r="S182" s="175"/>
      <c r="T182" s="175"/>
      <c r="U182" s="175"/>
      <c r="V182" s="175"/>
      <c r="W182" s="175"/>
      <c r="X182" s="175"/>
      <c r="Y182" s="175"/>
      <c r="Z182" s="175"/>
    </row>
    <row r="183" ht="15.75" customHeight="1">
      <c r="A183" s="163">
        <v>179.0</v>
      </c>
      <c r="B183" s="163"/>
      <c r="C183" s="163"/>
      <c r="D183" s="163"/>
      <c r="E183" s="163"/>
      <c r="F183" s="163"/>
      <c r="G183" s="163"/>
      <c r="H183" s="163"/>
      <c r="I183" s="204"/>
      <c r="J183" s="175"/>
      <c r="K183" s="175"/>
      <c r="L183" s="175"/>
      <c r="M183" s="175"/>
      <c r="N183" s="175"/>
      <c r="O183" s="175"/>
      <c r="P183" s="175"/>
      <c r="Q183" s="175"/>
      <c r="R183" s="175"/>
      <c r="S183" s="175"/>
      <c r="T183" s="175"/>
      <c r="U183" s="175"/>
      <c r="V183" s="175"/>
      <c r="W183" s="175"/>
      <c r="X183" s="175"/>
      <c r="Y183" s="175"/>
      <c r="Z183" s="175"/>
    </row>
    <row r="184" ht="15.75" customHeight="1">
      <c r="A184" s="163">
        <v>180.0</v>
      </c>
      <c r="B184" s="163"/>
      <c r="C184" s="163"/>
      <c r="D184" s="163"/>
      <c r="E184" s="163"/>
      <c r="F184" s="163"/>
      <c r="G184" s="163"/>
      <c r="H184" s="163"/>
      <c r="I184" s="204"/>
      <c r="J184" s="175"/>
      <c r="K184" s="175"/>
      <c r="L184" s="175"/>
      <c r="M184" s="175"/>
      <c r="N184" s="175"/>
      <c r="O184" s="175"/>
      <c r="P184" s="175"/>
      <c r="Q184" s="175"/>
      <c r="R184" s="175"/>
      <c r="S184" s="175"/>
      <c r="T184" s="175"/>
      <c r="U184" s="175"/>
      <c r="V184" s="175"/>
      <c r="W184" s="175"/>
      <c r="X184" s="175"/>
      <c r="Y184" s="175"/>
      <c r="Z184" s="175"/>
    </row>
    <row r="185" ht="15.75" customHeight="1">
      <c r="A185" s="163">
        <v>181.0</v>
      </c>
      <c r="B185" s="163"/>
      <c r="C185" s="163"/>
      <c r="D185" s="163"/>
      <c r="E185" s="163"/>
      <c r="F185" s="163"/>
      <c r="G185" s="163"/>
      <c r="H185" s="163"/>
      <c r="I185" s="204"/>
      <c r="J185" s="175"/>
      <c r="K185" s="175"/>
      <c r="L185" s="175"/>
      <c r="M185" s="175"/>
      <c r="N185" s="175"/>
      <c r="O185" s="175"/>
      <c r="P185" s="175"/>
      <c r="Q185" s="175"/>
      <c r="R185" s="175"/>
      <c r="S185" s="175"/>
      <c r="T185" s="175"/>
      <c r="U185" s="175"/>
      <c r="V185" s="175"/>
      <c r="W185" s="175"/>
      <c r="X185" s="175"/>
      <c r="Y185" s="175"/>
      <c r="Z185" s="175"/>
    </row>
    <row r="186" ht="15.75" customHeight="1">
      <c r="A186" s="163">
        <v>182.0</v>
      </c>
      <c r="B186" s="163"/>
      <c r="C186" s="163"/>
      <c r="D186" s="163"/>
      <c r="E186" s="163"/>
      <c r="F186" s="163"/>
      <c r="G186" s="163"/>
      <c r="H186" s="163"/>
      <c r="I186" s="204"/>
      <c r="J186" s="175"/>
      <c r="K186" s="175"/>
      <c r="L186" s="175"/>
      <c r="M186" s="175"/>
      <c r="N186" s="175"/>
      <c r="O186" s="175"/>
      <c r="P186" s="175"/>
      <c r="Q186" s="175"/>
      <c r="R186" s="175"/>
      <c r="S186" s="175"/>
      <c r="T186" s="175"/>
      <c r="U186" s="175"/>
      <c r="V186" s="175"/>
      <c r="W186" s="175"/>
      <c r="X186" s="175"/>
      <c r="Y186" s="175"/>
      <c r="Z186" s="175"/>
    </row>
    <row r="187" ht="15.75" customHeight="1">
      <c r="A187" s="163">
        <v>183.0</v>
      </c>
      <c r="B187" s="163"/>
      <c r="C187" s="163"/>
      <c r="D187" s="292"/>
      <c r="E187" s="163"/>
      <c r="F187" s="163"/>
      <c r="G187" s="163"/>
      <c r="H187" s="163"/>
      <c r="I187" s="204"/>
      <c r="J187" s="175"/>
      <c r="K187" s="175"/>
      <c r="L187" s="175"/>
      <c r="M187" s="175"/>
      <c r="N187" s="175"/>
      <c r="O187" s="175"/>
      <c r="P187" s="175"/>
      <c r="Q187" s="175"/>
      <c r="R187" s="175"/>
      <c r="S187" s="175"/>
      <c r="T187" s="175"/>
      <c r="U187" s="175"/>
      <c r="V187" s="175"/>
      <c r="W187" s="175"/>
      <c r="X187" s="175"/>
      <c r="Y187" s="175"/>
      <c r="Z187" s="175"/>
    </row>
    <row r="188" ht="15.75" customHeight="1">
      <c r="A188" s="163">
        <v>184.0</v>
      </c>
      <c r="B188" s="163"/>
      <c r="C188" s="163"/>
      <c r="D188" s="163"/>
      <c r="E188" s="163"/>
      <c r="F188" s="163"/>
      <c r="G188" s="163"/>
      <c r="H188" s="163"/>
      <c r="I188" s="204"/>
      <c r="J188" s="175"/>
      <c r="K188" s="175"/>
      <c r="L188" s="175"/>
      <c r="M188" s="175"/>
      <c r="N188" s="175"/>
      <c r="O188" s="175"/>
      <c r="P188" s="175"/>
      <c r="Q188" s="175"/>
      <c r="R188" s="175"/>
      <c r="S188" s="175"/>
      <c r="T188" s="175"/>
      <c r="U188" s="175"/>
      <c r="V188" s="175"/>
      <c r="W188" s="175"/>
      <c r="X188" s="175"/>
      <c r="Y188" s="175"/>
      <c r="Z188" s="175"/>
    </row>
    <row r="189" ht="15.75" customHeight="1">
      <c r="A189" s="163">
        <v>185.0</v>
      </c>
      <c r="B189" s="163"/>
      <c r="C189" s="163"/>
      <c r="D189" s="163"/>
      <c r="E189" s="163"/>
      <c r="F189" s="163"/>
      <c r="G189" s="163"/>
      <c r="H189" s="163"/>
      <c r="I189" s="204"/>
      <c r="J189" s="175"/>
      <c r="K189" s="175"/>
      <c r="L189" s="175"/>
      <c r="M189" s="175"/>
      <c r="N189" s="175"/>
      <c r="O189" s="175"/>
      <c r="P189" s="175"/>
      <c r="Q189" s="175"/>
      <c r="R189" s="175"/>
      <c r="S189" s="175"/>
      <c r="T189" s="175"/>
      <c r="U189" s="175"/>
      <c r="V189" s="175"/>
      <c r="W189" s="175"/>
      <c r="X189" s="175"/>
      <c r="Y189" s="175"/>
      <c r="Z189" s="175"/>
    </row>
    <row r="190" ht="15.75" customHeight="1">
      <c r="A190" s="163">
        <v>186.0</v>
      </c>
      <c r="B190" s="163"/>
      <c r="C190" s="163"/>
      <c r="D190" s="163"/>
      <c r="E190" s="163"/>
      <c r="F190" s="163"/>
      <c r="G190" s="163"/>
      <c r="H190" s="163"/>
      <c r="I190" s="204"/>
      <c r="J190" s="175"/>
      <c r="K190" s="175"/>
      <c r="L190" s="175"/>
      <c r="M190" s="175"/>
      <c r="N190" s="175"/>
      <c r="O190" s="175"/>
      <c r="P190" s="175"/>
      <c r="Q190" s="175"/>
      <c r="R190" s="175"/>
      <c r="S190" s="175"/>
      <c r="T190" s="175"/>
      <c r="U190" s="175"/>
      <c r="V190" s="175"/>
      <c r="W190" s="175"/>
      <c r="X190" s="175"/>
      <c r="Y190" s="175"/>
      <c r="Z190" s="175"/>
    </row>
    <row r="191" ht="15.75" customHeight="1">
      <c r="A191" s="163">
        <v>187.0</v>
      </c>
      <c r="B191" s="163"/>
      <c r="C191" s="163"/>
      <c r="D191" s="163"/>
      <c r="E191" s="163"/>
      <c r="F191" s="163"/>
      <c r="G191" s="163"/>
      <c r="H191" s="163"/>
      <c r="I191" s="204"/>
      <c r="J191" s="175"/>
      <c r="K191" s="175"/>
      <c r="L191" s="175"/>
      <c r="M191" s="175"/>
      <c r="N191" s="175"/>
      <c r="O191" s="175"/>
      <c r="P191" s="175"/>
      <c r="Q191" s="175"/>
      <c r="R191" s="175"/>
      <c r="S191" s="175"/>
      <c r="T191" s="175"/>
      <c r="U191" s="175"/>
      <c r="V191" s="175"/>
      <c r="W191" s="175"/>
      <c r="X191" s="175"/>
      <c r="Y191" s="175"/>
      <c r="Z191" s="175"/>
    </row>
    <row r="192" ht="15.75" customHeight="1">
      <c r="A192" s="163">
        <v>188.0</v>
      </c>
      <c r="B192" s="163"/>
      <c r="C192" s="292"/>
      <c r="D192" s="163"/>
      <c r="E192" s="163"/>
      <c r="F192" s="163"/>
      <c r="G192" s="163"/>
      <c r="H192" s="163"/>
      <c r="I192" s="204"/>
      <c r="J192" s="175"/>
      <c r="K192" s="175"/>
      <c r="L192" s="175"/>
      <c r="M192" s="175"/>
      <c r="N192" s="175"/>
      <c r="O192" s="175"/>
      <c r="P192" s="175"/>
      <c r="Q192" s="175"/>
      <c r="R192" s="175"/>
      <c r="S192" s="175"/>
      <c r="T192" s="175"/>
      <c r="U192" s="175"/>
      <c r="V192" s="175"/>
      <c r="W192" s="175"/>
      <c r="X192" s="175"/>
      <c r="Y192" s="175"/>
      <c r="Z192" s="175"/>
    </row>
    <row r="193" ht="15.75" customHeight="1">
      <c r="A193" s="163">
        <v>189.0</v>
      </c>
      <c r="B193" s="163"/>
      <c r="C193" s="163"/>
      <c r="D193" s="163"/>
      <c r="E193" s="163"/>
      <c r="F193" s="163"/>
      <c r="G193" s="163"/>
      <c r="H193" s="163"/>
      <c r="I193" s="204"/>
      <c r="J193" s="175"/>
      <c r="K193" s="175"/>
      <c r="L193" s="175"/>
      <c r="M193" s="175"/>
      <c r="N193" s="175"/>
      <c r="O193" s="175"/>
      <c r="P193" s="175"/>
      <c r="Q193" s="175"/>
      <c r="R193" s="175"/>
      <c r="S193" s="175"/>
      <c r="T193" s="175"/>
      <c r="U193" s="175"/>
      <c r="V193" s="175"/>
      <c r="W193" s="175"/>
      <c r="X193" s="175"/>
      <c r="Y193" s="175"/>
      <c r="Z193" s="175"/>
    </row>
    <row r="194" ht="15.75" customHeight="1">
      <c r="A194" s="163">
        <v>190.0</v>
      </c>
      <c r="B194" s="163"/>
      <c r="C194" s="292"/>
      <c r="D194" s="369"/>
      <c r="E194" s="163"/>
      <c r="F194" s="163"/>
      <c r="G194" s="163"/>
      <c r="H194" s="163"/>
      <c r="I194" s="204"/>
      <c r="J194" s="175"/>
      <c r="K194" s="175"/>
      <c r="L194" s="175"/>
      <c r="M194" s="175"/>
      <c r="N194" s="175"/>
      <c r="O194" s="175"/>
      <c r="P194" s="175"/>
      <c r="Q194" s="175"/>
      <c r="R194" s="175"/>
      <c r="S194" s="175"/>
      <c r="T194" s="175"/>
      <c r="U194" s="175"/>
      <c r="V194" s="175"/>
      <c r="W194" s="175"/>
      <c r="X194" s="175"/>
      <c r="Y194" s="175"/>
      <c r="Z194" s="175"/>
    </row>
    <row r="195" ht="15.75" customHeight="1">
      <c r="A195" s="163">
        <v>191.0</v>
      </c>
      <c r="B195" s="163"/>
      <c r="C195" s="163"/>
      <c r="D195" s="163"/>
      <c r="E195" s="163"/>
      <c r="F195" s="163"/>
      <c r="G195" s="163"/>
      <c r="H195" s="163"/>
      <c r="I195" s="204"/>
      <c r="J195" s="175"/>
      <c r="K195" s="175"/>
      <c r="L195" s="175"/>
      <c r="M195" s="175"/>
      <c r="N195" s="175"/>
      <c r="O195" s="175"/>
      <c r="P195" s="175"/>
      <c r="Q195" s="175"/>
      <c r="R195" s="175"/>
      <c r="S195" s="175"/>
      <c r="T195" s="175"/>
      <c r="U195" s="175"/>
      <c r="V195" s="175"/>
      <c r="W195" s="175"/>
      <c r="X195" s="175"/>
      <c r="Y195" s="175"/>
      <c r="Z195" s="175"/>
    </row>
    <row r="196" ht="15.75" customHeight="1">
      <c r="A196" s="163">
        <v>192.0</v>
      </c>
      <c r="B196" s="163"/>
      <c r="C196" s="163"/>
      <c r="D196" s="163"/>
      <c r="E196" s="163"/>
      <c r="F196" s="163"/>
      <c r="G196" s="163"/>
      <c r="H196" s="163"/>
      <c r="I196" s="204"/>
      <c r="J196" s="175"/>
      <c r="K196" s="175"/>
      <c r="L196" s="175"/>
      <c r="M196" s="175"/>
      <c r="N196" s="175"/>
      <c r="O196" s="175"/>
      <c r="P196" s="175"/>
      <c r="Q196" s="175"/>
      <c r="R196" s="175"/>
      <c r="S196" s="175"/>
      <c r="T196" s="175"/>
      <c r="U196" s="175"/>
      <c r="V196" s="175"/>
      <c r="W196" s="175"/>
      <c r="X196" s="175"/>
      <c r="Y196" s="175"/>
      <c r="Z196" s="175"/>
    </row>
    <row r="197" ht="15.75" customHeight="1">
      <c r="A197" s="163">
        <v>193.0</v>
      </c>
      <c r="B197" s="163"/>
      <c r="C197" s="163"/>
      <c r="D197" s="163"/>
      <c r="E197" s="163"/>
      <c r="F197" s="163"/>
      <c r="G197" s="163"/>
      <c r="H197" s="163"/>
      <c r="I197" s="204"/>
      <c r="J197" s="175"/>
      <c r="K197" s="175"/>
      <c r="L197" s="175"/>
      <c r="M197" s="175"/>
      <c r="N197" s="175"/>
      <c r="O197" s="175"/>
      <c r="P197" s="175"/>
      <c r="Q197" s="175"/>
      <c r="R197" s="175"/>
      <c r="S197" s="175"/>
      <c r="T197" s="175"/>
      <c r="U197" s="175"/>
      <c r="V197" s="175"/>
      <c r="W197" s="175"/>
      <c r="X197" s="175"/>
      <c r="Y197" s="175"/>
      <c r="Z197" s="175"/>
    </row>
    <row r="198" ht="15.75" customHeight="1">
      <c r="A198" s="163">
        <v>194.0</v>
      </c>
      <c r="B198" s="163"/>
      <c r="C198" s="163"/>
      <c r="D198" s="163"/>
      <c r="E198" s="163"/>
      <c r="F198" s="163"/>
      <c r="G198" s="163"/>
      <c r="H198" s="163"/>
      <c r="I198" s="204"/>
      <c r="J198" s="175"/>
      <c r="K198" s="175"/>
      <c r="L198" s="175"/>
      <c r="M198" s="175"/>
      <c r="N198" s="175"/>
      <c r="O198" s="175"/>
      <c r="P198" s="175"/>
      <c r="Q198" s="175"/>
      <c r="R198" s="175"/>
      <c r="S198" s="175"/>
      <c r="T198" s="175"/>
      <c r="U198" s="175"/>
      <c r="V198" s="175"/>
      <c r="W198" s="175"/>
      <c r="X198" s="175"/>
      <c r="Y198" s="175"/>
      <c r="Z198" s="175"/>
    </row>
    <row r="199" ht="15.75" customHeight="1">
      <c r="A199" s="163">
        <v>195.0</v>
      </c>
      <c r="B199" s="163"/>
      <c r="C199" s="163"/>
      <c r="D199" s="163"/>
      <c r="E199" s="163"/>
      <c r="F199" s="163"/>
      <c r="G199" s="163"/>
      <c r="H199" s="163"/>
      <c r="I199" s="204"/>
      <c r="J199" s="175"/>
      <c r="K199" s="175"/>
      <c r="L199" s="175"/>
      <c r="M199" s="175"/>
      <c r="N199" s="175"/>
      <c r="O199" s="175"/>
      <c r="P199" s="175"/>
      <c r="Q199" s="175"/>
      <c r="R199" s="175"/>
      <c r="S199" s="175"/>
      <c r="T199" s="175"/>
      <c r="U199" s="175"/>
      <c r="V199" s="175"/>
      <c r="W199" s="175"/>
      <c r="X199" s="175"/>
      <c r="Y199" s="175"/>
      <c r="Z199" s="175"/>
    </row>
    <row r="200" ht="15.75" customHeight="1">
      <c r="A200" s="163">
        <v>196.0</v>
      </c>
      <c r="B200" s="163"/>
      <c r="C200" s="292"/>
      <c r="D200" s="163"/>
      <c r="E200" s="163"/>
      <c r="F200" s="163"/>
      <c r="G200" s="163"/>
      <c r="H200" s="163"/>
      <c r="I200" s="204"/>
      <c r="J200" s="175"/>
      <c r="K200" s="175"/>
      <c r="L200" s="175"/>
      <c r="M200" s="175"/>
      <c r="N200" s="175"/>
      <c r="O200" s="175"/>
      <c r="P200" s="175"/>
      <c r="Q200" s="175"/>
      <c r="R200" s="175"/>
      <c r="S200" s="175"/>
      <c r="T200" s="175"/>
      <c r="U200" s="175"/>
      <c r="V200" s="175"/>
      <c r="W200" s="175"/>
      <c r="X200" s="175"/>
      <c r="Y200" s="175"/>
      <c r="Z200" s="175"/>
    </row>
    <row r="201" ht="15.75" customHeight="1">
      <c r="A201" s="163">
        <v>197.0</v>
      </c>
      <c r="B201" s="163"/>
      <c r="C201" s="163"/>
      <c r="D201" s="163"/>
      <c r="E201" s="163"/>
      <c r="F201" s="163"/>
      <c r="G201" s="163"/>
      <c r="H201" s="163"/>
      <c r="I201" s="204"/>
      <c r="J201" s="175"/>
      <c r="K201" s="175"/>
      <c r="L201" s="175"/>
      <c r="M201" s="175"/>
      <c r="N201" s="175"/>
      <c r="O201" s="175"/>
      <c r="P201" s="175"/>
      <c r="Q201" s="175"/>
      <c r="R201" s="175"/>
      <c r="S201" s="175"/>
      <c r="T201" s="175"/>
      <c r="U201" s="175"/>
      <c r="V201" s="175"/>
      <c r="W201" s="175"/>
      <c r="X201" s="175"/>
      <c r="Y201" s="175"/>
      <c r="Z201" s="175"/>
    </row>
    <row r="202" ht="15.75" customHeight="1">
      <c r="A202" s="163">
        <v>198.0</v>
      </c>
      <c r="B202" s="163"/>
      <c r="C202" s="163"/>
      <c r="D202" s="163"/>
      <c r="E202" s="163"/>
      <c r="F202" s="163"/>
      <c r="G202" s="163"/>
      <c r="H202" s="163"/>
      <c r="I202" s="204"/>
      <c r="J202" s="175"/>
      <c r="K202" s="175"/>
      <c r="L202" s="175"/>
      <c r="M202" s="175"/>
      <c r="N202" s="175"/>
      <c r="O202" s="175"/>
      <c r="P202" s="175"/>
      <c r="Q202" s="175"/>
      <c r="R202" s="175"/>
      <c r="S202" s="175"/>
      <c r="T202" s="175"/>
      <c r="U202" s="175"/>
      <c r="V202" s="175"/>
      <c r="W202" s="175"/>
      <c r="X202" s="175"/>
      <c r="Y202" s="175"/>
      <c r="Z202" s="175"/>
    </row>
    <row r="203" ht="15.75" customHeight="1">
      <c r="A203" s="163">
        <v>199.0</v>
      </c>
      <c r="B203" s="163"/>
      <c r="C203" s="163"/>
      <c r="D203" s="163"/>
      <c r="E203" s="163"/>
      <c r="F203" s="163"/>
      <c r="G203" s="163"/>
      <c r="H203" s="163"/>
      <c r="I203" s="204"/>
      <c r="J203" s="175"/>
      <c r="K203" s="175"/>
      <c r="L203" s="175"/>
      <c r="M203" s="175"/>
      <c r="N203" s="175"/>
      <c r="O203" s="175"/>
      <c r="P203" s="175"/>
      <c r="Q203" s="175"/>
      <c r="R203" s="175"/>
      <c r="S203" s="175"/>
      <c r="T203" s="175"/>
      <c r="U203" s="175"/>
      <c r="V203" s="175"/>
      <c r="W203" s="175"/>
      <c r="X203" s="175"/>
      <c r="Y203" s="175"/>
      <c r="Z203" s="175"/>
    </row>
    <row r="204" ht="15.75" customHeight="1">
      <c r="A204" s="163">
        <v>200.0</v>
      </c>
      <c r="B204" s="163"/>
      <c r="C204" s="163"/>
      <c r="D204" s="163"/>
      <c r="E204" s="163"/>
      <c r="F204" s="163"/>
      <c r="G204" s="163"/>
      <c r="H204" s="163"/>
      <c r="I204" s="204"/>
      <c r="J204" s="175"/>
      <c r="K204" s="175"/>
      <c r="L204" s="175"/>
      <c r="M204" s="175"/>
      <c r="N204" s="175"/>
      <c r="O204" s="175"/>
      <c r="P204" s="175"/>
      <c r="Q204" s="175"/>
      <c r="R204" s="175"/>
      <c r="S204" s="175"/>
      <c r="T204" s="175"/>
      <c r="U204" s="175"/>
      <c r="V204" s="175"/>
      <c r="W204" s="175"/>
      <c r="X204" s="175"/>
      <c r="Y204" s="175"/>
      <c r="Z204" s="175"/>
    </row>
    <row r="205" ht="15.75" customHeight="1">
      <c r="A205" s="163">
        <v>201.0</v>
      </c>
      <c r="B205" s="163"/>
      <c r="C205" s="163"/>
      <c r="D205" s="163"/>
      <c r="E205" s="163"/>
      <c r="F205" s="163"/>
      <c r="G205" s="163"/>
      <c r="H205" s="163"/>
      <c r="I205" s="204"/>
      <c r="J205" s="175"/>
      <c r="K205" s="175"/>
      <c r="L205" s="175"/>
      <c r="M205" s="175"/>
      <c r="N205" s="175"/>
      <c r="O205" s="175"/>
      <c r="P205" s="175"/>
      <c r="Q205" s="175"/>
      <c r="R205" s="175"/>
      <c r="S205" s="175"/>
      <c r="T205" s="175"/>
      <c r="U205" s="175"/>
      <c r="V205" s="175"/>
      <c r="W205" s="175"/>
      <c r="X205" s="175"/>
      <c r="Y205" s="175"/>
      <c r="Z205" s="175"/>
    </row>
    <row r="206" ht="15.75" customHeight="1">
      <c r="A206" s="163">
        <v>202.0</v>
      </c>
      <c r="B206" s="163"/>
      <c r="C206" s="163"/>
      <c r="D206" s="163"/>
      <c r="E206" s="163"/>
      <c r="F206" s="163"/>
      <c r="G206" s="163"/>
      <c r="H206" s="163"/>
      <c r="I206" s="204"/>
      <c r="J206" s="175"/>
      <c r="K206" s="175"/>
      <c r="L206" s="175"/>
      <c r="M206" s="175"/>
      <c r="N206" s="175"/>
      <c r="O206" s="175"/>
      <c r="P206" s="175"/>
      <c r="Q206" s="175"/>
      <c r="R206" s="175"/>
      <c r="S206" s="175"/>
      <c r="T206" s="175"/>
      <c r="U206" s="175"/>
      <c r="V206" s="175"/>
      <c r="W206" s="175"/>
      <c r="X206" s="175"/>
      <c r="Y206" s="175"/>
      <c r="Z206" s="175"/>
    </row>
    <row r="207" ht="15.75" customHeight="1">
      <c r="A207" s="163">
        <v>203.0</v>
      </c>
      <c r="B207" s="163"/>
      <c r="C207" s="163"/>
      <c r="D207" s="163"/>
      <c r="E207" s="163"/>
      <c r="F207" s="163"/>
      <c r="G207" s="163"/>
      <c r="H207" s="163"/>
      <c r="I207" s="204"/>
      <c r="J207" s="175"/>
      <c r="K207" s="175"/>
      <c r="L207" s="175"/>
      <c r="M207" s="175"/>
      <c r="N207" s="175"/>
      <c r="O207" s="175"/>
      <c r="P207" s="175"/>
      <c r="Q207" s="175"/>
      <c r="R207" s="175"/>
      <c r="S207" s="175"/>
      <c r="T207" s="175"/>
      <c r="U207" s="175"/>
      <c r="V207" s="175"/>
      <c r="W207" s="175"/>
      <c r="X207" s="175"/>
      <c r="Y207" s="175"/>
      <c r="Z207" s="175"/>
    </row>
    <row r="208" ht="15.75" customHeight="1">
      <c r="A208" s="163">
        <v>204.0</v>
      </c>
      <c r="B208" s="163"/>
      <c r="C208" s="163"/>
      <c r="D208" s="163"/>
      <c r="E208" s="163"/>
      <c r="F208" s="163"/>
      <c r="G208" s="163"/>
      <c r="H208" s="163"/>
      <c r="I208" s="204"/>
      <c r="J208" s="175"/>
      <c r="K208" s="175"/>
      <c r="L208" s="175"/>
      <c r="M208" s="175"/>
      <c r="N208" s="175"/>
      <c r="O208" s="175"/>
      <c r="P208" s="175"/>
      <c r="Q208" s="175"/>
      <c r="R208" s="175"/>
      <c r="S208" s="175"/>
      <c r="T208" s="175"/>
      <c r="U208" s="175"/>
      <c r="V208" s="175"/>
      <c r="W208" s="175"/>
      <c r="X208" s="175"/>
      <c r="Y208" s="175"/>
      <c r="Z208" s="175"/>
    </row>
    <row r="209" ht="15.75" customHeight="1">
      <c r="A209" s="163">
        <v>205.0</v>
      </c>
      <c r="B209" s="163"/>
      <c r="C209" s="163"/>
      <c r="D209" s="163"/>
      <c r="E209" s="163"/>
      <c r="F209" s="163"/>
      <c r="G209" s="163"/>
      <c r="H209" s="163"/>
      <c r="I209" s="204"/>
      <c r="J209" s="175"/>
      <c r="K209" s="175"/>
      <c r="L209" s="175"/>
      <c r="M209" s="175"/>
      <c r="N209" s="175"/>
      <c r="O209" s="175"/>
      <c r="P209" s="175"/>
      <c r="Q209" s="175"/>
      <c r="R209" s="175"/>
      <c r="S209" s="175"/>
      <c r="T209" s="175"/>
      <c r="U209" s="175"/>
      <c r="V209" s="175"/>
      <c r="W209" s="175"/>
      <c r="X209" s="175"/>
      <c r="Y209" s="175"/>
      <c r="Z209" s="175"/>
    </row>
    <row r="210" ht="15.75" customHeight="1">
      <c r="A210" s="163">
        <v>206.0</v>
      </c>
      <c r="B210" s="163"/>
      <c r="C210" s="163"/>
      <c r="D210" s="163"/>
      <c r="E210" s="163"/>
      <c r="F210" s="163"/>
      <c r="G210" s="163"/>
      <c r="H210" s="163"/>
      <c r="I210" s="204"/>
      <c r="J210" s="175"/>
      <c r="K210" s="175"/>
      <c r="L210" s="175"/>
      <c r="M210" s="175"/>
      <c r="N210" s="175"/>
      <c r="O210" s="175"/>
      <c r="P210" s="175"/>
      <c r="Q210" s="175"/>
      <c r="R210" s="175"/>
      <c r="S210" s="175"/>
      <c r="T210" s="175"/>
      <c r="U210" s="175"/>
      <c r="V210" s="175"/>
      <c r="W210" s="175"/>
      <c r="X210" s="175"/>
      <c r="Y210" s="175"/>
      <c r="Z210" s="175"/>
    </row>
    <row r="211" ht="15.75" customHeight="1">
      <c r="A211" s="163">
        <v>207.0</v>
      </c>
      <c r="B211" s="163"/>
      <c r="C211" s="292"/>
      <c r="D211" s="163"/>
      <c r="E211" s="163"/>
      <c r="F211" s="163"/>
      <c r="G211" s="163"/>
      <c r="H211" s="163"/>
      <c r="I211" s="204"/>
      <c r="J211" s="175"/>
      <c r="K211" s="175"/>
      <c r="L211" s="175"/>
      <c r="M211" s="175"/>
      <c r="N211" s="175"/>
      <c r="O211" s="175"/>
      <c r="P211" s="175"/>
      <c r="Q211" s="175"/>
      <c r="R211" s="175"/>
      <c r="S211" s="175"/>
      <c r="T211" s="175"/>
      <c r="U211" s="175"/>
      <c r="V211" s="175"/>
      <c r="W211" s="175"/>
      <c r="X211" s="175"/>
      <c r="Y211" s="175"/>
      <c r="Z211" s="175"/>
    </row>
    <row r="212" ht="15.75" customHeight="1">
      <c r="A212" s="163">
        <v>208.0</v>
      </c>
      <c r="B212" s="163"/>
      <c r="C212" s="292"/>
      <c r="D212" s="163"/>
      <c r="E212" s="163"/>
      <c r="F212" s="163"/>
      <c r="G212" s="163"/>
      <c r="H212" s="163"/>
      <c r="I212" s="204"/>
      <c r="J212" s="175"/>
      <c r="K212" s="175"/>
      <c r="L212" s="175"/>
      <c r="M212" s="175"/>
      <c r="N212" s="175"/>
      <c r="O212" s="175"/>
      <c r="P212" s="175"/>
      <c r="Q212" s="175"/>
      <c r="R212" s="175"/>
      <c r="S212" s="175"/>
      <c r="T212" s="175"/>
      <c r="U212" s="175"/>
      <c r="V212" s="175"/>
      <c r="W212" s="175"/>
      <c r="X212" s="175"/>
      <c r="Y212" s="175"/>
      <c r="Z212" s="175"/>
    </row>
    <row r="213" ht="15.75" customHeight="1">
      <c r="A213" s="163">
        <v>209.0</v>
      </c>
      <c r="B213" s="163"/>
      <c r="C213" s="163"/>
      <c r="D213" s="163"/>
      <c r="E213" s="163"/>
      <c r="F213" s="163"/>
      <c r="G213" s="163"/>
      <c r="H213" s="163"/>
      <c r="I213" s="204"/>
      <c r="J213" s="175"/>
      <c r="K213" s="175"/>
      <c r="L213" s="175"/>
      <c r="M213" s="175"/>
      <c r="N213" s="175"/>
      <c r="O213" s="175"/>
      <c r="P213" s="175"/>
      <c r="Q213" s="175"/>
      <c r="R213" s="175"/>
      <c r="S213" s="175"/>
      <c r="T213" s="175"/>
      <c r="U213" s="175"/>
      <c r="V213" s="175"/>
      <c r="W213" s="175"/>
      <c r="X213" s="175"/>
      <c r="Y213" s="175"/>
      <c r="Z213" s="175"/>
    </row>
    <row r="214" ht="15.75" customHeight="1">
      <c r="A214" s="163">
        <v>210.0</v>
      </c>
      <c r="B214" s="163"/>
      <c r="C214" s="163"/>
      <c r="D214" s="163"/>
      <c r="E214" s="163"/>
      <c r="F214" s="163"/>
      <c r="G214" s="163"/>
      <c r="H214" s="163"/>
      <c r="I214" s="204"/>
      <c r="J214" s="175"/>
      <c r="K214" s="175"/>
      <c r="L214" s="175"/>
      <c r="M214" s="175"/>
      <c r="N214" s="175"/>
      <c r="O214" s="175"/>
      <c r="P214" s="175"/>
      <c r="Q214" s="175"/>
      <c r="R214" s="175"/>
      <c r="S214" s="175"/>
      <c r="T214" s="175"/>
      <c r="U214" s="175"/>
      <c r="V214" s="175"/>
      <c r="W214" s="175"/>
      <c r="X214" s="175"/>
      <c r="Y214" s="175"/>
      <c r="Z214" s="175"/>
    </row>
    <row r="215" ht="15.75" customHeight="1">
      <c r="A215" s="163">
        <v>211.0</v>
      </c>
      <c r="B215" s="163"/>
      <c r="C215" s="163"/>
      <c r="D215" s="163"/>
      <c r="E215" s="163"/>
      <c r="F215" s="163"/>
      <c r="G215" s="163"/>
      <c r="H215" s="163"/>
      <c r="I215" s="204"/>
      <c r="J215" s="175"/>
      <c r="K215" s="175"/>
      <c r="L215" s="175"/>
      <c r="M215" s="175"/>
      <c r="N215" s="175"/>
      <c r="O215" s="175"/>
      <c r="P215" s="175"/>
      <c r="Q215" s="175"/>
      <c r="R215" s="175"/>
      <c r="S215" s="175"/>
      <c r="T215" s="175"/>
      <c r="U215" s="175"/>
      <c r="V215" s="175"/>
      <c r="W215" s="175"/>
      <c r="X215" s="175"/>
      <c r="Y215" s="175"/>
      <c r="Z215" s="175"/>
    </row>
    <row r="216" ht="15.75" customHeight="1">
      <c r="A216" s="163">
        <v>212.0</v>
      </c>
      <c r="B216" s="163"/>
      <c r="C216" s="163"/>
      <c r="D216" s="163"/>
      <c r="E216" s="163"/>
      <c r="F216" s="163"/>
      <c r="G216" s="163"/>
      <c r="H216" s="163"/>
      <c r="I216" s="163"/>
      <c r="J216" s="175"/>
      <c r="K216" s="175"/>
      <c r="L216" s="175"/>
      <c r="M216" s="175"/>
      <c r="N216" s="175"/>
      <c r="O216" s="175"/>
      <c r="P216" s="175"/>
      <c r="Q216" s="175"/>
      <c r="R216" s="175"/>
      <c r="S216" s="175"/>
      <c r="T216" s="175"/>
      <c r="U216" s="175"/>
      <c r="V216" s="175"/>
      <c r="W216" s="175"/>
      <c r="X216" s="175"/>
      <c r="Y216" s="175"/>
      <c r="Z216" s="175"/>
    </row>
    <row r="217" ht="15.75" customHeight="1">
      <c r="A217" s="163">
        <v>213.0</v>
      </c>
      <c r="B217" s="163"/>
      <c r="C217" s="163"/>
      <c r="D217" s="163"/>
      <c r="E217" s="163"/>
      <c r="F217" s="163"/>
      <c r="G217" s="163"/>
      <c r="H217" s="163"/>
      <c r="I217" s="163"/>
      <c r="J217" s="175"/>
      <c r="K217" s="175"/>
      <c r="L217" s="175"/>
      <c r="M217" s="175"/>
      <c r="N217" s="175"/>
      <c r="O217" s="175"/>
      <c r="P217" s="175"/>
      <c r="Q217" s="175"/>
      <c r="R217" s="175"/>
      <c r="S217" s="175"/>
      <c r="T217" s="175"/>
      <c r="U217" s="175"/>
      <c r="V217" s="175"/>
      <c r="W217" s="175"/>
      <c r="X217" s="175"/>
      <c r="Y217" s="175"/>
      <c r="Z217" s="175"/>
    </row>
    <row r="218" ht="15.75" customHeight="1">
      <c r="A218" s="163">
        <v>214.0</v>
      </c>
      <c r="B218" s="163"/>
      <c r="C218" s="292"/>
      <c r="D218" s="162"/>
      <c r="E218" s="163"/>
      <c r="F218" s="183"/>
      <c r="G218" s="163"/>
      <c r="H218" s="163"/>
      <c r="I218" s="163"/>
      <c r="J218" s="175"/>
      <c r="K218" s="175"/>
      <c r="L218" s="175"/>
      <c r="M218" s="175"/>
      <c r="N218" s="175"/>
      <c r="O218" s="175"/>
      <c r="P218" s="175"/>
      <c r="Q218" s="175"/>
      <c r="R218" s="175"/>
      <c r="S218" s="175"/>
      <c r="T218" s="175"/>
      <c r="U218" s="175"/>
      <c r="V218" s="175"/>
      <c r="W218" s="175"/>
      <c r="X218" s="175"/>
      <c r="Y218" s="175"/>
      <c r="Z218" s="175"/>
    </row>
    <row r="219" ht="15.75" customHeight="1">
      <c r="A219" s="163">
        <v>215.0</v>
      </c>
      <c r="B219" s="163"/>
      <c r="C219" s="292"/>
      <c r="D219" s="163"/>
      <c r="E219" s="163"/>
      <c r="F219" s="163"/>
      <c r="G219" s="163"/>
      <c r="H219" s="163"/>
      <c r="I219" s="163"/>
      <c r="J219" s="175"/>
      <c r="K219" s="175"/>
      <c r="L219" s="175"/>
      <c r="M219" s="175"/>
      <c r="N219" s="175"/>
      <c r="O219" s="175"/>
      <c r="P219" s="175"/>
      <c r="Q219" s="175"/>
      <c r="R219" s="175"/>
      <c r="S219" s="175"/>
      <c r="T219" s="175"/>
      <c r="U219" s="175"/>
      <c r="V219" s="175"/>
      <c r="W219" s="175"/>
      <c r="X219" s="175"/>
      <c r="Y219" s="175"/>
      <c r="Z219" s="175"/>
    </row>
    <row r="220" ht="15.75" customHeight="1">
      <c r="A220" s="163">
        <v>216.0</v>
      </c>
      <c r="B220" s="163"/>
      <c r="C220" s="292"/>
      <c r="D220" s="163"/>
      <c r="E220" s="163"/>
      <c r="F220" s="183"/>
      <c r="G220" s="163"/>
      <c r="H220" s="163"/>
      <c r="I220" s="163"/>
      <c r="J220" s="175"/>
      <c r="K220" s="175"/>
      <c r="L220" s="175"/>
      <c r="M220" s="175"/>
      <c r="N220" s="175"/>
      <c r="O220" s="175"/>
      <c r="P220" s="175"/>
      <c r="Q220" s="175"/>
      <c r="R220" s="175"/>
      <c r="S220" s="175"/>
      <c r="T220" s="175"/>
      <c r="U220" s="175"/>
      <c r="V220" s="175"/>
      <c r="W220" s="175"/>
      <c r="X220" s="175"/>
      <c r="Y220" s="175"/>
      <c r="Z220" s="175"/>
    </row>
    <row r="221" ht="15.75" customHeight="1">
      <c r="A221" s="163">
        <v>217.0</v>
      </c>
      <c r="B221" s="163"/>
      <c r="C221" s="292"/>
      <c r="D221" s="163"/>
      <c r="E221" s="163"/>
      <c r="F221" s="163"/>
      <c r="G221" s="163"/>
      <c r="H221" s="163"/>
      <c r="I221" s="163"/>
      <c r="J221" s="175"/>
      <c r="K221" s="175"/>
      <c r="L221" s="175"/>
      <c r="M221" s="175"/>
      <c r="N221" s="175"/>
      <c r="O221" s="175"/>
      <c r="P221" s="175"/>
      <c r="Q221" s="175"/>
      <c r="R221" s="175"/>
      <c r="S221" s="175"/>
      <c r="T221" s="175"/>
      <c r="U221" s="175"/>
      <c r="V221" s="175"/>
      <c r="W221" s="175"/>
      <c r="X221" s="175"/>
      <c r="Y221" s="175"/>
      <c r="Z221" s="175"/>
    </row>
    <row r="222" ht="15.75" customHeight="1">
      <c r="A222" s="163">
        <v>218.0</v>
      </c>
      <c r="B222" s="163"/>
      <c r="C222" s="163"/>
      <c r="D222" s="163"/>
      <c r="E222" s="183"/>
      <c r="F222" s="183"/>
      <c r="G222" s="163"/>
      <c r="H222" s="163"/>
      <c r="I222" s="163"/>
      <c r="J222" s="175"/>
      <c r="K222" s="175"/>
      <c r="L222" s="175"/>
      <c r="M222" s="175"/>
      <c r="N222" s="175"/>
      <c r="O222" s="175"/>
      <c r="P222" s="175"/>
      <c r="Q222" s="175"/>
      <c r="R222" s="175"/>
      <c r="S222" s="175"/>
      <c r="T222" s="175"/>
      <c r="U222" s="175"/>
      <c r="V222" s="175"/>
      <c r="W222" s="175"/>
      <c r="X222" s="175"/>
      <c r="Y222" s="175"/>
      <c r="Z222" s="175"/>
    </row>
    <row r="223" ht="15.75" customHeight="1">
      <c r="A223" s="163">
        <v>219.0</v>
      </c>
      <c r="B223" s="163"/>
      <c r="C223" s="163"/>
      <c r="D223" s="163"/>
      <c r="E223" s="163"/>
      <c r="F223" s="163"/>
      <c r="G223" s="163"/>
      <c r="H223" s="163"/>
      <c r="I223" s="163"/>
      <c r="J223" s="175"/>
      <c r="K223" s="175"/>
      <c r="L223" s="175"/>
      <c r="M223" s="175"/>
      <c r="N223" s="175"/>
      <c r="O223" s="175"/>
      <c r="P223" s="175"/>
      <c r="Q223" s="175"/>
      <c r="R223" s="175"/>
      <c r="S223" s="175"/>
      <c r="T223" s="175"/>
      <c r="U223" s="175"/>
      <c r="V223" s="175"/>
      <c r="W223" s="175"/>
      <c r="X223" s="175"/>
      <c r="Y223" s="175"/>
      <c r="Z223" s="175"/>
    </row>
    <row r="224" ht="15.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15.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15.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15.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15.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15.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15.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15.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15.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15.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15.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15.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15.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15.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15.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15.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15.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15.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15.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15.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15.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15.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15.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15.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15.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15.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ht="15.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ht="15.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ht="15.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ht="15.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ht="15.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ht="15.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ht="15.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ht="15.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ht="15.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ht="15.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ht="15.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ht="15.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ht="15.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ht="15.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ht="15.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ht="15.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ht="15.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ht="15.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ht="15.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ht="15.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ht="15.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ht="15.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ht="15.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ht="15.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ht="15.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ht="15.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ht="15.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ht="15.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ht="15.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ht="15.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ht="15.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ht="15.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ht="15.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ht="15.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ht="15.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ht="15.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ht="15.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ht="15.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ht="15.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ht="15.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ht="15.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ht="15.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ht="15.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ht="15.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ht="15.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ht="15.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ht="15.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ht="15.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ht="15.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ht="15.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ht="15.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ht="15.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ht="15.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ht="15.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ht="15.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ht="15.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ht="15.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ht="15.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ht="15.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ht="15.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ht="15.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ht="15.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ht="15.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ht="15.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ht="15.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ht="15.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ht="15.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ht="15.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ht="15.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ht="15.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ht="15.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ht="15.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ht="15.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ht="15.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ht="15.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ht="15.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ht="15.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ht="15.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ht="15.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ht="15.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ht="15.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ht="15.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ht="15.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ht="15.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ht="15.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ht="15.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ht="15.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ht="15.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ht="15.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ht="15.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ht="15.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ht="15.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ht="15.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ht="15.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ht="15.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ht="15.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ht="15.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ht="15.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ht="15.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ht="15.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ht="15.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ht="15.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ht="15.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ht="15.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ht="15.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ht="15.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ht="15.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ht="15.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ht="15.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ht="15.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ht="15.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ht="15.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ht="15.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ht="15.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ht="15.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ht="15.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ht="15.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ht="15.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ht="15.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ht="15.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ht="15.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ht="15.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ht="15.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ht="15.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ht="15.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ht="15.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ht="15.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ht="15.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ht="15.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ht="15.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ht="15.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ht="15.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ht="15.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ht="15.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ht="15.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ht="15.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ht="15.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ht="15.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ht="15.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ht="15.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ht="15.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ht="15.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ht="15.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ht="15.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ht="15.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ht="15.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ht="15.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ht="15.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ht="15.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ht="15.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ht="15.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ht="15.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ht="15.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ht="15.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ht="15.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ht="15.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ht="15.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ht="15.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ht="15.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ht="15.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ht="15.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ht="15.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ht="15.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ht="15.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ht="15.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ht="15.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ht="15.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ht="15.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ht="15.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ht="15.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ht="15.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ht="15.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ht="15.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ht="15.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223"/>
  <mergeCells count="3">
    <mergeCell ref="A1:I1"/>
    <mergeCell ref="A2:I2"/>
    <mergeCell ref="A3:H3"/>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4.43" defaultRowHeight="15.0"/>
  <cols>
    <col customWidth="1" min="1" max="1" width="3.57"/>
    <col customWidth="1" min="2" max="2" width="5.43"/>
    <col customWidth="1" min="3" max="3" width="6.29"/>
    <col customWidth="1" min="4" max="4" width="7.71"/>
    <col customWidth="1" min="5" max="5" width="6.29"/>
    <col customWidth="1" min="6" max="6" width="7.71"/>
    <col customWidth="1" min="7" max="7" width="6.29"/>
    <col customWidth="1" min="8" max="8" width="7.71"/>
    <col customWidth="1" min="9" max="9" width="6.29"/>
    <col customWidth="1" min="10" max="10" width="7.71"/>
    <col customWidth="1" min="11" max="11" width="6.29"/>
    <col customWidth="1" min="12" max="12" width="7.71"/>
    <col customWidth="1" min="13" max="13" width="6.29"/>
    <col customWidth="1" min="14" max="14" width="7.71"/>
    <col customWidth="1" min="15" max="15" width="6.29"/>
    <col customWidth="1" min="16" max="16" width="7.71"/>
    <col customWidth="1" min="17" max="17" width="6.29"/>
    <col customWidth="1" min="18" max="18" width="7.71"/>
    <col customWidth="1" min="19" max="19" width="6.29"/>
    <col customWidth="1" min="20" max="20" width="7.71"/>
    <col customWidth="1" min="21" max="21" width="6.29"/>
    <col customWidth="1" min="22" max="22" width="7.71"/>
    <col customWidth="1" min="23" max="23" width="6.29"/>
    <col customWidth="1" min="24" max="24" width="7.71"/>
    <col customWidth="1" min="25" max="25" width="6.29"/>
    <col customWidth="1" min="26" max="26" width="7.71"/>
    <col customWidth="1" min="27" max="27" width="6.29"/>
    <col customWidth="1" min="28" max="28" width="7.71"/>
    <col customWidth="1" min="29" max="29" width="6.29"/>
    <col customWidth="1" min="30" max="30" width="7.71"/>
    <col customWidth="1" min="31" max="31" width="6.29"/>
    <col customWidth="1" min="32" max="32" width="7.71"/>
    <col customWidth="1" min="33" max="33" width="6.29"/>
    <col customWidth="1" min="34" max="34" width="7.71"/>
    <col customWidth="1" min="35" max="35" width="6.29"/>
    <col customWidth="1" min="36" max="36" width="7.71"/>
    <col customWidth="1" min="37" max="37" width="6.29"/>
    <col customWidth="1" min="38" max="38" width="7.71"/>
    <col customWidth="1" min="39" max="39" width="6.29"/>
    <col customWidth="1" min="40" max="40" width="7.71"/>
    <col customWidth="1" min="41" max="41" width="6.29"/>
    <col customWidth="1" min="42" max="42" width="7.71"/>
    <col customWidth="1" min="43" max="43" width="6.29"/>
    <col customWidth="1" min="44" max="44" width="7.71"/>
    <col customWidth="1" min="45" max="45" width="6.29"/>
    <col customWidth="1" min="46" max="46" width="7.71"/>
    <col customWidth="1" min="47" max="47" width="5.71"/>
    <col customWidth="1" hidden="1" min="48" max="51" width="4.0"/>
  </cols>
  <sheetData>
    <row r="1">
      <c r="A1" s="370"/>
      <c r="B1" s="371" t="s">
        <v>789</v>
      </c>
      <c r="C1" s="372"/>
      <c r="D1" s="372"/>
      <c r="E1" s="372"/>
      <c r="F1" s="372"/>
      <c r="G1" s="372"/>
      <c r="H1" s="372"/>
      <c r="I1" s="372"/>
      <c r="J1" s="372"/>
      <c r="K1" s="372"/>
      <c r="L1" s="372"/>
      <c r="M1" s="372"/>
      <c r="N1" s="372"/>
      <c r="O1" s="372"/>
      <c r="P1" s="372"/>
      <c r="Q1" s="372"/>
      <c r="R1" s="372"/>
      <c r="S1" s="372"/>
      <c r="T1" s="372"/>
      <c r="U1" s="372"/>
      <c r="V1" s="372"/>
      <c r="W1" s="372"/>
      <c r="X1" s="372"/>
      <c r="Y1" s="372"/>
      <c r="Z1" s="372"/>
      <c r="AA1" s="372"/>
      <c r="AB1" s="372"/>
      <c r="AC1" s="372"/>
      <c r="AD1" s="372"/>
      <c r="AE1" s="372"/>
      <c r="AF1" s="372"/>
      <c r="AG1" s="372"/>
      <c r="AH1" s="372"/>
      <c r="AI1" s="372"/>
      <c r="AJ1" s="372"/>
      <c r="AK1" s="372"/>
      <c r="AL1" s="372"/>
      <c r="AM1" s="372"/>
      <c r="AN1" s="372"/>
      <c r="AO1" s="372"/>
      <c r="AP1" s="372"/>
      <c r="AQ1" s="372"/>
      <c r="AR1" s="372"/>
      <c r="AS1" s="372"/>
      <c r="AT1" s="373"/>
      <c r="AU1" s="370"/>
      <c r="AV1" s="370"/>
      <c r="AW1" s="370"/>
      <c r="AX1" s="370"/>
      <c r="AY1" s="370"/>
    </row>
    <row r="2" ht="20.25" customHeight="1">
      <c r="A2" s="370"/>
      <c r="B2" s="374" t="s">
        <v>790</v>
      </c>
      <c r="C2" s="375"/>
      <c r="D2" s="375"/>
      <c r="E2" s="375"/>
      <c r="F2" s="375"/>
      <c r="G2" s="375"/>
      <c r="H2" s="375"/>
      <c r="I2" s="375"/>
      <c r="J2" s="375"/>
      <c r="K2" s="375"/>
      <c r="L2" s="375"/>
      <c r="M2" s="375"/>
      <c r="N2" s="375"/>
      <c r="O2" s="375"/>
      <c r="P2" s="375"/>
      <c r="Q2" s="375"/>
      <c r="R2" s="375"/>
      <c r="S2" s="375"/>
      <c r="T2" s="375"/>
      <c r="U2" s="375"/>
      <c r="V2" s="376" t="s">
        <v>791</v>
      </c>
      <c r="W2" s="375"/>
      <c r="X2" s="375"/>
      <c r="Y2" s="375"/>
      <c r="Z2" s="377"/>
      <c r="AA2" s="377"/>
      <c r="AB2" s="377"/>
      <c r="AC2" s="377"/>
      <c r="AD2" s="377"/>
      <c r="AE2" s="377"/>
      <c r="AF2" s="377"/>
      <c r="AG2" s="377"/>
      <c r="AH2" s="377"/>
      <c r="AI2" s="377"/>
      <c r="AJ2" s="377"/>
      <c r="AK2" s="377"/>
      <c r="AL2" s="377"/>
      <c r="AM2" s="377"/>
      <c r="AN2" s="377"/>
      <c r="AO2" s="377"/>
      <c r="AP2" s="377"/>
      <c r="AQ2" s="378">
        <f>TODAY()-1</f>
        <v>46190</v>
      </c>
      <c r="AR2" s="79"/>
      <c r="AS2" s="79"/>
      <c r="AT2" s="379"/>
      <c r="AU2" s="370"/>
      <c r="AV2" s="370"/>
      <c r="AW2" s="370"/>
      <c r="AX2" s="370"/>
      <c r="AY2" s="370"/>
    </row>
    <row r="3" ht="15.75" customHeight="1">
      <c r="A3" s="370"/>
      <c r="B3" s="380"/>
      <c r="C3" s="381"/>
      <c r="D3" s="381"/>
      <c r="E3" s="381"/>
      <c r="F3" s="381"/>
      <c r="G3" s="381"/>
      <c r="H3" s="381"/>
      <c r="I3" s="381"/>
      <c r="J3" s="381"/>
      <c r="K3" s="381"/>
      <c r="L3" s="381"/>
      <c r="M3" s="381"/>
      <c r="N3" s="381"/>
      <c r="O3" s="381"/>
      <c r="P3" s="381"/>
      <c r="Q3" s="381"/>
      <c r="R3" s="381"/>
      <c r="S3" s="381"/>
      <c r="T3" s="381"/>
      <c r="U3" s="381"/>
      <c r="V3" s="381"/>
      <c r="W3" s="381"/>
      <c r="X3" s="381"/>
      <c r="Y3" s="382"/>
      <c r="Z3" s="382"/>
      <c r="AA3" s="382"/>
      <c r="AB3" s="382"/>
      <c r="AC3" s="382"/>
      <c r="AD3" s="382"/>
      <c r="AE3" s="382"/>
      <c r="AF3" s="382"/>
      <c r="AG3" s="382"/>
      <c r="AH3" s="382"/>
      <c r="AI3" s="382"/>
      <c r="AJ3" s="382"/>
      <c r="AK3" s="382"/>
      <c r="AL3" s="382"/>
      <c r="AM3" s="382"/>
      <c r="AN3" s="382"/>
      <c r="AO3" s="382"/>
      <c r="AP3" s="382"/>
      <c r="AQ3" s="382"/>
      <c r="AR3" s="381"/>
      <c r="AS3" s="381"/>
      <c r="AT3" s="383"/>
      <c r="AU3" s="370"/>
      <c r="AV3" s="370"/>
      <c r="AW3" s="370"/>
      <c r="AX3" s="370"/>
      <c r="AY3" s="370"/>
    </row>
    <row r="4" ht="15.0" customHeight="1">
      <c r="A4" s="370"/>
      <c r="B4" s="384"/>
      <c r="C4" s="385" t="s">
        <v>792</v>
      </c>
      <c r="D4" s="3"/>
      <c r="E4" s="385" t="s">
        <v>793</v>
      </c>
      <c r="F4" s="2"/>
      <c r="G4" s="2"/>
      <c r="H4" s="3"/>
      <c r="I4" s="385" t="s">
        <v>794</v>
      </c>
      <c r="J4" s="3"/>
      <c r="K4" s="385" t="s">
        <v>795</v>
      </c>
      <c r="L4" s="3"/>
      <c r="M4" s="385" t="s">
        <v>240</v>
      </c>
      <c r="N4" s="2"/>
      <c r="O4" s="3"/>
      <c r="P4" s="385" t="s">
        <v>11</v>
      </c>
      <c r="Q4" s="3"/>
      <c r="R4" s="386"/>
      <c r="S4" s="386"/>
      <c r="T4" s="386" t="s">
        <v>796</v>
      </c>
      <c r="U4" s="386"/>
      <c r="V4" s="386"/>
      <c r="W4" s="386"/>
      <c r="X4" s="386"/>
      <c r="Y4" s="370"/>
      <c r="Z4" s="387"/>
      <c r="AA4" s="388"/>
      <c r="AB4" s="370"/>
      <c r="AC4" s="389" t="s">
        <v>797</v>
      </c>
      <c r="AD4" s="2"/>
      <c r="AE4" s="2"/>
      <c r="AF4" s="3"/>
      <c r="AG4" s="370"/>
      <c r="AH4" s="370"/>
      <c r="AI4" s="387"/>
      <c r="AJ4" s="388"/>
      <c r="AK4" s="370"/>
      <c r="AL4" s="390" t="s">
        <v>798</v>
      </c>
      <c r="AM4" s="2"/>
      <c r="AN4" s="2"/>
      <c r="AO4" s="2"/>
      <c r="AP4" s="2"/>
      <c r="AQ4" s="3"/>
      <c r="AR4" s="386"/>
      <c r="AS4" s="386"/>
      <c r="AT4" s="391"/>
      <c r="AU4" s="370"/>
      <c r="AV4" s="370"/>
      <c r="AW4" s="370"/>
      <c r="AX4" s="370"/>
      <c r="AY4" s="370"/>
    </row>
    <row r="5" ht="15.0" customHeight="1">
      <c r="A5" s="370"/>
      <c r="B5" s="384"/>
      <c r="C5" s="385">
        <v>1.0</v>
      </c>
      <c r="D5" s="3"/>
      <c r="E5" s="390" t="s">
        <v>799</v>
      </c>
      <c r="F5" s="2"/>
      <c r="G5" s="2"/>
      <c r="H5" s="3"/>
      <c r="I5" s="385" t="s">
        <v>800</v>
      </c>
      <c r="J5" s="3"/>
      <c r="K5" s="392">
        <v>319.0</v>
      </c>
      <c r="L5" s="3"/>
      <c r="M5" s="385">
        <f>AU141</f>
        <v>310</v>
      </c>
      <c r="N5" s="2"/>
      <c r="O5" s="3"/>
      <c r="P5" s="392">
        <f t="shared" ref="P5:P11" si="1">K5-M5</f>
        <v>9</v>
      </c>
      <c r="Q5" s="3"/>
      <c r="R5" s="386"/>
      <c r="S5" s="386"/>
      <c r="T5" s="386"/>
      <c r="U5" s="386"/>
      <c r="V5" s="386"/>
      <c r="W5" s="386"/>
      <c r="X5" s="386"/>
      <c r="Y5" s="370"/>
      <c r="Z5" s="387"/>
      <c r="AA5" s="387"/>
      <c r="AB5" s="370"/>
      <c r="AC5" s="389" t="s">
        <v>801</v>
      </c>
      <c r="AD5" s="2"/>
      <c r="AE5" s="2"/>
      <c r="AF5" s="3"/>
      <c r="AG5" s="370"/>
      <c r="AH5" s="370"/>
      <c r="AI5" s="387"/>
      <c r="AJ5" s="387"/>
      <c r="AK5" s="370"/>
      <c r="AL5" s="390" t="s">
        <v>802</v>
      </c>
      <c r="AM5" s="2"/>
      <c r="AN5" s="2"/>
      <c r="AO5" s="2"/>
      <c r="AP5" s="2"/>
      <c r="AQ5" s="3"/>
      <c r="AR5" s="386"/>
      <c r="AS5" s="386"/>
      <c r="AT5" s="391"/>
      <c r="AU5" s="370"/>
      <c r="AV5" s="370"/>
      <c r="AW5" s="370"/>
      <c r="AX5" s="370"/>
      <c r="AY5" s="370"/>
    </row>
    <row r="6">
      <c r="A6" s="370"/>
      <c r="B6" s="384"/>
      <c r="C6" s="385">
        <v>2.0</v>
      </c>
      <c r="D6" s="3"/>
      <c r="E6" s="390" t="s">
        <v>803</v>
      </c>
      <c r="F6" s="2"/>
      <c r="G6" s="2"/>
      <c r="H6" s="3"/>
      <c r="I6" s="385" t="s">
        <v>800</v>
      </c>
      <c r="J6" s="3"/>
      <c r="K6" s="392">
        <v>319.0</v>
      </c>
      <c r="L6" s="3"/>
      <c r="M6" s="385">
        <f>M5</f>
        <v>310</v>
      </c>
      <c r="N6" s="2"/>
      <c r="O6" s="3"/>
      <c r="P6" s="392">
        <f t="shared" si="1"/>
        <v>9</v>
      </c>
      <c r="Q6" s="3"/>
      <c r="R6" s="386"/>
      <c r="S6" s="386"/>
      <c r="T6" s="386" t="s">
        <v>804</v>
      </c>
      <c r="U6" s="386"/>
      <c r="V6" s="386"/>
      <c r="W6" s="386"/>
      <c r="X6" s="386"/>
      <c r="Y6" s="370"/>
      <c r="Z6" s="387"/>
      <c r="AA6" s="387"/>
      <c r="AB6" s="387"/>
      <c r="AC6" s="389" t="s">
        <v>805</v>
      </c>
      <c r="AD6" s="2"/>
      <c r="AE6" s="2"/>
      <c r="AF6" s="3"/>
      <c r="AG6" s="370"/>
      <c r="AH6" s="370"/>
      <c r="AI6" s="387"/>
      <c r="AJ6" s="387">
        <v>4.0</v>
      </c>
      <c r="AK6" s="387"/>
      <c r="AL6" s="390" t="s">
        <v>806</v>
      </c>
      <c r="AM6" s="2"/>
      <c r="AN6" s="2"/>
      <c r="AO6" s="2"/>
      <c r="AP6" s="2"/>
      <c r="AQ6" s="3"/>
      <c r="AR6" s="386"/>
      <c r="AS6" s="386"/>
      <c r="AT6" s="391"/>
      <c r="AU6" s="370"/>
      <c r="AV6" s="370"/>
      <c r="AW6" s="370"/>
      <c r="AX6" s="370"/>
      <c r="AY6" s="370"/>
    </row>
    <row r="7">
      <c r="A7" s="370"/>
      <c r="B7" s="384"/>
      <c r="C7" s="385">
        <v>3.0</v>
      </c>
      <c r="D7" s="3"/>
      <c r="E7" s="393" t="s">
        <v>807</v>
      </c>
      <c r="F7" s="2"/>
      <c r="G7" s="2"/>
      <c r="H7" s="3"/>
      <c r="I7" s="385" t="s">
        <v>800</v>
      </c>
      <c r="J7" s="3"/>
      <c r="K7" s="392">
        <v>319.0</v>
      </c>
      <c r="L7" s="3"/>
      <c r="M7" s="385">
        <v>278.0</v>
      </c>
      <c r="N7" s="2"/>
      <c r="O7" s="3"/>
      <c r="P7" s="392">
        <f t="shared" si="1"/>
        <v>41</v>
      </c>
      <c r="Q7" s="3"/>
      <c r="R7" s="386"/>
      <c r="S7" s="386"/>
      <c r="T7" s="386"/>
      <c r="U7" s="386"/>
      <c r="V7" s="386"/>
      <c r="W7" s="386"/>
      <c r="X7" s="386"/>
      <c r="Y7" s="370"/>
      <c r="AA7" s="394">
        <v>1.0</v>
      </c>
      <c r="AC7" s="389" t="s">
        <v>808</v>
      </c>
      <c r="AD7" s="2"/>
      <c r="AE7" s="2"/>
      <c r="AF7" s="3"/>
      <c r="AG7" s="370"/>
      <c r="AH7" s="370"/>
      <c r="AJ7" s="395"/>
      <c r="AL7" s="390" t="s">
        <v>809</v>
      </c>
      <c r="AM7" s="2"/>
      <c r="AN7" s="2"/>
      <c r="AO7" s="2"/>
      <c r="AP7" s="2"/>
      <c r="AQ7" s="3"/>
      <c r="AR7" s="386"/>
      <c r="AS7" s="386"/>
      <c r="AT7" s="391"/>
      <c r="AU7" s="370"/>
      <c r="AV7" s="370"/>
      <c r="AW7" s="370"/>
      <c r="AX7" s="370"/>
      <c r="AY7" s="370"/>
    </row>
    <row r="8" ht="15.0" customHeight="1">
      <c r="A8" s="370"/>
      <c r="B8" s="384"/>
      <c r="C8" s="385">
        <v>4.0</v>
      </c>
      <c r="D8" s="3"/>
      <c r="E8" s="390" t="s">
        <v>810</v>
      </c>
      <c r="F8" s="2"/>
      <c r="G8" s="2"/>
      <c r="H8" s="3"/>
      <c r="I8" s="385" t="s">
        <v>800</v>
      </c>
      <c r="J8" s="3"/>
      <c r="K8" s="385">
        <v>319.0</v>
      </c>
      <c r="L8" s="3"/>
      <c r="M8" s="396">
        <v>227.0</v>
      </c>
      <c r="N8" s="2"/>
      <c r="O8" s="3"/>
      <c r="P8" s="392">
        <f t="shared" si="1"/>
        <v>92</v>
      </c>
      <c r="Q8" s="3"/>
      <c r="R8" s="386"/>
      <c r="S8" s="386"/>
      <c r="T8" s="386" t="s">
        <v>811</v>
      </c>
      <c r="U8" s="386"/>
      <c r="V8" s="386"/>
      <c r="W8" s="386"/>
      <c r="X8" s="386"/>
      <c r="Y8" s="370"/>
      <c r="AA8" s="130"/>
      <c r="AC8" s="389" t="s">
        <v>812</v>
      </c>
      <c r="AD8" s="2"/>
      <c r="AE8" s="2"/>
      <c r="AF8" s="3"/>
      <c r="AG8" s="370"/>
      <c r="AH8" s="370"/>
      <c r="AJ8" s="397">
        <v>3.0</v>
      </c>
      <c r="AL8" s="390" t="s">
        <v>812</v>
      </c>
      <c r="AM8" s="2"/>
      <c r="AN8" s="2"/>
      <c r="AO8" s="2"/>
      <c r="AP8" s="2"/>
      <c r="AQ8" s="3"/>
      <c r="AR8" s="386"/>
      <c r="AS8" s="386"/>
      <c r="AT8" s="391"/>
      <c r="AU8" s="370"/>
      <c r="AV8" s="370"/>
      <c r="AW8" s="370"/>
      <c r="AX8" s="370"/>
      <c r="AY8" s="370"/>
    </row>
    <row r="9" ht="15.0" customHeight="1">
      <c r="A9" s="370"/>
      <c r="B9" s="384"/>
      <c r="C9" s="385">
        <v>5.0</v>
      </c>
      <c r="D9" s="3"/>
      <c r="E9" s="390" t="s">
        <v>813</v>
      </c>
      <c r="F9" s="2"/>
      <c r="G9" s="2"/>
      <c r="H9" s="3"/>
      <c r="I9" s="385" t="s">
        <v>800</v>
      </c>
      <c r="J9" s="3"/>
      <c r="K9" s="385">
        <v>319.0</v>
      </c>
      <c r="L9" s="3"/>
      <c r="M9" s="392">
        <v>99.0</v>
      </c>
      <c r="N9" s="2"/>
      <c r="O9" s="3"/>
      <c r="P9" s="392">
        <f t="shared" si="1"/>
        <v>220</v>
      </c>
      <c r="Q9" s="3"/>
      <c r="R9" s="386"/>
      <c r="S9" s="386"/>
      <c r="T9" s="386"/>
      <c r="U9" s="386"/>
      <c r="V9" s="386"/>
      <c r="W9" s="386"/>
      <c r="X9" s="386"/>
      <c r="Y9" s="370"/>
      <c r="AA9" s="398">
        <v>1.0</v>
      </c>
      <c r="AC9" s="389" t="s">
        <v>814</v>
      </c>
      <c r="AD9" s="2"/>
      <c r="AE9" s="2"/>
      <c r="AF9" s="3"/>
      <c r="AG9" s="370"/>
      <c r="AH9" s="370"/>
      <c r="AJ9" s="399">
        <v>2.0</v>
      </c>
      <c r="AL9" s="390" t="s">
        <v>815</v>
      </c>
      <c r="AM9" s="2"/>
      <c r="AN9" s="2"/>
      <c r="AO9" s="2"/>
      <c r="AP9" s="2"/>
      <c r="AQ9" s="3"/>
      <c r="AR9" s="386"/>
      <c r="AS9" s="386"/>
      <c r="AT9" s="391"/>
      <c r="AU9" s="370"/>
      <c r="AV9" s="370"/>
      <c r="AW9" s="370"/>
      <c r="AX9" s="370"/>
      <c r="AY9" s="370"/>
    </row>
    <row r="10" ht="15.0" customHeight="1">
      <c r="A10" s="370"/>
      <c r="B10" s="384"/>
      <c r="C10" s="385">
        <v>6.0</v>
      </c>
      <c r="D10" s="3"/>
      <c r="E10" s="390" t="s">
        <v>816</v>
      </c>
      <c r="F10" s="2"/>
      <c r="G10" s="2"/>
      <c r="H10" s="3"/>
      <c r="I10" s="385" t="s">
        <v>817</v>
      </c>
      <c r="J10" s="3"/>
      <c r="K10" s="392">
        <v>124.657</v>
      </c>
      <c r="L10" s="3"/>
      <c r="M10" s="392"/>
      <c r="N10" s="2"/>
      <c r="O10" s="3"/>
      <c r="P10" s="392">
        <f t="shared" si="1"/>
        <v>124.657</v>
      </c>
      <c r="Q10" s="3"/>
      <c r="R10" s="386"/>
      <c r="S10" s="386"/>
      <c r="T10" s="386" t="s">
        <v>818</v>
      </c>
      <c r="U10" s="386"/>
      <c r="V10" s="386"/>
      <c r="W10" s="386"/>
      <c r="X10" s="386"/>
      <c r="Y10" s="370"/>
      <c r="Z10" s="387"/>
      <c r="AA10" s="387"/>
      <c r="AB10" s="370"/>
      <c r="AC10" s="400"/>
      <c r="AD10" s="2"/>
      <c r="AE10" s="2"/>
      <c r="AF10" s="3"/>
      <c r="AG10" s="370"/>
      <c r="AH10" s="370"/>
      <c r="AI10" s="387"/>
      <c r="AJ10" s="387"/>
      <c r="AK10" s="370"/>
      <c r="AL10" s="390" t="s">
        <v>819</v>
      </c>
      <c r="AM10" s="2"/>
      <c r="AN10" s="2"/>
      <c r="AO10" s="2"/>
      <c r="AP10" s="2"/>
      <c r="AQ10" s="3"/>
      <c r="AR10" s="386"/>
      <c r="AS10" s="386"/>
      <c r="AT10" s="391"/>
      <c r="AU10" s="370"/>
      <c r="AV10" s="370"/>
      <c r="AW10" s="370"/>
      <c r="AX10" s="370"/>
      <c r="AY10" s="370"/>
    </row>
    <row r="11" ht="15.0" customHeight="1">
      <c r="A11" s="370"/>
      <c r="B11" s="384"/>
      <c r="C11" s="385">
        <v>7.0</v>
      </c>
      <c r="D11" s="3"/>
      <c r="E11" s="390" t="s">
        <v>820</v>
      </c>
      <c r="F11" s="2"/>
      <c r="G11" s="2"/>
      <c r="H11" s="3"/>
      <c r="I11" s="385" t="s">
        <v>817</v>
      </c>
      <c r="J11" s="3"/>
      <c r="K11" s="392">
        <v>124.657</v>
      </c>
      <c r="L11" s="3"/>
      <c r="M11" s="392"/>
      <c r="N11" s="2"/>
      <c r="O11" s="3"/>
      <c r="P11" s="392">
        <f t="shared" si="1"/>
        <v>124.657</v>
      </c>
      <c r="Q11" s="3"/>
      <c r="R11" s="386"/>
      <c r="S11" s="386"/>
      <c r="T11" s="386"/>
      <c r="U11" s="386"/>
      <c r="V11" s="386"/>
      <c r="W11" s="386"/>
      <c r="X11" s="386"/>
      <c r="Y11" s="386"/>
      <c r="Z11" s="386"/>
      <c r="AA11" s="386"/>
      <c r="AB11" s="386"/>
      <c r="AC11" s="386"/>
      <c r="AD11" s="386"/>
      <c r="AE11" s="386"/>
      <c r="AF11" s="386"/>
      <c r="AG11" s="386"/>
      <c r="AH11" s="386"/>
      <c r="AI11" s="386"/>
      <c r="AJ11" s="386"/>
      <c r="AK11" s="386"/>
      <c r="AL11" s="386"/>
      <c r="AM11" s="386"/>
      <c r="AN11" s="386"/>
      <c r="AO11" s="386"/>
      <c r="AP11" s="386"/>
      <c r="AQ11" s="386"/>
      <c r="AR11" s="386"/>
      <c r="AS11" s="386"/>
      <c r="AT11" s="391"/>
      <c r="AU11" s="370"/>
      <c r="AV11" s="370"/>
      <c r="AW11" s="370"/>
      <c r="AX11" s="370"/>
      <c r="AY11" s="370"/>
    </row>
    <row r="12" ht="18.0" customHeight="1">
      <c r="A12" s="370"/>
      <c r="B12" s="401"/>
      <c r="C12" s="402"/>
      <c r="D12" s="403"/>
      <c r="E12" s="402"/>
      <c r="F12" s="402"/>
      <c r="G12" s="402"/>
      <c r="H12" s="404"/>
      <c r="I12" s="402"/>
      <c r="J12" s="404"/>
      <c r="K12" s="402"/>
      <c r="L12" s="402"/>
      <c r="M12" s="402"/>
      <c r="N12" s="404"/>
      <c r="O12" s="402"/>
      <c r="P12" s="404"/>
      <c r="Q12" s="402"/>
      <c r="R12" s="402"/>
      <c r="S12" s="402">
        <v>1.0</v>
      </c>
      <c r="T12" s="402"/>
      <c r="U12" s="402">
        <v>2.0</v>
      </c>
      <c r="V12" s="402"/>
      <c r="W12" s="402">
        <f>U12+1</f>
        <v>3</v>
      </c>
      <c r="X12" s="402"/>
      <c r="Y12" s="402">
        <f>W12+1</f>
        <v>4</v>
      </c>
      <c r="Z12" s="402"/>
      <c r="AA12" s="402">
        <f>Y12+1</f>
        <v>5</v>
      </c>
      <c r="AB12" s="402"/>
      <c r="AC12" s="402">
        <f>AA12+1</f>
        <v>6</v>
      </c>
      <c r="AD12" s="402"/>
      <c r="AE12" s="402">
        <f>AC12+1</f>
        <v>7</v>
      </c>
      <c r="AF12" s="402"/>
      <c r="AG12" s="402">
        <f>AE12+1</f>
        <v>8</v>
      </c>
      <c r="AH12" s="402"/>
      <c r="AI12" s="402">
        <f>AG12+1</f>
        <v>9</v>
      </c>
      <c r="AJ12" s="402"/>
      <c r="AK12" s="402">
        <f>AI12+1</f>
        <v>10</v>
      </c>
      <c r="AL12" s="402"/>
      <c r="AM12" s="402">
        <f>AK12+1</f>
        <v>11</v>
      </c>
      <c r="AN12" s="402"/>
      <c r="AO12" s="402">
        <f>AM12+1</f>
        <v>12</v>
      </c>
      <c r="AP12" s="402"/>
      <c r="AQ12" s="402">
        <f>AO12+1</f>
        <v>13</v>
      </c>
      <c r="AR12" s="402"/>
      <c r="AS12" s="402">
        <f>AQ12+1</f>
        <v>14</v>
      </c>
      <c r="AT12" s="405"/>
      <c r="AU12" s="370"/>
      <c r="AV12" s="370"/>
      <c r="AW12" s="370"/>
      <c r="AX12" s="370"/>
      <c r="AY12" s="370"/>
    </row>
    <row r="13" ht="18.0" customHeight="1">
      <c r="A13" s="370"/>
      <c r="B13" s="401"/>
      <c r="C13" s="402"/>
      <c r="D13" s="406" t="s">
        <v>821</v>
      </c>
      <c r="E13" s="402"/>
      <c r="F13" s="403"/>
      <c r="G13" s="403"/>
      <c r="H13" s="406" t="s">
        <v>822</v>
      </c>
      <c r="I13" s="402"/>
      <c r="J13" s="403"/>
      <c r="K13" s="403"/>
      <c r="L13" s="403"/>
      <c r="M13" s="172"/>
      <c r="N13" s="406" t="s">
        <v>823</v>
      </c>
      <c r="O13" s="402"/>
      <c r="P13" s="402"/>
      <c r="Q13" s="407" t="s">
        <v>824</v>
      </c>
      <c r="R13" s="408"/>
      <c r="S13" s="408" t="str">
        <f>VLOOKUP(S12,'TS Gantry - AP47'!$A$8:$C$638,3,FALSE)</f>
        <v>1/0</v>
      </c>
      <c r="T13" s="404"/>
      <c r="U13" s="408" t="str">
        <f>VLOOKUP(U12,'TS Gantry - AP47'!$A$10:$C$638,3,FALSE)</f>
        <v>1/1</v>
      </c>
      <c r="V13" s="408"/>
      <c r="W13" s="408" t="str">
        <f>VLOOKUP(W12,'TS Gantry - AP47'!$A$10:$C$638,3,FALSE)</f>
        <v>1/2</v>
      </c>
      <c r="X13" s="408"/>
      <c r="Y13" s="408" t="str">
        <f>VLOOKUP(Y12,'TS Gantry - AP47'!$A$10:$C$638,3,FALSE)</f>
        <v>1A/0</v>
      </c>
      <c r="Z13" s="408"/>
      <c r="AA13" s="408" t="str">
        <f>VLOOKUP(AA12,'TS Gantry - AP47'!$A$10:$C$638,3,FALSE)</f>
        <v>1A/1</v>
      </c>
      <c r="AB13" s="408"/>
      <c r="AC13" s="408" t="str">
        <f>VLOOKUP(AC12,'TS Gantry - AP47'!$A$10:$C$638,3,FALSE)</f>
        <v>1A/2</v>
      </c>
      <c r="AD13" s="408"/>
      <c r="AE13" s="408" t="str">
        <f>VLOOKUP(AE12,'TS Gantry - AP47'!$A$10:$C$638,3,FALSE)</f>
        <v>1A/3</v>
      </c>
      <c r="AF13" s="408"/>
      <c r="AG13" s="408" t="str">
        <f>VLOOKUP(AG12,'TS Gantry - AP47'!$A$10:$C$638,3,FALSE)</f>
        <v>2/0</v>
      </c>
      <c r="AH13" s="408"/>
      <c r="AI13" s="408" t="str">
        <f>VLOOKUP(AI12,'TS Gantry - AP47'!$A$10:$C$638,3,FALSE)</f>
        <v>2/1</v>
      </c>
      <c r="AJ13" s="408"/>
      <c r="AK13" s="408" t="str">
        <f>VLOOKUP(AK12,'TS Gantry - AP47'!$A$10:$C$638,3,FALSE)</f>
        <v>2/2</v>
      </c>
      <c r="AL13" s="408"/>
      <c r="AM13" s="408" t="str">
        <f>VLOOKUP(AM12,'TS Gantry - AP47'!$A$10:$C$638,3,FALSE)</f>
        <v>2/3</v>
      </c>
      <c r="AN13" s="408"/>
      <c r="AO13" s="408" t="str">
        <f>VLOOKUP(AO12,'TS Gantry - AP47'!$A$10:$C$638,3,FALSE)</f>
        <v>2/4</v>
      </c>
      <c r="AP13" s="408"/>
      <c r="AQ13" s="408" t="str">
        <f>VLOOKUP(AQ12,'TS Gantry - AP47'!$A$10:$C$638,3,FALSE)</f>
        <v>2/5</v>
      </c>
      <c r="AR13" s="408"/>
      <c r="AS13" s="408" t="str">
        <f>VLOOKUP(AS12,'TS Gantry - AP47'!$A$10:$C$638,3,FALSE)</f>
        <v>2/6</v>
      </c>
      <c r="AT13" s="405"/>
      <c r="AU13" s="370"/>
      <c r="AV13" s="370"/>
      <c r="AW13" s="370"/>
      <c r="AX13" s="370"/>
      <c r="AY13" s="370"/>
    </row>
    <row r="14" ht="15.0" customHeight="1">
      <c r="A14" s="370"/>
      <c r="B14" s="409"/>
      <c r="C14" s="370"/>
      <c r="D14" s="370"/>
      <c r="E14" s="370"/>
      <c r="F14" s="370"/>
      <c r="G14" s="370"/>
      <c r="H14" s="370"/>
      <c r="I14" s="370"/>
      <c r="J14" s="370"/>
      <c r="K14" s="370"/>
      <c r="L14" s="370"/>
      <c r="M14" s="370"/>
      <c r="N14" s="370"/>
      <c r="O14" s="370"/>
      <c r="P14" s="370"/>
      <c r="Q14" s="370"/>
      <c r="R14" s="370"/>
      <c r="S14" s="370"/>
      <c r="T14" s="410" t="s">
        <v>825</v>
      </c>
      <c r="U14" s="370"/>
      <c r="V14" s="387"/>
      <c r="W14" s="370"/>
      <c r="X14" s="387"/>
      <c r="Y14" s="370"/>
      <c r="Z14" s="387"/>
      <c r="AA14" s="370"/>
      <c r="AB14" s="387"/>
      <c r="AC14" s="370"/>
      <c r="AD14" s="387"/>
      <c r="AE14" s="370"/>
      <c r="AF14" s="387"/>
      <c r="AG14" s="370"/>
      <c r="AH14" s="387"/>
      <c r="AI14" s="370"/>
      <c r="AJ14" s="387"/>
      <c r="AK14" s="370"/>
      <c r="AL14" s="387"/>
      <c r="AM14" s="370"/>
      <c r="AN14" s="387"/>
      <c r="AO14" s="370"/>
      <c r="AP14" s="387"/>
      <c r="AQ14" s="370"/>
      <c r="AR14" s="387"/>
      <c r="AS14" s="370"/>
      <c r="AT14" s="405"/>
      <c r="AU14" s="370"/>
      <c r="AV14" s="370"/>
      <c r="AW14" s="370"/>
      <c r="AX14" s="370"/>
      <c r="AY14" s="370"/>
    </row>
    <row r="15" ht="15.0" customHeight="1">
      <c r="A15" s="370"/>
      <c r="B15" s="411"/>
      <c r="C15" s="370"/>
      <c r="D15" s="406" t="s">
        <v>826</v>
      </c>
      <c r="E15" s="370"/>
      <c r="F15" s="370"/>
      <c r="G15" s="370"/>
      <c r="H15" s="412"/>
      <c r="I15" s="370"/>
      <c r="J15" s="370"/>
      <c r="K15" s="370"/>
      <c r="L15" s="370"/>
      <c r="M15" s="370"/>
      <c r="N15" s="370"/>
      <c r="O15" s="370"/>
      <c r="P15" s="370"/>
      <c r="Q15" s="370"/>
      <c r="R15" s="370"/>
      <c r="S15" s="370"/>
      <c r="T15" s="410" t="s">
        <v>827</v>
      </c>
      <c r="U15" s="370"/>
      <c r="V15" s="370"/>
      <c r="W15" s="370"/>
      <c r="X15" s="370"/>
      <c r="Y15" s="370"/>
      <c r="Z15" s="370"/>
      <c r="AA15" s="370"/>
      <c r="AB15" s="370"/>
      <c r="AC15" s="370"/>
      <c r="AD15" s="370"/>
      <c r="AE15" s="370"/>
      <c r="AF15" s="370"/>
      <c r="AG15" s="370"/>
      <c r="AH15" s="370"/>
      <c r="AI15" s="370"/>
      <c r="AJ15" s="370"/>
      <c r="AK15" s="370"/>
      <c r="AL15" s="370"/>
      <c r="AM15" s="370"/>
      <c r="AN15" s="370"/>
      <c r="AO15" s="370"/>
      <c r="AP15" s="370"/>
      <c r="AQ15" s="370"/>
      <c r="AR15" s="370"/>
      <c r="AS15" s="370"/>
      <c r="AT15" s="405"/>
      <c r="AU15" s="370"/>
      <c r="AV15" s="370"/>
      <c r="AW15" s="370"/>
      <c r="AX15" s="370"/>
      <c r="AY15" s="370"/>
    </row>
    <row r="16" ht="19.5" customHeight="1">
      <c r="A16" s="370"/>
      <c r="B16" s="413"/>
      <c r="C16" s="370"/>
      <c r="D16" s="370"/>
      <c r="E16" s="370"/>
      <c r="F16" s="370"/>
      <c r="G16" s="370"/>
      <c r="H16" s="370"/>
      <c r="I16" s="414"/>
      <c r="J16" s="370"/>
      <c r="K16" s="370"/>
      <c r="L16" s="370"/>
      <c r="M16" s="415" t="s">
        <v>828</v>
      </c>
      <c r="N16" s="370"/>
      <c r="O16" s="370"/>
      <c r="P16" s="387"/>
      <c r="Q16" s="416"/>
      <c r="R16" s="417">
        <f>VLOOKUP(Q13,'TS Gantry - AP47'!$C$8:$E$638,3,FALSE)</f>
        <v>146</v>
      </c>
      <c r="S16" s="418"/>
      <c r="T16" s="417">
        <f>VLOOKUP(S13,'TS Gantry - AP47'!$C$8:$E$638,3,FALSE)</f>
        <v>289</v>
      </c>
      <c r="U16" s="418">
        <v>1.0</v>
      </c>
      <c r="V16" s="417">
        <f>VLOOKUP(U13,'TS Gantry - AP47'!$C$8:$E$638,3,FALSE)</f>
        <v>408</v>
      </c>
      <c r="W16" s="418">
        <v>1.0</v>
      </c>
      <c r="X16" s="417">
        <f>VLOOKUP(W13,'TS Gantry - AP47'!$C$8:$E$638,3,FALSE)</f>
        <v>382.118</v>
      </c>
      <c r="Y16" s="418">
        <v>3.0</v>
      </c>
      <c r="Z16" s="417">
        <f>VLOOKUP(Y13,'TS Gantry - AP47'!$C$8:$E$638,3,FALSE)</f>
        <v>360</v>
      </c>
      <c r="AA16" s="418">
        <v>3.0</v>
      </c>
      <c r="AB16" s="417">
        <f>VLOOKUP(AA13,'TS Gantry - AP47'!$C$8:$E$638,3,FALSE)</f>
        <v>384</v>
      </c>
      <c r="AC16" s="418">
        <v>3.0</v>
      </c>
      <c r="AD16" s="417">
        <f>VLOOKUP(AC13,'TS Gantry - AP47'!$C$8:$E$638,3,FALSE)</f>
        <v>385</v>
      </c>
      <c r="AE16" s="418">
        <v>3.0</v>
      </c>
      <c r="AF16" s="417">
        <f>VLOOKUP(AE13,'TS Gantry - AP47'!$C$8:$E$638,3,FALSE)</f>
        <v>370.347</v>
      </c>
      <c r="AG16" s="418">
        <v>3.0</v>
      </c>
      <c r="AH16" s="417">
        <f>VLOOKUP(AG13,'TS Gantry - AP47'!$C$8:$E$638,3,FALSE)</f>
        <v>351</v>
      </c>
      <c r="AI16" s="418">
        <v>3.0</v>
      </c>
      <c r="AJ16" s="417">
        <f>VLOOKUP(AI13,'TS Gantry - AP47'!$C$8:$E$638,3,FALSE)</f>
        <v>420</v>
      </c>
      <c r="AK16" s="418">
        <v>3.0</v>
      </c>
      <c r="AL16" s="417">
        <f>VLOOKUP(AK13,'TS Gantry - AP47'!$C$8:$E$638,3,FALSE)</f>
        <v>419</v>
      </c>
      <c r="AM16" s="418">
        <v>3.0</v>
      </c>
      <c r="AN16" s="417">
        <f>VLOOKUP(AM13,'TS Gantry - AP47'!$C$8:$E$638,3,FALSE)</f>
        <v>350</v>
      </c>
      <c r="AO16" s="418">
        <v>3.0</v>
      </c>
      <c r="AP16" s="417">
        <f>VLOOKUP(AO13,'TS Gantry - AP47'!$C$8:$E$638,3,FALSE)</f>
        <v>445</v>
      </c>
      <c r="AQ16" s="418">
        <v>3.0</v>
      </c>
      <c r="AR16" s="417">
        <f>VLOOKUP(AQ13,'TS Gantry - AP47'!$C$8:$E$638,3,FALSE)</f>
        <v>384</v>
      </c>
      <c r="AS16" s="418">
        <v>3.0</v>
      </c>
      <c r="AT16" s="419">
        <f>VLOOKUP(AS13,'TS Gantry - AP47'!$C$8:$E$638,3,FALSE)</f>
        <v>440.898</v>
      </c>
      <c r="AU16" s="370">
        <f>COUNTIF(P16:AT16,"3")</f>
        <v>11</v>
      </c>
      <c r="AV16" s="370"/>
      <c r="AW16" s="370"/>
      <c r="AX16" s="370"/>
      <c r="AY16" s="370"/>
    </row>
    <row r="17" ht="19.5" customHeight="1">
      <c r="A17" s="370"/>
      <c r="B17" s="413"/>
      <c r="C17" s="402"/>
      <c r="D17" s="406" t="s">
        <v>829</v>
      </c>
      <c r="E17" s="386"/>
      <c r="F17" s="420"/>
      <c r="G17" s="402"/>
      <c r="H17" s="406" t="s">
        <v>830</v>
      </c>
      <c r="I17" s="402"/>
      <c r="J17" s="402"/>
      <c r="K17" s="370"/>
      <c r="L17" s="402"/>
      <c r="M17" s="370"/>
      <c r="N17" s="370"/>
      <c r="O17" s="370"/>
      <c r="P17" s="402"/>
      <c r="Q17" s="421"/>
      <c r="R17" s="370"/>
      <c r="S17" s="422">
        <v>1.0</v>
      </c>
      <c r="T17" s="370"/>
      <c r="U17" s="422">
        <v>2.0</v>
      </c>
      <c r="V17" s="370"/>
      <c r="W17" s="422">
        <v>2.0</v>
      </c>
      <c r="X17" s="370"/>
      <c r="Y17" s="422">
        <v>2.0</v>
      </c>
      <c r="Z17" s="370"/>
      <c r="AA17" s="422">
        <v>2.0</v>
      </c>
      <c r="AB17" s="370"/>
      <c r="AC17" s="422">
        <v>2.0</v>
      </c>
      <c r="AD17" s="370"/>
      <c r="AE17" s="422">
        <v>2.0</v>
      </c>
      <c r="AF17" s="370"/>
      <c r="AG17" s="422">
        <v>2.0</v>
      </c>
      <c r="AH17" s="370"/>
      <c r="AI17" s="422">
        <v>2.0</v>
      </c>
      <c r="AJ17" s="370"/>
      <c r="AK17" s="422">
        <v>2.0</v>
      </c>
      <c r="AL17" s="370"/>
      <c r="AM17" s="422">
        <v>2.0</v>
      </c>
      <c r="AN17" s="370"/>
      <c r="AO17" s="422">
        <v>2.0</v>
      </c>
      <c r="AP17" s="370"/>
      <c r="AQ17" s="422">
        <v>2.0</v>
      </c>
      <c r="AR17" s="370"/>
      <c r="AS17" s="422">
        <v>2.0</v>
      </c>
      <c r="AT17" s="405"/>
      <c r="AU17" s="370"/>
      <c r="AV17" s="370"/>
      <c r="AW17" s="370"/>
      <c r="AX17" s="370"/>
      <c r="AY17" s="370"/>
    </row>
    <row r="18" ht="18.0" customHeight="1">
      <c r="A18" s="370"/>
      <c r="B18" s="411"/>
      <c r="C18" s="402"/>
      <c r="D18" s="402"/>
      <c r="E18" s="402"/>
      <c r="F18" s="402"/>
      <c r="G18" s="402"/>
      <c r="H18" s="402"/>
      <c r="I18" s="402"/>
      <c r="J18" s="402"/>
      <c r="K18" s="402"/>
      <c r="L18" s="402"/>
      <c r="M18" s="370"/>
      <c r="N18" s="370"/>
      <c r="O18" s="387"/>
      <c r="P18" s="402"/>
      <c r="Q18" s="387" t="str">
        <f>VLOOKUP(Q13,'TS Gantry - AP47'!$C$8:$D$638,2,FALSE)</f>
        <v>Gantry</v>
      </c>
      <c r="R18" s="402"/>
      <c r="S18" s="387" t="str">
        <f>VLOOKUP(S13,'TS Gantry - AP47'!$C$8:$D$638,2,FALSE)</f>
        <v>DD60+3</v>
      </c>
      <c r="T18" s="423"/>
      <c r="U18" s="387" t="str">
        <f>VLOOKUP(U13,'TS Gantry - AP47'!$C$8:$D$638,2,FALSE)</f>
        <v>DB1+18</v>
      </c>
      <c r="V18" s="423"/>
      <c r="W18" s="387" t="str">
        <f>VLOOKUP(W13,'TS Gantry - AP47'!$C$8:$D$638,2,FALSE)</f>
        <v>DA+0</v>
      </c>
      <c r="X18" s="423"/>
      <c r="Y18" s="387" t="str">
        <f>VLOOKUP(Y13,'TS Gantry - AP47'!$C$8:$D$638,2,FALSE)</f>
        <v>DD45+0</v>
      </c>
      <c r="Z18" s="423"/>
      <c r="AA18" s="387" t="str">
        <f>VLOOKUP(AA13,'TS Gantry - AP47'!$C$8:$D$638,2,FALSE)</f>
        <v>DA-1.5</v>
      </c>
      <c r="AB18" s="387"/>
      <c r="AC18" s="387" t="str">
        <f>VLOOKUP(AC13,'TS Gantry - AP47'!$C$8:$D$638,2,FALSE)</f>
        <v>DA-1.5</v>
      </c>
      <c r="AD18" s="387"/>
      <c r="AE18" s="387" t="str">
        <f>VLOOKUP(AE13,'TS Gantry - AP47'!$C$8:$D$638,2,FALSE)</f>
        <v>DA-3</v>
      </c>
      <c r="AF18" s="387"/>
      <c r="AG18" s="387" t="str">
        <f>VLOOKUP(AG13,'TS Gantry - AP47'!$C$8:$D$638,2,FALSE)</f>
        <v>DD60+3</v>
      </c>
      <c r="AH18" s="423"/>
      <c r="AI18" s="387" t="str">
        <f>VLOOKUP(AI13,'TS Gantry - AP47'!$C$8:$D$638,2,FALSE)</f>
        <v>DA+6</v>
      </c>
      <c r="AJ18" s="423"/>
      <c r="AK18" s="387" t="str">
        <f>VLOOKUP(AK13,'TS Gantry - AP47'!$C$8:$D$638,2,FALSE)</f>
        <v>DA+9</v>
      </c>
      <c r="AL18" s="423"/>
      <c r="AM18" s="387" t="str">
        <f>VLOOKUP(AM13,'TS Gantry - AP47'!$C$8:$D$638,2,FALSE)</f>
        <v>DA+9</v>
      </c>
      <c r="AN18" s="387"/>
      <c r="AO18" s="387" t="str">
        <f>VLOOKUP(AO13,'TS Gantry - AP47'!$C$8:$D$638,2,FALSE)</f>
        <v>DA+9</v>
      </c>
      <c r="AP18" s="423"/>
      <c r="AQ18" s="387" t="str">
        <f>VLOOKUP(AQ13,'TS Gantry - AP47'!$C$8:$D$638,2,FALSE)</f>
        <v>DA+0</v>
      </c>
      <c r="AR18" s="370"/>
      <c r="AS18" s="387" t="str">
        <f>VLOOKUP(AS13,'TS Gantry - AP47'!$C$8:$D$638,2,FALSE)</f>
        <v>DA+9</v>
      </c>
      <c r="AT18" s="424"/>
      <c r="AU18" s="370"/>
      <c r="AV18" s="370"/>
      <c r="AW18" s="370"/>
      <c r="AX18" s="370"/>
      <c r="AY18" s="370"/>
    </row>
    <row r="19" ht="15.0" customHeight="1">
      <c r="A19" s="370"/>
      <c r="B19" s="411"/>
      <c r="C19" s="402"/>
      <c r="D19" s="402"/>
      <c r="E19" s="402"/>
      <c r="F19" s="402"/>
      <c r="G19" s="402"/>
      <c r="H19" s="402"/>
      <c r="I19" s="402"/>
      <c r="J19" s="402"/>
      <c r="K19" s="402"/>
      <c r="L19" s="402"/>
      <c r="M19" s="402"/>
      <c r="N19" s="402"/>
      <c r="O19" s="402"/>
      <c r="P19" s="402"/>
      <c r="Q19" s="387"/>
      <c r="R19" s="423"/>
      <c r="S19" s="387"/>
      <c r="T19" s="410" t="s">
        <v>831</v>
      </c>
      <c r="U19" s="387"/>
      <c r="V19" s="423"/>
      <c r="W19" s="387"/>
      <c r="X19" s="423"/>
      <c r="Y19" s="425"/>
      <c r="Z19" s="423"/>
      <c r="AA19" s="387"/>
      <c r="AB19" s="423"/>
      <c r="AC19" s="387"/>
      <c r="AD19" s="423"/>
      <c r="AE19" s="387"/>
      <c r="AF19" s="423"/>
      <c r="AG19" s="426"/>
      <c r="AH19" s="426"/>
      <c r="AI19" s="426"/>
      <c r="AJ19" s="426"/>
      <c r="AK19" s="426"/>
      <c r="AL19" s="426"/>
      <c r="AM19" s="426"/>
      <c r="AN19" s="426"/>
      <c r="AO19" s="426"/>
      <c r="AP19" s="426"/>
      <c r="AQ19" s="426"/>
      <c r="AR19" s="426"/>
      <c r="AS19" s="426"/>
      <c r="AT19" s="405"/>
      <c r="AU19" s="370"/>
      <c r="AV19" s="370"/>
      <c r="AW19" s="370"/>
      <c r="AX19" s="370"/>
      <c r="AY19" s="370"/>
    </row>
    <row r="20" ht="18.0" customHeight="1">
      <c r="A20" s="370"/>
      <c r="B20" s="427"/>
      <c r="C20" s="425">
        <f>AS12+1</f>
        <v>15</v>
      </c>
      <c r="D20" s="425"/>
      <c r="E20" s="425">
        <f>C20+1</f>
        <v>16</v>
      </c>
      <c r="F20" s="425"/>
      <c r="G20" s="425">
        <f>E20+1</f>
        <v>17</v>
      </c>
      <c r="H20" s="425"/>
      <c r="I20" s="425">
        <f>G20+1</f>
        <v>18</v>
      </c>
      <c r="J20" s="425"/>
      <c r="K20" s="425">
        <f>I20+1</f>
        <v>19</v>
      </c>
      <c r="L20" s="425"/>
      <c r="M20" s="425">
        <f>K20+1</f>
        <v>20</v>
      </c>
      <c r="N20" s="425"/>
      <c r="O20" s="425">
        <f>M20+1</f>
        <v>21</v>
      </c>
      <c r="P20" s="425"/>
      <c r="Q20" s="425">
        <f>O20+1</f>
        <v>22</v>
      </c>
      <c r="R20" s="425"/>
      <c r="S20" s="425">
        <f>Q20+1</f>
        <v>23</v>
      </c>
      <c r="T20" s="425"/>
      <c r="U20" s="425">
        <f>S20+1</f>
        <v>24</v>
      </c>
      <c r="V20" s="425"/>
      <c r="W20" s="425">
        <f>U20+1</f>
        <v>25</v>
      </c>
      <c r="X20" s="425"/>
      <c r="Y20" s="425">
        <f>W20+1</f>
        <v>26</v>
      </c>
      <c r="Z20" s="425"/>
      <c r="AA20" s="425">
        <f>Y20+1</f>
        <v>27</v>
      </c>
      <c r="AB20" s="425"/>
      <c r="AC20" s="425">
        <f>AA20+1</f>
        <v>28</v>
      </c>
      <c r="AD20" s="425"/>
      <c r="AE20" s="425">
        <f>AC20+1</f>
        <v>29</v>
      </c>
      <c r="AF20" s="425"/>
      <c r="AG20" s="425">
        <f>AE20+1</f>
        <v>30</v>
      </c>
      <c r="AH20" s="425"/>
      <c r="AI20" s="425">
        <f>AG20+1</f>
        <v>31</v>
      </c>
      <c r="AJ20" s="425"/>
      <c r="AK20" s="425">
        <f>AI20+1</f>
        <v>32</v>
      </c>
      <c r="AL20" s="425"/>
      <c r="AM20" s="425">
        <f>AK20+1</f>
        <v>33</v>
      </c>
      <c r="AN20" s="425"/>
      <c r="AO20" s="425">
        <f>AM20+1</f>
        <v>34</v>
      </c>
      <c r="AP20" s="425"/>
      <c r="AQ20" s="425">
        <f>AO20+1</f>
        <v>35</v>
      </c>
      <c r="AR20" s="425"/>
      <c r="AS20" s="425">
        <f>AQ20+1</f>
        <v>36</v>
      </c>
      <c r="AT20" s="405"/>
      <c r="AU20" s="370"/>
      <c r="AV20" s="370"/>
      <c r="AW20" s="370"/>
      <c r="AX20" s="370"/>
      <c r="AY20" s="370"/>
    </row>
    <row r="21" ht="18.0" customHeight="1">
      <c r="A21" s="403"/>
      <c r="B21" s="428"/>
      <c r="C21" s="408" t="str">
        <f>VLOOKUP(C20,'TS Gantry - AP47'!$A$8:$C$638,3,FALSE)</f>
        <v>2A/0</v>
      </c>
      <c r="D21" s="408"/>
      <c r="E21" s="408" t="str">
        <f>VLOOKUP(E20,'TS Gantry - AP47'!$A$8:$C$638,3,FALSE)</f>
        <v>2A/1</v>
      </c>
      <c r="F21" s="408"/>
      <c r="G21" s="408" t="str">
        <f>VLOOKUP(G20,'TS Gantry - AP47'!$A$8:$C$638,3,FALSE)</f>
        <v>2A/2</v>
      </c>
      <c r="H21" s="408"/>
      <c r="I21" s="408" t="str">
        <f>VLOOKUP(I20,'TS Gantry - AP47'!$A$8:$C$638,3,FALSE)</f>
        <v>2A/3</v>
      </c>
      <c r="J21" s="408"/>
      <c r="K21" s="408" t="str">
        <f>VLOOKUP(K20,'TS Gantry - AP47'!$A$8:$C$638,3,FALSE)</f>
        <v>2A/4</v>
      </c>
      <c r="L21" s="408"/>
      <c r="M21" s="408" t="str">
        <f>VLOOKUP(M20,'TS Gantry - AP47'!$A$8:$C$638,3,FALSE)</f>
        <v>2A/5</v>
      </c>
      <c r="N21" s="408"/>
      <c r="O21" s="408" t="str">
        <f>VLOOKUP(O20,'TS Gantry - AP47'!$A$8:$C$638,3,FALSE)</f>
        <v>3/0</v>
      </c>
      <c r="P21" s="408"/>
      <c r="Q21" s="408" t="str">
        <f>VLOOKUP(Q20,'TS Gantry - AP47'!$A$8:$C$638,3,FALSE)</f>
        <v>3/1</v>
      </c>
      <c r="R21" s="408"/>
      <c r="S21" s="408" t="str">
        <f>VLOOKUP(S20,'TS Gantry - AP47'!$A$8:$C$638,3,FALSE)</f>
        <v>3/2</v>
      </c>
      <c r="T21" s="408"/>
      <c r="U21" s="408" t="str">
        <f>VLOOKUP(U20,'TS Gantry - AP47'!$A$8:$C$638,3,FALSE)</f>
        <v>3/3</v>
      </c>
      <c r="V21" s="408"/>
      <c r="W21" s="408" t="str">
        <f>VLOOKUP(W20,'TS Gantry - AP47'!$A$8:$C$638,3,FALSE)</f>
        <v>3/4</v>
      </c>
      <c r="X21" s="408"/>
      <c r="Y21" s="408" t="str">
        <f>VLOOKUP(Y20,'TS Gantry - AP47'!$A$8:$C$638,3,FALSE)</f>
        <v>3/5</v>
      </c>
      <c r="Z21" s="408"/>
      <c r="AA21" s="408" t="str">
        <f>VLOOKUP(AA20,'TS Gantry - AP47'!$A$8:$C$638,3,FALSE)</f>
        <v>3/6</v>
      </c>
      <c r="AB21" s="408"/>
      <c r="AC21" s="408" t="str">
        <f>VLOOKUP(AC20,'TS Gantry - AP47'!$A$8:$C$638,3,FALSE)</f>
        <v>3/7</v>
      </c>
      <c r="AD21" s="408"/>
      <c r="AE21" s="408" t="str">
        <f>VLOOKUP(AE20,'TS Gantry - AP47'!$A$8:$C$638,3,FALSE)</f>
        <v>3A/0</v>
      </c>
      <c r="AF21" s="408"/>
      <c r="AG21" s="408" t="str">
        <f>VLOOKUP(AG20,'TS Gantry - AP47'!$A$8:$C$638,3,FALSE)</f>
        <v>3A/1</v>
      </c>
      <c r="AH21" s="408"/>
      <c r="AI21" s="408" t="str">
        <f>VLOOKUP(AI20,'TS Gantry - AP47'!$A$8:$C$638,3,FALSE)</f>
        <v>3A/2</v>
      </c>
      <c r="AJ21" s="408"/>
      <c r="AK21" s="408" t="str">
        <f>VLOOKUP(AK20,'TS Gantry - AP47'!$A$8:$C$638,3,FALSE)</f>
        <v>3A/3</v>
      </c>
      <c r="AL21" s="408"/>
      <c r="AM21" s="408" t="str">
        <f>VLOOKUP(AM20,'TS Gantry - AP47'!$A$8:$C$638,3,FALSE)</f>
        <v>4/0</v>
      </c>
      <c r="AN21" s="408"/>
      <c r="AO21" s="408" t="str">
        <f>VLOOKUP(AO20,'TS Gantry - AP47'!$A$8:$C$638,3,FALSE)</f>
        <v>4/1</v>
      </c>
      <c r="AP21" s="408"/>
      <c r="AQ21" s="408" t="str">
        <f>VLOOKUP(AQ20,'TS Gantry - AP47'!$A$8:$C$638,3,FALSE)</f>
        <v>4/2</v>
      </c>
      <c r="AR21" s="408"/>
      <c r="AS21" s="408" t="str">
        <f>VLOOKUP(AS20,'TS Gantry - AP47'!$A$8:$C$638,3,FALSE)</f>
        <v>4/3</v>
      </c>
      <c r="AT21" s="429"/>
      <c r="AU21" s="408"/>
      <c r="AV21" s="403"/>
      <c r="AW21" s="403"/>
      <c r="AX21" s="403"/>
      <c r="AY21" s="403"/>
    </row>
    <row r="22" ht="15.0" customHeight="1">
      <c r="A22" s="370"/>
      <c r="B22" s="409"/>
      <c r="C22" s="370"/>
      <c r="D22" s="370"/>
      <c r="E22" s="370"/>
      <c r="F22" s="370"/>
      <c r="G22" s="370"/>
      <c r="H22" s="370"/>
      <c r="I22" s="370"/>
      <c r="J22" s="370"/>
      <c r="K22" s="370"/>
      <c r="L22" s="370"/>
      <c r="M22" s="370"/>
      <c r="N22" s="370"/>
      <c r="O22" s="370"/>
      <c r="P22" s="370"/>
      <c r="Q22" s="370"/>
      <c r="R22" s="370"/>
      <c r="S22" s="370"/>
      <c r="T22" s="387"/>
      <c r="U22" s="370"/>
      <c r="V22" s="387"/>
      <c r="W22" s="370"/>
      <c r="X22" s="387"/>
      <c r="Y22" s="370"/>
      <c r="Z22" s="387"/>
      <c r="AA22" s="370"/>
      <c r="AB22" s="387"/>
      <c r="AC22" s="370"/>
      <c r="AD22" s="387"/>
      <c r="AE22" s="370"/>
      <c r="AF22" s="387"/>
      <c r="AG22" s="370"/>
      <c r="AH22" s="387"/>
      <c r="AI22" s="370"/>
      <c r="AJ22" s="387"/>
      <c r="AK22" s="370"/>
      <c r="AL22" s="387"/>
      <c r="AM22" s="370"/>
      <c r="AN22" s="387"/>
      <c r="AO22" s="370"/>
      <c r="AP22" s="387"/>
      <c r="AQ22" s="370"/>
      <c r="AR22" s="387"/>
      <c r="AS22" s="370"/>
      <c r="AT22" s="405"/>
      <c r="AU22" s="370"/>
      <c r="AV22" s="370"/>
      <c r="AW22" s="370"/>
      <c r="AX22" s="370"/>
      <c r="AY22" s="370"/>
    </row>
    <row r="23" ht="15.0" customHeight="1">
      <c r="A23" s="370"/>
      <c r="B23" s="411"/>
      <c r="C23" s="370"/>
      <c r="D23" s="370"/>
      <c r="E23" s="370"/>
      <c r="F23" s="370"/>
      <c r="G23" s="370"/>
      <c r="H23" s="370"/>
      <c r="I23" s="370"/>
      <c r="J23" s="370"/>
      <c r="K23" s="370"/>
      <c r="L23" s="370"/>
      <c r="M23" s="370"/>
      <c r="N23" s="370"/>
      <c r="O23" s="370"/>
      <c r="P23" s="370"/>
      <c r="Q23" s="370"/>
      <c r="R23" s="370"/>
      <c r="S23" s="370"/>
      <c r="T23" s="370"/>
      <c r="U23" s="370"/>
      <c r="V23" s="370"/>
      <c r="W23" s="370"/>
      <c r="X23" s="370"/>
      <c r="Y23" s="370"/>
      <c r="Z23" s="370"/>
      <c r="AA23" s="370"/>
      <c r="AB23" s="370"/>
      <c r="AC23" s="370"/>
      <c r="AD23" s="370"/>
      <c r="AE23" s="370"/>
      <c r="AF23" s="370"/>
      <c r="AG23" s="370"/>
      <c r="AH23" s="370"/>
      <c r="AI23" s="370"/>
      <c r="AJ23" s="370"/>
      <c r="AK23" s="370"/>
      <c r="AL23" s="370"/>
      <c r="AM23" s="370"/>
      <c r="AN23" s="370"/>
      <c r="AO23" s="370"/>
      <c r="AP23" s="370"/>
      <c r="AQ23" s="370"/>
      <c r="AR23" s="370"/>
      <c r="AS23" s="370"/>
      <c r="AT23" s="405"/>
      <c r="AU23" s="370"/>
      <c r="AV23" s="370"/>
      <c r="AW23" s="370"/>
      <c r="AX23" s="370"/>
      <c r="AY23" s="370"/>
    </row>
    <row r="24" ht="19.5" customHeight="1">
      <c r="A24" s="370"/>
      <c r="B24" s="413"/>
      <c r="C24" s="418">
        <v>3.0</v>
      </c>
      <c r="D24" s="417">
        <f>VLOOKUP(C21,'TS Gantry - AP47'!$C$8:$E$638,3,FALSE)</f>
        <v>367</v>
      </c>
      <c r="E24" s="418">
        <v>3.0</v>
      </c>
      <c r="F24" s="417">
        <f>VLOOKUP(E21,'TS Gantry - AP47'!$C$8:$E$638,3,FALSE)</f>
        <v>412</v>
      </c>
      <c r="G24" s="418">
        <v>3.0</v>
      </c>
      <c r="H24" s="417">
        <f>VLOOKUP(G21,'TS Gantry - AP47'!$C$8:$E$638,3,FALSE)</f>
        <v>426</v>
      </c>
      <c r="I24" s="418">
        <v>3.0</v>
      </c>
      <c r="J24" s="417">
        <f>VLOOKUP(I21,'TS Gantry - AP47'!$C$8:$E$638,3,FALSE)</f>
        <v>414</v>
      </c>
      <c r="K24" s="418">
        <v>3.0</v>
      </c>
      <c r="L24" s="417">
        <f>VLOOKUP(K21,'TS Gantry - AP47'!$C$8:$E$638,3,FALSE)</f>
        <v>400</v>
      </c>
      <c r="M24" s="418">
        <v>3.0</v>
      </c>
      <c r="N24" s="417">
        <f>VLOOKUP(M21,'TS Gantry - AP47'!$C$8:$E$638,3,FALSE)</f>
        <v>434.969</v>
      </c>
      <c r="O24" s="418">
        <v>3.0</v>
      </c>
      <c r="P24" s="417">
        <f>VLOOKUP(O21,'TS Gantry - AP47'!$C$8:$E$638,3,FALSE)</f>
        <v>480</v>
      </c>
      <c r="Q24" s="418">
        <v>3.0</v>
      </c>
      <c r="R24" s="417">
        <f>VLOOKUP(Q21,'TS Gantry - AP47'!$C$8:$E$638,3,FALSE)</f>
        <v>482</v>
      </c>
      <c r="S24" s="418">
        <v>3.0</v>
      </c>
      <c r="T24" s="417">
        <f>VLOOKUP(S21,'TS Gantry - AP47'!$C$8:$E$638,3,FALSE)</f>
        <v>358</v>
      </c>
      <c r="U24" s="418">
        <v>3.0</v>
      </c>
      <c r="V24" s="417">
        <f>VLOOKUP(U21,'TS Gantry - AP47'!$C$8:$E$638,3,FALSE)</f>
        <v>325</v>
      </c>
      <c r="W24" s="418">
        <v>3.0</v>
      </c>
      <c r="X24" s="417">
        <f>VLOOKUP(W21,'TS Gantry - AP47'!$C$8:$E$638,3,FALSE)</f>
        <v>406</v>
      </c>
      <c r="Y24" s="418">
        <v>3.0</v>
      </c>
      <c r="Z24" s="417">
        <f>VLOOKUP(Y21,'TS Gantry - AP47'!$C$8:$E$638,3,FALSE)</f>
        <v>385</v>
      </c>
      <c r="AA24" s="418">
        <v>3.0</v>
      </c>
      <c r="AB24" s="417">
        <f>VLOOKUP(AA21,'TS Gantry - AP47'!$C$8:$E$638,3,FALSE)</f>
        <v>404</v>
      </c>
      <c r="AC24" s="418">
        <v>3.0</v>
      </c>
      <c r="AD24" s="417">
        <f>VLOOKUP(AC21,'TS Gantry - AP47'!$C$8:$E$638,3,FALSE)</f>
        <v>409.269</v>
      </c>
      <c r="AE24" s="418">
        <v>3.0</v>
      </c>
      <c r="AF24" s="417">
        <f>VLOOKUP(AE21,'TS Gantry - AP47'!$C$8:$E$638,3,FALSE)</f>
        <v>359</v>
      </c>
      <c r="AG24" s="418">
        <v>3.0</v>
      </c>
      <c r="AH24" s="417">
        <f>VLOOKUP(AG21,'TS Gantry - AP47'!$C$8:$E$638,3,FALSE)</f>
        <v>349</v>
      </c>
      <c r="AI24" s="418">
        <v>3.0</v>
      </c>
      <c r="AJ24" s="417">
        <f>VLOOKUP(AI21,'TS Gantry - AP47'!$C$8:$E$638,3,FALSE)</f>
        <v>347</v>
      </c>
      <c r="AK24" s="418">
        <v>3.0</v>
      </c>
      <c r="AL24" s="417">
        <f>VLOOKUP(AK21,'TS Gantry - AP47'!$C$8:$E$638,3,FALSE)</f>
        <v>378.992</v>
      </c>
      <c r="AM24" s="418">
        <v>3.0</v>
      </c>
      <c r="AN24" s="417">
        <f>VLOOKUP(AM21,'TS Gantry - AP47'!$C$8:$E$638,3,FALSE)</f>
        <v>367</v>
      </c>
      <c r="AO24" s="418">
        <v>3.0</v>
      </c>
      <c r="AP24" s="417">
        <f>VLOOKUP(AO21,'TS Gantry - AP47'!$C$8:$E$638,3,FALSE)</f>
        <v>406</v>
      </c>
      <c r="AQ24" s="418">
        <v>3.0</v>
      </c>
      <c r="AR24" s="417">
        <f>VLOOKUP(AQ21,'TS Gantry - AP47'!$C$8:$E$638,3,FALSE)</f>
        <v>434</v>
      </c>
      <c r="AS24" s="418">
        <v>3.0</v>
      </c>
      <c r="AT24" s="419">
        <f>VLOOKUP(AS21,'TS Gantry - AP47'!$C$8:$E$638,3,FALSE)</f>
        <v>404</v>
      </c>
      <c r="AU24" s="370">
        <f>COUNTIF(B24:AT24,"3")</f>
        <v>22</v>
      </c>
      <c r="AV24" s="370"/>
      <c r="AW24" s="370"/>
      <c r="AX24" s="370"/>
      <c r="AY24" s="370"/>
    </row>
    <row r="25" ht="19.5" customHeight="1">
      <c r="A25" s="370"/>
      <c r="B25" s="413"/>
      <c r="C25" s="422">
        <v>2.0</v>
      </c>
      <c r="D25" s="370"/>
      <c r="E25" s="422">
        <v>2.0</v>
      </c>
      <c r="F25" s="370"/>
      <c r="G25" s="422">
        <v>2.0</v>
      </c>
      <c r="H25" s="370"/>
      <c r="I25" s="422">
        <v>2.0</v>
      </c>
      <c r="J25" s="370"/>
      <c r="K25" s="422">
        <v>2.0</v>
      </c>
      <c r="L25" s="370"/>
      <c r="M25" s="422">
        <v>2.0</v>
      </c>
      <c r="N25" s="370"/>
      <c r="O25" s="422">
        <v>2.0</v>
      </c>
      <c r="P25" s="370"/>
      <c r="Q25" s="422">
        <v>2.0</v>
      </c>
      <c r="R25" s="370"/>
      <c r="S25" s="422">
        <v>2.0</v>
      </c>
      <c r="T25" s="370"/>
      <c r="U25" s="422">
        <v>2.0</v>
      </c>
      <c r="V25" s="370"/>
      <c r="W25" s="422">
        <v>2.0</v>
      </c>
      <c r="X25" s="370"/>
      <c r="Y25" s="422">
        <v>2.0</v>
      </c>
      <c r="Z25" s="370"/>
      <c r="AA25" s="422">
        <v>2.0</v>
      </c>
      <c r="AB25" s="370"/>
      <c r="AC25" s="422">
        <v>2.0</v>
      </c>
      <c r="AD25" s="370"/>
      <c r="AE25" s="422">
        <v>2.0</v>
      </c>
      <c r="AF25" s="370"/>
      <c r="AG25" s="422">
        <v>2.0</v>
      </c>
      <c r="AH25" s="370"/>
      <c r="AI25" s="422">
        <v>2.0</v>
      </c>
      <c r="AJ25" s="370"/>
      <c r="AK25" s="422">
        <v>2.0</v>
      </c>
      <c r="AL25" s="370"/>
      <c r="AM25" s="422">
        <v>2.0</v>
      </c>
      <c r="AN25" s="370"/>
      <c r="AO25" s="422">
        <v>2.0</v>
      </c>
      <c r="AP25" s="370"/>
      <c r="AQ25" s="422">
        <v>2.0</v>
      </c>
      <c r="AR25" s="370"/>
      <c r="AS25" s="422">
        <v>2.0</v>
      </c>
      <c r="AT25" s="405"/>
      <c r="AU25" s="370"/>
      <c r="AV25" s="370"/>
      <c r="AW25" s="370"/>
      <c r="AX25" s="370"/>
      <c r="AY25" s="370"/>
    </row>
    <row r="26" ht="18.0" customHeight="1">
      <c r="A26" s="370"/>
      <c r="B26" s="409"/>
      <c r="C26" s="387" t="str">
        <f>VLOOKUP(C21,'TS Gantry - AP47'!$C$8:$D$638,2,FALSE)</f>
        <v>DB2+3</v>
      </c>
      <c r="D26" s="387"/>
      <c r="E26" s="387" t="str">
        <f>VLOOKUP(E21,'TS Gantry - AP47'!$C$8:$D$638,2,FALSE)</f>
        <v>DA+9</v>
      </c>
      <c r="F26" s="387"/>
      <c r="G26" s="387" t="str">
        <f>VLOOKUP(G21,'TS Gantry - AP47'!$C$8:$D$638,2,FALSE)</f>
        <v>DA-1.5</v>
      </c>
      <c r="H26" s="387"/>
      <c r="I26" s="387" t="str">
        <f>VLOOKUP(I21,'TS Gantry - AP47'!$C$8:$D$638,2,FALSE)</f>
        <v>DA+3</v>
      </c>
      <c r="J26" s="387"/>
      <c r="K26" s="387" t="str">
        <f>VLOOKUP(K21,'TS Gantry - AP47'!$C$8:$D$638,2,FALSE)</f>
        <v>DA+9</v>
      </c>
      <c r="L26" s="387"/>
      <c r="M26" s="387" t="str">
        <f>VLOOKUP(M21,'TS Gantry - AP47'!$C$8:$D$638,2,FALSE)</f>
        <v>DA+9</v>
      </c>
      <c r="N26" s="387"/>
      <c r="O26" s="387" t="str">
        <f>VLOOKUP(O21,'TS Gantry - AP47'!$C$8:$D$638,2,FALSE)</f>
        <v>DC2+9</v>
      </c>
      <c r="P26" s="387"/>
      <c r="Q26" s="387" t="str">
        <f>VLOOKUP(Q21,'TS Gantry - AP47'!$C$8:$D$638,2,FALSE)</f>
        <v>DB1+9</v>
      </c>
      <c r="R26" s="387"/>
      <c r="S26" s="387" t="str">
        <f>VLOOKUP(S21,'TS Gantry - AP47'!$C$8:$D$638,2,FALSE)</f>
        <v>DA+9</v>
      </c>
      <c r="T26" s="387"/>
      <c r="U26" s="387" t="str">
        <f>VLOOKUP(U21,'TS Gantry - AP47'!$C$8:$D$638,2,FALSE)</f>
        <v>DA+9</v>
      </c>
      <c r="V26" s="387"/>
      <c r="W26" s="387" t="str">
        <f>VLOOKUP(W21,'TS Gantry - AP47'!$C$8:$D$638,2,FALSE)</f>
        <v>DA-1.5</v>
      </c>
      <c r="X26" s="387"/>
      <c r="Y26" s="387" t="str">
        <f>VLOOKUP(Y21,'TS Gantry - AP47'!$C$8:$D$638,2,FALSE)</f>
        <v>DA+6</v>
      </c>
      <c r="Z26" s="387"/>
      <c r="AA26" s="387" t="str">
        <f>VLOOKUP(AA21,'TS Gantry - AP47'!$C$8:$D$638,2,FALSE)</f>
        <v>DA+3</v>
      </c>
      <c r="AB26" s="387"/>
      <c r="AC26" s="387" t="str">
        <f>VLOOKUP(AC21,'TS Gantry - AP47'!$C$8:$D$638,2,FALSE)</f>
        <v>DA+3</v>
      </c>
      <c r="AD26" s="387"/>
      <c r="AE26" s="387" t="str">
        <f>VLOOKUP(AE21,'TS Gantry - AP47'!$C$8:$D$638,2,FALSE)</f>
        <v>DD45+0</v>
      </c>
      <c r="AF26" s="387"/>
      <c r="AG26" s="387" t="str">
        <f>VLOOKUP(AG21,'TS Gantry - AP47'!$C$8:$D$638,2,FALSE)</f>
        <v>DA+0</v>
      </c>
      <c r="AH26" s="387"/>
      <c r="AI26" s="387" t="str">
        <f>VLOOKUP(AI21,'TS Gantry - AP47'!$C$8:$D$638,2,FALSE)</f>
        <v>DA-1.5</v>
      </c>
      <c r="AJ26" s="387"/>
      <c r="AK26" s="387" t="str">
        <f>VLOOKUP(AK21,'TS Gantry - AP47'!$C$8:$D$638,2,FALSE)</f>
        <v>DA-1.5</v>
      </c>
      <c r="AL26" s="387"/>
      <c r="AM26" s="387" t="str">
        <f>VLOOKUP(AM21,'TS Gantry - AP47'!$C$8:$D$638,2,FALSE)</f>
        <v>DB2+0</v>
      </c>
      <c r="AN26" s="387"/>
      <c r="AO26" s="387" t="str">
        <f>VLOOKUP(AO21,'TS Gantry - AP47'!$C$8:$D$638,2,FALSE)</f>
        <v>DA-3</v>
      </c>
      <c r="AP26" s="387"/>
      <c r="AQ26" s="387" t="str">
        <f>VLOOKUP(AQ21,'TS Gantry - AP47'!$C$8:$D$638,2,FALSE)</f>
        <v>DA+6</v>
      </c>
      <c r="AR26" s="387"/>
      <c r="AS26" s="387" t="str">
        <f>VLOOKUP(AS21,'TS Gantry - AP47'!$C$8:$D$638,2,FALSE)</f>
        <v>DA-3</v>
      </c>
      <c r="AT26" s="424"/>
      <c r="AU26" s="370"/>
      <c r="AV26" s="370"/>
      <c r="AW26" s="370"/>
      <c r="AX26" s="370"/>
      <c r="AY26" s="370"/>
    </row>
    <row r="27" ht="15.0" customHeight="1">
      <c r="A27" s="370"/>
      <c r="B27" s="430"/>
      <c r="E27" s="404"/>
      <c r="F27" s="431"/>
      <c r="G27" s="404"/>
      <c r="H27" s="431"/>
      <c r="I27" s="404"/>
      <c r="J27" s="431"/>
      <c r="K27" s="404"/>
      <c r="L27" s="404"/>
      <c r="M27" s="404"/>
      <c r="N27" s="404"/>
      <c r="O27" s="387"/>
      <c r="P27" s="387"/>
      <c r="Q27" s="387"/>
      <c r="R27" s="387"/>
      <c r="S27" s="387"/>
      <c r="T27" s="387"/>
      <c r="U27" s="387"/>
      <c r="V27" s="387"/>
      <c r="W27" s="387"/>
      <c r="X27" s="387"/>
      <c r="Y27" s="387"/>
      <c r="Z27" s="387"/>
      <c r="AA27" s="387"/>
      <c r="AB27" s="387"/>
      <c r="AC27" s="387"/>
      <c r="AD27" s="387"/>
      <c r="AE27" s="387"/>
      <c r="AF27" s="387"/>
      <c r="AG27" s="387"/>
      <c r="AH27" s="387"/>
      <c r="AI27" s="387"/>
      <c r="AJ27" s="387"/>
      <c r="AK27" s="387"/>
      <c r="AL27" s="370"/>
      <c r="AM27" s="387"/>
      <c r="AN27" s="370"/>
      <c r="AO27" s="370"/>
      <c r="AP27" s="370"/>
      <c r="AQ27" s="370"/>
      <c r="AR27" s="370"/>
      <c r="AS27" s="370"/>
      <c r="AT27" s="405"/>
      <c r="AU27" s="370"/>
      <c r="AV27" s="370"/>
      <c r="AW27" s="370"/>
      <c r="AX27" s="370"/>
      <c r="AY27" s="370"/>
    </row>
    <row r="28" ht="18.0" customHeight="1">
      <c r="A28" s="370"/>
      <c r="B28" s="427"/>
      <c r="C28" s="425">
        <f>AS20+1</f>
        <v>37</v>
      </c>
      <c r="D28" s="425"/>
      <c r="E28" s="425">
        <f>C28+1</f>
        <v>38</v>
      </c>
      <c r="F28" s="425"/>
      <c r="G28" s="425">
        <f>E28+1</f>
        <v>39</v>
      </c>
      <c r="H28" s="425"/>
      <c r="I28" s="425">
        <f>G28+1</f>
        <v>40</v>
      </c>
      <c r="J28" s="425"/>
      <c r="K28" s="425">
        <f>I28+1</f>
        <v>41</v>
      </c>
      <c r="L28" s="425"/>
      <c r="M28" s="425">
        <f>K28+1</f>
        <v>42</v>
      </c>
      <c r="N28" s="425"/>
      <c r="O28" s="425">
        <f>M28+1</f>
        <v>43</v>
      </c>
      <c r="P28" s="425"/>
      <c r="Q28" s="425">
        <f>O28+1</f>
        <v>44</v>
      </c>
      <c r="R28" s="425"/>
      <c r="S28" s="425">
        <f>Q28+1</f>
        <v>45</v>
      </c>
      <c r="T28" s="425"/>
      <c r="U28" s="425">
        <f>S28+1</f>
        <v>46</v>
      </c>
      <c r="V28" s="425"/>
      <c r="W28" s="425">
        <f>U28+1</f>
        <v>47</v>
      </c>
      <c r="X28" s="425"/>
      <c r="Y28" s="425">
        <f>W28+1</f>
        <v>48</v>
      </c>
      <c r="Z28" s="425"/>
      <c r="AA28" s="425">
        <f>Y28+1</f>
        <v>49</v>
      </c>
      <c r="AB28" s="425"/>
      <c r="AC28" s="425">
        <f>AA28+1</f>
        <v>50</v>
      </c>
      <c r="AD28" s="425"/>
      <c r="AE28" s="425">
        <f>AC28+1</f>
        <v>51</v>
      </c>
      <c r="AF28" s="425"/>
      <c r="AG28" s="425">
        <f>AE28+1</f>
        <v>52</v>
      </c>
      <c r="AH28" s="425"/>
      <c r="AI28" s="425">
        <f>AG28+1</f>
        <v>53</v>
      </c>
      <c r="AJ28" s="425"/>
      <c r="AK28" s="425">
        <f>AI28+1</f>
        <v>54</v>
      </c>
      <c r="AL28" s="425"/>
      <c r="AM28" s="425">
        <f>AK28+1</f>
        <v>55</v>
      </c>
      <c r="AN28" s="425"/>
      <c r="AO28" s="425">
        <f>AM28+1</f>
        <v>56</v>
      </c>
      <c r="AP28" s="425"/>
      <c r="AQ28" s="425">
        <f>AO28+1</f>
        <v>57</v>
      </c>
      <c r="AR28" s="425"/>
      <c r="AS28" s="425">
        <f>AQ28+1</f>
        <v>58</v>
      </c>
      <c r="AT28" s="405"/>
      <c r="AU28" s="370"/>
      <c r="AV28" s="370"/>
      <c r="AW28" s="370"/>
      <c r="AX28" s="370"/>
      <c r="AY28" s="370"/>
    </row>
    <row r="29" ht="18.0" customHeight="1">
      <c r="A29" s="432"/>
      <c r="B29" s="428"/>
      <c r="C29" s="408" t="str">
        <f>VLOOKUP(C28,'TS Gantry - AP47'!$A$8:$C$638,3,FALSE)</f>
        <v>4/4</v>
      </c>
      <c r="D29" s="408"/>
      <c r="E29" s="408" t="str">
        <f>VLOOKUP(E28,'TS Gantry - AP47'!$A$8:$C$638,3,FALSE)</f>
        <v>4/5</v>
      </c>
      <c r="F29" s="408"/>
      <c r="G29" s="408" t="str">
        <f>VLOOKUP(G28,'TS Gantry - AP47'!$A$8:$C$638,3,FALSE)</f>
        <v>4/6</v>
      </c>
      <c r="H29" s="408"/>
      <c r="I29" s="408" t="str">
        <f>VLOOKUP(I28,'TS Gantry - AP47'!$A$8:$C$638,3,FALSE)</f>
        <v>4/7</v>
      </c>
      <c r="J29" s="408"/>
      <c r="K29" s="408" t="str">
        <f>VLOOKUP(K28,'TS Gantry - AP47'!$A$8:$C$638,3,FALSE)</f>
        <v>4/8</v>
      </c>
      <c r="L29" s="408"/>
      <c r="M29" s="408" t="str">
        <f>VLOOKUP(M28,'TS Gantry - AP47'!$A$8:$C$638,3,FALSE)</f>
        <v>4/9</v>
      </c>
      <c r="N29" s="408"/>
      <c r="O29" s="408" t="str">
        <f>VLOOKUP(O28,'TS Gantry - AP47'!$A$8:$C$638,3,FALSE)</f>
        <v>4/10</v>
      </c>
      <c r="P29" s="408"/>
      <c r="Q29" s="408" t="str">
        <f>VLOOKUP(Q28,'TS Gantry - AP47'!$A$8:$C$638,3,FALSE)</f>
        <v>4/11</v>
      </c>
      <c r="R29" s="387"/>
      <c r="S29" s="408" t="str">
        <f>VLOOKUP(S28,'TS Gantry - AP47'!$A$8:$C$638,3,FALSE)</f>
        <v>4/12</v>
      </c>
      <c r="T29" s="408"/>
      <c r="U29" s="408" t="str">
        <f>VLOOKUP(U28,'TS Gantry - AP47'!$A$8:$C$638,3,FALSE)</f>
        <v>4/13</v>
      </c>
      <c r="V29" s="408"/>
      <c r="W29" s="408" t="str">
        <f>VLOOKUP(W28,'TS Gantry - AP47'!$A$8:$C$638,3,FALSE)</f>
        <v>4/14</v>
      </c>
      <c r="X29" s="408"/>
      <c r="Y29" s="408" t="str">
        <f>VLOOKUP(Y28,'TS Gantry - AP47'!$A$8:$C$638,3,FALSE)</f>
        <v>5/0</v>
      </c>
      <c r="Z29" s="408"/>
      <c r="AA29" s="408" t="str">
        <f>VLOOKUP(AA28,'TS Gantry - AP47'!$A$8:$C$638,3,FALSE)</f>
        <v>5/1</v>
      </c>
      <c r="AB29" s="408"/>
      <c r="AC29" s="408" t="str">
        <f>VLOOKUP(AC28,'TS Gantry - AP47'!$A$8:$C$638,3,FALSE)</f>
        <v>5/2</v>
      </c>
      <c r="AD29" s="408"/>
      <c r="AE29" s="408" t="str">
        <f>VLOOKUP(AE28,'TS Gantry - AP47'!$A$8:$C$638,3,FALSE)</f>
        <v>5/3</v>
      </c>
      <c r="AF29" s="408"/>
      <c r="AG29" s="408" t="str">
        <f>VLOOKUP(AG28,'TS Gantry - AP47'!$A$8:$C$638,3,FALSE)</f>
        <v>5/4</v>
      </c>
      <c r="AH29" s="408"/>
      <c r="AI29" s="408" t="str">
        <f>VLOOKUP(AI28,'TS Gantry - AP47'!$A$8:$C$638,3,FALSE)</f>
        <v>5/5</v>
      </c>
      <c r="AJ29" s="408"/>
      <c r="AK29" s="408" t="str">
        <f>VLOOKUP(AK28,'TS Gantry - AP47'!$A$8:$C$638,3,FALSE)</f>
        <v>5/6</v>
      </c>
      <c r="AL29" s="408"/>
      <c r="AM29" s="408" t="str">
        <f>VLOOKUP(AM28,'TS Gantry - AP47'!$A$8:$C$638,3,FALSE)</f>
        <v>5/7</v>
      </c>
      <c r="AN29" s="408"/>
      <c r="AO29" s="408" t="str">
        <f>VLOOKUP(AO28,'TS Gantry - AP47'!$A$8:$C$638,3,FALSE)</f>
        <v>5/8</v>
      </c>
      <c r="AP29" s="408"/>
      <c r="AQ29" s="408" t="str">
        <f>VLOOKUP(AQ28,'TS Gantry - AP47'!$A$8:$C$638,3,FALSE)</f>
        <v>5/9</v>
      </c>
      <c r="AR29" s="408"/>
      <c r="AS29" s="408" t="str">
        <f>VLOOKUP(AS28,'TS Gantry - AP47'!$A$8:$C$638,3,FALSE)</f>
        <v>5/10</v>
      </c>
      <c r="AT29" s="433"/>
      <c r="AU29" s="432"/>
      <c r="AV29" s="432"/>
      <c r="AW29" s="432"/>
      <c r="AX29" s="432"/>
      <c r="AY29" s="432"/>
    </row>
    <row r="30" ht="15.0" customHeight="1">
      <c r="A30" s="370"/>
      <c r="B30" s="428"/>
      <c r="C30" s="370"/>
      <c r="D30" s="370"/>
      <c r="E30" s="370"/>
      <c r="F30" s="370"/>
      <c r="G30" s="370"/>
      <c r="H30" s="370"/>
      <c r="I30" s="370"/>
      <c r="J30" s="370"/>
      <c r="K30" s="370"/>
      <c r="L30" s="370"/>
      <c r="M30" s="370"/>
      <c r="N30" s="370"/>
      <c r="O30" s="370"/>
      <c r="P30" s="370"/>
      <c r="Q30" s="370"/>
      <c r="R30" s="370"/>
      <c r="S30" s="370"/>
      <c r="T30" s="387"/>
      <c r="U30" s="370"/>
      <c r="V30" s="387"/>
      <c r="W30" s="370"/>
      <c r="X30" s="387"/>
      <c r="Y30" s="370"/>
      <c r="Z30" s="387"/>
      <c r="AA30" s="370"/>
      <c r="AB30" s="387"/>
      <c r="AC30" s="370"/>
      <c r="AD30" s="387"/>
      <c r="AE30" s="370"/>
      <c r="AF30" s="387"/>
      <c r="AG30" s="370"/>
      <c r="AH30" s="387"/>
      <c r="AI30" s="370"/>
      <c r="AJ30" s="387"/>
      <c r="AK30" s="370"/>
      <c r="AL30" s="387"/>
      <c r="AM30" s="370"/>
      <c r="AN30" s="387"/>
      <c r="AO30" s="370"/>
      <c r="AP30" s="387"/>
      <c r="AQ30" s="370"/>
      <c r="AR30" s="387"/>
      <c r="AS30" s="370"/>
      <c r="AT30" s="405"/>
      <c r="AU30" s="370"/>
      <c r="AV30" s="370"/>
      <c r="AW30" s="370"/>
      <c r="AX30" s="370"/>
      <c r="AY30" s="370"/>
    </row>
    <row r="31" ht="15.0" customHeight="1">
      <c r="A31" s="370"/>
      <c r="B31" s="428"/>
      <c r="C31" s="370"/>
      <c r="D31" s="370"/>
      <c r="E31" s="370"/>
      <c r="F31" s="370"/>
      <c r="G31" s="370"/>
      <c r="H31" s="370"/>
      <c r="I31" s="370"/>
      <c r="J31" s="370"/>
      <c r="K31" s="370"/>
      <c r="L31" s="370"/>
      <c r="M31" s="370"/>
      <c r="N31" s="370"/>
      <c r="O31" s="370"/>
      <c r="P31" s="370"/>
      <c r="Q31" s="370"/>
      <c r="R31" s="370"/>
      <c r="S31" s="370"/>
      <c r="T31" s="370"/>
      <c r="U31" s="370"/>
      <c r="V31" s="370"/>
      <c r="W31" s="370"/>
      <c r="X31" s="370"/>
      <c r="Y31" s="370"/>
      <c r="Z31" s="370"/>
      <c r="AA31" s="370"/>
      <c r="AB31" s="370"/>
      <c r="AC31" s="370"/>
      <c r="AD31" s="370"/>
      <c r="AE31" s="370"/>
      <c r="AF31" s="370"/>
      <c r="AG31" s="370"/>
      <c r="AH31" s="370"/>
      <c r="AI31" s="370"/>
      <c r="AJ31" s="370"/>
      <c r="AK31" s="370"/>
      <c r="AL31" s="370"/>
      <c r="AM31" s="370"/>
      <c r="AN31" s="370"/>
      <c r="AO31" s="370"/>
      <c r="AP31" s="370"/>
      <c r="AQ31" s="370"/>
      <c r="AR31" s="370"/>
      <c r="AS31" s="370"/>
      <c r="AT31" s="405"/>
      <c r="AU31" s="370"/>
      <c r="AV31" s="370"/>
      <c r="AW31" s="370"/>
      <c r="AX31" s="370"/>
      <c r="AY31" s="370"/>
    </row>
    <row r="32" ht="19.5" customHeight="1">
      <c r="A32" s="370"/>
      <c r="B32" s="434"/>
      <c r="C32" s="418">
        <v>3.0</v>
      </c>
      <c r="D32" s="417">
        <f>VLOOKUP(C29,'TS Gantry - AP47'!$C$8:$E$638,3,FALSE)</f>
        <v>387</v>
      </c>
      <c r="E32" s="418">
        <v>3.0</v>
      </c>
      <c r="F32" s="417">
        <f>VLOOKUP(E29,'TS Gantry - AP47'!$C$8:$E$638,3,FALSE)</f>
        <v>442</v>
      </c>
      <c r="G32" s="418">
        <v>3.0</v>
      </c>
      <c r="H32" s="417">
        <f>VLOOKUP(G29,'TS Gantry - AP47'!$C$8:$E$638,3,FALSE)</f>
        <v>398</v>
      </c>
      <c r="I32" s="418">
        <v>3.0</v>
      </c>
      <c r="J32" s="417">
        <f>VLOOKUP(I29,'TS Gantry - AP47'!$C$8:$E$638,3,FALSE)</f>
        <v>442</v>
      </c>
      <c r="K32" s="418">
        <v>3.0</v>
      </c>
      <c r="L32" s="417">
        <f>VLOOKUP(K29,'TS Gantry - AP47'!$C$8:$E$638,3,FALSE)</f>
        <v>376</v>
      </c>
      <c r="M32" s="418">
        <v>3.0</v>
      </c>
      <c r="N32" s="417">
        <f>VLOOKUP(M29,'TS Gantry - AP47'!$C$8:$E$638,3,FALSE)</f>
        <v>464</v>
      </c>
      <c r="O32" s="418">
        <v>3.0</v>
      </c>
      <c r="P32" s="417">
        <f>VLOOKUP(O29,'TS Gantry - AP47'!$C$8:$E$638,3,FALSE)</f>
        <v>365</v>
      </c>
      <c r="Q32" s="418">
        <v>3.0</v>
      </c>
      <c r="R32" s="417">
        <f>VLOOKUP(Q29,'TS Gantry - AP47'!$C$8:$E$638,3,FALSE)</f>
        <v>406</v>
      </c>
      <c r="S32" s="418">
        <v>3.0</v>
      </c>
      <c r="T32" s="417">
        <f>VLOOKUP(S29,'TS Gantry - AP47'!$C$8:$E$638,3,FALSE)</f>
        <v>419</v>
      </c>
      <c r="U32" s="418">
        <v>3.0</v>
      </c>
      <c r="V32" s="417">
        <f>VLOOKUP(U29,'TS Gantry - AP47'!$C$8:$E$638,3,FALSE)</f>
        <v>400</v>
      </c>
      <c r="W32" s="418">
        <v>3.0</v>
      </c>
      <c r="X32" s="417">
        <f>VLOOKUP(W29,'TS Gantry - AP47'!$C$8:$E$638,3,FALSE)</f>
        <v>379.424</v>
      </c>
      <c r="Y32" s="418">
        <v>3.0</v>
      </c>
      <c r="Z32" s="417">
        <f>VLOOKUP(Y29,'TS Gantry - AP47'!$C$8:$E$638,3,FALSE)</f>
        <v>420</v>
      </c>
      <c r="AA32" s="418">
        <v>3.0</v>
      </c>
      <c r="AB32" s="417">
        <f>VLOOKUP(AA29,'TS Gantry - AP47'!$C$8:$E$638,3,FALSE)</f>
        <v>419</v>
      </c>
      <c r="AC32" s="418">
        <v>3.0</v>
      </c>
      <c r="AD32" s="417">
        <f>VLOOKUP(AC29,'TS Gantry - AP47'!$C$8:$E$638,3,FALSE)</f>
        <v>421</v>
      </c>
      <c r="AE32" s="418">
        <v>3.0</v>
      </c>
      <c r="AF32" s="417">
        <f>VLOOKUP(AE29,'TS Gantry - AP47'!$C$8:$E$638,3,FALSE)</f>
        <v>417</v>
      </c>
      <c r="AG32" s="418">
        <v>3.0</v>
      </c>
      <c r="AH32" s="417">
        <f>VLOOKUP(AG29,'TS Gantry - AP47'!$C$8:$E$638,3,FALSE)</f>
        <v>419</v>
      </c>
      <c r="AI32" s="418">
        <v>3.0</v>
      </c>
      <c r="AJ32" s="417">
        <f>VLOOKUP(AI29,'TS Gantry - AP47'!$C$8:$E$638,3,FALSE)</f>
        <v>419</v>
      </c>
      <c r="AK32" s="418">
        <v>3.0</v>
      </c>
      <c r="AL32" s="417">
        <f>VLOOKUP(AK29,'TS Gantry - AP47'!$C$8:$E$638,3,FALSE)</f>
        <v>420</v>
      </c>
      <c r="AM32" s="418">
        <v>3.0</v>
      </c>
      <c r="AN32" s="417">
        <f>VLOOKUP(AM29,'TS Gantry - AP47'!$C$8:$E$638,3,FALSE)</f>
        <v>419</v>
      </c>
      <c r="AO32" s="418">
        <v>3.0</v>
      </c>
      <c r="AP32" s="417">
        <f>VLOOKUP(AO29,'TS Gantry - AP47'!$C$8:$E$638,3,FALSE)</f>
        <v>420</v>
      </c>
      <c r="AQ32" s="418">
        <v>3.0</v>
      </c>
      <c r="AR32" s="417">
        <f>VLOOKUP(AQ29,'TS Gantry - AP47'!$C$8:$E$638,3,FALSE)</f>
        <v>419</v>
      </c>
      <c r="AS32" s="418">
        <v>3.0</v>
      </c>
      <c r="AT32" s="419">
        <f>VLOOKUP(AS29,'TS Gantry - AP47'!$C$8:$E$638,3,FALSE)</f>
        <v>419</v>
      </c>
      <c r="AU32" s="370">
        <f>COUNTIF(B32:AT32,"3")</f>
        <v>22</v>
      </c>
      <c r="AV32" s="370"/>
      <c r="AW32" s="370"/>
      <c r="AX32" s="370"/>
      <c r="AY32" s="370"/>
    </row>
    <row r="33" ht="19.5" customHeight="1">
      <c r="A33" s="370"/>
      <c r="B33" s="435"/>
      <c r="C33" s="422">
        <v>2.0</v>
      </c>
      <c r="D33" s="370"/>
      <c r="E33" s="422">
        <v>2.0</v>
      </c>
      <c r="F33" s="370"/>
      <c r="G33" s="422">
        <v>2.0</v>
      </c>
      <c r="H33" s="370"/>
      <c r="I33" s="422">
        <v>2.0</v>
      </c>
      <c r="J33" s="370"/>
      <c r="K33" s="422">
        <v>2.0</v>
      </c>
      <c r="L33" s="370"/>
      <c r="M33" s="422">
        <v>2.0</v>
      </c>
      <c r="N33" s="370"/>
      <c r="O33" s="422">
        <v>2.0</v>
      </c>
      <c r="P33" s="370"/>
      <c r="Q33" s="422">
        <v>2.0</v>
      </c>
      <c r="R33" s="370"/>
      <c r="S33" s="422">
        <v>2.0</v>
      </c>
      <c r="T33" s="370"/>
      <c r="U33" s="422">
        <v>2.0</v>
      </c>
      <c r="V33" s="370"/>
      <c r="W33" s="422">
        <v>2.0</v>
      </c>
      <c r="X33" s="370"/>
      <c r="Y33" s="422">
        <v>2.0</v>
      </c>
      <c r="Z33" s="370"/>
      <c r="AA33" s="422">
        <v>2.0</v>
      </c>
      <c r="AB33" s="370"/>
      <c r="AC33" s="422">
        <v>2.0</v>
      </c>
      <c r="AD33" s="370"/>
      <c r="AE33" s="422">
        <v>2.0</v>
      </c>
      <c r="AF33" s="370"/>
      <c r="AG33" s="422">
        <v>2.0</v>
      </c>
      <c r="AH33" s="370"/>
      <c r="AI33" s="422">
        <v>2.0</v>
      </c>
      <c r="AJ33" s="370"/>
      <c r="AK33" s="422">
        <v>2.0</v>
      </c>
      <c r="AL33" s="370"/>
      <c r="AM33" s="422">
        <v>2.0</v>
      </c>
      <c r="AN33" s="370"/>
      <c r="AO33" s="422">
        <v>2.0</v>
      </c>
      <c r="AP33" s="370"/>
      <c r="AQ33" s="422">
        <v>2.0</v>
      </c>
      <c r="AR33" s="370"/>
      <c r="AS33" s="422">
        <v>2.0</v>
      </c>
      <c r="AT33" s="405"/>
      <c r="AU33" s="370"/>
      <c r="AV33" s="370"/>
      <c r="AW33" s="370"/>
      <c r="AX33" s="370"/>
      <c r="AY33" s="370"/>
    </row>
    <row r="34" ht="18.0" customHeight="1">
      <c r="A34" s="370"/>
      <c r="B34" s="409"/>
      <c r="C34" s="387" t="str">
        <f>VLOOKUP(C29,'TS Gantry - AP47'!$C$8:$D$638,2,FALSE)</f>
        <v>DA+9</v>
      </c>
      <c r="D34" s="387"/>
      <c r="E34" s="387" t="str">
        <f>VLOOKUP(E29,'TS Gantry - AP47'!$C$8:$D$638,2,FALSE)</f>
        <v>DA+9</v>
      </c>
      <c r="F34" s="387"/>
      <c r="G34" s="387" t="str">
        <f>VLOOKUP(G29,'TS Gantry - AP47'!$C$8:$D$638,2,FALSE)</f>
        <v>DA+3</v>
      </c>
      <c r="H34" s="387"/>
      <c r="I34" s="387" t="str">
        <f>VLOOKUP(I29,'TS Gantry - AP47'!$C$8:$D$638,2,FALSE)</f>
        <v>DB1+0</v>
      </c>
      <c r="J34" s="387"/>
      <c r="K34" s="387" t="str">
        <f>VLOOKUP(K29,'TS Gantry - AP47'!$C$8:$D$638,2,FALSE)</f>
        <v>DA+9</v>
      </c>
      <c r="L34" s="387"/>
      <c r="M34" s="387" t="str">
        <f>VLOOKUP(M29,'TS Gantry - AP47'!$C$8:$D$638,2,FALSE)</f>
        <v>DA+3</v>
      </c>
      <c r="N34" s="387"/>
      <c r="O34" s="387" t="str">
        <f>VLOOKUP(O29,'TS Gantry - AP47'!$C$8:$D$638,2,FALSE)</f>
        <v>DA-1.5</v>
      </c>
      <c r="P34" s="387"/>
      <c r="Q34" s="387" t="str">
        <f>VLOOKUP(Q29,'TS Gantry - AP47'!$C$8:$D$638,2,FALSE)</f>
        <v>DA+0</v>
      </c>
      <c r="R34" s="387"/>
      <c r="S34" s="387" t="str">
        <f>VLOOKUP(S29,'TS Gantry - AP47'!$C$8:$D$638,2,FALSE)</f>
        <v>DA+3</v>
      </c>
      <c r="T34" s="387"/>
      <c r="U34" s="387" t="str">
        <f>VLOOKUP(U29,'TS Gantry - AP47'!$C$8:$D$638,2,FALSE)</f>
        <v>DA+0</v>
      </c>
      <c r="V34" s="387"/>
      <c r="W34" s="387" t="str">
        <f>VLOOKUP(W29,'TS Gantry - AP47'!$C$8:$D$638,2,FALSE)</f>
        <v>DA+3</v>
      </c>
      <c r="X34" s="387"/>
      <c r="Y34" s="387" t="str">
        <f>VLOOKUP(Y29,'TS Gantry - AP47'!$C$8:$D$638,2,FALSE)</f>
        <v>DB1+0</v>
      </c>
      <c r="Z34" s="387"/>
      <c r="AA34" s="387" t="str">
        <f>VLOOKUP(AA29,'TS Gantry - AP47'!$C$8:$D$638,2,FALSE)</f>
        <v>DA+6</v>
      </c>
      <c r="AB34" s="387"/>
      <c r="AC34" s="387" t="str">
        <f>VLOOKUP(AC29,'TS Gantry - AP47'!$C$8:$D$638,2,FALSE)</f>
        <v>DA+0</v>
      </c>
      <c r="AD34" s="387"/>
      <c r="AE34" s="387" t="str">
        <f>VLOOKUP(AE29,'TS Gantry - AP47'!$C$8:$D$638,2,FALSE)</f>
        <v>DA+3</v>
      </c>
      <c r="AF34" s="387"/>
      <c r="AG34" s="387" t="str">
        <f>VLOOKUP(AG29,'TS Gantry - AP47'!$C$8:$D$638,2,FALSE)</f>
        <v>DA+3</v>
      </c>
      <c r="AH34" s="387"/>
      <c r="AI34" s="387" t="str">
        <f>VLOOKUP(AI29,'TS Gantry - AP47'!$C$8:$D$638,2,FALSE)</f>
        <v>DA+6</v>
      </c>
      <c r="AJ34" s="387"/>
      <c r="AK34" s="387" t="str">
        <f>VLOOKUP(AK29,'TS Gantry - AP47'!$C$8:$D$638,2,FALSE)</f>
        <v>DA+6</v>
      </c>
      <c r="AL34" s="387"/>
      <c r="AM34" s="387" t="str">
        <f>VLOOKUP(AM29,'TS Gantry - AP47'!$C$8:$D$638,2,FALSE)</f>
        <v>DB1+3</v>
      </c>
      <c r="AN34" s="387"/>
      <c r="AO34" s="387" t="str">
        <f>VLOOKUP(AO29,'TS Gantry - AP47'!$C$8:$D$638,2,FALSE)</f>
        <v>DA+6</v>
      </c>
      <c r="AP34" s="387"/>
      <c r="AQ34" s="387" t="str">
        <f>VLOOKUP(AQ29,'TS Gantry - AP47'!$C$8:$D$638,2,FALSE)</f>
        <v>DA+3</v>
      </c>
      <c r="AR34" s="387"/>
      <c r="AS34" s="387" t="str">
        <f>VLOOKUP(AS29,'TS Gantry - AP47'!$C$8:$D$638,2,FALSE)</f>
        <v>DA+3</v>
      </c>
      <c r="AT34" s="424"/>
      <c r="AU34" s="370"/>
      <c r="AV34" s="370"/>
      <c r="AW34" s="370"/>
      <c r="AX34" s="370"/>
      <c r="AY34" s="370"/>
    </row>
    <row r="35" ht="15.0" customHeight="1">
      <c r="A35" s="370"/>
      <c r="B35" s="409"/>
      <c r="C35" s="387"/>
      <c r="D35" s="387"/>
      <c r="E35" s="387"/>
      <c r="F35" s="387"/>
      <c r="G35" s="387"/>
      <c r="H35" s="387"/>
      <c r="I35" s="387"/>
      <c r="J35" s="387"/>
      <c r="K35" s="387"/>
      <c r="L35" s="387"/>
      <c r="M35" s="387"/>
      <c r="N35" s="387"/>
      <c r="O35" s="387"/>
      <c r="P35" s="387"/>
      <c r="Q35" s="387"/>
      <c r="R35" s="387"/>
      <c r="S35" s="387"/>
      <c r="T35" s="387"/>
      <c r="U35" s="387"/>
      <c r="V35" s="387"/>
      <c r="W35" s="387"/>
      <c r="X35" s="387"/>
      <c r="Y35" s="387"/>
      <c r="Z35" s="387"/>
      <c r="AA35" s="387"/>
      <c r="AB35" s="387"/>
      <c r="AC35" s="387"/>
      <c r="AD35" s="387"/>
      <c r="AE35" s="387"/>
      <c r="AF35" s="387"/>
      <c r="AG35" s="387"/>
      <c r="AH35" s="387"/>
      <c r="AI35" s="387"/>
      <c r="AJ35" s="387"/>
      <c r="AK35" s="387"/>
      <c r="AL35" s="387"/>
      <c r="AM35" s="387"/>
      <c r="AN35" s="387"/>
      <c r="AO35" s="387"/>
      <c r="AP35" s="387"/>
      <c r="AQ35" s="387"/>
      <c r="AR35" s="387"/>
      <c r="AS35" s="387"/>
      <c r="AT35" s="424"/>
      <c r="AU35" s="370"/>
      <c r="AV35" s="370"/>
      <c r="AW35" s="370"/>
      <c r="AX35" s="370"/>
      <c r="AY35" s="370"/>
    </row>
    <row r="36" ht="18.0" customHeight="1">
      <c r="A36" s="370"/>
      <c r="B36" s="427"/>
      <c r="C36" s="425">
        <f>AS28+1</f>
        <v>59</v>
      </c>
      <c r="D36" s="404"/>
      <c r="E36" s="425">
        <f>C36+1</f>
        <v>60</v>
      </c>
      <c r="F36" s="404"/>
      <c r="G36" s="425">
        <f>E36+1</f>
        <v>61</v>
      </c>
      <c r="H36" s="404"/>
      <c r="I36" s="425">
        <f>G36+1</f>
        <v>62</v>
      </c>
      <c r="J36" s="404"/>
      <c r="K36" s="425">
        <f>I36+1</f>
        <v>63</v>
      </c>
      <c r="L36" s="404"/>
      <c r="M36" s="425">
        <f>K36+1</f>
        <v>64</v>
      </c>
      <c r="N36" s="404"/>
      <c r="O36" s="425">
        <f>M36+1</f>
        <v>65</v>
      </c>
      <c r="P36" s="404"/>
      <c r="Q36" s="425">
        <f>O36+1</f>
        <v>66</v>
      </c>
      <c r="R36" s="404"/>
      <c r="S36" s="425">
        <f>Q36+1</f>
        <v>67</v>
      </c>
      <c r="T36" s="404"/>
      <c r="U36" s="425">
        <f>S36+1</f>
        <v>68</v>
      </c>
      <c r="V36" s="404"/>
      <c r="W36" s="425">
        <f>U36+1</f>
        <v>69</v>
      </c>
      <c r="X36" s="404"/>
      <c r="Y36" s="425">
        <f>W36+1</f>
        <v>70</v>
      </c>
      <c r="Z36" s="404"/>
      <c r="AA36" s="425">
        <f>Y36+1</f>
        <v>71</v>
      </c>
      <c r="AB36" s="404"/>
      <c r="AC36" s="425">
        <f>AA36+1</f>
        <v>72</v>
      </c>
      <c r="AD36" s="404"/>
      <c r="AE36" s="425">
        <f>AC36+1</f>
        <v>73</v>
      </c>
      <c r="AF36" s="404"/>
      <c r="AG36" s="425">
        <f>AE36+1</f>
        <v>74</v>
      </c>
      <c r="AH36" s="404"/>
      <c r="AI36" s="425">
        <f>AG36+1</f>
        <v>75</v>
      </c>
      <c r="AJ36" s="404"/>
      <c r="AK36" s="425">
        <f>AI36+1</f>
        <v>76</v>
      </c>
      <c r="AL36" s="404"/>
      <c r="AM36" s="425">
        <f>AK36+1</f>
        <v>77</v>
      </c>
      <c r="AN36" s="404"/>
      <c r="AO36" s="425">
        <f>AM36+1</f>
        <v>78</v>
      </c>
      <c r="AP36" s="404"/>
      <c r="AQ36" s="425">
        <f>AO36+1</f>
        <v>79</v>
      </c>
      <c r="AR36" s="404"/>
      <c r="AS36" s="425">
        <f>AQ36+1</f>
        <v>80</v>
      </c>
      <c r="AT36" s="436"/>
      <c r="AU36" s="370"/>
      <c r="AV36" s="370"/>
      <c r="AW36" s="370"/>
      <c r="AX36" s="370"/>
      <c r="AY36" s="370"/>
    </row>
    <row r="37" ht="18.0" customHeight="1">
      <c r="A37" s="432"/>
      <c r="B37" s="428"/>
      <c r="C37" s="408" t="str">
        <f>VLOOKUP(C36,'TS Gantry - AP47'!$A$8:$C$638,3,FALSE)</f>
        <v>5/11</v>
      </c>
      <c r="D37" s="408"/>
      <c r="E37" s="408" t="str">
        <f>VLOOKUP(E36,'TS Gantry - AP47'!$A$8:$C$638,3,FALSE)</f>
        <v>6/0</v>
      </c>
      <c r="F37" s="408"/>
      <c r="G37" s="408" t="str">
        <f>VLOOKUP(G36,'TS Gantry - AP47'!$A$8:$C$638,3,FALSE)</f>
        <v>6/1</v>
      </c>
      <c r="H37" s="408"/>
      <c r="I37" s="408" t="str">
        <f>VLOOKUP(I36,'TS Gantry - AP47'!$A$8:$C$638,3,FALSE)</f>
        <v>6/2</v>
      </c>
      <c r="J37" s="408"/>
      <c r="K37" s="408" t="str">
        <f>VLOOKUP(K36,'TS Gantry - AP47'!$A$8:$C$638,3,FALSE)</f>
        <v>6/3</v>
      </c>
      <c r="L37" s="408"/>
      <c r="M37" s="408" t="str">
        <f>VLOOKUP(M36,'TS Gantry - AP47'!$A$8:$C$638,3,FALSE)</f>
        <v>6/4</v>
      </c>
      <c r="N37" s="408"/>
      <c r="O37" s="408" t="str">
        <f>VLOOKUP(O36,'TS Gantry - AP47'!$A$8:$C$638,3,FALSE)</f>
        <v>6/5</v>
      </c>
      <c r="P37" s="408"/>
      <c r="Q37" s="408" t="str">
        <f>VLOOKUP(Q36,'TS Gantry - AP47'!$A$8:$C$638,3,FALSE)</f>
        <v>6/6</v>
      </c>
      <c r="R37" s="408"/>
      <c r="S37" s="408" t="str">
        <f>VLOOKUP(S36,'TS Gantry - AP47'!$A$8:$C$638,3,FALSE)</f>
        <v>6/7</v>
      </c>
      <c r="T37" s="408"/>
      <c r="U37" s="408" t="str">
        <f>VLOOKUP(U36,'TS Gantry - AP47'!$A$8:$C$638,3,FALSE)</f>
        <v>6/8</v>
      </c>
      <c r="V37" s="408"/>
      <c r="W37" s="408" t="str">
        <f>VLOOKUP(W36,'TS Gantry - AP47'!$A$8:$C$638,3,FALSE)</f>
        <v>6/9</v>
      </c>
      <c r="X37" s="408"/>
      <c r="Y37" s="408" t="str">
        <f>VLOOKUP(Y36,'TS Gantry - AP47'!$A$8:$C$638,3,FALSE)</f>
        <v>6/10</v>
      </c>
      <c r="Z37" s="408"/>
      <c r="AA37" s="408" t="str">
        <f>VLOOKUP(AA36,'TS Gantry - AP47'!$A$8:$C$638,3,FALSE)</f>
        <v>7/0</v>
      </c>
      <c r="AB37" s="408"/>
      <c r="AC37" s="408" t="str">
        <f>VLOOKUP(AC36,'TS Gantry - AP47'!$A$8:$C$638,3,FALSE)</f>
        <v>7/1</v>
      </c>
      <c r="AD37" s="408"/>
      <c r="AE37" s="408" t="str">
        <f>VLOOKUP(AE36,'TS Gantry - AP47'!$A$8:$C$638,3,FALSE)</f>
        <v>7/2</v>
      </c>
      <c r="AF37" s="408"/>
      <c r="AG37" s="408" t="str">
        <f>VLOOKUP(AG36,'TS Gantry - AP47'!$A$8:$C$638,3,FALSE)</f>
        <v>7/3</v>
      </c>
      <c r="AH37" s="408"/>
      <c r="AI37" s="408" t="str">
        <f>VLOOKUP(AI36,'TS Gantry - AP47'!$A$8:$C$638,3,FALSE)</f>
        <v>7/4</v>
      </c>
      <c r="AJ37" s="408"/>
      <c r="AK37" s="408" t="str">
        <f>VLOOKUP(AK36,'TS Gantry - AP47'!$A$8:$C$638,3,FALSE)</f>
        <v>7/5</v>
      </c>
      <c r="AL37" s="404"/>
      <c r="AM37" s="408" t="str">
        <f>VLOOKUP(AM36,'TS Gantry - AP47'!$A$8:$C$638,3,FALSE)</f>
        <v>7/6</v>
      </c>
      <c r="AN37" s="408"/>
      <c r="AO37" s="408" t="str">
        <f>VLOOKUP(AO36,'TS Gantry - AP47'!$A$8:$C$638,3,FALSE)</f>
        <v>7/7</v>
      </c>
      <c r="AP37" s="408"/>
      <c r="AQ37" s="408" t="str">
        <f>VLOOKUP(AQ36,'TS Gantry - AP47'!$A$8:$C$638,3,FALSE)</f>
        <v>7/8</v>
      </c>
      <c r="AR37" s="408"/>
      <c r="AS37" s="408" t="str">
        <f>VLOOKUP(AS36,'TS Gantry - AP47'!$A$8:$C$638,3,FALSE)</f>
        <v>7/9</v>
      </c>
      <c r="AT37" s="437"/>
      <c r="AU37" s="432"/>
      <c r="AV37" s="432"/>
      <c r="AW37" s="432"/>
      <c r="AX37" s="432"/>
      <c r="AY37" s="432"/>
    </row>
    <row r="38" ht="15.0" customHeight="1">
      <c r="A38" s="404"/>
      <c r="B38" s="409"/>
      <c r="C38" s="404"/>
      <c r="D38" s="404"/>
      <c r="E38" s="404"/>
      <c r="F38" s="404"/>
      <c r="G38" s="404"/>
      <c r="H38" s="404"/>
      <c r="I38" s="404"/>
      <c r="J38" s="404"/>
      <c r="K38" s="404"/>
      <c r="L38" s="402"/>
      <c r="M38" s="404"/>
      <c r="N38" s="404"/>
      <c r="O38" s="404"/>
      <c r="P38" s="404"/>
      <c r="Q38" s="404"/>
      <c r="R38" s="404"/>
      <c r="S38" s="404"/>
      <c r="T38" s="404"/>
      <c r="U38" s="404"/>
      <c r="V38" s="404"/>
      <c r="W38" s="404"/>
      <c r="X38" s="404"/>
      <c r="Y38" s="404"/>
      <c r="Z38" s="404"/>
      <c r="AA38" s="404"/>
      <c r="AB38" s="404"/>
      <c r="AC38" s="404"/>
      <c r="AD38" s="404"/>
      <c r="AE38" s="404"/>
      <c r="AF38" s="404"/>
      <c r="AG38" s="404"/>
      <c r="AH38" s="404"/>
      <c r="AI38" s="404"/>
      <c r="AJ38" s="404"/>
      <c r="AK38" s="404"/>
      <c r="AM38" s="404"/>
      <c r="AN38" s="404"/>
      <c r="AO38" s="404"/>
      <c r="AP38" s="404"/>
      <c r="AQ38" s="404"/>
      <c r="AR38" s="402"/>
      <c r="AS38" s="404"/>
      <c r="AT38" s="436"/>
      <c r="AU38" s="404"/>
      <c r="AV38" s="404"/>
      <c r="AW38" s="404"/>
      <c r="AX38" s="404"/>
      <c r="AY38" s="404"/>
    </row>
    <row r="39" ht="15.0" customHeight="1">
      <c r="A39" s="370"/>
      <c r="B39" s="434"/>
      <c r="C39" s="370"/>
      <c r="D39" s="370"/>
      <c r="E39" s="370"/>
      <c r="F39" s="370"/>
      <c r="G39" s="370"/>
      <c r="H39" s="370"/>
      <c r="I39" s="370"/>
      <c r="J39" s="370"/>
      <c r="K39" s="370"/>
      <c r="L39" s="370"/>
      <c r="M39" s="370"/>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405"/>
      <c r="AU39" s="370"/>
      <c r="AV39" s="370"/>
      <c r="AW39" s="370"/>
      <c r="AX39" s="370"/>
      <c r="AY39" s="370"/>
    </row>
    <row r="40" ht="19.5" customHeight="1">
      <c r="A40" s="370"/>
      <c r="B40" s="434"/>
      <c r="C40" s="418">
        <v>3.0</v>
      </c>
      <c r="D40" s="417">
        <f>VLOOKUP(C37,'TS Gantry - AP47'!$C$8:$E$638,3,FALSE)</f>
        <v>419.406</v>
      </c>
      <c r="E40" s="418">
        <v>3.0</v>
      </c>
      <c r="F40" s="417">
        <f>VLOOKUP(E37,'TS Gantry - AP47'!$C$8:$E$638,3,FALSE)</f>
        <v>403</v>
      </c>
      <c r="G40" s="418">
        <v>3.0</v>
      </c>
      <c r="H40" s="417">
        <f>VLOOKUP(G37,'TS Gantry - AP47'!$C$8:$E$638,3,FALSE)</f>
        <v>437</v>
      </c>
      <c r="I40" s="418">
        <v>3.0</v>
      </c>
      <c r="J40" s="417">
        <f>VLOOKUP(I37,'TS Gantry - AP47'!$C$8:$E$638,3,FALSE)</f>
        <v>403</v>
      </c>
      <c r="K40" s="418">
        <v>3.0</v>
      </c>
      <c r="L40" s="417">
        <f>VLOOKUP(K37,'TS Gantry - AP47'!$C$8:$E$638,3,FALSE)</f>
        <v>437</v>
      </c>
      <c r="M40" s="418">
        <v>3.0</v>
      </c>
      <c r="N40" s="417">
        <f>VLOOKUP(M37,'TS Gantry - AP47'!$C$8:$E$638,3,FALSE)</f>
        <v>363</v>
      </c>
      <c r="O40" s="418">
        <v>3.0</v>
      </c>
      <c r="P40" s="417">
        <f>VLOOKUP(O37,'TS Gantry - AP47'!$C$8:$E$638,3,FALSE)</f>
        <v>469</v>
      </c>
      <c r="Q40" s="418">
        <v>3.0</v>
      </c>
      <c r="R40" s="417">
        <f>VLOOKUP(Q37,'TS Gantry - AP47'!$C$8:$E$638,3,FALSE)</f>
        <v>403</v>
      </c>
      <c r="S40" s="418">
        <v>3.0</v>
      </c>
      <c r="T40" s="417">
        <f>VLOOKUP(S37,'TS Gantry - AP47'!$C$8:$E$638,3,FALSE)</f>
        <v>432</v>
      </c>
      <c r="U40" s="418">
        <v>3.0</v>
      </c>
      <c r="V40" s="417">
        <f>VLOOKUP(U37,'TS Gantry - AP47'!$C$8:$E$638,3,FALSE)</f>
        <v>407</v>
      </c>
      <c r="W40" s="418">
        <v>3.0</v>
      </c>
      <c r="X40" s="417">
        <f>VLOOKUP(W37,'TS Gantry - AP47'!$C$8:$E$638,3,FALSE)</f>
        <v>427</v>
      </c>
      <c r="Y40" s="418">
        <v>3.0</v>
      </c>
      <c r="Z40" s="417">
        <f>VLOOKUP(Y37,'TS Gantry - AP47'!$C$8:$E$638,3,FALSE)</f>
        <v>385.067</v>
      </c>
      <c r="AA40" s="418">
        <v>3.0</v>
      </c>
      <c r="AB40" s="417">
        <f>VLOOKUP(AA37,'TS Gantry - AP47'!$C$8:$E$638,3,FALSE)</f>
        <v>444</v>
      </c>
      <c r="AC40" s="418">
        <v>3.0</v>
      </c>
      <c r="AD40" s="417">
        <f>VLOOKUP(AC37,'TS Gantry - AP47'!$C$8:$E$638,3,FALSE)</f>
        <v>394</v>
      </c>
      <c r="AE40" s="418">
        <v>3.0</v>
      </c>
      <c r="AF40" s="417">
        <f>VLOOKUP(AE37,'TS Gantry - AP47'!$C$8:$E$638,3,FALSE)</f>
        <v>367</v>
      </c>
      <c r="AG40" s="418">
        <v>3.0</v>
      </c>
      <c r="AH40" s="417">
        <f>VLOOKUP(AG37,'TS Gantry - AP47'!$C$8:$E$638,3,FALSE)</f>
        <v>388</v>
      </c>
      <c r="AI40" s="418">
        <v>3.0</v>
      </c>
      <c r="AJ40" s="417">
        <f>VLOOKUP(AI37,'TS Gantry - AP47'!$C$8:$E$638,3,FALSE)</f>
        <v>389</v>
      </c>
      <c r="AK40" s="418">
        <v>3.0</v>
      </c>
      <c r="AL40" s="417">
        <f>VLOOKUP(AK37,'TS Gantry - AP47'!$C$8:$E$638,3,FALSE)</f>
        <v>385</v>
      </c>
      <c r="AM40" s="438">
        <v>3.0</v>
      </c>
      <c r="AN40" s="417">
        <f>VLOOKUP(AM37,'TS Gantry - AP47'!$C$8:$E$638,3,FALSE)</f>
        <v>389</v>
      </c>
      <c r="AO40" s="418">
        <v>3.0</v>
      </c>
      <c r="AP40" s="417">
        <f>VLOOKUP(AO37,'TS Gantry - AP47'!$C$8:$E$638,3,FALSE)</f>
        <v>395</v>
      </c>
      <c r="AQ40" s="418">
        <v>3.0</v>
      </c>
      <c r="AR40" s="417">
        <f>VLOOKUP(AQ37,'TS Gantry - AP47'!$C$8:$E$638,3,FALSE)</f>
        <v>432</v>
      </c>
      <c r="AS40" s="418">
        <v>3.0</v>
      </c>
      <c r="AT40" s="419">
        <f>VLOOKUP(AS37,'TS Gantry - AP47'!$C$8:$E$638,3,FALSE)</f>
        <v>371</v>
      </c>
      <c r="AU40" s="370">
        <f>COUNTIF(B40:AT40,"3")</f>
        <v>22</v>
      </c>
      <c r="AV40" s="370"/>
      <c r="AW40" s="370"/>
      <c r="AX40" s="370"/>
      <c r="AY40" s="370"/>
    </row>
    <row r="41" ht="19.5" customHeight="1">
      <c r="A41" s="370"/>
      <c r="B41" s="434"/>
      <c r="C41" s="422">
        <v>2.0</v>
      </c>
      <c r="D41" s="370"/>
      <c r="E41" s="422">
        <v>2.0</v>
      </c>
      <c r="F41" s="370"/>
      <c r="G41" s="422">
        <v>2.0</v>
      </c>
      <c r="H41" s="370"/>
      <c r="I41" s="422">
        <v>2.0</v>
      </c>
      <c r="J41" s="370"/>
      <c r="K41" s="422">
        <v>2.0</v>
      </c>
      <c r="L41" s="370"/>
      <c r="M41" s="422">
        <v>2.0</v>
      </c>
      <c r="N41" s="370"/>
      <c r="O41" s="422">
        <v>2.0</v>
      </c>
      <c r="P41" s="370"/>
      <c r="Q41" s="422">
        <v>2.0</v>
      </c>
      <c r="R41" s="370"/>
      <c r="S41" s="422">
        <v>2.0</v>
      </c>
      <c r="T41" s="370"/>
      <c r="U41" s="422">
        <v>2.0</v>
      </c>
      <c r="V41" s="370"/>
      <c r="W41" s="422">
        <v>2.0</v>
      </c>
      <c r="X41" s="370"/>
      <c r="Y41" s="422">
        <v>2.0</v>
      </c>
      <c r="Z41" s="370"/>
      <c r="AA41" s="439">
        <v>2.0</v>
      </c>
      <c r="AB41" s="370"/>
      <c r="AC41" s="422">
        <v>2.0</v>
      </c>
      <c r="AD41" s="370"/>
      <c r="AE41" s="422">
        <v>2.0</v>
      </c>
      <c r="AF41" s="370"/>
      <c r="AG41" s="422">
        <v>2.0</v>
      </c>
      <c r="AH41" s="370"/>
      <c r="AI41" s="422">
        <v>2.0</v>
      </c>
      <c r="AJ41" s="370"/>
      <c r="AK41" s="422">
        <v>2.0</v>
      </c>
      <c r="AL41" s="370"/>
      <c r="AM41" s="422">
        <v>2.0</v>
      </c>
      <c r="AN41" s="370"/>
      <c r="AO41" s="422">
        <v>2.0</v>
      </c>
      <c r="AP41" s="370"/>
      <c r="AQ41" s="422">
        <v>2.0</v>
      </c>
      <c r="AR41" s="370"/>
      <c r="AS41" s="422">
        <v>2.0</v>
      </c>
      <c r="AT41" s="405"/>
      <c r="AU41" s="370"/>
      <c r="AV41" s="370"/>
      <c r="AW41" s="370"/>
      <c r="AX41" s="370"/>
      <c r="AY41" s="370"/>
    </row>
    <row r="42" ht="18.0" customHeight="1">
      <c r="A42" s="370"/>
      <c r="B42" s="409"/>
      <c r="C42" s="387" t="str">
        <f>VLOOKUP(C37,'TS Gantry - AP47'!$C$8:$D$638,2,FALSE)</f>
        <v>DA+9</v>
      </c>
      <c r="D42" s="387"/>
      <c r="E42" s="387" t="str">
        <f>VLOOKUP(E37,'TS Gantry - AP47'!$C$8:$D$638,2,FALSE)</f>
        <v>DB1+0</v>
      </c>
      <c r="F42" s="387"/>
      <c r="G42" s="387" t="str">
        <f>VLOOKUP(G37,'TS Gantry - AP47'!$C$8:$D$638,2,FALSE)</f>
        <v>DA+3</v>
      </c>
      <c r="H42" s="387"/>
      <c r="I42" s="387" t="str">
        <f>VLOOKUP(I37,'TS Gantry - AP47'!$C$8:$D$638,2,FALSE)</f>
        <v>DA+3</v>
      </c>
      <c r="J42" s="387"/>
      <c r="K42" s="387" t="str">
        <f>VLOOKUP(K37,'TS Gantry - AP47'!$C$8:$D$638,2,FALSE)</f>
        <v>DA+6</v>
      </c>
      <c r="L42" s="387"/>
      <c r="M42" s="387" t="str">
        <f>VLOOKUP(M37,'TS Gantry - AP47'!$C$8:$D$638,2,FALSE)</f>
        <v>DA+3</v>
      </c>
      <c r="N42" s="387"/>
      <c r="O42" s="387" t="str">
        <f>VLOOKUP(O37,'TS Gantry - AP47'!$C$8:$D$638,2,FALSE)</f>
        <v>DA+9</v>
      </c>
      <c r="P42" s="387"/>
      <c r="Q42" s="387" t="str">
        <f>VLOOKUP(Q37,'TS Gantry - AP47'!$C$8:$D$638,2,FALSE)</f>
        <v>DB1+3</v>
      </c>
      <c r="R42" s="387"/>
      <c r="S42" s="387" t="str">
        <f>VLOOKUP(S37,'TS Gantry - AP47'!$C$8:$D$638,2,FALSE)</f>
        <v>DA+0</v>
      </c>
      <c r="T42" s="387"/>
      <c r="U42" s="387" t="str">
        <f>VLOOKUP(U37,'TS Gantry - AP47'!$C$8:$D$638,2,FALSE)</f>
        <v>DA+6</v>
      </c>
      <c r="V42" s="387"/>
      <c r="W42" s="387" t="str">
        <f>VLOOKUP(W37,'TS Gantry - AP47'!$C$8:$D$638,2,FALSE)</f>
        <v>DA+3</v>
      </c>
      <c r="X42" s="387"/>
      <c r="Y42" s="387" t="str">
        <f>VLOOKUP(Y37,'TS Gantry - AP47'!$C$8:$D$638,2,FALSE)</f>
        <v>DA+6</v>
      </c>
      <c r="Z42" s="387"/>
      <c r="AA42" s="387" t="str">
        <f>VLOOKUP(AA37,'TS Gantry - AP47'!$C$8:$D$638,2,FALSE)</f>
        <v>DB1+3</v>
      </c>
      <c r="AB42" s="387"/>
      <c r="AC42" s="387" t="str">
        <f>VLOOKUP(AC37,'TS Gantry - AP47'!$C$8:$D$638,2,FALSE)</f>
        <v>DA+6</v>
      </c>
      <c r="AD42" s="387"/>
      <c r="AE42" s="387" t="str">
        <f>VLOOKUP(AE37,'TS Gantry - AP47'!$C$8:$D$638,2,FALSE)</f>
        <v>DA-1.5</v>
      </c>
      <c r="AF42" s="387"/>
      <c r="AG42" s="387" t="str">
        <f>VLOOKUP(AG37,'TS Gantry - AP47'!$C$8:$D$638,2,FALSE)</f>
        <v>DA+0</v>
      </c>
      <c r="AH42" s="387"/>
      <c r="AI42" s="387" t="str">
        <f>VLOOKUP(AI37,'TS Gantry - AP47'!$C$8:$D$638,2,FALSE)</f>
        <v>DA+0</v>
      </c>
      <c r="AJ42" s="387"/>
      <c r="AK42" s="387" t="str">
        <f>VLOOKUP(AK37,'TS Gantry - AP47'!$C$8:$D$638,2,FALSE)</f>
        <v>DA-1.5</v>
      </c>
      <c r="AL42" s="387"/>
      <c r="AM42" s="387" t="str">
        <f>VLOOKUP(AM37,'TS Gantry - AP47'!$C$8:$D$638,2,FALSE)</f>
        <v>DA+0</v>
      </c>
      <c r="AN42" s="387"/>
      <c r="AO42" s="387" t="str">
        <f>VLOOKUP(AO37,'TS Gantry - AP47'!$C$8:$D$638,2,FALSE)</f>
        <v>DA-1.5</v>
      </c>
      <c r="AP42" s="387"/>
      <c r="AQ42" s="387" t="str">
        <f>VLOOKUP(AQ37,'TS Gantry - AP47'!$C$8:$D$638,2,FALSE)</f>
        <v>DA+3</v>
      </c>
      <c r="AR42" s="387"/>
      <c r="AS42" s="387" t="str">
        <f>VLOOKUP(AS37,'TS Gantry - AP47'!$C$8:$D$638,2,FALSE)</f>
        <v>DA+3</v>
      </c>
      <c r="AT42" s="424"/>
      <c r="AU42" s="370"/>
      <c r="AV42" s="370"/>
      <c r="AW42" s="370"/>
      <c r="AX42" s="370"/>
      <c r="AY42" s="370"/>
    </row>
    <row r="43" ht="15.0" customHeight="1">
      <c r="A43" s="370"/>
      <c r="B43" s="409"/>
      <c r="C43" s="387"/>
      <c r="D43" s="387"/>
      <c r="E43" s="387"/>
      <c r="F43" s="387"/>
      <c r="G43" s="387"/>
      <c r="H43" s="387"/>
      <c r="I43" s="387"/>
      <c r="J43" s="387"/>
      <c r="K43" s="387"/>
      <c r="L43" s="387"/>
      <c r="M43" s="387"/>
      <c r="N43" s="387"/>
      <c r="O43" s="387"/>
      <c r="P43" s="387"/>
      <c r="Q43" s="387"/>
      <c r="R43" s="387"/>
      <c r="S43" s="387"/>
      <c r="T43" s="387"/>
      <c r="U43" s="387"/>
      <c r="V43" s="387"/>
      <c r="W43" s="387"/>
      <c r="X43" s="387"/>
      <c r="Y43" s="387"/>
      <c r="Z43" s="387"/>
      <c r="AA43" s="387"/>
      <c r="AB43" s="387"/>
      <c r="AC43" s="387"/>
      <c r="AD43" s="387"/>
      <c r="AE43" s="387"/>
      <c r="AF43" s="387"/>
      <c r="AG43" s="387"/>
      <c r="AH43" s="387"/>
      <c r="AI43" s="387"/>
      <c r="AJ43" s="387"/>
      <c r="AK43" s="387"/>
      <c r="AL43" s="387"/>
      <c r="AM43" s="387"/>
      <c r="AN43" s="387"/>
      <c r="AO43" s="387"/>
      <c r="AP43" s="387"/>
      <c r="AQ43" s="387"/>
      <c r="AR43" s="404"/>
      <c r="AS43" s="387"/>
      <c r="AT43" s="424"/>
      <c r="AU43" s="370"/>
      <c r="AV43" s="370"/>
      <c r="AW43" s="370"/>
      <c r="AX43" s="370"/>
      <c r="AY43" s="370"/>
    </row>
    <row r="44" ht="18.0" customHeight="1">
      <c r="A44" s="370"/>
      <c r="B44" s="427"/>
      <c r="C44" s="425">
        <f>AS36+1</f>
        <v>81</v>
      </c>
      <c r="D44" s="404"/>
      <c r="E44" s="425">
        <f>C44+1</f>
        <v>82</v>
      </c>
      <c r="F44" s="404"/>
      <c r="G44" s="425">
        <f>E44+1</f>
        <v>83</v>
      </c>
      <c r="H44" s="404"/>
      <c r="I44" s="425">
        <f>G44+1</f>
        <v>84</v>
      </c>
      <c r="J44" s="404"/>
      <c r="K44" s="425">
        <f>I44+1</f>
        <v>85</v>
      </c>
      <c r="L44" s="404"/>
      <c r="M44" s="425">
        <f>K44+1</f>
        <v>86</v>
      </c>
      <c r="N44" s="404"/>
      <c r="O44" s="425">
        <f>M44+1</f>
        <v>87</v>
      </c>
      <c r="P44" s="404"/>
      <c r="Q44" s="425">
        <f>O44+1</f>
        <v>88</v>
      </c>
      <c r="R44" s="404"/>
      <c r="S44" s="425">
        <f>Q44+1</f>
        <v>89</v>
      </c>
      <c r="T44" s="404"/>
      <c r="U44" s="425">
        <f>S44+1</f>
        <v>90</v>
      </c>
      <c r="V44" s="404"/>
      <c r="W44" s="425">
        <f>U44+1</f>
        <v>91</v>
      </c>
      <c r="X44" s="404"/>
      <c r="Y44" s="425">
        <f>W44+1</f>
        <v>92</v>
      </c>
      <c r="Z44" s="404"/>
      <c r="AA44" s="425">
        <f>Y44+1</f>
        <v>93</v>
      </c>
      <c r="AB44" s="404"/>
      <c r="AC44" s="425">
        <f>AA44+1</f>
        <v>94</v>
      </c>
      <c r="AD44" s="404"/>
      <c r="AE44" s="425">
        <f>AC44+1</f>
        <v>95</v>
      </c>
      <c r="AF44" s="404"/>
      <c r="AG44" s="425">
        <f>AE44+1</f>
        <v>96</v>
      </c>
      <c r="AH44" s="404"/>
      <c r="AI44" s="425">
        <f>AG44+1</f>
        <v>97</v>
      </c>
      <c r="AJ44" s="404"/>
      <c r="AK44" s="425">
        <f>AI44+1</f>
        <v>98</v>
      </c>
      <c r="AL44" s="404"/>
      <c r="AM44" s="425">
        <f>AK44+1</f>
        <v>99</v>
      </c>
      <c r="AN44" s="404"/>
      <c r="AO44" s="425">
        <f>AM44+1</f>
        <v>100</v>
      </c>
      <c r="AP44" s="404"/>
      <c r="AQ44" s="425">
        <f>AO44+1</f>
        <v>101</v>
      </c>
      <c r="AR44" s="370"/>
      <c r="AS44" s="425">
        <f>AQ44+1</f>
        <v>102</v>
      </c>
      <c r="AT44" s="436"/>
      <c r="AU44" s="370"/>
      <c r="AV44" s="370"/>
      <c r="AW44" s="370"/>
      <c r="AX44" s="370"/>
      <c r="AY44" s="370"/>
    </row>
    <row r="45" ht="18.0" customHeight="1">
      <c r="A45" s="440"/>
      <c r="B45" s="441"/>
      <c r="C45" s="408" t="str">
        <f>VLOOKUP(C44,'TS Gantry - AP47'!$A$8:$C$638,3,FALSE)</f>
        <v>7/10</v>
      </c>
      <c r="D45" s="408"/>
      <c r="E45" s="408" t="str">
        <f>VLOOKUP(E44,'TS Gantry - AP47'!$A$8:$C$638,3,FALSE)</f>
        <v>7/11</v>
      </c>
      <c r="F45" s="408"/>
      <c r="G45" s="408" t="str">
        <f>VLOOKUP(G44,'TS Gantry - AP47'!$A$8:$C$638,3,FALSE)</f>
        <v>8/0</v>
      </c>
      <c r="H45" s="408"/>
      <c r="I45" s="408" t="str">
        <f>VLOOKUP(I44,'TS Gantry - AP47'!$A$8:$C$638,3,FALSE)</f>
        <v>8/1</v>
      </c>
      <c r="J45" s="408"/>
      <c r="K45" s="408" t="str">
        <f>VLOOKUP(K44,'TS Gantry - AP47'!$A$8:$C$638,3,FALSE)</f>
        <v>8/2</v>
      </c>
      <c r="L45" s="408"/>
      <c r="M45" s="408" t="str">
        <f>VLOOKUP(M44,'TS Gantry - AP47'!$A$8:$C$638,3,FALSE)</f>
        <v>8/3</v>
      </c>
      <c r="N45" s="408"/>
      <c r="O45" s="408" t="str">
        <f>VLOOKUP(O44,'TS Gantry - AP47'!$A$8:$C$638,3,FALSE)</f>
        <v>8/4</v>
      </c>
      <c r="P45" s="408"/>
      <c r="Q45" s="408" t="str">
        <f>VLOOKUP(Q44,'TS Gantry - AP47'!$A$8:$C$638,3,FALSE)</f>
        <v>8/5</v>
      </c>
      <c r="R45" s="408"/>
      <c r="S45" s="408" t="str">
        <f>VLOOKUP(S44,'TS Gantry - AP47'!$A$8:$C$638,3,FALSE)</f>
        <v>8/6</v>
      </c>
      <c r="T45" s="408"/>
      <c r="U45" s="408" t="str">
        <f>VLOOKUP(U44,'TS Gantry - AP47'!$A$8:$C$638,3,FALSE)</f>
        <v>8/7</v>
      </c>
      <c r="V45" s="408"/>
      <c r="W45" s="408" t="str">
        <f>VLOOKUP(W44,'TS Gantry - AP47'!$A$8:$C$638,3,FALSE)</f>
        <v>8/8</v>
      </c>
      <c r="X45" s="408"/>
      <c r="Y45" s="408" t="str">
        <f>VLOOKUP(Y44,'TS Gantry - AP47'!$A$8:$C$638,3,FALSE)</f>
        <v>9/0</v>
      </c>
      <c r="Z45" s="408"/>
      <c r="AA45" s="408" t="str">
        <f>VLOOKUP(AA44,'TS Gantry - AP47'!$A$8:$C$638,3,FALSE)</f>
        <v>9/1</v>
      </c>
      <c r="AB45" s="408"/>
      <c r="AC45" s="408" t="str">
        <f>VLOOKUP(AC44,'TS Gantry - AP47'!$A$8:$C$638,3,FALSE)</f>
        <v>9/2</v>
      </c>
      <c r="AD45" s="408"/>
      <c r="AE45" s="408" t="str">
        <f>VLOOKUP(AE44,'TS Gantry - AP47'!$A$8:$C$638,3,FALSE)</f>
        <v>9/3</v>
      </c>
      <c r="AF45" s="408"/>
      <c r="AG45" s="408" t="str">
        <f>VLOOKUP(AG44,'TS Gantry - AP47'!$A$8:$C$638,3,FALSE)</f>
        <v>9/4</v>
      </c>
      <c r="AH45" s="408"/>
      <c r="AI45" s="408" t="str">
        <f>VLOOKUP(AI44,'TS Gantry - AP47'!$A$8:$C$638,3,FALSE)</f>
        <v>10/0</v>
      </c>
      <c r="AJ45" s="408"/>
      <c r="AK45" s="408" t="str">
        <f>VLOOKUP(AK44,'TS Gantry - AP47'!$A$8:$C$638,3,FALSE)</f>
        <v>11/0</v>
      </c>
      <c r="AL45" s="408"/>
      <c r="AM45" s="408" t="str">
        <f>VLOOKUP(AM44,'TS Gantry - AP47'!$A$8:$C$638,3,FALSE)</f>
        <v>11/1</v>
      </c>
      <c r="AN45" s="408"/>
      <c r="AO45" s="408" t="str">
        <f>VLOOKUP(AO44,'TS Gantry - AP47'!$A$8:$C$638,3,FALSE)</f>
        <v>11/2</v>
      </c>
      <c r="AP45" s="408"/>
      <c r="AQ45" s="442" t="s">
        <v>356</v>
      </c>
      <c r="AR45" s="408"/>
      <c r="AS45" s="408" t="str">
        <f>VLOOKUP(AS44,'TS Gantry - AP47'!$A$8:$C$638,3,FALSE)</f>
        <v>11/4</v>
      </c>
      <c r="AT45" s="437"/>
      <c r="AU45" s="440"/>
      <c r="AV45" s="440"/>
      <c r="AW45" s="440"/>
      <c r="AX45" s="440"/>
      <c r="AY45" s="440"/>
    </row>
    <row r="46" ht="15.0" customHeight="1">
      <c r="A46" s="404"/>
      <c r="B46" s="409"/>
      <c r="C46" s="404"/>
      <c r="D46" s="404"/>
      <c r="E46" s="404"/>
      <c r="F46" s="404"/>
      <c r="G46" s="404"/>
      <c r="H46" s="404"/>
      <c r="I46" s="404"/>
      <c r="J46" s="404"/>
      <c r="K46" s="404"/>
      <c r="L46" s="404"/>
      <c r="M46" s="404"/>
      <c r="N46" s="404"/>
      <c r="O46" s="404"/>
      <c r="Q46" s="404"/>
      <c r="R46" s="402"/>
      <c r="S46" s="404"/>
      <c r="T46" s="404"/>
      <c r="U46" s="404"/>
      <c r="V46" s="404"/>
      <c r="W46" s="404"/>
      <c r="X46" s="404"/>
      <c r="Y46" s="404"/>
      <c r="Z46" s="404"/>
      <c r="AA46" s="404"/>
      <c r="AB46" s="404"/>
      <c r="AC46" s="404"/>
      <c r="AD46" s="402"/>
      <c r="AE46" s="404"/>
      <c r="AF46" s="404"/>
      <c r="AG46" s="404"/>
      <c r="AH46" s="404"/>
      <c r="AI46" s="404"/>
      <c r="AJ46" s="443" t="s">
        <v>832</v>
      </c>
      <c r="AK46" s="404"/>
      <c r="AL46" s="404"/>
      <c r="AM46" s="404"/>
      <c r="AN46" s="404"/>
      <c r="AO46" s="404"/>
      <c r="AP46" s="404"/>
      <c r="AQ46" s="404"/>
      <c r="AR46" s="404"/>
      <c r="AS46" s="404"/>
      <c r="AT46" s="436"/>
      <c r="AU46" s="404"/>
      <c r="AV46" s="404"/>
      <c r="AW46" s="404"/>
      <c r="AX46" s="404"/>
      <c r="AY46" s="404"/>
    </row>
    <row r="47" ht="15.0" customHeight="1">
      <c r="A47" s="370"/>
      <c r="B47" s="434"/>
      <c r="C47" s="370"/>
      <c r="D47" s="370"/>
      <c r="E47" s="370"/>
      <c r="F47" s="370"/>
      <c r="G47" s="370"/>
      <c r="H47" s="370"/>
      <c r="I47" s="370"/>
      <c r="J47" s="370"/>
      <c r="K47" s="370"/>
      <c r="L47" s="370"/>
      <c r="M47" s="370"/>
      <c r="N47" s="370"/>
      <c r="O47" s="370"/>
      <c r="P47" s="404"/>
      <c r="Q47" s="370"/>
      <c r="R47" s="370"/>
      <c r="S47" s="370"/>
      <c r="T47" s="370"/>
      <c r="U47" s="370"/>
      <c r="V47" s="370"/>
      <c r="W47" s="370"/>
      <c r="X47" s="370"/>
      <c r="Y47" s="370"/>
      <c r="Z47" s="370"/>
      <c r="AA47" s="370"/>
      <c r="AB47" s="370"/>
      <c r="AC47" s="370"/>
      <c r="AD47" s="404"/>
      <c r="AE47" s="370"/>
      <c r="AF47" s="370"/>
      <c r="AG47" s="370"/>
      <c r="AH47" s="370"/>
      <c r="AI47" s="370"/>
      <c r="AJ47" s="444" t="s">
        <v>827</v>
      </c>
      <c r="AK47" s="370"/>
      <c r="AL47" s="370"/>
      <c r="AM47" s="370"/>
      <c r="AN47" s="370"/>
      <c r="AO47" s="370"/>
      <c r="AP47" s="370"/>
      <c r="AQ47" s="370"/>
      <c r="AR47" s="370"/>
      <c r="AS47" s="370"/>
      <c r="AT47" s="405"/>
      <c r="AU47" s="370"/>
      <c r="AV47" s="370"/>
      <c r="AW47" s="370"/>
      <c r="AX47" s="370"/>
      <c r="AY47" s="370"/>
    </row>
    <row r="48" ht="19.5" customHeight="1">
      <c r="A48" s="370"/>
      <c r="B48" s="434"/>
      <c r="C48" s="418">
        <v>3.0</v>
      </c>
      <c r="D48" s="417">
        <f>VLOOKUP(C45,'TS Gantry - AP47'!$C$8:$E$638,3,FALSE)</f>
        <v>385</v>
      </c>
      <c r="E48" s="418">
        <v>3.0</v>
      </c>
      <c r="F48" s="417">
        <f>VLOOKUP(E45,'TS Gantry - AP47'!$C$8:$E$638,3,FALSE)</f>
        <v>408.062</v>
      </c>
      <c r="G48" s="418">
        <v>3.0</v>
      </c>
      <c r="H48" s="417">
        <f>VLOOKUP(G45,'TS Gantry - AP47'!$C$8:$E$638,3,FALSE)</f>
        <v>372</v>
      </c>
      <c r="I48" s="418">
        <v>3.0</v>
      </c>
      <c r="J48" s="417">
        <f>VLOOKUP(I45,'TS Gantry - AP47'!$C$8:$E$638,3,FALSE)</f>
        <v>383</v>
      </c>
      <c r="K48" s="418">
        <v>3.0</v>
      </c>
      <c r="L48" s="417">
        <f>VLOOKUP(K45,'TS Gantry - AP47'!$C$8:$E$638,3,FALSE)</f>
        <v>427</v>
      </c>
      <c r="M48" s="418">
        <v>3.0</v>
      </c>
      <c r="N48" s="417">
        <f>VLOOKUP(M45,'TS Gantry - AP47'!$C$8:$E$638,3,FALSE)</f>
        <v>402</v>
      </c>
      <c r="O48" s="418">
        <v>3.0</v>
      </c>
      <c r="P48" s="417">
        <f>VLOOKUP(O45,'TS Gantry - AP47'!$C$8:$E$638,3,FALSE)</f>
        <v>388</v>
      </c>
      <c r="Q48" s="418">
        <v>3.0</v>
      </c>
      <c r="R48" s="417">
        <f>VLOOKUP(Q45,'TS Gantry - AP47'!$C$8:$E$638,3,FALSE)</f>
        <v>365</v>
      </c>
      <c r="S48" s="418">
        <v>3.0</v>
      </c>
      <c r="T48" s="417">
        <f>VLOOKUP(S45,'TS Gantry - AP47'!$C$8:$E$638,3,FALSE)</f>
        <v>422</v>
      </c>
      <c r="U48" s="418">
        <v>3.0</v>
      </c>
      <c r="V48" s="417">
        <f>VLOOKUP(U45,'TS Gantry - AP47'!$C$8:$E$638,3,FALSE)</f>
        <v>384</v>
      </c>
      <c r="W48" s="418">
        <v>3.0</v>
      </c>
      <c r="X48" s="417">
        <f>VLOOKUP(W45,'TS Gantry - AP47'!$C$8:$E$638,3,FALSE)</f>
        <v>380.388</v>
      </c>
      <c r="Y48" s="418">
        <v>3.0</v>
      </c>
      <c r="Z48" s="417">
        <f>VLOOKUP(Y45,'TS Gantry - AP47'!$C$8:$E$638,3,FALSE)</f>
        <v>329</v>
      </c>
      <c r="AA48" s="418">
        <v>3.0</v>
      </c>
      <c r="AB48" s="417">
        <f>VLOOKUP(AA45,'TS Gantry - AP47'!$C$8:$E$638,3,FALSE)</f>
        <v>429</v>
      </c>
      <c r="AC48" s="418">
        <v>3.0</v>
      </c>
      <c r="AD48" s="417">
        <f>VLOOKUP(AC45,'TS Gantry - AP47'!$C$8:$E$638,3,FALSE)</f>
        <v>411</v>
      </c>
      <c r="AE48" s="418">
        <v>3.0</v>
      </c>
      <c r="AF48" s="417">
        <f>VLOOKUP(AE45,'TS Gantry - AP47'!$C$8:$E$638,3,FALSE)</f>
        <v>394</v>
      </c>
      <c r="AG48" s="418">
        <v>3.0</v>
      </c>
      <c r="AH48" s="417">
        <f>VLOOKUP(AG45,'TS Gantry - AP47'!$C$8:$E$638,3,FALSE)</f>
        <v>445.871</v>
      </c>
      <c r="AI48" s="418">
        <v>3.0</v>
      </c>
      <c r="AJ48" s="417">
        <f>VLOOKUP(AI45,'TS Gantry - AP47'!$C$8:$E$638,3,FALSE)</f>
        <v>200.429</v>
      </c>
      <c r="AK48" s="418">
        <v>3.0</v>
      </c>
      <c r="AL48" s="417">
        <f>VLOOKUP(AK45,'TS Gantry - AP47'!$C$8:$E$638,3,FALSE)</f>
        <v>453</v>
      </c>
      <c r="AM48" s="418">
        <v>3.0</v>
      </c>
      <c r="AN48" s="417">
        <f>VLOOKUP(AM45,'TS Gantry - AP47'!$C$8:$E$638,3,FALSE)</f>
        <v>387</v>
      </c>
      <c r="AO48" s="418">
        <v>3.0</v>
      </c>
      <c r="AP48" s="417">
        <f>VLOOKUP(AO45,'TS Gantry - AP47'!$C$8:$E$638,3,FALSE)</f>
        <v>383</v>
      </c>
      <c r="AQ48" s="418">
        <v>3.0</v>
      </c>
      <c r="AR48" s="417">
        <f>VLOOKUP(AQ45,'TS Gantry - AP47'!$C$8:$E$638,3,FALSE)</f>
        <v>399</v>
      </c>
      <c r="AS48" s="418">
        <v>3.0</v>
      </c>
      <c r="AT48" s="419">
        <f>VLOOKUP(AS45,'TS Gantry - AP47'!$C$8:$E$638,3,FALSE)</f>
        <v>385</v>
      </c>
      <c r="AU48" s="370">
        <f>COUNTIF(B48:AT48,"3")</f>
        <v>22</v>
      </c>
      <c r="AV48" s="370"/>
      <c r="AW48" s="370"/>
      <c r="AX48" s="370"/>
      <c r="AY48" s="370"/>
    </row>
    <row r="49" ht="19.5" customHeight="1">
      <c r="A49" s="370"/>
      <c r="B49" s="434"/>
      <c r="C49" s="422">
        <v>2.0</v>
      </c>
      <c r="D49" s="370"/>
      <c r="E49" s="439">
        <v>2.0</v>
      </c>
      <c r="F49" s="370"/>
      <c r="G49" s="439">
        <v>2.0</v>
      </c>
      <c r="H49" s="370"/>
      <c r="I49" s="439">
        <v>2.0</v>
      </c>
      <c r="J49" s="370"/>
      <c r="K49" s="422">
        <v>2.0</v>
      </c>
      <c r="L49" s="370"/>
      <c r="M49" s="422">
        <v>2.0</v>
      </c>
      <c r="N49" s="370"/>
      <c r="O49" s="422">
        <v>2.0</v>
      </c>
      <c r="P49" s="370"/>
      <c r="Q49" s="422">
        <v>2.0</v>
      </c>
      <c r="R49" s="370"/>
      <c r="S49" s="422">
        <v>2.0</v>
      </c>
      <c r="T49" s="370"/>
      <c r="U49" s="439">
        <v>2.0</v>
      </c>
      <c r="V49" s="370"/>
      <c r="W49" s="422">
        <v>2.0</v>
      </c>
      <c r="X49" s="370"/>
      <c r="Y49" s="439">
        <v>2.0</v>
      </c>
      <c r="Z49" s="370"/>
      <c r="AA49" s="439">
        <v>2.0</v>
      </c>
      <c r="AB49" s="370"/>
      <c r="AC49" s="422">
        <v>2.0</v>
      </c>
      <c r="AD49" s="370"/>
      <c r="AE49" s="422">
        <v>2.0</v>
      </c>
      <c r="AF49" s="370"/>
      <c r="AG49" s="422">
        <v>2.0</v>
      </c>
      <c r="AH49" s="370"/>
      <c r="AI49" s="422">
        <v>2.0</v>
      </c>
      <c r="AJ49" s="370"/>
      <c r="AK49" s="422">
        <v>2.0</v>
      </c>
      <c r="AL49" s="370"/>
      <c r="AM49" s="422">
        <v>2.0</v>
      </c>
      <c r="AN49" s="370"/>
      <c r="AO49" s="422">
        <v>2.0</v>
      </c>
      <c r="AP49" s="370"/>
      <c r="AQ49" s="439">
        <v>2.0</v>
      </c>
      <c r="AR49" s="370"/>
      <c r="AS49" s="439">
        <v>2.0</v>
      </c>
      <c r="AT49" s="405"/>
      <c r="AU49" s="370"/>
      <c r="AV49" s="370"/>
      <c r="AW49" s="370"/>
      <c r="AX49" s="370"/>
      <c r="AY49" s="370"/>
    </row>
    <row r="50" ht="18.0" customHeight="1">
      <c r="A50" s="370"/>
      <c r="B50" s="409"/>
      <c r="C50" s="387" t="str">
        <f>VLOOKUP(C45,'TS Gantry - AP47'!$C$8:$D$638,2,FALSE)</f>
        <v>DA+0</v>
      </c>
      <c r="D50" s="387"/>
      <c r="E50" s="387" t="str">
        <f>VLOOKUP(E45,'TS Gantry - AP47'!$C$8:$D$638,2,FALSE)</f>
        <v>DA+3</v>
      </c>
      <c r="F50" s="387"/>
      <c r="G50" s="387" t="str">
        <f>VLOOKUP(G45,'TS Gantry - AP47'!$C$8:$D$638,2,FALSE)</f>
        <v>DC1+0</v>
      </c>
      <c r="H50" s="387"/>
      <c r="I50" s="387" t="str">
        <f>VLOOKUP(I45,'TS Gantry - AP47'!$C$8:$D$638,2,FALSE)</f>
        <v>DA-1.5</v>
      </c>
      <c r="J50" s="387"/>
      <c r="K50" s="387" t="str">
        <f>VLOOKUP(K45,'TS Gantry - AP47'!$C$8:$D$638,2,FALSE)</f>
        <v>DA+3</v>
      </c>
      <c r="L50" s="387"/>
      <c r="M50" s="387" t="str">
        <f>VLOOKUP(M45,'TS Gantry - AP47'!$C$8:$D$638,2,FALSE)</f>
        <v>DA+6</v>
      </c>
      <c r="N50" s="387"/>
      <c r="O50" s="387" t="str">
        <f>VLOOKUP(O45,'TS Gantry - AP47'!$C$8:$D$638,2,FALSE)</f>
        <v>DA+3</v>
      </c>
      <c r="P50" s="387"/>
      <c r="Q50" s="387" t="str">
        <f>VLOOKUP(Q45,'TS Gantry - AP47'!$C$8:$D$638,2,FALSE)</f>
        <v>DA+0</v>
      </c>
      <c r="R50" s="387"/>
      <c r="S50" s="387" t="str">
        <f>VLOOKUP(S45,'TS Gantry - AP47'!$C$8:$D$638,2,FALSE)</f>
        <v>DA+0</v>
      </c>
      <c r="T50" s="387"/>
      <c r="U50" s="387" t="str">
        <f>VLOOKUP(U45,'TS Gantry - AP47'!$C$8:$D$638,2,FALSE)</f>
        <v>DA+3</v>
      </c>
      <c r="V50" s="387"/>
      <c r="W50" s="387" t="str">
        <f>VLOOKUP(W45,'TS Gantry - AP47'!$C$8:$D$638,2,FALSE)</f>
        <v>DA+0</v>
      </c>
      <c r="X50" s="387"/>
      <c r="Y50" s="387" t="str">
        <f>VLOOKUP(Y45,'TS Gantry - AP47'!$C$8:$D$638,2,FALSE)</f>
        <v>DB1+0</v>
      </c>
      <c r="Z50" s="387"/>
      <c r="AA50" s="387" t="str">
        <f>VLOOKUP(AA45,'TS Gantry - AP47'!$C$8:$D$638,2,FALSE)</f>
        <v>DA+0</v>
      </c>
      <c r="AB50" s="387"/>
      <c r="AC50" s="387" t="str">
        <f>VLOOKUP(AC45,'TS Gantry - AP47'!$C$8:$D$638,2,FALSE)</f>
        <v>DA+6</v>
      </c>
      <c r="AD50" s="387"/>
      <c r="AE50" s="387" t="str">
        <f>VLOOKUP(AE45,'TS Gantry - AP47'!$C$8:$D$638,2,FALSE)</f>
        <v>DA+0</v>
      </c>
      <c r="AF50" s="387"/>
      <c r="AG50" s="387" t="str">
        <f>VLOOKUP(AG45,'TS Gantry - AP47'!$C$8:$D$638,2,FALSE)</f>
        <v>DA+3</v>
      </c>
      <c r="AH50" s="387"/>
      <c r="AI50" s="387" t="str">
        <f>VLOOKUP(AI45,'TS Gantry - AP47'!$C$8:$D$638,2,FALSE)</f>
        <v>DD60+25</v>
      </c>
      <c r="AJ50" s="387"/>
      <c r="AK50" s="387" t="str">
        <f>VLOOKUP(AK45,'TS Gantry - AP47'!$C$8:$D$638,2,FALSE)</f>
        <v>DD60+18</v>
      </c>
      <c r="AL50" s="387"/>
      <c r="AM50" s="387" t="str">
        <f>VLOOKUP(AM45,'TS Gantry - AP47'!$C$8:$D$638,2,FALSE)</f>
        <v>DA-1.5</v>
      </c>
      <c r="AN50" s="387"/>
      <c r="AO50" s="387" t="str">
        <f>VLOOKUP(AO45,'TS Gantry - AP47'!$C$8:$D$638,2,FALSE)</f>
        <v>DA+3</v>
      </c>
      <c r="AP50" s="387"/>
      <c r="AQ50" s="387" t="str">
        <f>VLOOKUP(AQ45,'TS Gantry - AP47'!$C$8:$D$638,2,FALSE)</f>
        <v>DA+0</v>
      </c>
      <c r="AR50" s="387"/>
      <c r="AS50" s="387" t="str">
        <f>VLOOKUP(AS45,'TS Gantry - AP47'!$C$8:$D$638,2,FALSE)</f>
        <v>DA+3</v>
      </c>
      <c r="AT50" s="424"/>
      <c r="AU50" s="370"/>
      <c r="AV50" s="370"/>
      <c r="AW50" s="370"/>
      <c r="AX50" s="370"/>
      <c r="AY50" s="370"/>
    </row>
    <row r="51" ht="18.0" customHeight="1">
      <c r="A51" s="370"/>
      <c r="B51" s="409"/>
      <c r="C51" s="387"/>
      <c r="D51" s="387"/>
      <c r="E51" s="387"/>
      <c r="F51" s="387"/>
      <c r="G51" s="387"/>
      <c r="H51" s="387"/>
      <c r="I51" s="387"/>
      <c r="J51" s="387"/>
      <c r="K51" s="387"/>
      <c r="L51" s="387"/>
      <c r="M51" s="387"/>
      <c r="N51" s="387"/>
      <c r="O51" s="387"/>
      <c r="P51" s="387"/>
      <c r="Q51" s="387"/>
      <c r="R51" s="387"/>
      <c r="S51" s="387"/>
      <c r="T51" s="387"/>
      <c r="U51" s="387"/>
      <c r="V51" s="387"/>
      <c r="W51" s="387"/>
      <c r="X51" s="387"/>
      <c r="Y51" s="387"/>
      <c r="Z51" s="387"/>
      <c r="AA51" s="387"/>
      <c r="AB51" s="387"/>
      <c r="AC51" s="387"/>
      <c r="AD51" s="387"/>
      <c r="AE51" s="387"/>
      <c r="AF51" s="387"/>
      <c r="AG51" s="387"/>
      <c r="AH51" s="387"/>
      <c r="AI51" s="425"/>
      <c r="AJ51" s="387"/>
      <c r="AK51" s="425" t="s">
        <v>833</v>
      </c>
      <c r="AL51" s="387"/>
      <c r="AM51" s="387"/>
      <c r="AN51" s="387"/>
      <c r="AO51" s="387"/>
      <c r="AP51" s="387"/>
      <c r="AQ51" s="387"/>
      <c r="AR51" s="387"/>
      <c r="AS51" s="387"/>
      <c r="AT51" s="424"/>
      <c r="AU51" s="370"/>
      <c r="AV51" s="370"/>
      <c r="AW51" s="370"/>
      <c r="AX51" s="370"/>
      <c r="AY51" s="370"/>
    </row>
    <row r="52" ht="18.0" customHeight="1">
      <c r="A52" s="370"/>
      <c r="B52" s="409"/>
      <c r="C52" s="387"/>
      <c r="D52" s="387"/>
      <c r="E52" s="387"/>
      <c r="F52" s="387"/>
      <c r="G52" s="387"/>
      <c r="H52" s="387"/>
      <c r="I52" s="387"/>
      <c r="J52" s="387"/>
      <c r="K52" s="387"/>
      <c r="L52" s="387"/>
      <c r="M52" s="387"/>
      <c r="N52" s="387"/>
      <c r="O52" s="387"/>
      <c r="P52" s="387"/>
      <c r="Q52" s="387"/>
      <c r="R52" s="387"/>
      <c r="S52" s="387"/>
      <c r="T52" s="387"/>
      <c r="U52" s="387"/>
      <c r="V52" s="387"/>
      <c r="W52" s="387"/>
      <c r="X52" s="387"/>
      <c r="Y52" s="387"/>
      <c r="Z52" s="387"/>
      <c r="AA52" s="387"/>
      <c r="AB52" s="387"/>
      <c r="AC52" s="387"/>
      <c r="AD52" s="387"/>
      <c r="AE52" s="387"/>
      <c r="AF52" s="387"/>
      <c r="AG52" s="387"/>
      <c r="AH52" s="387"/>
      <c r="AI52" s="445"/>
      <c r="AJ52" s="410" t="s">
        <v>834</v>
      </c>
      <c r="AK52" s="445"/>
      <c r="AL52" s="387"/>
      <c r="AM52" s="387"/>
      <c r="AN52" s="387"/>
      <c r="AO52" s="387"/>
      <c r="AP52" s="387"/>
      <c r="AQ52" s="387"/>
      <c r="AR52" s="387"/>
      <c r="AS52" s="387"/>
      <c r="AT52" s="424"/>
      <c r="AU52" s="370"/>
      <c r="AV52" s="370"/>
      <c r="AW52" s="370"/>
      <c r="AX52" s="370"/>
      <c r="AY52" s="370"/>
    </row>
    <row r="53" ht="15.0" customHeight="1">
      <c r="A53" s="370"/>
      <c r="B53" s="409"/>
      <c r="C53" s="387"/>
      <c r="D53" s="387"/>
      <c r="E53" s="387"/>
      <c r="F53" s="387"/>
      <c r="G53" s="387"/>
      <c r="H53" s="387"/>
      <c r="I53" s="387"/>
      <c r="J53" s="387"/>
      <c r="K53" s="387"/>
      <c r="L53" s="387"/>
      <c r="M53" s="387"/>
      <c r="N53" s="387"/>
      <c r="O53" s="387"/>
      <c r="P53" s="387"/>
      <c r="Q53" s="387"/>
      <c r="R53" s="387"/>
      <c r="S53" s="387"/>
      <c r="T53" s="387"/>
      <c r="U53" s="387"/>
      <c r="V53" s="387"/>
      <c r="W53" s="387"/>
      <c r="X53" s="387"/>
      <c r="Y53" s="387"/>
      <c r="Z53" s="387"/>
      <c r="AA53" s="387"/>
      <c r="AB53" s="387"/>
      <c r="AC53" s="387"/>
      <c r="AD53" s="387"/>
      <c r="AE53" s="387"/>
      <c r="AF53" s="387"/>
      <c r="AG53" s="387"/>
      <c r="AH53" s="387"/>
      <c r="AI53" s="387"/>
      <c r="AJ53" s="387"/>
      <c r="AK53" s="387"/>
      <c r="AL53" s="387"/>
      <c r="AM53" s="387"/>
      <c r="AN53" s="387"/>
      <c r="AO53" s="387"/>
      <c r="AP53" s="387"/>
      <c r="AQ53" s="387"/>
      <c r="AR53" s="387"/>
      <c r="AS53" s="387"/>
      <c r="AT53" s="424"/>
      <c r="AU53" s="370"/>
      <c r="AV53" s="370"/>
      <c r="AW53" s="370"/>
      <c r="AX53" s="370"/>
      <c r="AY53" s="370"/>
    </row>
    <row r="54" ht="18.0" customHeight="1">
      <c r="A54" s="370"/>
      <c r="B54" s="427"/>
      <c r="C54" s="425">
        <f>AS44+1</f>
        <v>103</v>
      </c>
      <c r="D54" s="404"/>
      <c r="E54" s="425">
        <f>C54+1</f>
        <v>104</v>
      </c>
      <c r="F54" s="404"/>
      <c r="G54" s="425">
        <f>E54+1</f>
        <v>105</v>
      </c>
      <c r="H54" s="404"/>
      <c r="I54" s="425">
        <f>G54+1</f>
        <v>106</v>
      </c>
      <c r="J54" s="404"/>
      <c r="K54" s="425">
        <f>I54+1</f>
        <v>107</v>
      </c>
      <c r="L54" s="404"/>
      <c r="M54" s="425">
        <f>K54+1</f>
        <v>108</v>
      </c>
      <c r="N54" s="404"/>
      <c r="O54" s="425">
        <f>M54+1</f>
        <v>109</v>
      </c>
      <c r="P54" s="404"/>
      <c r="Q54" s="425">
        <f>O54+1</f>
        <v>110</v>
      </c>
      <c r="R54" s="404"/>
      <c r="S54" s="425">
        <f>Q54+1</f>
        <v>111</v>
      </c>
      <c r="T54" s="404"/>
      <c r="U54" s="425">
        <f>S54+1</f>
        <v>112</v>
      </c>
      <c r="V54" s="404"/>
      <c r="W54" s="425">
        <f>U54+1</f>
        <v>113</v>
      </c>
      <c r="X54" s="404"/>
      <c r="Y54" s="425">
        <f>W54+1</f>
        <v>114</v>
      </c>
      <c r="Z54" s="404"/>
      <c r="AA54" s="425">
        <f>Y54+1</f>
        <v>115</v>
      </c>
      <c r="AB54" s="404"/>
      <c r="AC54" s="425">
        <f>AA54+1</f>
        <v>116</v>
      </c>
      <c r="AD54" s="404"/>
      <c r="AE54" s="425">
        <f>AC54+1</f>
        <v>117</v>
      </c>
      <c r="AF54" s="404"/>
      <c r="AG54" s="425">
        <f>AE54+1</f>
        <v>118</v>
      </c>
      <c r="AH54" s="404"/>
      <c r="AI54" s="425">
        <f>AG54+1</f>
        <v>119</v>
      </c>
      <c r="AJ54" s="404"/>
      <c r="AK54" s="425">
        <f>AI54+1</f>
        <v>120</v>
      </c>
      <c r="AL54" s="404"/>
      <c r="AM54" s="425">
        <f>AK54+1</f>
        <v>121</v>
      </c>
      <c r="AN54" s="404"/>
      <c r="AO54" s="425">
        <f>AM54+1</f>
        <v>122</v>
      </c>
      <c r="AP54" s="404"/>
      <c r="AQ54" s="425">
        <f>AO54+1</f>
        <v>123</v>
      </c>
      <c r="AR54" s="404"/>
      <c r="AS54" s="425">
        <f>AQ54+1</f>
        <v>124</v>
      </c>
      <c r="AT54" s="436"/>
      <c r="AU54" s="370"/>
      <c r="AV54" s="370"/>
      <c r="AW54" s="370"/>
      <c r="AX54" s="370"/>
      <c r="AY54" s="370"/>
    </row>
    <row r="55" ht="18.0" customHeight="1">
      <c r="A55" s="440"/>
      <c r="B55" s="441"/>
      <c r="C55" s="408" t="str">
        <f>VLOOKUP(C54,'TS Gantry - AP47'!$A$8:$C$638,3,FALSE)</f>
        <v>11/5</v>
      </c>
      <c r="D55" s="408"/>
      <c r="E55" s="408" t="str">
        <f>VLOOKUP(E54,'TS Gantry - AP47'!$A$8:$C$638,3,FALSE)</f>
        <v>11/6</v>
      </c>
      <c r="F55" s="408"/>
      <c r="G55" s="408" t="str">
        <f>VLOOKUP(G54,'TS Gantry - AP47'!$A$8:$C$638,3,FALSE)</f>
        <v>11/7</v>
      </c>
      <c r="H55" s="408"/>
      <c r="I55" s="408" t="str">
        <f>VLOOKUP(I54,'TS Gantry - AP47'!$A$8:$C$638,3,FALSE)</f>
        <v>11/8</v>
      </c>
      <c r="J55" s="408"/>
      <c r="K55" s="408" t="str">
        <f>VLOOKUP(K54,'TS Gantry - AP47'!$A$8:$C$638,3,FALSE)</f>
        <v>12/0</v>
      </c>
      <c r="L55" s="408"/>
      <c r="M55" s="408" t="str">
        <f>VLOOKUP(M54,'TS Gantry - AP47'!$A$8:$C$638,3,FALSE)</f>
        <v>12/1</v>
      </c>
      <c r="N55" s="408"/>
      <c r="O55" s="408" t="str">
        <f>VLOOKUP(O54,'TS Gantry - AP47'!$A$8:$C$638,3,FALSE)</f>
        <v>12/2</v>
      </c>
      <c r="P55" s="408"/>
      <c r="Q55" s="408" t="str">
        <f>VLOOKUP(Q54,'TS Gantry - AP47'!$A$8:$C$638,3,FALSE)</f>
        <v>12/3</v>
      </c>
      <c r="R55" s="408"/>
      <c r="S55" s="408" t="str">
        <f>VLOOKUP(S54,'TS Gantry - AP47'!$A$8:$C$638,3,FALSE)</f>
        <v>12/4</v>
      </c>
      <c r="T55" s="408"/>
      <c r="U55" s="408" t="str">
        <f>VLOOKUP(U54,'TS Gantry - AP47'!$A$8:$C$638,3,FALSE)</f>
        <v>12/5</v>
      </c>
      <c r="V55" s="408"/>
      <c r="W55" s="408" t="str">
        <f>VLOOKUP(W54,'TS Gantry - AP47'!$A$8:$C$638,3,FALSE)</f>
        <v>13/0</v>
      </c>
      <c r="X55" s="408"/>
      <c r="Y55" s="408" t="str">
        <f>VLOOKUP(Y54,'TS Gantry - AP47'!$A$8:$C$638,3,FALSE)</f>
        <v>13/1</v>
      </c>
      <c r="Z55" s="408"/>
      <c r="AA55" s="408" t="str">
        <f>VLOOKUP(AA54,'TS Gantry - AP47'!$A$8:$C$638,3,FALSE)</f>
        <v>14/0</v>
      </c>
      <c r="AB55" s="408"/>
      <c r="AC55" s="408" t="str">
        <f>VLOOKUP(AC54,'TS Gantry - AP47'!$A$8:$C$638,3,FALSE)</f>
        <v>15/0</v>
      </c>
      <c r="AD55" s="408"/>
      <c r="AE55" s="408" t="str">
        <f>VLOOKUP(AE54,'TS Gantry - AP47'!$A$8:$C$638,3,FALSE)</f>
        <v>16/0</v>
      </c>
      <c r="AF55" s="408"/>
      <c r="AG55" s="408" t="str">
        <f>VLOOKUP(AG54,'TS Gantry - AP47'!$A$8:$C$638,3,FALSE)</f>
        <v>16/1</v>
      </c>
      <c r="AH55" s="408"/>
      <c r="AI55" s="408" t="str">
        <f>VLOOKUP(AI54,'TS Gantry - AP47'!$A$8:$C$638,3,FALSE)</f>
        <v>16/2</v>
      </c>
      <c r="AJ55" s="408"/>
      <c r="AK55" s="408" t="str">
        <f>VLOOKUP(AK54,'TS Gantry - AP47'!$A$8:$C$638,3,FALSE)</f>
        <v>16/3</v>
      </c>
      <c r="AL55" s="408"/>
      <c r="AM55" s="408" t="str">
        <f>VLOOKUP(AM54,'TS Gantry - AP47'!$A$8:$C$638,3,FALSE)</f>
        <v>17/0</v>
      </c>
      <c r="AN55" s="408"/>
      <c r="AO55" s="408" t="str">
        <f>VLOOKUP(AO54,'TS Gantry - AP47'!$A$8:$C$638,3,FALSE)</f>
        <v>18/0</v>
      </c>
      <c r="AP55" s="408"/>
      <c r="AQ55" s="408" t="str">
        <f>VLOOKUP(AQ54,'TS Gantry - AP47'!$A$8:$C$638,3,FALSE)</f>
        <v>18/1</v>
      </c>
      <c r="AR55" s="408"/>
      <c r="AS55" s="408" t="str">
        <f>VLOOKUP(AS54,'TS Gantry - AP47'!$A$8:$C$638,3,FALSE)</f>
        <v>18/2</v>
      </c>
      <c r="AT55" s="437"/>
      <c r="AU55" s="440"/>
      <c r="AV55" s="440"/>
      <c r="AW55" s="440"/>
      <c r="AX55" s="440"/>
      <c r="AY55" s="440"/>
    </row>
    <row r="56" ht="15.0" customHeight="1">
      <c r="A56" s="370"/>
      <c r="B56" s="430"/>
      <c r="C56" s="370"/>
      <c r="D56" s="370"/>
      <c r="E56" s="370"/>
      <c r="F56" s="370"/>
      <c r="G56" s="370"/>
      <c r="H56" s="370"/>
      <c r="I56" s="370"/>
      <c r="J56" s="370"/>
      <c r="K56" s="370"/>
      <c r="L56" s="370"/>
      <c r="M56" s="370"/>
      <c r="N56" s="402"/>
      <c r="O56" s="370"/>
      <c r="P56" s="370"/>
      <c r="Q56" s="370"/>
      <c r="R56" s="402"/>
      <c r="S56" s="370"/>
      <c r="T56" s="402"/>
      <c r="U56" s="370"/>
      <c r="V56" s="370"/>
      <c r="W56" s="370"/>
      <c r="X56" s="370"/>
      <c r="Y56" s="370"/>
      <c r="Z56" s="370"/>
      <c r="AA56" s="370"/>
      <c r="AB56" s="370"/>
      <c r="AC56" s="370"/>
      <c r="AD56" s="410" t="s">
        <v>835</v>
      </c>
      <c r="AE56" s="370"/>
      <c r="AF56" s="370"/>
      <c r="AG56" s="370"/>
      <c r="AH56" s="370"/>
      <c r="AI56" s="370"/>
      <c r="AJ56" s="370"/>
      <c r="AK56" s="370"/>
      <c r="AL56" s="370"/>
      <c r="AM56" s="370"/>
      <c r="AN56" s="370"/>
      <c r="AO56" s="370"/>
      <c r="AP56" s="403"/>
      <c r="AQ56" s="370"/>
      <c r="AR56" s="402"/>
      <c r="AS56" s="370"/>
      <c r="AT56" s="405"/>
      <c r="AU56" s="370"/>
      <c r="AV56" s="370"/>
      <c r="AW56" s="370"/>
      <c r="AX56" s="370"/>
      <c r="AY56" s="370"/>
    </row>
    <row r="57" ht="15.0" customHeight="1">
      <c r="A57" s="404"/>
      <c r="B57" s="411"/>
      <c r="C57" s="404"/>
      <c r="D57" s="404"/>
      <c r="E57" s="404"/>
      <c r="F57" s="404"/>
      <c r="G57" s="404"/>
      <c r="H57" s="404"/>
      <c r="I57" s="404"/>
      <c r="J57" s="404"/>
      <c r="K57" s="404"/>
      <c r="L57" s="404"/>
      <c r="M57" s="404"/>
      <c r="N57" s="404"/>
      <c r="O57" s="404"/>
      <c r="P57" s="404"/>
      <c r="Q57" s="404"/>
      <c r="R57" s="404"/>
      <c r="S57" s="404"/>
      <c r="T57" s="402"/>
      <c r="U57" s="404"/>
      <c r="V57" s="404"/>
      <c r="W57" s="404"/>
      <c r="X57" s="404"/>
      <c r="Y57" s="404"/>
      <c r="Z57" s="404"/>
      <c r="AA57" s="404"/>
      <c r="AB57" s="404"/>
      <c r="AC57" s="404"/>
      <c r="AD57" s="410" t="s">
        <v>827</v>
      </c>
      <c r="AE57" s="404"/>
      <c r="AF57" s="404"/>
      <c r="AG57" s="404"/>
      <c r="AH57" s="404"/>
      <c r="AI57" s="404"/>
      <c r="AJ57" s="404"/>
      <c r="AK57" s="404"/>
      <c r="AL57" s="404"/>
      <c r="AM57" s="404"/>
      <c r="AN57" s="404"/>
      <c r="AO57" s="404"/>
      <c r="AP57" s="404"/>
      <c r="AQ57" s="404"/>
      <c r="AR57" s="403"/>
      <c r="AS57" s="404"/>
      <c r="AT57" s="436"/>
      <c r="AU57" s="404"/>
      <c r="AV57" s="404"/>
      <c r="AW57" s="404"/>
      <c r="AX57" s="404"/>
      <c r="AY57" s="404"/>
    </row>
    <row r="58" ht="19.5" customHeight="1">
      <c r="A58" s="370"/>
      <c r="B58" s="434"/>
      <c r="C58" s="418">
        <v>3.0</v>
      </c>
      <c r="D58" s="417">
        <f>VLOOKUP(C55,'TS Gantry - AP47'!$C$8:$E$638,3,FALSE)</f>
        <v>389</v>
      </c>
      <c r="E58" s="418">
        <v>3.0</v>
      </c>
      <c r="F58" s="417">
        <f>VLOOKUP(E55,'TS Gantry - AP47'!$C$8:$E$638,3,FALSE)</f>
        <v>403</v>
      </c>
      <c r="G58" s="418">
        <v>3.0</v>
      </c>
      <c r="H58" s="417">
        <f>VLOOKUP(G55,'TS Gantry - AP47'!$C$8:$E$638,3,FALSE)</f>
        <v>398</v>
      </c>
      <c r="I58" s="418">
        <v>3.0</v>
      </c>
      <c r="J58" s="417">
        <f>VLOOKUP(I55,'TS Gantry - AP47'!$C$8:$E$638,3,FALSE)</f>
        <v>402.053</v>
      </c>
      <c r="K58" s="418">
        <v>3.0</v>
      </c>
      <c r="L58" s="417">
        <f>VLOOKUP(K55,'TS Gantry - AP47'!$C$8:$E$638,3,FALSE)</f>
        <v>359</v>
      </c>
      <c r="M58" s="418">
        <v>3.0</v>
      </c>
      <c r="N58" s="417">
        <f>VLOOKUP(M55,'TS Gantry - AP47'!$C$8:$E$638,3,FALSE)</f>
        <v>381</v>
      </c>
      <c r="O58" s="418">
        <v>3.0</v>
      </c>
      <c r="P58" s="417">
        <f>VLOOKUP(O55,'TS Gantry - AP47'!$C$8:$E$638,3,FALSE)</f>
        <v>399</v>
      </c>
      <c r="Q58" s="418">
        <v>3.0</v>
      </c>
      <c r="R58" s="417">
        <f>VLOOKUP(Q55,'TS Gantry - AP47'!$C$8:$E$638,3,FALSE)</f>
        <v>427</v>
      </c>
      <c r="S58" s="418">
        <v>3.0</v>
      </c>
      <c r="T58" s="417">
        <f>VLOOKUP(S55,'TS Gantry - AP47'!$C$8:$E$638,3,FALSE)</f>
        <v>413</v>
      </c>
      <c r="U58" s="418">
        <v>3.0</v>
      </c>
      <c r="V58" s="417">
        <f>VLOOKUP(U55,'TS Gantry - AP47'!$C$8:$E$638,3,FALSE)</f>
        <v>409.527</v>
      </c>
      <c r="W58" s="418">
        <v>3.0</v>
      </c>
      <c r="X58" s="417">
        <f>VLOOKUP(W55,'TS Gantry - AP47'!$C$8:$E$638,3,FALSE)</f>
        <v>311</v>
      </c>
      <c r="Y58" s="418">
        <v>3.0</v>
      </c>
      <c r="Z58" s="417">
        <f>VLOOKUP(Y55,'TS Gantry - AP47'!$C$8:$E$638,3,FALSE)</f>
        <v>458.7</v>
      </c>
      <c r="AA58" s="418"/>
      <c r="AB58" s="417">
        <f>VLOOKUP(AA55,'TS Gantry - AP47'!$C$8:$E$638,3,FALSE)</f>
        <v>242.447</v>
      </c>
      <c r="AC58" s="418"/>
      <c r="AD58" s="417">
        <f>VLOOKUP(AC55,'TS Gantry - AP47'!$C$8:$E$638,3,FALSE)</f>
        <v>226.424</v>
      </c>
      <c r="AE58" s="418">
        <v>3.0</v>
      </c>
      <c r="AF58" s="417">
        <f>VLOOKUP(AE55,'TS Gantry - AP47'!$C$8:$E$638,3,FALSE)</f>
        <v>353</v>
      </c>
      <c r="AG58" s="418">
        <v>3.0</v>
      </c>
      <c r="AH58" s="417">
        <f>VLOOKUP(AG55,'TS Gantry - AP47'!$C$8:$E$638,3,FALSE)</f>
        <v>365</v>
      </c>
      <c r="AI58" s="418">
        <v>3.0</v>
      </c>
      <c r="AJ58" s="417">
        <f>VLOOKUP(AI55,'TS Gantry - AP47'!$C$8:$E$638,3,FALSE)</f>
        <v>344</v>
      </c>
      <c r="AK58" s="418">
        <v>3.0</v>
      </c>
      <c r="AL58" s="417">
        <f>VLOOKUP(AK55,'TS Gantry - AP47'!$C$8:$E$638,3,FALSE)</f>
        <v>363.585</v>
      </c>
      <c r="AM58" s="418">
        <v>3.0</v>
      </c>
      <c r="AN58" s="417">
        <f>VLOOKUP(AM55,'TS Gantry - AP47'!$C$8:$E$638,3,FALSE)</f>
        <v>244.245</v>
      </c>
      <c r="AO58" s="418">
        <v>3.0</v>
      </c>
      <c r="AP58" s="417">
        <f>VLOOKUP(AO55,'TS Gantry - AP47'!$C$8:$E$638,3,FALSE)</f>
        <v>432</v>
      </c>
      <c r="AQ58" s="418">
        <v>3.0</v>
      </c>
      <c r="AR58" s="417">
        <f>VLOOKUP(AQ55,'TS Gantry - AP47'!$C$8:$E$638,3,FALSE)</f>
        <v>366</v>
      </c>
      <c r="AS58" s="418">
        <v>3.0</v>
      </c>
      <c r="AT58" s="419">
        <f>VLOOKUP(AS55,'TS Gantry - AP47'!$C$8:$E$638,3,FALSE)</f>
        <v>424</v>
      </c>
      <c r="AU58" s="370">
        <f>COUNTIF(B58:AT58,"3")</f>
        <v>20</v>
      </c>
      <c r="AV58" s="370"/>
      <c r="AW58" s="370"/>
      <c r="AX58" s="370"/>
      <c r="AY58" s="370"/>
    </row>
    <row r="59" ht="19.5" customHeight="1">
      <c r="A59" s="370"/>
      <c r="B59" s="434"/>
      <c r="C59" s="422">
        <v>2.0</v>
      </c>
      <c r="D59" s="370"/>
      <c r="E59" s="422">
        <v>2.0</v>
      </c>
      <c r="F59" s="370"/>
      <c r="G59" s="422">
        <v>2.0</v>
      </c>
      <c r="H59" s="370"/>
      <c r="I59" s="422">
        <v>2.0</v>
      </c>
      <c r="J59" s="370"/>
      <c r="K59" s="422">
        <v>2.0</v>
      </c>
      <c r="L59" s="370"/>
      <c r="M59" s="422">
        <v>2.0</v>
      </c>
      <c r="N59" s="370"/>
      <c r="O59" s="422">
        <v>2.0</v>
      </c>
      <c r="P59" s="370"/>
      <c r="Q59" s="422">
        <v>2.0</v>
      </c>
      <c r="R59" s="370"/>
      <c r="S59" s="422">
        <v>2.0</v>
      </c>
      <c r="T59" s="370"/>
      <c r="U59" s="422">
        <v>2.0</v>
      </c>
      <c r="V59" s="370"/>
      <c r="W59" s="422">
        <v>2.0</v>
      </c>
      <c r="X59" s="370"/>
      <c r="Y59" s="422">
        <v>2.0</v>
      </c>
      <c r="Z59" s="370"/>
      <c r="AA59" s="422"/>
      <c r="AB59" s="370"/>
      <c r="AC59" s="422"/>
      <c r="AD59" s="370"/>
      <c r="AE59" s="422">
        <v>2.0</v>
      </c>
      <c r="AF59" s="370"/>
      <c r="AG59" s="422">
        <v>2.0</v>
      </c>
      <c r="AH59" s="370"/>
      <c r="AI59" s="422">
        <v>2.0</v>
      </c>
      <c r="AJ59" s="370"/>
      <c r="AK59" s="422">
        <v>2.0</v>
      </c>
      <c r="AL59" s="370"/>
      <c r="AM59" s="422">
        <v>2.0</v>
      </c>
      <c r="AN59" s="370"/>
      <c r="AO59" s="422">
        <v>2.0</v>
      </c>
      <c r="AP59" s="370"/>
      <c r="AQ59" s="422">
        <v>2.0</v>
      </c>
      <c r="AR59" s="370"/>
      <c r="AS59" s="422">
        <v>2.0</v>
      </c>
      <c r="AT59" s="405"/>
      <c r="AU59" s="370"/>
      <c r="AV59" s="370"/>
      <c r="AW59" s="370"/>
      <c r="AX59" s="370"/>
      <c r="AY59" s="370"/>
    </row>
    <row r="60" ht="18.0" customHeight="1">
      <c r="A60" s="370"/>
      <c r="B60" s="409"/>
      <c r="C60" s="387" t="str">
        <f>VLOOKUP(C55,'TS Gantry - AP47'!$C$8:$D$638,2,FALSE)</f>
        <v>DA-1.5</v>
      </c>
      <c r="D60" s="387"/>
      <c r="E60" s="387" t="str">
        <f>VLOOKUP(E55,'TS Gantry - AP47'!$C$8:$D$638,2,FALSE)</f>
        <v>DA+3</v>
      </c>
      <c r="F60" s="387"/>
      <c r="G60" s="387" t="str">
        <f>VLOOKUP(G55,'TS Gantry - AP47'!$C$8:$D$638,2,FALSE)</f>
        <v>DA+3</v>
      </c>
      <c r="H60" s="387"/>
      <c r="I60" s="387" t="str">
        <f>VLOOKUP(I55,'TS Gantry - AP47'!$C$8:$D$638,2,FALSE)</f>
        <v>DA+3</v>
      </c>
      <c r="J60" s="387"/>
      <c r="K60" s="387" t="str">
        <f>VLOOKUP(K55,'TS Gantry - AP47'!$C$8:$D$638,2,FALSE)</f>
        <v>DC2+0</v>
      </c>
      <c r="L60" s="387"/>
      <c r="M60" s="387" t="str">
        <f>VLOOKUP(M55,'TS Gantry - AP47'!$C$8:$D$638,2,FALSE)</f>
        <v>DA+3</v>
      </c>
      <c r="N60" s="387"/>
      <c r="O60" s="387" t="str">
        <f>VLOOKUP(O55,'TS Gantry - AP47'!$C$8:$D$638,2,FALSE)</f>
        <v>DA-1.5</v>
      </c>
      <c r="P60" s="387"/>
      <c r="Q60" s="387" t="str">
        <f>VLOOKUP(Q55,'TS Gantry - AP47'!$C$8:$D$638,2,FALSE)</f>
        <v>DA+9</v>
      </c>
      <c r="R60" s="387"/>
      <c r="S60" s="387" t="str">
        <f>VLOOKUP(S55,'TS Gantry - AP47'!$C$8:$D$638,2,FALSE)</f>
        <v>DA+9</v>
      </c>
      <c r="T60" s="387"/>
      <c r="U60" s="387" t="str">
        <f>VLOOKUP(U55,'TS Gantry - AP47'!$C$8:$D$638,2,FALSE)</f>
        <v>DA+9</v>
      </c>
      <c r="V60" s="387"/>
      <c r="W60" s="387" t="str">
        <f>VLOOKUP(W55,'TS Gantry - AP47'!$C$8:$D$638,2,FALSE)</f>
        <v>DC1+3</v>
      </c>
      <c r="X60" s="387"/>
      <c r="Y60" s="387" t="str">
        <f>VLOOKUP(Y55,'TS Gantry - AP47'!$C$8:$D$638,2,FALSE)</f>
        <v>DA+6</v>
      </c>
      <c r="Z60" s="387"/>
      <c r="AA60" s="387" t="str">
        <f>VLOOKUP(AA55,'TS Gantry - AP47'!$C$8:$D$638,2,FALSE)</f>
        <v>DC1+0</v>
      </c>
      <c r="AB60" s="387"/>
      <c r="AC60" s="387" t="str">
        <f>VLOOKUP(AC55,'TS Gantry - AP47'!$C$8:$D$638,2,FALSE)</f>
        <v>DC1+0</v>
      </c>
      <c r="AD60" s="387"/>
      <c r="AE60" s="387" t="str">
        <f>VLOOKUP(AE55,'TS Gantry - AP47'!$C$8:$D$638,2,FALSE)</f>
        <v>DB2+0</v>
      </c>
      <c r="AF60" s="387"/>
      <c r="AG60" s="387" t="str">
        <f>VLOOKUP(AG55,'TS Gantry - AP47'!$C$8:$D$638,2,FALSE)</f>
        <v>DA+3</v>
      </c>
      <c r="AH60" s="387"/>
      <c r="AI60" s="387" t="str">
        <f>VLOOKUP(AI55,'TS Gantry - AP47'!$C$8:$D$638,2,FALSE)</f>
        <v>DA+0</v>
      </c>
      <c r="AJ60" s="387"/>
      <c r="AK60" s="387" t="str">
        <f>VLOOKUP(AK55,'TS Gantry - AP47'!$C$8:$D$638,2,FALSE)</f>
        <v>DA+0</v>
      </c>
      <c r="AL60" s="387"/>
      <c r="AM60" s="387" t="str">
        <f>VLOOKUP(AM55,'TS Gantry - AP47'!$C$8:$D$638,2,FALSE)</f>
        <v>DD60+0</v>
      </c>
      <c r="AN60" s="387"/>
      <c r="AO60" s="387" t="str">
        <f>VLOOKUP(AO55,'TS Gantry - AP47'!$C$8:$D$638,2,FALSE)</f>
        <v>DD60+0</v>
      </c>
      <c r="AP60" s="387"/>
      <c r="AQ60" s="387" t="str">
        <f>VLOOKUP(AQ55,'TS Gantry - AP47'!$C$8:$D$638,2,FALSE)</f>
        <v>DA+6</v>
      </c>
      <c r="AR60" s="387"/>
      <c r="AS60" s="387" t="str">
        <f>VLOOKUP(AS55,'TS Gantry - AP47'!$C$8:$D$638,2,FALSE)</f>
        <v>DA+3</v>
      </c>
      <c r="AT60" s="446"/>
      <c r="AU60" s="370"/>
      <c r="AV60" s="370"/>
      <c r="AW60" s="370"/>
      <c r="AX60" s="370"/>
      <c r="AY60" s="370"/>
    </row>
    <row r="61" ht="18.0" customHeight="1">
      <c r="A61" s="370"/>
      <c r="B61" s="409"/>
      <c r="C61" s="387"/>
      <c r="D61" s="387"/>
      <c r="E61" s="387"/>
      <c r="F61" s="387"/>
      <c r="G61" s="387"/>
      <c r="H61" s="387"/>
      <c r="I61" s="387"/>
      <c r="J61" s="387"/>
      <c r="K61" s="387"/>
      <c r="L61" s="387"/>
      <c r="M61" s="387"/>
      <c r="N61" s="387"/>
      <c r="O61" s="387"/>
      <c r="P61" s="387"/>
      <c r="Q61" s="387"/>
      <c r="R61" s="387"/>
      <c r="S61" s="387"/>
      <c r="T61" s="387"/>
      <c r="U61" s="387"/>
      <c r="V61" s="387"/>
      <c r="W61" s="387"/>
      <c r="X61" s="387"/>
      <c r="Y61" s="387"/>
      <c r="Z61" s="387"/>
      <c r="AA61" s="387"/>
      <c r="AB61" s="387"/>
      <c r="AC61" s="387"/>
      <c r="AD61" s="387"/>
      <c r="AE61" s="425" t="s">
        <v>836</v>
      </c>
      <c r="AF61" s="387"/>
      <c r="AG61" s="387"/>
      <c r="AH61" s="387"/>
      <c r="AI61" s="387"/>
      <c r="AJ61" s="387"/>
      <c r="AK61" s="387"/>
      <c r="AL61" s="387"/>
      <c r="AM61" s="425" t="s">
        <v>836</v>
      </c>
      <c r="AN61" s="387"/>
      <c r="AO61" s="387"/>
      <c r="AP61" s="387"/>
      <c r="AQ61" s="387"/>
      <c r="AR61" s="387"/>
      <c r="AS61" s="387"/>
      <c r="AT61" s="446"/>
      <c r="AU61" s="370"/>
      <c r="AV61" s="370"/>
      <c r="AW61" s="370"/>
      <c r="AX61" s="370"/>
      <c r="AY61" s="370"/>
    </row>
    <row r="62" ht="18.0" customHeight="1">
      <c r="A62" s="370"/>
      <c r="B62" s="409"/>
      <c r="C62" s="387"/>
      <c r="D62" s="387"/>
      <c r="E62" s="387"/>
      <c r="F62" s="387"/>
      <c r="G62" s="387"/>
      <c r="H62" s="387"/>
      <c r="I62" s="387"/>
      <c r="J62" s="387"/>
      <c r="K62" s="387"/>
      <c r="L62" s="387"/>
      <c r="M62" s="387"/>
      <c r="N62" s="387"/>
      <c r="O62" s="387"/>
      <c r="P62" s="387"/>
      <c r="Q62" s="387"/>
      <c r="R62" s="387"/>
      <c r="S62" s="387"/>
      <c r="T62" s="387"/>
      <c r="U62" s="387"/>
      <c r="V62" s="447" t="s">
        <v>837</v>
      </c>
      <c r="W62" s="387"/>
      <c r="X62" s="387"/>
      <c r="Y62" s="387"/>
      <c r="Z62" s="387"/>
      <c r="AA62" s="387"/>
      <c r="AB62" s="447" t="s">
        <v>837</v>
      </c>
      <c r="AC62" s="445"/>
      <c r="AD62" s="410" t="s">
        <v>838</v>
      </c>
      <c r="AE62" s="445"/>
      <c r="AF62" s="387"/>
      <c r="AG62" s="387"/>
      <c r="AH62" s="387"/>
      <c r="AI62" s="387"/>
      <c r="AJ62" s="387"/>
      <c r="AK62" s="387"/>
      <c r="AL62" s="387"/>
      <c r="AM62" s="445"/>
      <c r="AN62" s="410" t="s">
        <v>839</v>
      </c>
      <c r="AO62" s="445"/>
      <c r="AQ62" s="387"/>
      <c r="AR62" s="387"/>
      <c r="AS62" s="387"/>
      <c r="AT62" s="446"/>
      <c r="AU62" s="370"/>
      <c r="AV62" s="370"/>
      <c r="AW62" s="370"/>
      <c r="AX62" s="370"/>
      <c r="AY62" s="370"/>
    </row>
    <row r="63" ht="15.0" customHeight="1">
      <c r="A63" s="404"/>
      <c r="B63" s="409"/>
      <c r="C63" s="387"/>
      <c r="D63" s="387"/>
      <c r="E63" s="387"/>
      <c r="F63" s="387"/>
      <c r="G63" s="387"/>
      <c r="H63" s="387"/>
      <c r="I63" s="387"/>
      <c r="J63" s="387"/>
      <c r="K63" s="387"/>
      <c r="L63" s="387"/>
      <c r="M63" s="387"/>
      <c r="N63" s="404"/>
      <c r="O63" s="387"/>
      <c r="P63" s="387"/>
      <c r="Q63" s="387"/>
      <c r="R63" s="387"/>
      <c r="S63" s="387"/>
      <c r="T63" s="404"/>
      <c r="U63" s="445"/>
      <c r="V63" s="410" t="s">
        <v>840</v>
      </c>
      <c r="W63" s="445"/>
      <c r="X63" s="387"/>
      <c r="Y63" s="387"/>
      <c r="Z63" s="387"/>
      <c r="AA63" s="445"/>
      <c r="AB63" s="410" t="s">
        <v>841</v>
      </c>
      <c r="AC63" s="445"/>
      <c r="AD63" s="387"/>
      <c r="AE63" s="404"/>
      <c r="AF63" s="404"/>
      <c r="AG63" s="404"/>
      <c r="AH63" s="387"/>
      <c r="AI63" s="387"/>
      <c r="AJ63" s="387"/>
      <c r="AK63" s="387"/>
      <c r="AL63" s="387"/>
      <c r="AM63" s="387"/>
      <c r="AN63" s="387"/>
      <c r="AO63" s="387"/>
      <c r="AP63" s="387"/>
      <c r="AQ63" s="387"/>
      <c r="AR63" s="387"/>
      <c r="AS63" s="387"/>
      <c r="AT63" s="424"/>
      <c r="AU63" s="404"/>
      <c r="AV63" s="404"/>
      <c r="AW63" s="404"/>
      <c r="AX63" s="404"/>
      <c r="AY63" s="404"/>
    </row>
    <row r="64" ht="18.0" customHeight="1">
      <c r="A64" s="370"/>
      <c r="B64" s="427"/>
      <c r="C64" s="425">
        <f>AS54+1</f>
        <v>125</v>
      </c>
      <c r="D64" s="404"/>
      <c r="E64" s="425">
        <f>C64+1</f>
        <v>126</v>
      </c>
      <c r="F64" s="404"/>
      <c r="G64" s="425">
        <f>E64+1</f>
        <v>127</v>
      </c>
      <c r="H64" s="404"/>
      <c r="I64" s="425">
        <f>G64+1</f>
        <v>128</v>
      </c>
      <c r="J64" s="404"/>
      <c r="K64" s="425">
        <f>I64+1</f>
        <v>129</v>
      </c>
      <c r="L64" s="404"/>
      <c r="M64" s="425">
        <f>K64+1</f>
        <v>130</v>
      </c>
      <c r="N64" s="404"/>
      <c r="O64" s="425">
        <f>M64+1</f>
        <v>131</v>
      </c>
      <c r="P64" s="404"/>
      <c r="Q64" s="425">
        <f>O64+1</f>
        <v>132</v>
      </c>
      <c r="R64" s="404"/>
      <c r="S64" s="425">
        <f>Q64+1</f>
        <v>133</v>
      </c>
      <c r="T64" s="404"/>
      <c r="U64" s="425">
        <f>S64+1</f>
        <v>134</v>
      </c>
      <c r="V64" s="404"/>
      <c r="W64" s="425">
        <f>U64+1</f>
        <v>135</v>
      </c>
      <c r="X64" s="404"/>
      <c r="Y64" s="425">
        <f>W64+1</f>
        <v>136</v>
      </c>
      <c r="Z64" s="404"/>
      <c r="AA64" s="425">
        <f>Y64+1</f>
        <v>137</v>
      </c>
      <c r="AB64" s="404"/>
      <c r="AC64" s="425">
        <f>AA64+1</f>
        <v>138</v>
      </c>
      <c r="AD64" s="404"/>
      <c r="AE64" s="425">
        <f>AC64+1</f>
        <v>139</v>
      </c>
      <c r="AF64" s="404"/>
      <c r="AG64" s="425">
        <f>AE64+1</f>
        <v>140</v>
      </c>
      <c r="AH64" s="404"/>
      <c r="AI64" s="425">
        <f>AG64+1</f>
        <v>141</v>
      </c>
      <c r="AJ64" s="404"/>
      <c r="AK64" s="425">
        <f>AI64+1</f>
        <v>142</v>
      </c>
      <c r="AL64" s="404"/>
      <c r="AM64" s="425">
        <f>AK64+1</f>
        <v>143</v>
      </c>
      <c r="AN64" s="404"/>
      <c r="AO64" s="425">
        <f>AM64+1</f>
        <v>144</v>
      </c>
      <c r="AP64" s="404"/>
      <c r="AQ64" s="425">
        <f>AO64+1</f>
        <v>145</v>
      </c>
      <c r="AR64" s="404"/>
      <c r="AS64" s="425">
        <f>AQ64+1</f>
        <v>146</v>
      </c>
      <c r="AT64" s="436"/>
      <c r="AU64" s="370"/>
      <c r="AV64" s="370"/>
      <c r="AW64" s="370"/>
      <c r="AX64" s="370"/>
      <c r="AY64" s="370"/>
    </row>
    <row r="65" ht="18.0" customHeight="1">
      <c r="A65" s="432"/>
      <c r="B65" s="428"/>
      <c r="C65" s="408" t="str">
        <f>VLOOKUP(C64,'TS Gantry - AP47'!$A$8:$C$638,3,FALSE)</f>
        <v>18/3</v>
      </c>
      <c r="D65" s="408"/>
      <c r="E65" s="408" t="str">
        <f>VLOOKUP(E64,'TS Gantry - AP47'!$A$8:$C$638,3,FALSE)</f>
        <v>18/4</v>
      </c>
      <c r="F65" s="408"/>
      <c r="G65" s="408" t="str">
        <f>VLOOKUP(G64,'TS Gantry - AP47'!$A$8:$C$638,3,FALSE)</f>
        <v>18/5</v>
      </c>
      <c r="H65" s="408"/>
      <c r="I65" s="408" t="str">
        <f>VLOOKUP(I64,'TS Gantry - AP47'!$A$8:$C$638,3,FALSE)</f>
        <v>19/0</v>
      </c>
      <c r="J65" s="408"/>
      <c r="K65" s="408" t="str">
        <f>VLOOKUP(K64,'TS Gantry - AP47'!$A$8:$C$638,3,FALSE)</f>
        <v>19/1</v>
      </c>
      <c r="L65" s="408"/>
      <c r="M65" s="408" t="str">
        <f>VLOOKUP(M64,'TS Gantry - AP47'!$A$8:$C$638,3,FALSE)</f>
        <v>19/2</v>
      </c>
      <c r="N65" s="408"/>
      <c r="O65" s="408" t="str">
        <f>VLOOKUP(O64,'TS Gantry - AP47'!$A$8:$C$638,3,FALSE)</f>
        <v>19/3</v>
      </c>
      <c r="P65" s="408"/>
      <c r="Q65" s="408" t="str">
        <f>VLOOKUP(Q64,'TS Gantry - AP47'!$A$8:$C$638,3,FALSE)</f>
        <v>19/4</v>
      </c>
      <c r="R65" s="408"/>
      <c r="S65" s="408" t="str">
        <f>VLOOKUP(S64,'TS Gantry - AP47'!$A$8:$C$638,3,FALSE)</f>
        <v>19/5</v>
      </c>
      <c r="T65" s="408"/>
      <c r="U65" s="408" t="str">
        <f>VLOOKUP(U64,'TS Gantry - AP47'!$A$8:$C$638,3,FALSE)</f>
        <v>19/6</v>
      </c>
      <c r="V65" s="408"/>
      <c r="W65" s="408" t="str">
        <f>VLOOKUP(W64,'TS Gantry - AP47'!$A$8:$C$638,3,FALSE)</f>
        <v>19/7</v>
      </c>
      <c r="X65" s="408"/>
      <c r="Y65" s="408" t="str">
        <f>VLOOKUP(Y64,'TS Gantry - AP47'!$A$8:$C$638,3,FALSE)</f>
        <v>20/0</v>
      </c>
      <c r="Z65" s="408"/>
      <c r="AA65" s="408" t="str">
        <f>VLOOKUP(AA64,'TS Gantry - AP47'!$A$8:$C$638,3,FALSE)</f>
        <v>20/1</v>
      </c>
      <c r="AB65" s="408"/>
      <c r="AC65" s="408" t="str">
        <f>VLOOKUP(AC64,'TS Gantry - AP47'!$A$8:$C$638,3,FALSE)</f>
        <v>20/2</v>
      </c>
      <c r="AD65" s="408"/>
      <c r="AE65" s="408" t="str">
        <f>VLOOKUP(AE64,'TS Gantry - AP47'!$A$8:$C$638,3,FALSE)</f>
        <v>20/3</v>
      </c>
      <c r="AF65" s="408"/>
      <c r="AG65" s="408" t="str">
        <f>VLOOKUP(AG64,'TS Gantry - AP47'!$A$8:$C$638,3,FALSE)</f>
        <v>20/4</v>
      </c>
      <c r="AH65" s="408"/>
      <c r="AI65" s="408" t="str">
        <f>VLOOKUP(AI64,'TS Gantry - AP47'!$A$8:$C$638,3,FALSE)</f>
        <v>20/5</v>
      </c>
      <c r="AJ65" s="408"/>
      <c r="AK65" s="408" t="str">
        <f>VLOOKUP(AK64,'TS Gantry - AP47'!$A$8:$C$638,3,FALSE)</f>
        <v>20/6</v>
      </c>
      <c r="AL65" s="408"/>
      <c r="AM65" s="408" t="str">
        <f>VLOOKUP(AM64,'TS Gantry - AP47'!$A$8:$C$638,3,FALSE)</f>
        <v>20/7</v>
      </c>
      <c r="AN65" s="408"/>
      <c r="AO65" s="408" t="str">
        <f>VLOOKUP(AO64,'TS Gantry - AP47'!$A$8:$C$638,3,FALSE)</f>
        <v>20A/0</v>
      </c>
      <c r="AP65" s="408"/>
      <c r="AQ65" s="408" t="str">
        <f>VLOOKUP(AQ64,'TS Gantry - AP47'!$A$8:$C$638,3,FALSE)</f>
        <v>21/0</v>
      </c>
      <c r="AR65" s="408"/>
      <c r="AS65" s="408" t="str">
        <f>VLOOKUP(AS64,'TS Gantry - AP47'!$A$8:$C$638,3,FALSE)</f>
        <v>22/0</v>
      </c>
      <c r="AT65" s="437"/>
      <c r="AU65" s="432"/>
      <c r="AV65" s="432"/>
      <c r="AW65" s="432"/>
      <c r="AX65" s="432"/>
      <c r="AY65" s="432"/>
    </row>
    <row r="66" ht="15.0" customHeight="1">
      <c r="A66" s="370"/>
      <c r="B66" s="448"/>
      <c r="C66" s="370"/>
      <c r="D66" s="370"/>
      <c r="E66" s="370"/>
      <c r="F66" s="370"/>
      <c r="G66" s="370"/>
      <c r="H66" s="370"/>
      <c r="I66" s="370"/>
      <c r="J66" s="370"/>
      <c r="K66" s="370"/>
      <c r="L66" s="370"/>
      <c r="M66" s="370"/>
      <c r="N66" s="370"/>
      <c r="O66" s="370"/>
      <c r="P66" s="370"/>
      <c r="Q66" s="370"/>
      <c r="R66" s="370"/>
      <c r="S66" s="370"/>
      <c r="T66" s="370"/>
      <c r="U66" s="370"/>
      <c r="V66" s="370"/>
      <c r="W66" s="370"/>
      <c r="X66" s="370"/>
      <c r="Y66" s="370"/>
      <c r="Z66" s="370"/>
      <c r="AA66" s="370"/>
      <c r="AB66" s="370"/>
      <c r="AC66" s="370"/>
      <c r="AD66" s="370"/>
      <c r="AE66" s="370"/>
      <c r="AF66" s="387"/>
      <c r="AG66" s="370"/>
      <c r="AH66" s="402"/>
      <c r="AI66" s="370"/>
      <c r="AJ66" s="370"/>
      <c r="AK66" s="370"/>
      <c r="AL66" s="370"/>
      <c r="AM66" s="370"/>
      <c r="AN66" s="370"/>
      <c r="AO66" s="370"/>
      <c r="AP66" s="410" t="s">
        <v>825</v>
      </c>
      <c r="AQ66" s="370"/>
      <c r="AR66" s="370"/>
      <c r="AS66" s="370"/>
      <c r="AT66" s="449" t="s">
        <v>832</v>
      </c>
      <c r="AU66" s="370"/>
      <c r="AV66" s="370"/>
      <c r="AW66" s="370"/>
      <c r="AX66" s="370"/>
      <c r="AY66" s="370"/>
    </row>
    <row r="67" ht="15.0" customHeight="1">
      <c r="A67" s="370"/>
      <c r="B67" s="434"/>
      <c r="C67" s="370"/>
      <c r="D67" s="370"/>
      <c r="E67" s="370"/>
      <c r="F67" s="370"/>
      <c r="G67" s="370"/>
      <c r="H67" s="370"/>
      <c r="I67" s="370"/>
      <c r="J67" s="370"/>
      <c r="K67" s="370"/>
      <c r="L67" s="370"/>
      <c r="M67" s="370"/>
      <c r="N67" s="370"/>
      <c r="O67" s="370"/>
      <c r="P67" s="370"/>
      <c r="Q67" s="370"/>
      <c r="R67" s="370"/>
      <c r="S67" s="370"/>
      <c r="T67" s="370"/>
      <c r="U67" s="370"/>
      <c r="V67" s="370"/>
      <c r="W67" s="370"/>
      <c r="X67" s="370"/>
      <c r="Y67" s="370"/>
      <c r="Z67" s="370"/>
      <c r="AA67" s="370"/>
      <c r="AB67" s="370"/>
      <c r="AC67" s="370"/>
      <c r="AD67" s="370"/>
      <c r="AE67" s="370"/>
      <c r="AF67" s="370"/>
      <c r="AG67" s="370"/>
      <c r="AH67" s="370"/>
      <c r="AI67" s="370"/>
      <c r="AJ67" s="370"/>
      <c r="AK67" s="370"/>
      <c r="AL67" s="370"/>
      <c r="AM67" s="370"/>
      <c r="AN67" s="370"/>
      <c r="AO67" s="370"/>
      <c r="AP67" s="410" t="s">
        <v>827</v>
      </c>
      <c r="AQ67" s="370"/>
      <c r="AR67" s="370"/>
      <c r="AS67" s="370"/>
      <c r="AT67" s="449" t="s">
        <v>827</v>
      </c>
      <c r="AU67" s="370"/>
      <c r="AV67" s="370"/>
      <c r="AW67" s="370"/>
      <c r="AX67" s="370"/>
      <c r="AY67" s="370"/>
    </row>
    <row r="68" ht="19.5" customHeight="1">
      <c r="A68" s="370"/>
      <c r="B68" s="434"/>
      <c r="C68" s="418">
        <v>3.0</v>
      </c>
      <c r="D68" s="417">
        <f>VLOOKUP(C65,'TS Gantry - AP47'!$C$8:$E$638,3,FALSE)</f>
        <v>407</v>
      </c>
      <c r="E68" s="418">
        <v>3.0</v>
      </c>
      <c r="F68" s="417">
        <f>VLOOKUP(E65,'TS Gantry - AP47'!$C$8:$E$638,3,FALSE)</f>
        <v>373</v>
      </c>
      <c r="G68" s="418">
        <v>3.0</v>
      </c>
      <c r="H68" s="417">
        <f>VLOOKUP(G65,'TS Gantry - AP47'!$C$8:$E$638,3,FALSE)</f>
        <v>353.456</v>
      </c>
      <c r="I68" s="418">
        <v>3.0</v>
      </c>
      <c r="J68" s="417">
        <f>VLOOKUP(I65,'TS Gantry - AP47'!$C$8:$E$638,3,FALSE)</f>
        <v>380</v>
      </c>
      <c r="K68" s="418">
        <v>3.0</v>
      </c>
      <c r="L68" s="417">
        <f>VLOOKUP(K65,'TS Gantry - AP47'!$C$8:$E$638,3,FALSE)</f>
        <v>449</v>
      </c>
      <c r="M68" s="418">
        <v>3.0</v>
      </c>
      <c r="N68" s="417">
        <f>VLOOKUP(M65,'TS Gantry - AP47'!$C$8:$E$638,3,FALSE)</f>
        <v>391</v>
      </c>
      <c r="O68" s="418">
        <v>3.0</v>
      </c>
      <c r="P68" s="417">
        <f>VLOOKUP(O65,'TS Gantry - AP47'!$C$8:$E$638,3,FALSE)</f>
        <v>397</v>
      </c>
      <c r="Q68" s="418">
        <v>3.0</v>
      </c>
      <c r="R68" s="417">
        <f>VLOOKUP(Q65,'TS Gantry - AP47'!$C$8:$E$638,3,FALSE)</f>
        <v>425</v>
      </c>
      <c r="S68" s="418">
        <v>3.0</v>
      </c>
      <c r="T68" s="417">
        <f>VLOOKUP(S65,'TS Gantry - AP47'!$C$8:$E$638,3,FALSE)</f>
        <v>409</v>
      </c>
      <c r="U68" s="418">
        <v>3.0</v>
      </c>
      <c r="V68" s="417">
        <f>VLOOKUP(U65,'TS Gantry - AP47'!$C$8:$E$638,3,FALSE)</f>
        <v>381</v>
      </c>
      <c r="W68" s="418">
        <v>3.0</v>
      </c>
      <c r="X68" s="417">
        <f>VLOOKUP(W65,'TS Gantry - AP47'!$C$8:$E$638,3,FALSE)</f>
        <v>392.001</v>
      </c>
      <c r="Y68" s="418">
        <v>3.0</v>
      </c>
      <c r="Z68" s="417">
        <f>VLOOKUP(Y65,'TS Gantry - AP47'!$C$8:$E$638,3,FALSE)</f>
        <v>420</v>
      </c>
      <c r="AA68" s="418">
        <v>3.0</v>
      </c>
      <c r="AB68" s="417">
        <f>VLOOKUP(AA65,'TS Gantry - AP47'!$C$8:$E$638,3,FALSE)</f>
        <v>361</v>
      </c>
      <c r="AC68" s="418">
        <v>3.0</v>
      </c>
      <c r="AD68" s="417">
        <f>VLOOKUP(AC65,'TS Gantry - AP47'!$C$8:$E$638,3,FALSE)</f>
        <v>393</v>
      </c>
      <c r="AE68" s="418">
        <v>3.0</v>
      </c>
      <c r="AF68" s="417">
        <f>VLOOKUP(AE65,'TS Gantry - AP47'!$C$8:$E$638,3,FALSE)</f>
        <v>384</v>
      </c>
      <c r="AG68" s="418">
        <v>3.0</v>
      </c>
      <c r="AH68" s="417">
        <f>VLOOKUP(AG65,'TS Gantry - AP47'!$C$8:$E$638,3,FALSE)</f>
        <v>345</v>
      </c>
      <c r="AI68" s="418">
        <v>3.0</v>
      </c>
      <c r="AJ68" s="417">
        <f>VLOOKUP(AI65,'TS Gantry - AP47'!$C$8:$E$638,3,FALSE)</f>
        <v>396</v>
      </c>
      <c r="AK68" s="418">
        <v>3.0</v>
      </c>
      <c r="AL68" s="417">
        <f>VLOOKUP(AK65,'TS Gantry - AP47'!$C$8:$E$638,3,FALSE)</f>
        <v>370</v>
      </c>
      <c r="AM68" s="418">
        <v>3.0</v>
      </c>
      <c r="AN68" s="417">
        <f>VLOOKUP(AM65,'TS Gantry - AP47'!$C$8:$E$638,3,FALSE)</f>
        <v>443.474</v>
      </c>
      <c r="AO68" s="418">
        <v>3.0</v>
      </c>
      <c r="AP68" s="417">
        <f>VLOOKUP(AO65,'TS Gantry - AP47'!$C$8:$E$638,3,FALSE)</f>
        <v>226.807</v>
      </c>
      <c r="AQ68" s="418">
        <v>3.0</v>
      </c>
      <c r="AR68" s="417">
        <f>VLOOKUP(AQ65,'TS Gantry - AP47'!$C$8:$E$638,3,FALSE)</f>
        <v>275.25</v>
      </c>
      <c r="AS68" s="418">
        <v>3.0</v>
      </c>
      <c r="AT68" s="419">
        <f>VLOOKUP(AS65,'TS Gantry - AP47'!$C$8:$E$638,3,FALSE)</f>
        <v>198.077</v>
      </c>
      <c r="AU68" s="370">
        <f>COUNTIF(B68:AT68,"3")</f>
        <v>22</v>
      </c>
      <c r="AV68" s="370"/>
      <c r="AW68" s="370"/>
      <c r="AX68" s="370"/>
      <c r="AY68" s="370"/>
    </row>
    <row r="69" ht="19.5" customHeight="1">
      <c r="A69" s="370"/>
      <c r="B69" s="434"/>
      <c r="C69" s="422">
        <v>2.0</v>
      </c>
      <c r="D69" s="370"/>
      <c r="E69" s="422">
        <v>2.0</v>
      </c>
      <c r="F69" s="370"/>
      <c r="G69" s="422">
        <v>2.0</v>
      </c>
      <c r="H69" s="370"/>
      <c r="I69" s="422">
        <v>2.0</v>
      </c>
      <c r="J69" s="370"/>
      <c r="K69" s="422">
        <v>2.0</v>
      </c>
      <c r="L69" s="370"/>
      <c r="M69" s="422">
        <v>2.0</v>
      </c>
      <c r="N69" s="370"/>
      <c r="O69" s="422">
        <v>2.0</v>
      </c>
      <c r="P69" s="370"/>
      <c r="Q69" s="422">
        <v>2.0</v>
      </c>
      <c r="R69" s="370"/>
      <c r="S69" s="422">
        <v>2.0</v>
      </c>
      <c r="T69" s="370"/>
      <c r="U69" s="422">
        <v>2.0</v>
      </c>
      <c r="V69" s="370"/>
      <c r="W69" s="422">
        <v>2.0</v>
      </c>
      <c r="X69" s="370"/>
      <c r="Y69" s="422">
        <v>2.0</v>
      </c>
      <c r="Z69" s="370"/>
      <c r="AA69" s="422">
        <v>2.0</v>
      </c>
      <c r="AB69" s="370"/>
      <c r="AC69" s="422">
        <v>2.0</v>
      </c>
      <c r="AD69" s="370"/>
      <c r="AE69" s="422">
        <v>2.0</v>
      </c>
      <c r="AF69" s="370"/>
      <c r="AG69" s="422">
        <v>2.0</v>
      </c>
      <c r="AH69" s="370"/>
      <c r="AI69" s="422">
        <v>2.0</v>
      </c>
      <c r="AJ69" s="370"/>
      <c r="AK69" s="422">
        <v>2.0</v>
      </c>
      <c r="AL69" s="370"/>
      <c r="AM69" s="422">
        <v>2.0</v>
      </c>
      <c r="AN69" s="370"/>
      <c r="AO69" s="422">
        <v>2.0</v>
      </c>
      <c r="AP69" s="370"/>
      <c r="AQ69" s="422">
        <v>2.0</v>
      </c>
      <c r="AR69" s="370"/>
      <c r="AS69" s="422">
        <v>2.0</v>
      </c>
      <c r="AT69" s="405"/>
      <c r="AU69" s="370"/>
      <c r="AV69" s="370"/>
      <c r="AW69" s="370"/>
      <c r="AX69" s="370"/>
      <c r="AY69" s="370"/>
    </row>
    <row r="70" ht="18.0" customHeight="1">
      <c r="A70" s="370"/>
      <c r="B70" s="409"/>
      <c r="C70" s="387" t="str">
        <f>VLOOKUP(C65,'TS Gantry - AP47'!$C$8:$D$638,2,FALSE)</f>
        <v>DA+6</v>
      </c>
      <c r="D70" s="387"/>
      <c r="E70" s="387" t="str">
        <f>VLOOKUP(E65,'TS Gantry - AP47'!$C$8:$D$638,2,FALSE)</f>
        <v>DA+6</v>
      </c>
      <c r="F70" s="387"/>
      <c r="G70" s="387" t="str">
        <f>VLOOKUP(G65,'TS Gantry - AP47'!$C$8:$D$638,2,FALSE)</f>
        <v>DA+0</v>
      </c>
      <c r="H70" s="387"/>
      <c r="I70" s="387" t="str">
        <f>VLOOKUP(I65,'TS Gantry - AP47'!$C$8:$D$638,2,FALSE)</f>
        <v>DC2+0</v>
      </c>
      <c r="J70" s="387"/>
      <c r="K70" s="387" t="str">
        <f>VLOOKUP(K65,'TS Gantry - AP47'!$C$8:$D$638,2,FALSE)</f>
        <v>DA+3</v>
      </c>
      <c r="L70" s="387"/>
      <c r="M70" s="387" t="str">
        <f>VLOOKUP(M65,'TS Gantry - AP47'!$C$8:$D$638,2,FALSE)</f>
        <v>DA+6</v>
      </c>
      <c r="N70" s="387"/>
      <c r="O70" s="387" t="str">
        <f>VLOOKUP(O65,'TS Gantry - AP47'!$C$8:$D$638,2,FALSE)</f>
        <v>DA-1.5</v>
      </c>
      <c r="P70" s="387"/>
      <c r="Q70" s="387" t="str">
        <f>VLOOKUP(Q65,'TS Gantry - AP47'!$C$8:$D$638,2,FALSE)</f>
        <v>DA+9</v>
      </c>
      <c r="R70" s="387"/>
      <c r="S70" s="387" t="str">
        <f>VLOOKUP(S65,'TS Gantry - AP47'!$C$8:$D$638,2,FALSE)</f>
        <v>DA+3</v>
      </c>
      <c r="T70" s="387"/>
      <c r="U70" s="387" t="str">
        <f>VLOOKUP(U65,'TS Gantry - AP47'!$C$8:$D$638,2,FALSE)</f>
        <v>DA+3</v>
      </c>
      <c r="V70" s="387"/>
      <c r="W70" s="387" t="str">
        <f>VLOOKUP(W65,'TS Gantry - AP47'!$C$8:$D$638,2,FALSE)</f>
        <v>DA+6</v>
      </c>
      <c r="X70" s="387"/>
      <c r="Y70" s="387" t="str">
        <f>VLOOKUP(Y65,'TS Gantry - AP47'!$C$8:$D$638,2,FALSE)</f>
        <v>DC1+6</v>
      </c>
      <c r="Z70" s="387"/>
      <c r="AA70" s="387" t="str">
        <f>VLOOKUP(AA65,'TS Gantry - AP47'!$C$8:$D$638,2,FALSE)</f>
        <v>DA+6</v>
      </c>
      <c r="AB70" s="387"/>
      <c r="AC70" s="387" t="str">
        <f>VLOOKUP(AC65,'TS Gantry - AP47'!$C$8:$D$638,2,FALSE)</f>
        <v>DA+6</v>
      </c>
      <c r="AD70" s="387"/>
      <c r="AE70" s="387" t="str">
        <f>VLOOKUP(AE65,'TS Gantry - AP47'!$C$8:$D$638,2,FALSE)</f>
        <v>DA-3</v>
      </c>
      <c r="AF70" s="387"/>
      <c r="AG70" s="387" t="str">
        <f>VLOOKUP(AG65,'TS Gantry - AP47'!$C$8:$D$638,2,FALSE)</f>
        <v>DA+0</v>
      </c>
      <c r="AH70" s="387"/>
      <c r="AI70" s="387" t="str">
        <f>VLOOKUP(AI65,'TS Gantry - AP47'!$C$8:$D$638,2,FALSE)</f>
        <v>DA+0</v>
      </c>
      <c r="AJ70" s="387"/>
      <c r="AK70" s="387" t="str">
        <f>VLOOKUP(AK65,'TS Gantry - AP47'!$C$8:$D$638,2,FALSE)</f>
        <v>DA+9</v>
      </c>
      <c r="AL70" s="387"/>
      <c r="AM70" s="387" t="str">
        <f>VLOOKUP(AM65,'TS Gantry - AP47'!$C$8:$D$638,2,FALSE)</f>
        <v>DA+0</v>
      </c>
      <c r="AN70" s="387"/>
      <c r="AO70" s="387" t="str">
        <f>VLOOKUP(AO65,'TS Gantry - AP47'!$C$8:$D$638,2,FALSE)</f>
        <v>DD45+9</v>
      </c>
      <c r="AP70" s="387"/>
      <c r="AQ70" s="387" t="str">
        <f>VLOOKUP(AQ65,'TS Gantry - AP47'!$C$8:$D$638,2,FALSE)</f>
        <v>DC2+3</v>
      </c>
      <c r="AR70" s="387"/>
      <c r="AS70" s="387" t="str">
        <f>VLOOKUP(AS65,'TS Gantry - AP47'!$C$8:$D$638,2,FALSE)</f>
        <v>DD60+6</v>
      </c>
      <c r="AT70" s="446"/>
      <c r="AU70" s="370"/>
      <c r="AV70" s="370"/>
      <c r="AW70" s="370"/>
      <c r="AX70" s="370"/>
      <c r="AY70" s="370"/>
    </row>
    <row r="71" ht="18.0" customHeight="1">
      <c r="A71" s="370"/>
      <c r="B71" s="450"/>
      <c r="C71" s="451"/>
      <c r="D71" s="451"/>
      <c r="E71" s="451"/>
      <c r="F71" s="451"/>
      <c r="G71" s="451"/>
      <c r="H71" s="451"/>
      <c r="I71" s="451"/>
      <c r="J71" s="451"/>
      <c r="K71" s="451"/>
      <c r="L71" s="451"/>
      <c r="M71" s="451"/>
      <c r="N71" s="451"/>
      <c r="O71" s="451"/>
      <c r="P71" s="451"/>
      <c r="Q71" s="451"/>
      <c r="R71" s="451"/>
      <c r="S71" s="451"/>
      <c r="T71" s="451"/>
      <c r="U71" s="451"/>
      <c r="V71" s="451"/>
      <c r="W71" s="451"/>
      <c r="X71" s="451"/>
      <c r="Y71" s="451"/>
      <c r="Z71" s="451"/>
      <c r="AA71" s="451"/>
      <c r="AB71" s="451"/>
      <c r="AC71" s="451"/>
      <c r="AD71" s="451"/>
      <c r="AE71" s="451"/>
      <c r="AF71" s="451"/>
      <c r="AG71" s="451"/>
      <c r="AH71" s="451"/>
      <c r="AI71" s="451"/>
      <c r="AJ71" s="451"/>
      <c r="AK71" s="451"/>
      <c r="AL71" s="451"/>
      <c r="AM71" s="451"/>
      <c r="AN71" s="451"/>
      <c r="AO71" s="452"/>
      <c r="AP71" s="453" t="s">
        <v>838</v>
      </c>
      <c r="AQ71" s="452"/>
      <c r="AR71" s="451"/>
      <c r="AS71" s="452"/>
      <c r="AT71" s="454" t="s">
        <v>838</v>
      </c>
      <c r="AU71" s="370"/>
      <c r="AV71" s="370"/>
      <c r="AW71" s="370"/>
      <c r="AX71" s="370"/>
      <c r="AY71" s="370"/>
    </row>
    <row r="72" ht="15.0" customHeight="1">
      <c r="A72" s="370"/>
      <c r="B72" s="401"/>
      <c r="C72" s="387"/>
      <c r="D72" s="387"/>
      <c r="E72" s="387"/>
      <c r="F72" s="387"/>
      <c r="G72" s="387"/>
      <c r="H72" s="387"/>
      <c r="I72" s="387"/>
      <c r="J72" s="387"/>
      <c r="K72" s="387"/>
      <c r="L72" s="387"/>
      <c r="M72" s="387"/>
      <c r="N72" s="387"/>
      <c r="O72" s="387"/>
      <c r="P72" s="387"/>
      <c r="Q72" s="387"/>
      <c r="R72" s="387"/>
      <c r="S72" s="387"/>
      <c r="T72" s="387"/>
      <c r="U72" s="387"/>
      <c r="V72" s="387"/>
      <c r="W72" s="387"/>
      <c r="X72" s="387"/>
      <c r="Y72" s="387"/>
      <c r="Z72" s="387"/>
      <c r="AA72" s="387"/>
      <c r="AB72" s="387"/>
      <c r="AC72" s="387"/>
      <c r="AD72" s="387"/>
      <c r="AE72" s="387"/>
      <c r="AF72" s="387"/>
      <c r="AG72" s="387"/>
      <c r="AH72" s="387"/>
      <c r="AI72" s="387"/>
      <c r="AJ72" s="387"/>
      <c r="AK72" s="387"/>
      <c r="AL72" s="387"/>
      <c r="AM72" s="387"/>
      <c r="AN72" s="387"/>
      <c r="AO72" s="387"/>
      <c r="AP72" s="387"/>
      <c r="AQ72" s="387"/>
      <c r="AR72" s="387"/>
      <c r="AS72" s="387"/>
      <c r="AT72" s="424"/>
      <c r="AU72" s="370"/>
      <c r="AV72" s="370"/>
      <c r="AW72" s="370"/>
      <c r="AX72" s="370"/>
      <c r="AY72" s="370"/>
    </row>
    <row r="73" ht="18.0" customHeight="1">
      <c r="A73" s="370"/>
      <c r="B73" s="427"/>
      <c r="C73" s="425">
        <f>AS64+1</f>
        <v>147</v>
      </c>
      <c r="D73" s="404"/>
      <c r="E73" s="425">
        <f>C73+1</f>
        <v>148</v>
      </c>
      <c r="F73" s="404"/>
      <c r="G73" s="425">
        <f>E73+1</f>
        <v>149</v>
      </c>
      <c r="H73" s="404"/>
      <c r="I73" s="425">
        <f>G73+1</f>
        <v>150</v>
      </c>
      <c r="J73" s="404"/>
      <c r="K73" s="425">
        <f>I73+1</f>
        <v>151</v>
      </c>
      <c r="L73" s="404"/>
      <c r="M73" s="425">
        <f>K73+1</f>
        <v>152</v>
      </c>
      <c r="N73" s="404"/>
      <c r="O73" s="425">
        <f>M73+1</f>
        <v>153</v>
      </c>
      <c r="P73" s="404"/>
      <c r="Q73" s="425">
        <f>O73+1</f>
        <v>154</v>
      </c>
      <c r="R73" s="404"/>
      <c r="S73" s="425">
        <f>Q73+1</f>
        <v>155</v>
      </c>
      <c r="T73" s="404"/>
      <c r="U73" s="425">
        <f>S73+1</f>
        <v>156</v>
      </c>
      <c r="V73" s="404"/>
      <c r="W73" s="425">
        <f>U73+1</f>
        <v>157</v>
      </c>
      <c r="X73" s="404"/>
      <c r="Y73" s="425">
        <f>W73+1</f>
        <v>158</v>
      </c>
      <c r="Z73" s="404"/>
      <c r="AA73" s="425">
        <f>Y73+1</f>
        <v>159</v>
      </c>
      <c r="AB73" s="404"/>
      <c r="AC73" s="425">
        <f>AA73+1</f>
        <v>160</v>
      </c>
      <c r="AD73" s="404"/>
      <c r="AE73" s="425">
        <f>AC73+1</f>
        <v>161</v>
      </c>
      <c r="AF73" s="404"/>
      <c r="AG73" s="425">
        <f>AE73+1</f>
        <v>162</v>
      </c>
      <c r="AH73" s="404"/>
      <c r="AI73" s="425">
        <f>AG73+1</f>
        <v>163</v>
      </c>
      <c r="AJ73" s="404"/>
      <c r="AK73" s="425">
        <f>AI73+1</f>
        <v>164</v>
      </c>
      <c r="AL73" s="404"/>
      <c r="AM73" s="425">
        <f>AK73+1</f>
        <v>165</v>
      </c>
      <c r="AN73" s="404"/>
      <c r="AO73" s="425">
        <f>AM73+1</f>
        <v>166</v>
      </c>
      <c r="AP73" s="404"/>
      <c r="AQ73" s="425">
        <f>AO73+1</f>
        <v>167</v>
      </c>
      <c r="AR73" s="404"/>
      <c r="AS73" s="425">
        <f>AQ73+1</f>
        <v>168</v>
      </c>
      <c r="AT73" s="436"/>
      <c r="AU73" s="370"/>
      <c r="AV73" s="370"/>
      <c r="AW73" s="370"/>
      <c r="AX73" s="370"/>
      <c r="AY73" s="370"/>
    </row>
    <row r="74" ht="18.0" customHeight="1">
      <c r="A74" s="432"/>
      <c r="B74" s="428"/>
      <c r="C74" s="408" t="str">
        <f>VLOOKUP(C73,'TS Gantry - AP47'!$A$8:$C$638,3,FALSE)</f>
        <v>23/0</v>
      </c>
      <c r="D74" s="408"/>
      <c r="E74" s="408" t="str">
        <f>VLOOKUP(E73,'TS Gantry - AP47'!$A$8:$C$638,3,FALSE)</f>
        <v>23/1</v>
      </c>
      <c r="F74" s="408"/>
      <c r="G74" s="408" t="str">
        <f>VLOOKUP(G73,'TS Gantry - AP47'!$A$8:$C$638,3,FALSE)</f>
        <v>23/2</v>
      </c>
      <c r="H74" s="408"/>
      <c r="I74" s="408" t="str">
        <f>VLOOKUP(I73,'TS Gantry - AP47'!$A$8:$C$638,3,FALSE)</f>
        <v>23/3</v>
      </c>
      <c r="J74" s="408"/>
      <c r="K74" s="408" t="str">
        <f>VLOOKUP(K73,'TS Gantry - AP47'!$A$8:$C$638,3,FALSE)</f>
        <v>23/4</v>
      </c>
      <c r="L74" s="408"/>
      <c r="M74" s="408" t="str">
        <f>VLOOKUP(M73,'TS Gantry - AP47'!$A$8:$C$638,3,FALSE)</f>
        <v>24/0</v>
      </c>
      <c r="N74" s="408"/>
      <c r="O74" s="408" t="str">
        <f>VLOOKUP(O73,'TS Gantry - AP47'!$A$8:$C$638,3,FALSE)</f>
        <v>25/0</v>
      </c>
      <c r="P74" s="408"/>
      <c r="Q74" s="408" t="str">
        <f>VLOOKUP(Q73,'TS Gantry - AP47'!$A$8:$C$638,3,FALSE)</f>
        <v>25/1</v>
      </c>
      <c r="R74" s="408"/>
      <c r="S74" s="408" t="str">
        <f>VLOOKUP(S73,'TS Gantry - AP47'!$A$8:$C$638,3,FALSE)</f>
        <v>26/0</v>
      </c>
      <c r="T74" s="408"/>
      <c r="U74" s="408" t="str">
        <f>VLOOKUP(U73,'TS Gantry - AP47'!$A$8:$C$638,3,FALSE)</f>
        <v>27/0</v>
      </c>
      <c r="V74" s="408"/>
      <c r="W74" s="408" t="str">
        <f>VLOOKUP(W73,'TS Gantry - AP47'!$A$8:$C$638,3,FALSE)</f>
        <v>27/1</v>
      </c>
      <c r="X74" s="408"/>
      <c r="Y74" s="408" t="str">
        <f>VLOOKUP(Y73,'TS Gantry - AP47'!$A$8:$C$638,3,FALSE)</f>
        <v>27/2</v>
      </c>
      <c r="Z74" s="408"/>
      <c r="AA74" s="408" t="str">
        <f>VLOOKUP(AA73,'TS Gantry - AP47'!$A$8:$C$638,3,FALSE)</f>
        <v>27/3</v>
      </c>
      <c r="AB74" s="408"/>
      <c r="AC74" s="408" t="str">
        <f>VLOOKUP(AC73,'TS Gantry - AP47'!$A$8:$C$638,3,FALSE)</f>
        <v>28/0</v>
      </c>
      <c r="AD74" s="408"/>
      <c r="AE74" s="408" t="str">
        <f>VLOOKUP(AE73,'TS Gantry - AP47'!$A$8:$C$638,3,FALSE)</f>
        <v>28/1</v>
      </c>
      <c r="AF74" s="408"/>
      <c r="AG74" s="408" t="str">
        <f>VLOOKUP(AG73,'TS Gantry - AP47'!$A$8:$C$638,3,FALSE)</f>
        <v>28/2</v>
      </c>
      <c r="AH74" s="408"/>
      <c r="AI74" s="408" t="str">
        <f>VLOOKUP(AI73,'TS Gantry - AP47'!$A$8:$C$638,3,FALSE)</f>
        <v>28/3</v>
      </c>
      <c r="AJ74" s="408"/>
      <c r="AK74" s="408" t="str">
        <f>VLOOKUP(AK73,'TS Gantry - AP47'!$A$8:$C$638,3,FALSE)</f>
        <v>28/4</v>
      </c>
      <c r="AL74" s="408"/>
      <c r="AM74" s="408" t="str">
        <f>VLOOKUP(AM73,'TS Gantry - AP47'!$A$8:$C$638,3,FALSE)</f>
        <v>28/5</v>
      </c>
      <c r="AN74" s="408"/>
      <c r="AO74" s="408" t="str">
        <f>VLOOKUP(AO73,'TS Gantry - AP47'!$A$8:$C$638,3,FALSE)</f>
        <v>28/6</v>
      </c>
      <c r="AP74" s="408"/>
      <c r="AQ74" s="408" t="str">
        <f>VLOOKUP(AQ73,'TS Gantry - AP47'!$A$8:$C$638,3,FALSE)</f>
        <v>28/7</v>
      </c>
      <c r="AR74" s="408"/>
      <c r="AS74" s="408" t="str">
        <f>VLOOKUP(AS73,'TS Gantry - AP47'!$A$8:$C$638,3,FALSE)</f>
        <v>29/0</v>
      </c>
      <c r="AT74" s="437"/>
      <c r="AU74" s="432"/>
      <c r="AV74" s="432"/>
      <c r="AW74" s="432"/>
      <c r="AX74" s="432"/>
      <c r="AY74" s="432"/>
    </row>
    <row r="75" ht="15.0" customHeight="1">
      <c r="A75" s="370"/>
      <c r="B75" s="409"/>
      <c r="C75" s="370"/>
      <c r="D75" s="403"/>
      <c r="E75" s="370"/>
      <c r="F75" s="403"/>
      <c r="G75" s="370"/>
      <c r="H75" s="403"/>
      <c r="I75" s="370"/>
      <c r="J75" s="403"/>
      <c r="K75" s="370"/>
      <c r="L75" s="402"/>
      <c r="M75" s="370"/>
      <c r="N75" s="403"/>
      <c r="O75" s="370"/>
      <c r="P75" s="402"/>
      <c r="Q75" s="370"/>
      <c r="R75" s="403"/>
      <c r="S75" s="370"/>
      <c r="T75" s="410" t="s">
        <v>842</v>
      </c>
      <c r="U75" s="370"/>
      <c r="V75" s="402"/>
      <c r="W75" s="370"/>
      <c r="X75" s="403"/>
      <c r="Y75" s="370"/>
      <c r="Z75" s="403"/>
      <c r="AA75" s="370"/>
      <c r="AB75" s="402"/>
      <c r="AC75" s="370"/>
      <c r="AD75" s="403"/>
      <c r="AE75" s="370"/>
      <c r="AF75" s="403"/>
      <c r="AG75" s="370"/>
      <c r="AH75" s="403"/>
      <c r="AI75" s="370"/>
      <c r="AJ75" s="403"/>
      <c r="AK75" s="370"/>
      <c r="AL75" s="403"/>
      <c r="AM75" s="370"/>
      <c r="AN75" s="403"/>
      <c r="AO75" s="370"/>
      <c r="AP75" s="403"/>
      <c r="AQ75" s="370"/>
      <c r="AR75" s="403"/>
      <c r="AS75" s="370"/>
      <c r="AT75" s="455"/>
      <c r="AU75" s="370"/>
      <c r="AV75" s="370"/>
      <c r="AW75" s="370"/>
      <c r="AX75" s="370"/>
      <c r="AY75" s="370"/>
    </row>
    <row r="76" ht="15.0" customHeight="1">
      <c r="A76" s="370"/>
      <c r="B76" s="434"/>
      <c r="C76" s="370"/>
      <c r="D76" s="370"/>
      <c r="E76" s="370"/>
      <c r="F76" s="370"/>
      <c r="G76" s="370"/>
      <c r="H76" s="370"/>
      <c r="I76" s="370"/>
      <c r="J76" s="370"/>
      <c r="K76" s="370"/>
      <c r="L76" s="370"/>
      <c r="M76" s="370"/>
      <c r="N76" s="370"/>
      <c r="O76" s="370"/>
      <c r="P76" s="370"/>
      <c r="Q76" s="370"/>
      <c r="R76" s="370"/>
      <c r="S76" s="370"/>
      <c r="T76" s="410" t="s">
        <v>827</v>
      </c>
      <c r="U76" s="370"/>
      <c r="V76" s="402"/>
      <c r="W76" s="370"/>
      <c r="X76" s="370"/>
      <c r="Y76" s="370"/>
      <c r="Z76" s="370"/>
      <c r="AA76" s="370"/>
      <c r="AB76" s="370"/>
      <c r="AC76" s="370"/>
      <c r="AD76" s="370"/>
      <c r="AE76" s="370"/>
      <c r="AF76" s="370"/>
      <c r="AG76" s="370"/>
      <c r="AH76" s="370"/>
      <c r="AI76" s="370"/>
      <c r="AJ76" s="370"/>
      <c r="AK76" s="370"/>
      <c r="AL76" s="370"/>
      <c r="AM76" s="370"/>
      <c r="AN76" s="370"/>
      <c r="AO76" s="370"/>
      <c r="AP76" s="370"/>
      <c r="AQ76" s="370"/>
      <c r="AR76" s="370"/>
      <c r="AS76" s="370"/>
      <c r="AT76" s="405"/>
      <c r="AU76" s="370"/>
      <c r="AV76" s="370"/>
      <c r="AW76" s="370"/>
      <c r="AX76" s="370"/>
      <c r="AY76" s="370"/>
    </row>
    <row r="77" ht="19.5" customHeight="1">
      <c r="A77" s="370"/>
      <c r="B77" s="434"/>
      <c r="C77" s="418">
        <v>3.0</v>
      </c>
      <c r="D77" s="417">
        <f>VLOOKUP(C74,'TS Gantry - AP47'!$C$8:$E$638,3,FALSE)</f>
        <v>327.999</v>
      </c>
      <c r="E77" s="418">
        <v>3.0</v>
      </c>
      <c r="F77" s="417">
        <f>VLOOKUP(E74,'TS Gantry - AP47'!$C$8:$E$638,3,FALSE)</f>
        <v>318</v>
      </c>
      <c r="G77" s="418">
        <v>3.0</v>
      </c>
      <c r="H77" s="417">
        <f>VLOOKUP(G74,'TS Gantry - AP47'!$C$8:$E$638,3,FALSE)</f>
        <v>379</v>
      </c>
      <c r="I77" s="418">
        <v>3.0</v>
      </c>
      <c r="J77" s="417">
        <f>VLOOKUP(I74,'TS Gantry - AP47'!$C$8:$E$638,3,FALSE)</f>
        <v>382</v>
      </c>
      <c r="K77" s="418">
        <v>3.0</v>
      </c>
      <c r="L77" s="417">
        <f>VLOOKUP(K74,'TS Gantry - AP47'!$C$8:$E$638,3,FALSE)</f>
        <v>353.645</v>
      </c>
      <c r="M77" s="418">
        <v>1.0</v>
      </c>
      <c r="N77" s="417">
        <f>VLOOKUP(M74,'TS Gantry - AP47'!$C$8:$E$638,3,FALSE)</f>
        <v>247.381</v>
      </c>
      <c r="O77" s="418"/>
      <c r="P77" s="417">
        <f>VLOOKUP(O74,'TS Gantry - AP47'!$C$8:$E$638,3,FALSE)</f>
        <v>258</v>
      </c>
      <c r="Q77" s="418">
        <v>3.0</v>
      </c>
      <c r="R77" s="417">
        <f>VLOOKUP(Q74,'TS Gantry - AP47'!$C$8:$E$638,3,FALSE)</f>
        <v>452.894</v>
      </c>
      <c r="S77" s="418">
        <v>3.0</v>
      </c>
      <c r="T77" s="417">
        <f>VLOOKUP(S74,'TS Gantry - AP47'!$C$8:$E$638,3,FALSE)</f>
        <v>217.368</v>
      </c>
      <c r="U77" s="418">
        <v>3.0</v>
      </c>
      <c r="V77" s="417">
        <f>VLOOKUP(U74,'TS Gantry - AP47'!$C$8:$E$638,3,FALSE)</f>
        <v>368</v>
      </c>
      <c r="W77" s="418">
        <v>3.0</v>
      </c>
      <c r="X77" s="417">
        <f>VLOOKUP(W74,'TS Gantry - AP47'!$C$8:$E$638,3,FALSE)</f>
        <v>397</v>
      </c>
      <c r="Y77" s="418">
        <v>3.0</v>
      </c>
      <c r="Z77" s="417">
        <f>VLOOKUP(Y74,'TS Gantry - AP47'!$C$8:$E$638,3,FALSE)</f>
        <v>332</v>
      </c>
      <c r="AA77" s="418">
        <v>3.0</v>
      </c>
      <c r="AB77" s="417">
        <f>VLOOKUP(AA74,'TS Gantry - AP47'!$C$8:$E$638,3,FALSE)</f>
        <v>338.643</v>
      </c>
      <c r="AC77" s="418">
        <v>3.0</v>
      </c>
      <c r="AD77" s="417">
        <f>VLOOKUP(AC74,'TS Gantry - AP47'!$C$8:$E$638,3,FALSE)</f>
        <v>421</v>
      </c>
      <c r="AE77" s="418">
        <v>3.0</v>
      </c>
      <c r="AF77" s="417">
        <f>VLOOKUP(AE74,'TS Gantry - AP47'!$C$8:$E$638,3,FALSE)</f>
        <v>400</v>
      </c>
      <c r="AG77" s="418">
        <v>3.0</v>
      </c>
      <c r="AH77" s="417">
        <f>VLOOKUP(AG74,'TS Gantry - AP47'!$C$8:$E$638,3,FALSE)</f>
        <v>396</v>
      </c>
      <c r="AI77" s="418">
        <v>3.0</v>
      </c>
      <c r="AJ77" s="417">
        <f>VLOOKUP(AI74,'TS Gantry - AP47'!$C$8:$E$638,3,FALSE)</f>
        <v>378</v>
      </c>
      <c r="AK77" s="418">
        <v>3.0</v>
      </c>
      <c r="AL77" s="417">
        <f>VLOOKUP(AK74,'TS Gantry - AP47'!$C$8:$E$638,3,FALSE)</f>
        <v>386</v>
      </c>
      <c r="AM77" s="418">
        <v>3.0</v>
      </c>
      <c r="AN77" s="417">
        <f>VLOOKUP(AM74,'TS Gantry - AP47'!$C$8:$E$638,3,FALSE)</f>
        <v>388</v>
      </c>
      <c r="AO77" s="418">
        <v>3.0</v>
      </c>
      <c r="AP77" s="417">
        <f>VLOOKUP(AO74,'TS Gantry - AP47'!$C$8:$E$638,3,FALSE)</f>
        <v>393</v>
      </c>
      <c r="AQ77" s="418">
        <v>3.0</v>
      </c>
      <c r="AR77" s="417">
        <f>VLOOKUP(AQ74,'TS Gantry - AP47'!$C$8:$E$638,3,FALSE)</f>
        <v>417.124</v>
      </c>
      <c r="AS77" s="418">
        <v>3.0</v>
      </c>
      <c r="AT77" s="419">
        <f>VLOOKUP(AS74,'TS Gantry - AP47'!$C$8:$E$638,3,FALSE)</f>
        <v>424</v>
      </c>
      <c r="AU77" s="370">
        <f>COUNTIF(B77:AT77,"3")</f>
        <v>20</v>
      </c>
      <c r="AV77" s="370"/>
      <c r="AW77" s="370"/>
      <c r="AX77" s="370"/>
      <c r="AY77" s="370"/>
    </row>
    <row r="78" ht="19.5" customHeight="1">
      <c r="A78" s="370"/>
      <c r="B78" s="434"/>
      <c r="C78" s="422">
        <v>2.0</v>
      </c>
      <c r="D78" s="370"/>
      <c r="E78" s="422">
        <v>2.0</v>
      </c>
      <c r="F78" s="370"/>
      <c r="G78" s="422">
        <v>2.0</v>
      </c>
      <c r="H78" s="370"/>
      <c r="I78" s="422">
        <v>2.0</v>
      </c>
      <c r="J78" s="370"/>
      <c r="K78" s="422">
        <v>2.0</v>
      </c>
      <c r="L78" s="370"/>
      <c r="M78" s="422">
        <v>2.0</v>
      </c>
      <c r="N78" s="370"/>
      <c r="O78" s="422"/>
      <c r="P78" s="370"/>
      <c r="Q78" s="422">
        <v>2.0</v>
      </c>
      <c r="R78" s="370"/>
      <c r="S78" s="422">
        <v>2.0</v>
      </c>
      <c r="T78" s="370"/>
      <c r="U78" s="422">
        <v>2.0</v>
      </c>
      <c r="V78" s="370"/>
      <c r="W78" s="422">
        <v>2.0</v>
      </c>
      <c r="X78" s="370"/>
      <c r="Y78" s="422">
        <v>2.0</v>
      </c>
      <c r="Z78" s="370"/>
      <c r="AA78" s="422">
        <v>2.0</v>
      </c>
      <c r="AB78" s="370"/>
      <c r="AC78" s="422">
        <v>2.0</v>
      </c>
      <c r="AD78" s="370"/>
      <c r="AE78" s="422">
        <v>2.0</v>
      </c>
      <c r="AF78" s="370"/>
      <c r="AG78" s="422">
        <v>2.0</v>
      </c>
      <c r="AH78" s="370"/>
      <c r="AI78" s="422">
        <v>2.0</v>
      </c>
      <c r="AJ78" s="370"/>
      <c r="AK78" s="422">
        <v>2.0</v>
      </c>
      <c r="AL78" s="370"/>
      <c r="AM78" s="422">
        <v>2.0</v>
      </c>
      <c r="AN78" s="370"/>
      <c r="AO78" s="422">
        <v>2.0</v>
      </c>
      <c r="AP78" s="370"/>
      <c r="AQ78" s="422">
        <v>2.0</v>
      </c>
      <c r="AR78" s="370"/>
      <c r="AS78" s="422">
        <v>2.0</v>
      </c>
      <c r="AT78" s="405"/>
      <c r="AU78" s="370"/>
      <c r="AV78" s="370"/>
      <c r="AW78" s="370"/>
      <c r="AX78" s="370"/>
      <c r="AY78" s="370"/>
    </row>
    <row r="79" ht="18.0" customHeight="1">
      <c r="A79" s="456"/>
      <c r="B79" s="457"/>
      <c r="C79" s="387" t="str">
        <f>VLOOKUP(C74,'TS Gantry - AP47'!$C$8:$D$638,2,FALSE)</f>
        <v>DD60+9</v>
      </c>
      <c r="D79" s="387"/>
      <c r="E79" s="387" t="str">
        <f>VLOOKUP(E74,'TS Gantry - AP47'!$C$8:$D$638,2,FALSE)</f>
        <v>DA-1.5</v>
      </c>
      <c r="F79" s="387"/>
      <c r="G79" s="387" t="str">
        <f>VLOOKUP(G74,'TS Gantry - AP47'!$C$8:$D$638,2,FALSE)</f>
        <v>DA+3</v>
      </c>
      <c r="H79" s="387"/>
      <c r="I79" s="387" t="str">
        <f>VLOOKUP(I74,'TS Gantry - AP47'!$C$8:$D$638,2,FALSE)</f>
        <v>DA+0</v>
      </c>
      <c r="J79" s="387"/>
      <c r="K79" s="387" t="str">
        <f>VLOOKUP(K74,'TS Gantry - AP47'!$C$8:$D$638,2,FALSE)</f>
        <v>DA+0</v>
      </c>
      <c r="L79" s="387"/>
      <c r="M79" s="387" t="str">
        <f>VLOOKUP(M74,'TS Gantry - AP47'!$C$8:$D$638,2,FALSE)</f>
        <v>DC2+0</v>
      </c>
      <c r="N79" s="387"/>
      <c r="O79" s="387" t="str">
        <f>VLOOKUP(O74,'TS Gantry - AP47'!$C$8:$D$638,2,FALSE)</f>
        <v>DC2+0</v>
      </c>
      <c r="P79" s="387"/>
      <c r="Q79" s="387" t="str">
        <f>VLOOKUP(Q74,'TS Gantry - AP47'!$C$8:$D$638,2,FALSE)</f>
        <v>DA+9</v>
      </c>
      <c r="R79" s="387"/>
      <c r="S79" s="387" t="str">
        <f>VLOOKUP(S74,'TS Gantry - AP47'!$C$8:$D$638,2,FALSE)</f>
        <v>DD60+35</v>
      </c>
      <c r="T79" s="387"/>
      <c r="U79" s="387" t="str">
        <f>VLOOKUP(U74,'TS Gantry - AP47'!$C$8:$D$638,2,FALSE)</f>
        <v>DD60+35</v>
      </c>
      <c r="V79" s="387"/>
      <c r="W79" s="387" t="str">
        <f>VLOOKUP(W74,'TS Gantry - AP47'!$C$8:$D$638,2,FALSE)</f>
        <v>DB1+9</v>
      </c>
      <c r="X79" s="387"/>
      <c r="Y79" s="387" t="str">
        <f>VLOOKUP(Y74,'TS Gantry - AP47'!$C$8:$D$638,2,FALSE)</f>
        <v>DA-1.5</v>
      </c>
      <c r="Z79" s="387"/>
      <c r="AA79" s="387" t="str">
        <f>VLOOKUP(AA74,'TS Gantry - AP47'!$C$8:$D$638,2,FALSE)</f>
        <v>DA-3</v>
      </c>
      <c r="AB79" s="387"/>
      <c r="AC79" s="387" t="str">
        <f>VLOOKUP(AC74,'TS Gantry - AP47'!$C$8:$D$638,2,FALSE)</f>
        <v>DB2+0</v>
      </c>
      <c r="AD79" s="387"/>
      <c r="AE79" s="387" t="str">
        <f>VLOOKUP(AE74,'TS Gantry - AP47'!$C$8:$D$638,2,FALSE)</f>
        <v>DA+6</v>
      </c>
      <c r="AF79" s="387"/>
      <c r="AG79" s="387" t="str">
        <f>VLOOKUP(AG74,'TS Gantry - AP47'!$C$8:$D$638,2,FALSE)</f>
        <v>DA+3</v>
      </c>
      <c r="AH79" s="387"/>
      <c r="AI79" s="387" t="str">
        <f>VLOOKUP(AI74,'TS Gantry - AP47'!$C$8:$D$638,2,FALSE)</f>
        <v>DA+0</v>
      </c>
      <c r="AJ79" s="387"/>
      <c r="AK79" s="387" t="str">
        <f>VLOOKUP(AK74,'TS Gantry - AP47'!$C$8:$D$638,2,FALSE)</f>
        <v>DA+0</v>
      </c>
      <c r="AL79" s="387"/>
      <c r="AM79" s="387" t="str">
        <f>VLOOKUP(AM74,'TS Gantry - AP47'!$C$8:$D$638,2,FALSE)</f>
        <v>DA+0</v>
      </c>
      <c r="AN79" s="387"/>
      <c r="AO79" s="387" t="str">
        <f>VLOOKUP(AO74,'TS Gantry - AP47'!$C$8:$D$638,2,FALSE)</f>
        <v>DA+0</v>
      </c>
      <c r="AP79" s="387"/>
      <c r="AQ79" s="387" t="str">
        <f>VLOOKUP(AQ74,'TS Gantry - AP47'!$C$8:$D$638,2,FALSE)</f>
        <v>DA+6</v>
      </c>
      <c r="AR79" s="387"/>
      <c r="AS79" s="387" t="str">
        <f>VLOOKUP(AS74,'TS Gantry - AP47'!$C$8:$D$638,2,FALSE)</f>
        <v>DB2+0</v>
      </c>
      <c r="AT79" s="446"/>
      <c r="AU79" s="456"/>
      <c r="AV79" s="456"/>
      <c r="AW79" s="456"/>
      <c r="AX79" s="456"/>
      <c r="AY79" s="456"/>
    </row>
    <row r="80" ht="18.0" customHeight="1">
      <c r="A80" s="456"/>
      <c r="B80" s="457"/>
      <c r="C80" s="387"/>
      <c r="D80" s="387"/>
      <c r="E80" s="387"/>
      <c r="F80" s="387"/>
      <c r="G80" s="387"/>
      <c r="H80" s="387"/>
      <c r="I80" s="387"/>
      <c r="J80" s="387"/>
      <c r="K80" s="387"/>
      <c r="L80" s="387"/>
      <c r="M80" s="387"/>
      <c r="N80" s="387"/>
      <c r="O80" s="387"/>
      <c r="P80" s="387"/>
      <c r="Q80" s="387"/>
      <c r="R80" s="387"/>
      <c r="S80" s="425" t="s">
        <v>833</v>
      </c>
      <c r="T80" s="387"/>
      <c r="U80" s="425" t="s">
        <v>833</v>
      </c>
      <c r="V80" s="387"/>
      <c r="W80" s="387"/>
      <c r="X80" s="387"/>
      <c r="Y80" s="387"/>
      <c r="Z80" s="387"/>
      <c r="AA80" s="387"/>
      <c r="AB80" s="387"/>
      <c r="AC80" s="387"/>
      <c r="AD80" s="387"/>
      <c r="AE80" s="387"/>
      <c r="AF80" s="387"/>
      <c r="AG80" s="387"/>
      <c r="AH80" s="387"/>
      <c r="AI80" s="387"/>
      <c r="AJ80" s="387"/>
      <c r="AK80" s="387"/>
      <c r="AL80" s="387"/>
      <c r="AM80" s="387"/>
      <c r="AN80" s="387"/>
      <c r="AO80" s="387"/>
      <c r="AP80" s="387"/>
      <c r="AQ80" s="387"/>
      <c r="AR80" s="387"/>
      <c r="AS80" s="387"/>
      <c r="AT80" s="446"/>
      <c r="AU80" s="456"/>
      <c r="AV80" s="456"/>
      <c r="AW80" s="456"/>
      <c r="AX80" s="456"/>
      <c r="AY80" s="456"/>
    </row>
    <row r="81" ht="15.0" customHeight="1">
      <c r="A81" s="370"/>
      <c r="B81" s="458"/>
      <c r="C81" s="387"/>
      <c r="D81" s="387"/>
      <c r="E81" s="425"/>
      <c r="F81" s="425"/>
      <c r="G81" s="387"/>
      <c r="H81" s="387"/>
      <c r="I81" s="387"/>
      <c r="J81" s="387"/>
      <c r="K81" s="387"/>
      <c r="L81" s="387"/>
      <c r="M81" s="410"/>
      <c r="N81" s="410" t="s">
        <v>843</v>
      </c>
      <c r="O81" s="445"/>
      <c r="P81" s="387"/>
      <c r="Q81" s="387"/>
      <c r="R81" s="387"/>
      <c r="S81" s="445"/>
      <c r="T81" s="410" t="s">
        <v>844</v>
      </c>
      <c r="U81" s="445"/>
      <c r="V81" s="387"/>
      <c r="W81" s="387"/>
      <c r="X81" s="387"/>
      <c r="Y81" s="387"/>
      <c r="Z81" s="387"/>
      <c r="AA81" s="387"/>
      <c r="AB81" s="387"/>
      <c r="AC81" s="387"/>
      <c r="AD81" s="410" t="s">
        <v>845</v>
      </c>
      <c r="AE81" s="387"/>
      <c r="AF81" s="387"/>
      <c r="AG81" s="387"/>
      <c r="AH81" s="387"/>
      <c r="AI81" s="387"/>
      <c r="AJ81" s="387"/>
      <c r="AK81" s="387"/>
      <c r="AL81" s="387"/>
      <c r="AM81" s="387"/>
      <c r="AN81" s="387"/>
      <c r="AO81" s="387"/>
      <c r="AP81" s="387"/>
      <c r="AQ81" s="387"/>
      <c r="AR81" s="387"/>
      <c r="AS81" s="387"/>
      <c r="AT81" s="424"/>
      <c r="AU81" s="370"/>
      <c r="AV81" s="370"/>
      <c r="AW81" s="370"/>
      <c r="AX81" s="370"/>
      <c r="AY81" s="370"/>
    </row>
    <row r="82" ht="18.0" customHeight="1">
      <c r="A82" s="370"/>
      <c r="B82" s="427"/>
      <c r="C82" s="425">
        <f>AS73+1</f>
        <v>169</v>
      </c>
      <c r="D82" s="404"/>
      <c r="E82" s="425">
        <f>C82+1</f>
        <v>170</v>
      </c>
      <c r="F82" s="404"/>
      <c r="G82" s="425">
        <f>E82+1</f>
        <v>171</v>
      </c>
      <c r="H82" s="404"/>
      <c r="I82" s="425">
        <f>G82+1</f>
        <v>172</v>
      </c>
      <c r="J82" s="404"/>
      <c r="K82" s="425">
        <f>I82+1</f>
        <v>173</v>
      </c>
      <c r="L82" s="404"/>
      <c r="M82" s="425">
        <f>K82+1</f>
        <v>174</v>
      </c>
      <c r="N82" s="404"/>
      <c r="O82" s="425">
        <f>M82+1</f>
        <v>175</v>
      </c>
      <c r="P82" s="404"/>
      <c r="Q82" s="425">
        <f>O82+1</f>
        <v>176</v>
      </c>
      <c r="R82" s="404"/>
      <c r="S82" s="425">
        <f>Q82+1</f>
        <v>177</v>
      </c>
      <c r="T82" s="404"/>
      <c r="U82" s="425">
        <f>S82+1</f>
        <v>178</v>
      </c>
      <c r="V82" s="404"/>
      <c r="W82" s="425">
        <f>U82+1</f>
        <v>179</v>
      </c>
      <c r="X82" s="404"/>
      <c r="Y82" s="425">
        <f>W82+1</f>
        <v>180</v>
      </c>
      <c r="Z82" s="404"/>
      <c r="AA82" s="425">
        <f>Y82+1</f>
        <v>181</v>
      </c>
      <c r="AB82" s="404"/>
      <c r="AC82" s="425">
        <f>AA82+1</f>
        <v>182</v>
      </c>
      <c r="AD82" s="404"/>
      <c r="AE82" s="425">
        <f>AC82+1</f>
        <v>183</v>
      </c>
      <c r="AF82" s="404"/>
      <c r="AG82" s="425">
        <f>AE82+1</f>
        <v>184</v>
      </c>
      <c r="AH82" s="404"/>
      <c r="AI82" s="425">
        <f>AG82+1</f>
        <v>185</v>
      </c>
      <c r="AJ82" s="404"/>
      <c r="AK82" s="425">
        <f>AI82+1</f>
        <v>186</v>
      </c>
      <c r="AL82" s="404"/>
      <c r="AM82" s="425">
        <f>AK82+1</f>
        <v>187</v>
      </c>
      <c r="AN82" s="404"/>
      <c r="AO82" s="425">
        <f>AM82+1</f>
        <v>188</v>
      </c>
      <c r="AP82" s="404"/>
      <c r="AQ82" s="425">
        <f>AO82+1</f>
        <v>189</v>
      </c>
      <c r="AR82" s="404"/>
      <c r="AS82" s="425">
        <f>AQ82+1</f>
        <v>190</v>
      </c>
      <c r="AT82" s="436"/>
      <c r="AU82" s="370"/>
      <c r="AV82" s="370"/>
      <c r="AW82" s="370"/>
      <c r="AX82" s="370"/>
      <c r="AY82" s="370"/>
    </row>
    <row r="83" ht="18.0" customHeight="1">
      <c r="A83" s="440"/>
      <c r="B83" s="441"/>
      <c r="C83" s="408" t="str">
        <f>VLOOKUP(C82,'TS Gantry - AP47'!$A$8:$C$638,3,FALSE)</f>
        <v>29/1</v>
      </c>
      <c r="D83" s="408"/>
      <c r="E83" s="408" t="str">
        <f>VLOOKUP(E82,'TS Gantry - AP47'!$A$8:$C$638,3,FALSE)</f>
        <v>29/2</v>
      </c>
      <c r="F83" s="408"/>
      <c r="G83" s="408" t="str">
        <f>VLOOKUP(G82,'TS Gantry - AP47'!$A$8:$C$638,3,FALSE)</f>
        <v>29/3</v>
      </c>
      <c r="H83" s="408"/>
      <c r="I83" s="408" t="str">
        <f>VLOOKUP(I82,'TS Gantry - AP47'!$A$8:$C$638,3,FALSE)</f>
        <v>29/4</v>
      </c>
      <c r="J83" s="408"/>
      <c r="K83" s="408" t="str">
        <f>VLOOKUP(K82,'TS Gantry - AP47'!$A$8:$C$638,3,FALSE)</f>
        <v>29/5</v>
      </c>
      <c r="L83" s="408"/>
      <c r="M83" s="408" t="str">
        <f>VLOOKUP(M82,'TS Gantry - AP47'!$A$8:$C$638,3,FALSE)</f>
        <v>29/6</v>
      </c>
      <c r="N83" s="408"/>
      <c r="O83" s="408" t="str">
        <f>VLOOKUP(O82,'TS Gantry - AP47'!$A$8:$C$638,3,FALSE)</f>
        <v>29/7</v>
      </c>
      <c r="P83" s="408"/>
      <c r="Q83" s="408" t="str">
        <f>VLOOKUP(Q82,'TS Gantry - AP47'!$A$8:$C$638,3,FALSE)</f>
        <v>29/8</v>
      </c>
      <c r="R83" s="408"/>
      <c r="S83" s="408" t="str">
        <f>VLOOKUP(S82,'TS Gantry - AP47'!$A$8:$C$638,3,FALSE)</f>
        <v>29/9</v>
      </c>
      <c r="T83" s="408"/>
      <c r="U83" s="408" t="str">
        <f>VLOOKUP(U82,'TS Gantry - AP47'!$A$8:$C$638,3,FALSE)</f>
        <v>29/10</v>
      </c>
      <c r="V83" s="408"/>
      <c r="W83" s="408" t="str">
        <f>VLOOKUP(W82,'TS Gantry - AP47'!$A$8:$C$638,3,FALSE)</f>
        <v>29/11</v>
      </c>
      <c r="X83" s="408"/>
      <c r="Y83" s="408" t="str">
        <f>VLOOKUP(Y82,'TS Gantry - AP47'!$A$8:$C$638,3,FALSE)</f>
        <v>29/12</v>
      </c>
      <c r="Z83" s="408"/>
      <c r="AA83" s="408" t="str">
        <f>VLOOKUP(AA82,'TS Gantry - AP47'!$A$8:$C$638,3,FALSE)</f>
        <v>29/13</v>
      </c>
      <c r="AB83" s="408"/>
      <c r="AC83" s="408" t="str">
        <f>VLOOKUP(AC82,'TS Gantry - AP47'!$A$8:$C$638,3,FALSE)</f>
        <v>29/14</v>
      </c>
      <c r="AD83" s="408"/>
      <c r="AE83" s="408" t="str">
        <f>VLOOKUP(AE82,'TS Gantry - AP47'!$A$8:$C$638,3,FALSE)</f>
        <v>29/15</v>
      </c>
      <c r="AF83" s="408"/>
      <c r="AG83" s="408" t="str">
        <f>VLOOKUP(AG82,'TS Gantry - AP47'!$A$8:$C$638,3,FALSE)</f>
        <v>29/16</v>
      </c>
      <c r="AH83" s="408"/>
      <c r="AI83" s="408" t="str">
        <f>VLOOKUP(AI82,'TS Gantry - AP47'!$A$8:$C$638,3,FALSE)</f>
        <v>29/17</v>
      </c>
      <c r="AJ83" s="408"/>
      <c r="AK83" s="408" t="str">
        <f>VLOOKUP(AK82,'TS Gantry - AP47'!$A$8:$C$638,3,FALSE)</f>
        <v>29/18</v>
      </c>
      <c r="AL83" s="408"/>
      <c r="AM83" s="408" t="str">
        <f>VLOOKUP(AM82,'TS Gantry - AP47'!$A$8:$C$638,3,FALSE)</f>
        <v>29/19</v>
      </c>
      <c r="AN83" s="408"/>
      <c r="AO83" s="408" t="str">
        <f>VLOOKUP(AO82,'TS Gantry - AP47'!$A$8:$C$638,3,FALSE)</f>
        <v>29/20</v>
      </c>
      <c r="AP83" s="408"/>
      <c r="AQ83" s="408" t="str">
        <f>VLOOKUP(AQ82,'TS Gantry - AP47'!$A$8:$C$638,3,FALSE)</f>
        <v>29/21</v>
      </c>
      <c r="AR83" s="408"/>
      <c r="AS83" s="408" t="str">
        <f>VLOOKUP(AS82,'TS Gantry - AP47'!$A$8:$C$638,3,FALSE)</f>
        <v>29/22</v>
      </c>
      <c r="AT83" s="437"/>
      <c r="AU83" s="440"/>
      <c r="AV83" s="440"/>
      <c r="AW83" s="440"/>
      <c r="AX83" s="440"/>
      <c r="AY83" s="440"/>
    </row>
    <row r="84" ht="15.75" customHeight="1">
      <c r="A84" s="370"/>
      <c r="B84" s="409"/>
      <c r="C84" s="370"/>
      <c r="D84" s="370"/>
      <c r="E84" s="370"/>
      <c r="F84" s="370"/>
      <c r="G84" s="370"/>
      <c r="H84" s="370"/>
      <c r="I84" s="370"/>
      <c r="J84" s="370"/>
      <c r="K84" s="370"/>
      <c r="L84" s="370"/>
      <c r="M84" s="370"/>
      <c r="N84" s="370"/>
      <c r="O84" s="370"/>
      <c r="P84" s="370"/>
      <c r="Q84" s="370"/>
      <c r="R84" s="370"/>
      <c r="S84" s="370"/>
      <c r="T84" s="370"/>
      <c r="U84" s="370"/>
      <c r="V84" s="370"/>
      <c r="W84" s="370"/>
      <c r="X84" s="370"/>
      <c r="Y84" s="370"/>
      <c r="Z84" s="370"/>
      <c r="AA84" s="370"/>
      <c r="AB84" s="402"/>
      <c r="AC84" s="370"/>
      <c r="AD84" s="370"/>
      <c r="AE84" s="370"/>
      <c r="AF84" s="402"/>
      <c r="AG84" s="370"/>
      <c r="AH84" s="370"/>
      <c r="AI84" s="370"/>
      <c r="AJ84" s="370"/>
      <c r="AK84" s="370"/>
      <c r="AL84" s="370"/>
      <c r="AM84" s="370"/>
      <c r="AN84" s="370"/>
      <c r="AO84" s="370"/>
      <c r="AP84" s="370"/>
      <c r="AQ84" s="370"/>
      <c r="AR84" s="370"/>
      <c r="AS84" s="370"/>
      <c r="AT84" s="405"/>
      <c r="AU84" s="370"/>
      <c r="AV84" s="370"/>
      <c r="AW84" s="370"/>
      <c r="AX84" s="370"/>
      <c r="AY84" s="370"/>
    </row>
    <row r="85" ht="15.75" customHeight="1">
      <c r="A85" s="370"/>
      <c r="B85" s="434"/>
      <c r="C85" s="370"/>
      <c r="D85" s="370"/>
      <c r="E85" s="370"/>
      <c r="F85" s="370"/>
      <c r="G85" s="370"/>
      <c r="H85" s="370"/>
      <c r="I85" s="370"/>
      <c r="J85" s="370"/>
      <c r="K85" s="370"/>
      <c r="L85" s="370"/>
      <c r="M85" s="370"/>
      <c r="N85" s="370"/>
      <c r="O85" s="370"/>
      <c r="P85" s="370"/>
      <c r="Q85" s="370"/>
      <c r="R85" s="370"/>
      <c r="S85" s="370"/>
      <c r="T85" s="370"/>
      <c r="U85" s="370"/>
      <c r="V85" s="370"/>
      <c r="W85" s="370"/>
      <c r="X85" s="370"/>
      <c r="Y85" s="370"/>
      <c r="Z85" s="370"/>
      <c r="AA85" s="370"/>
      <c r="AB85" s="370"/>
      <c r="AC85" s="370"/>
      <c r="AD85" s="370"/>
      <c r="AE85" s="370"/>
      <c r="AF85" s="370"/>
      <c r="AG85" s="370"/>
      <c r="AI85" s="370"/>
      <c r="AJ85" s="370"/>
      <c r="AK85" s="370"/>
      <c r="AL85" s="370"/>
      <c r="AM85" s="370"/>
      <c r="AN85" s="370"/>
      <c r="AO85" s="370"/>
      <c r="AP85" s="370"/>
      <c r="AQ85" s="370"/>
      <c r="AR85" s="370"/>
      <c r="AS85" s="370"/>
      <c r="AT85" s="405"/>
      <c r="AU85" s="370"/>
      <c r="AV85" s="370"/>
      <c r="AW85" s="370"/>
      <c r="AX85" s="370"/>
      <c r="AY85" s="370"/>
    </row>
    <row r="86" ht="19.5" customHeight="1">
      <c r="A86" s="370"/>
      <c r="B86" s="434"/>
      <c r="C86" s="418">
        <v>3.0</v>
      </c>
      <c r="D86" s="417">
        <f>VLOOKUP(C83,'TS Gantry - AP47'!$C$8:$E$638,3,FALSE)</f>
        <v>416</v>
      </c>
      <c r="E86" s="418">
        <v>3.0</v>
      </c>
      <c r="F86" s="417">
        <f>VLOOKUP(E83,'TS Gantry - AP47'!$C$8:$E$638,3,FALSE)</f>
        <v>424</v>
      </c>
      <c r="G86" s="418">
        <v>3.0</v>
      </c>
      <c r="H86" s="417">
        <f>VLOOKUP(G83,'TS Gantry - AP47'!$C$8:$E$638,3,FALSE)</f>
        <v>412</v>
      </c>
      <c r="I86" s="418">
        <v>3.0</v>
      </c>
      <c r="J86" s="417">
        <f>VLOOKUP(I83,'TS Gantry - AP47'!$C$8:$E$638,3,FALSE)</f>
        <v>409</v>
      </c>
      <c r="K86" s="418">
        <v>3.0</v>
      </c>
      <c r="L86" s="417">
        <f>VLOOKUP(K83,'TS Gantry - AP47'!$C$8:$E$638,3,FALSE)</f>
        <v>396</v>
      </c>
      <c r="M86" s="418">
        <v>3.0</v>
      </c>
      <c r="N86" s="417">
        <f>VLOOKUP(M83,'TS Gantry - AP47'!$C$8:$E$638,3,FALSE)</f>
        <v>419</v>
      </c>
      <c r="O86" s="418">
        <v>3.0</v>
      </c>
      <c r="P86" s="417">
        <f>VLOOKUP(O83,'TS Gantry - AP47'!$C$8:$E$638,3,FALSE)</f>
        <v>421</v>
      </c>
      <c r="Q86" s="418">
        <v>3.0</v>
      </c>
      <c r="R86" s="417">
        <f>VLOOKUP(Q83,'TS Gantry - AP47'!$C$8:$E$638,3,FALSE)</f>
        <v>415</v>
      </c>
      <c r="S86" s="418">
        <v>3.0</v>
      </c>
      <c r="T86" s="417">
        <f>VLOOKUP(S83,'TS Gantry - AP47'!$C$8:$E$638,3,FALSE)</f>
        <v>388</v>
      </c>
      <c r="U86" s="418">
        <v>3.0</v>
      </c>
      <c r="V86" s="417">
        <f>VLOOKUP(U83,'TS Gantry - AP47'!$C$8:$E$638,3,FALSE)</f>
        <v>393</v>
      </c>
      <c r="W86" s="418">
        <v>3.0</v>
      </c>
      <c r="X86" s="417">
        <f>VLOOKUP(W83,'TS Gantry - AP47'!$C$8:$E$638,3,FALSE)</f>
        <v>371</v>
      </c>
      <c r="Y86" s="418">
        <v>3.0</v>
      </c>
      <c r="Z86" s="417">
        <f>VLOOKUP(Y83,'TS Gantry - AP47'!$C$8:$E$638,3,FALSE)</f>
        <v>386</v>
      </c>
      <c r="AA86" s="418">
        <v>3.0</v>
      </c>
      <c r="AB86" s="417">
        <f>VLOOKUP(AA83,'TS Gantry - AP47'!$C$8:$E$638,3,FALSE)</f>
        <v>390</v>
      </c>
      <c r="AC86" s="418">
        <v>3.0</v>
      </c>
      <c r="AD86" s="417">
        <f>VLOOKUP(AC83,'TS Gantry - AP47'!$C$8:$E$638,3,FALSE)</f>
        <v>385</v>
      </c>
      <c r="AE86" s="418">
        <v>3.0</v>
      </c>
      <c r="AF86" s="417">
        <f>VLOOKUP(AE83,'TS Gantry - AP47'!$C$8:$E$638,3,FALSE)</f>
        <v>343</v>
      </c>
      <c r="AG86" s="418">
        <v>3.0</v>
      </c>
      <c r="AH86" s="417">
        <f>VLOOKUP(AG83,'TS Gantry - AP47'!$C$8:$E$638,3,FALSE)</f>
        <v>385</v>
      </c>
      <c r="AI86" s="418">
        <v>3.0</v>
      </c>
      <c r="AJ86" s="417">
        <f>VLOOKUP(AI83,'TS Gantry - AP47'!$C$8:$E$638,3,FALSE)</f>
        <v>445</v>
      </c>
      <c r="AK86" s="418">
        <v>3.0</v>
      </c>
      <c r="AL86" s="417">
        <f>VLOOKUP(AK83,'TS Gantry - AP47'!$C$8:$E$638,3,FALSE)</f>
        <v>395</v>
      </c>
      <c r="AM86" s="418">
        <v>3.0</v>
      </c>
      <c r="AN86" s="417">
        <f>VLOOKUP(AM83,'TS Gantry - AP47'!$C$8:$E$638,3,FALSE)</f>
        <v>416</v>
      </c>
      <c r="AO86" s="418">
        <v>3.0</v>
      </c>
      <c r="AP86" s="417">
        <f>VLOOKUP(AO83,'TS Gantry - AP47'!$C$8:$E$638,3,FALSE)</f>
        <v>411</v>
      </c>
      <c r="AQ86" s="418">
        <v>3.0</v>
      </c>
      <c r="AR86" s="417">
        <f>VLOOKUP(AQ83,'TS Gantry - AP47'!$C$8:$E$638,3,FALSE)</f>
        <v>429</v>
      </c>
      <c r="AS86" s="418">
        <v>3.0</v>
      </c>
      <c r="AT86" s="419">
        <f>VLOOKUP(AS83,'TS Gantry - AP47'!$C$8:$E$638,3,FALSE)</f>
        <v>392.643</v>
      </c>
      <c r="AU86" s="370">
        <f>COUNTIF(B86:AT86,"3")</f>
        <v>22</v>
      </c>
      <c r="AV86" s="370"/>
      <c r="AW86" s="370"/>
      <c r="AX86" s="370"/>
      <c r="AY86" s="370"/>
    </row>
    <row r="87" ht="19.5" customHeight="1">
      <c r="A87" s="370"/>
      <c r="B87" s="434"/>
      <c r="C87" s="422">
        <v>2.0</v>
      </c>
      <c r="D87" s="370"/>
      <c r="E87" s="422">
        <v>2.0</v>
      </c>
      <c r="F87" s="370"/>
      <c r="G87" s="422">
        <v>2.0</v>
      </c>
      <c r="H87" s="370"/>
      <c r="I87" s="422">
        <v>2.0</v>
      </c>
      <c r="J87" s="370"/>
      <c r="K87" s="422">
        <v>2.0</v>
      </c>
      <c r="L87" s="370"/>
      <c r="M87" s="422">
        <v>2.0</v>
      </c>
      <c r="N87" s="370"/>
      <c r="O87" s="422">
        <v>2.0</v>
      </c>
      <c r="P87" s="370"/>
      <c r="Q87" s="422">
        <v>2.0</v>
      </c>
      <c r="R87" s="370"/>
      <c r="S87" s="422">
        <v>2.0</v>
      </c>
      <c r="T87" s="370"/>
      <c r="U87" s="422">
        <v>2.0</v>
      </c>
      <c r="V87" s="370"/>
      <c r="W87" s="422">
        <v>2.0</v>
      </c>
      <c r="X87" s="370"/>
      <c r="Y87" s="422">
        <v>2.0</v>
      </c>
      <c r="Z87" s="370"/>
      <c r="AA87" s="422">
        <v>2.0</v>
      </c>
      <c r="AB87" s="370"/>
      <c r="AC87" s="422">
        <v>2.0</v>
      </c>
      <c r="AD87" s="370"/>
      <c r="AE87" s="422">
        <v>2.0</v>
      </c>
      <c r="AF87" s="370"/>
      <c r="AG87" s="422">
        <v>2.0</v>
      </c>
      <c r="AH87" s="370"/>
      <c r="AI87" s="422">
        <v>2.0</v>
      </c>
      <c r="AJ87" s="370"/>
      <c r="AK87" s="422">
        <v>2.0</v>
      </c>
      <c r="AL87" s="370"/>
      <c r="AM87" s="422">
        <v>2.0</v>
      </c>
      <c r="AN87" s="370"/>
      <c r="AO87" s="422">
        <v>2.0</v>
      </c>
      <c r="AP87" s="370"/>
      <c r="AQ87" s="422">
        <v>2.0</v>
      </c>
      <c r="AR87" s="370"/>
      <c r="AS87" s="422">
        <v>2.0</v>
      </c>
      <c r="AT87" s="405"/>
      <c r="AU87" s="370"/>
      <c r="AV87" s="370"/>
      <c r="AW87" s="370"/>
      <c r="AX87" s="370"/>
      <c r="AY87" s="370"/>
    </row>
    <row r="88" ht="18.0" customHeight="1">
      <c r="A88" s="370"/>
      <c r="B88" s="409"/>
      <c r="C88" s="387" t="str">
        <f>VLOOKUP(C83,'TS Gantry - AP47'!$C$8:$D$638,2,FALSE)</f>
        <v>DA+6</v>
      </c>
      <c r="D88" s="387"/>
      <c r="E88" s="387" t="str">
        <f>VLOOKUP(E83,'TS Gantry - AP47'!$C$8:$D$638,2,FALSE)</f>
        <v>DA+3</v>
      </c>
      <c r="F88" s="387"/>
      <c r="G88" s="387" t="str">
        <f>VLOOKUP(G83,'TS Gantry - AP47'!$C$8:$D$638,2,FALSE)</f>
        <v>DA+6</v>
      </c>
      <c r="H88" s="387"/>
      <c r="I88" s="387" t="str">
        <f>VLOOKUP(I83,'TS Gantry - AP47'!$C$8:$D$638,2,FALSE)</f>
        <v>DA+0</v>
      </c>
      <c r="J88" s="387"/>
      <c r="K88" s="387" t="str">
        <f>VLOOKUP(K83,'TS Gantry - AP47'!$C$8:$D$638,2,FALSE)</f>
        <v>DA+3</v>
      </c>
      <c r="L88" s="387"/>
      <c r="M88" s="387" t="str">
        <f>VLOOKUP(M83,'TS Gantry - AP47'!$C$8:$D$638,2,FALSE)</f>
        <v>DA+0</v>
      </c>
      <c r="N88" s="387"/>
      <c r="O88" s="387" t="str">
        <f>VLOOKUP(O83,'TS Gantry - AP47'!$C$8:$D$638,2,FALSE)</f>
        <v>DA+6</v>
      </c>
      <c r="P88" s="387"/>
      <c r="Q88" s="387" t="str">
        <f>VLOOKUP(Q83,'TS Gantry - AP47'!$C$8:$D$638,2,FALSE)</f>
        <v>DA+0</v>
      </c>
      <c r="R88" s="387"/>
      <c r="S88" s="387" t="str">
        <f>VLOOKUP(S83,'TS Gantry - AP47'!$C$8:$D$638,2,FALSE)</f>
        <v>DA+0</v>
      </c>
      <c r="T88" s="387"/>
      <c r="U88" s="387" t="str">
        <f>VLOOKUP(U83,'TS Gantry - AP47'!$C$8:$D$638,2,FALSE)</f>
        <v>DA+0</v>
      </c>
      <c r="V88" s="387"/>
      <c r="W88" s="387" t="str">
        <f>VLOOKUP(W83,'TS Gantry - AP47'!$C$8:$D$638,2,FALSE)</f>
        <v>DA+0</v>
      </c>
      <c r="X88" s="387"/>
      <c r="Y88" s="387" t="str">
        <f>VLOOKUP(Y83,'TS Gantry - AP47'!$C$8:$D$638,2,FALSE)</f>
        <v>DB1+0</v>
      </c>
      <c r="Z88" s="387"/>
      <c r="AA88" s="387" t="str">
        <f>VLOOKUP(AA83,'TS Gantry - AP47'!$C$8:$D$638,2,FALSE)</f>
        <v>DA+0</v>
      </c>
      <c r="AB88" s="387"/>
      <c r="AC88" s="387" t="str">
        <f>VLOOKUP(AC83,'TS Gantry - AP47'!$C$8:$D$638,2,FALSE)</f>
        <v>DA+0</v>
      </c>
      <c r="AD88" s="387"/>
      <c r="AE88" s="387" t="str">
        <f>VLOOKUP(AE83,'TS Gantry - AP47'!$C$8:$D$638,2,FALSE)</f>
        <v>DA+0</v>
      </c>
      <c r="AF88" s="387"/>
      <c r="AG88" s="387" t="str">
        <f>VLOOKUP(AG83,'TS Gantry - AP47'!$C$8:$D$638,2,FALSE)</f>
        <v>DA+0</v>
      </c>
      <c r="AH88" s="387"/>
      <c r="AI88" s="387" t="str">
        <f>VLOOKUP(AI83,'TS Gantry - AP47'!$C$8:$D$638,2,FALSE)</f>
        <v>DA+0</v>
      </c>
      <c r="AJ88" s="387"/>
      <c r="AK88" s="387" t="str">
        <f>VLOOKUP(AK83,'TS Gantry - AP47'!$C$8:$D$638,2,FALSE)</f>
        <v>DA+3</v>
      </c>
      <c r="AL88" s="387"/>
      <c r="AM88" s="387" t="str">
        <f>VLOOKUP(AM83,'TS Gantry - AP47'!$C$8:$D$638,2,FALSE)</f>
        <v>DA+3</v>
      </c>
      <c r="AN88" s="387"/>
      <c r="AO88" s="387" t="str">
        <f>VLOOKUP(AO83,'TS Gantry - AP47'!$C$8:$D$638,2,FALSE)</f>
        <v>DA+0</v>
      </c>
      <c r="AP88" s="387"/>
      <c r="AQ88" s="387" t="str">
        <f>VLOOKUP(AQ83,'TS Gantry - AP47'!$C$8:$D$638,2,FALSE)</f>
        <v>DA+3</v>
      </c>
      <c r="AR88" s="387"/>
      <c r="AS88" s="387" t="str">
        <f>VLOOKUP(AS83,'TS Gantry - AP47'!$C$8:$D$638,2,FALSE)</f>
        <v>DA+3</v>
      </c>
      <c r="AT88" s="446"/>
      <c r="AU88" s="370"/>
      <c r="AV88" s="370"/>
      <c r="AW88" s="370"/>
      <c r="AX88" s="370"/>
      <c r="AY88" s="370"/>
    </row>
    <row r="89" ht="15.0" customHeight="1">
      <c r="A89" s="370"/>
      <c r="B89" s="427"/>
      <c r="C89" s="387"/>
      <c r="D89" s="387"/>
      <c r="E89" s="387"/>
      <c r="F89" s="387"/>
      <c r="G89" s="387"/>
      <c r="H89" s="387"/>
      <c r="I89" s="387"/>
      <c r="J89" s="387"/>
      <c r="K89" s="387"/>
      <c r="L89" s="387"/>
      <c r="M89" s="387"/>
      <c r="N89" s="387"/>
      <c r="O89" s="387"/>
      <c r="P89" s="387"/>
      <c r="Q89" s="387"/>
      <c r="R89" s="387"/>
      <c r="S89" s="387"/>
      <c r="T89" s="387"/>
      <c r="U89" s="387"/>
      <c r="V89" s="387"/>
      <c r="W89" s="387"/>
      <c r="X89" s="387"/>
      <c r="Y89" s="387"/>
      <c r="Z89" s="387"/>
      <c r="AA89" s="387"/>
      <c r="AB89" s="387"/>
      <c r="AC89" s="387"/>
      <c r="AD89" s="387"/>
      <c r="AE89" s="387"/>
      <c r="AF89" s="387"/>
      <c r="AG89" s="387"/>
      <c r="AH89" s="387"/>
      <c r="AI89" s="387"/>
      <c r="AJ89" s="387"/>
      <c r="AK89" s="387"/>
      <c r="AL89" s="387"/>
      <c r="AM89" s="425"/>
      <c r="AN89" s="387"/>
      <c r="AO89" s="387"/>
      <c r="AP89" s="387"/>
      <c r="AQ89" s="387"/>
      <c r="AR89" s="387"/>
      <c r="AS89" s="425"/>
      <c r="AT89" s="424"/>
      <c r="AU89" s="370"/>
      <c r="AV89" s="370"/>
      <c r="AW89" s="370"/>
      <c r="AX89" s="370"/>
      <c r="AY89" s="370"/>
    </row>
    <row r="90" ht="18.0" customHeight="1">
      <c r="A90" s="370"/>
      <c r="B90" s="427"/>
      <c r="C90" s="425">
        <f>AS82+1</f>
        <v>191</v>
      </c>
      <c r="D90" s="404"/>
      <c r="E90" s="425">
        <f>C90+1</f>
        <v>192</v>
      </c>
      <c r="F90" s="404"/>
      <c r="G90" s="425">
        <f>E90+1</f>
        <v>193</v>
      </c>
      <c r="H90" s="404"/>
      <c r="I90" s="425">
        <f>G90+1</f>
        <v>194</v>
      </c>
      <c r="J90" s="404"/>
      <c r="K90" s="425">
        <f>I90+1</f>
        <v>195</v>
      </c>
      <c r="L90" s="404"/>
      <c r="M90" s="425">
        <f>K90+1</f>
        <v>196</v>
      </c>
      <c r="N90" s="404"/>
      <c r="O90" s="425">
        <f>M90+1</f>
        <v>197</v>
      </c>
      <c r="P90" s="404"/>
      <c r="Q90" s="425">
        <f>O90+1</f>
        <v>198</v>
      </c>
      <c r="R90" s="404"/>
      <c r="S90" s="425">
        <f>Q90+1</f>
        <v>199</v>
      </c>
      <c r="T90" s="404"/>
      <c r="U90" s="425">
        <f>S90+1</f>
        <v>200</v>
      </c>
      <c r="V90" s="404"/>
      <c r="W90" s="425">
        <f>U90+1</f>
        <v>201</v>
      </c>
      <c r="X90" s="404"/>
      <c r="Y90" s="425">
        <f>W90+1</f>
        <v>202</v>
      </c>
      <c r="Z90" s="404"/>
      <c r="AA90" s="425">
        <f>Y90+1</f>
        <v>203</v>
      </c>
      <c r="AB90" s="404"/>
      <c r="AC90" s="425">
        <f>AA90+1</f>
        <v>204</v>
      </c>
      <c r="AD90" s="404"/>
      <c r="AE90" s="425">
        <f>AC90+1</f>
        <v>205</v>
      </c>
      <c r="AF90" s="404"/>
      <c r="AG90" s="425">
        <f>AE90+1</f>
        <v>206</v>
      </c>
      <c r="AH90" s="404"/>
      <c r="AI90" s="425">
        <f>AG90+1</f>
        <v>207</v>
      </c>
      <c r="AJ90" s="404"/>
      <c r="AK90" s="425">
        <f>AI90+1</f>
        <v>208</v>
      </c>
      <c r="AL90" s="404"/>
      <c r="AM90" s="425">
        <f>AK90+1</f>
        <v>209</v>
      </c>
      <c r="AN90" s="404"/>
      <c r="AO90" s="425">
        <f>AM90+1</f>
        <v>210</v>
      </c>
      <c r="AP90" s="404"/>
      <c r="AQ90" s="425">
        <f>AO90+1</f>
        <v>211</v>
      </c>
      <c r="AR90" s="404"/>
      <c r="AS90" s="425">
        <f>AQ90+1</f>
        <v>212</v>
      </c>
      <c r="AT90" s="436"/>
      <c r="AU90" s="370"/>
      <c r="AV90" s="370"/>
      <c r="AW90" s="370"/>
      <c r="AX90" s="370"/>
      <c r="AY90" s="370"/>
    </row>
    <row r="91" ht="18.0" customHeight="1">
      <c r="A91" s="440"/>
      <c r="B91" s="441"/>
      <c r="C91" s="408" t="str">
        <f>VLOOKUP(C90,'TS Gantry - AP47'!$A$8:$C$638,3,FALSE)</f>
        <v>30/0</v>
      </c>
      <c r="D91" s="408"/>
      <c r="E91" s="408" t="str">
        <f>VLOOKUP(E90,'TS Gantry - AP47'!$A$8:$C$638,3,FALSE)</f>
        <v>30/1</v>
      </c>
      <c r="F91" s="408"/>
      <c r="G91" s="408" t="str">
        <f>VLOOKUP(G90,'TS Gantry - AP47'!$A$8:$C$638,3,FALSE)</f>
        <v>30/2</v>
      </c>
      <c r="H91" s="408"/>
      <c r="I91" s="408" t="str">
        <f>VLOOKUP(I90,'TS Gantry - AP47'!$A$8:$C$638,3,FALSE)</f>
        <v>30/3</v>
      </c>
      <c r="J91" s="408"/>
      <c r="K91" s="408" t="str">
        <f>VLOOKUP(K90,'TS Gantry - AP47'!$A$8:$C$638,3,FALSE)</f>
        <v>30/4</v>
      </c>
      <c r="L91" s="408"/>
      <c r="M91" s="408" t="str">
        <f>VLOOKUP(M90,'TS Gantry - AP47'!$A$8:$C$638,3,FALSE)</f>
        <v>30/5</v>
      </c>
      <c r="N91" s="408"/>
      <c r="O91" s="408" t="str">
        <f>VLOOKUP(O90,'TS Gantry - AP47'!$A$8:$C$638,3,FALSE)</f>
        <v>30/6</v>
      </c>
      <c r="P91" s="408"/>
      <c r="Q91" s="408" t="str">
        <f>VLOOKUP(Q90,'TS Gantry - AP47'!$A$8:$C$638,3,FALSE)</f>
        <v>30/7</v>
      </c>
      <c r="R91" s="408"/>
      <c r="S91" s="408" t="str">
        <f>VLOOKUP(S90,'TS Gantry - AP47'!$A$8:$C$638,3,FALSE)</f>
        <v>30/8</v>
      </c>
      <c r="T91" s="408"/>
      <c r="U91" s="408" t="str">
        <f>VLOOKUP(U90,'TS Gantry - AP47'!$A$8:$C$638,3,FALSE)</f>
        <v>30/9</v>
      </c>
      <c r="V91" s="408"/>
      <c r="W91" s="408" t="str">
        <f>VLOOKUP(W90,'TS Gantry - AP47'!$A$8:$C$638,3,FALSE)</f>
        <v>30/10</v>
      </c>
      <c r="X91" s="408"/>
      <c r="Y91" s="408" t="str">
        <f>VLOOKUP(Y90,'TS Gantry - AP47'!$A$8:$C$638,3,FALSE)</f>
        <v>30/11</v>
      </c>
      <c r="Z91" s="408"/>
      <c r="AA91" s="408" t="str">
        <f>VLOOKUP(AA90,'TS Gantry - AP47'!$A$8:$C$638,3,FALSE)</f>
        <v>30/12</v>
      </c>
      <c r="AB91" s="408"/>
      <c r="AC91" s="408" t="str">
        <f>VLOOKUP(AC90,'TS Gantry - AP47'!$A$8:$C$638,3,FALSE)</f>
        <v>30/13</v>
      </c>
      <c r="AD91" s="408"/>
      <c r="AE91" s="408" t="str">
        <f>VLOOKUP(AE90,'TS Gantry - AP47'!$A$8:$C$638,3,FALSE)</f>
        <v>30/14</v>
      </c>
      <c r="AF91" s="408"/>
      <c r="AG91" s="408" t="str">
        <f>VLOOKUP(AG90,'TS Gantry - AP47'!$A$8:$C$638,3,FALSE)</f>
        <v>30/15</v>
      </c>
      <c r="AH91" s="408"/>
      <c r="AI91" s="408" t="str">
        <f>VLOOKUP(AI90,'TS Gantry - AP47'!$A$8:$C$638,3,FALSE)</f>
        <v>30/16</v>
      </c>
      <c r="AJ91" s="408"/>
      <c r="AK91" s="408" t="str">
        <f>VLOOKUP(AK90,'TS Gantry - AP47'!$A$8:$C$638,3,FALSE)</f>
        <v>30/17</v>
      </c>
      <c r="AL91" s="408"/>
      <c r="AM91" s="408" t="str">
        <f>VLOOKUP(AM90,'TS Gantry - AP47'!$A$8:$C$638,3,FALSE)</f>
        <v>30/18</v>
      </c>
      <c r="AN91" s="408"/>
      <c r="AO91" s="408" t="str">
        <f>VLOOKUP(AO90,'TS Gantry - AP47'!$A$8:$C$638,3,FALSE)</f>
        <v>31/0</v>
      </c>
      <c r="AP91" s="408"/>
      <c r="AQ91" s="408" t="str">
        <f>VLOOKUP(AQ90,'TS Gantry - AP47'!$A$8:$C$638,3,FALSE)</f>
        <v>31/1</v>
      </c>
      <c r="AR91" s="408"/>
      <c r="AS91" s="408" t="str">
        <f>VLOOKUP(AS90,'TS Gantry - AP47'!$A$8:$C$638,3,FALSE)</f>
        <v>31/2</v>
      </c>
      <c r="AT91" s="437"/>
      <c r="AU91" s="440"/>
      <c r="AV91" s="440"/>
      <c r="AW91" s="440"/>
      <c r="AX91" s="440"/>
      <c r="AY91" s="440"/>
    </row>
    <row r="92" ht="15.0" customHeight="1">
      <c r="A92" s="370"/>
      <c r="B92" s="409"/>
      <c r="C92" s="370"/>
      <c r="D92" s="370"/>
      <c r="E92" s="370"/>
      <c r="F92" s="370"/>
      <c r="G92" s="370"/>
      <c r="H92" s="370"/>
      <c r="I92" s="370"/>
      <c r="J92" s="370"/>
      <c r="K92" s="370"/>
      <c r="L92" s="370"/>
      <c r="M92" s="370"/>
      <c r="N92" s="370"/>
      <c r="O92" s="370"/>
      <c r="P92" s="370"/>
      <c r="Q92" s="370"/>
      <c r="R92" s="370"/>
      <c r="S92" s="370"/>
      <c r="T92" s="370"/>
      <c r="U92" s="370"/>
      <c r="V92" s="370"/>
      <c r="W92" s="370"/>
      <c r="X92" s="370"/>
      <c r="Y92" s="370"/>
      <c r="Z92" s="370"/>
      <c r="AA92" s="370"/>
      <c r="AB92" s="370"/>
      <c r="AC92" s="370"/>
      <c r="AD92" s="370"/>
      <c r="AE92" s="370"/>
      <c r="AF92" s="370"/>
      <c r="AG92" s="370"/>
      <c r="AH92" s="370"/>
      <c r="AI92" s="370"/>
      <c r="AJ92" s="370"/>
      <c r="AK92" s="370"/>
      <c r="AL92" s="370"/>
      <c r="AM92" s="370"/>
      <c r="AN92" s="402"/>
      <c r="AO92" s="370"/>
      <c r="AP92" s="402"/>
      <c r="AQ92" s="370"/>
      <c r="AR92" s="370"/>
      <c r="AS92" s="370"/>
      <c r="AT92" s="405"/>
      <c r="AU92" s="370"/>
      <c r="AV92" s="370"/>
      <c r="AW92" s="370"/>
      <c r="AX92" s="370"/>
      <c r="AY92" s="370"/>
    </row>
    <row r="93" ht="15.0" customHeight="1">
      <c r="A93" s="370"/>
      <c r="B93" s="434"/>
      <c r="C93" s="370"/>
      <c r="D93" s="370"/>
      <c r="E93" s="370"/>
      <c r="F93" s="370"/>
      <c r="G93" s="370"/>
      <c r="H93" s="370"/>
      <c r="I93" s="370"/>
      <c r="J93" s="370"/>
      <c r="K93" s="370"/>
      <c r="L93" s="370"/>
      <c r="M93" s="370"/>
      <c r="N93" s="370"/>
      <c r="O93" s="370"/>
      <c r="P93" s="370"/>
      <c r="Q93" s="370"/>
      <c r="R93" s="370"/>
      <c r="S93" s="370"/>
      <c r="T93" s="370"/>
      <c r="U93" s="370"/>
      <c r="V93" s="370"/>
      <c r="W93" s="370"/>
      <c r="X93" s="370"/>
      <c r="Y93" s="370"/>
      <c r="Z93" s="370"/>
      <c r="AA93" s="370"/>
      <c r="AB93" s="370"/>
      <c r="AC93" s="370"/>
      <c r="AD93" s="370"/>
      <c r="AE93" s="370"/>
      <c r="AF93" s="370"/>
      <c r="AG93" s="370"/>
      <c r="AH93" s="370"/>
      <c r="AI93" s="370"/>
      <c r="AJ93" s="370"/>
      <c r="AK93" s="370"/>
      <c r="AL93" s="370"/>
      <c r="AM93" s="370"/>
      <c r="AN93" s="370"/>
      <c r="AO93" s="370"/>
      <c r="AP93" s="370"/>
      <c r="AQ93" s="370"/>
      <c r="AR93" s="370"/>
      <c r="AS93" s="370"/>
      <c r="AT93" s="405"/>
      <c r="AU93" s="370"/>
      <c r="AV93" s="370"/>
      <c r="AW93" s="370"/>
      <c r="AX93" s="370"/>
      <c r="AY93" s="370"/>
    </row>
    <row r="94" ht="19.5" customHeight="1">
      <c r="A94" s="370"/>
      <c r="B94" s="434"/>
      <c r="C94" s="418">
        <v>3.0</v>
      </c>
      <c r="D94" s="417">
        <f>VLOOKUP(C91,'TS Gantry - AP47'!$C$8:$E$638,3,FALSE)</f>
        <v>400.999</v>
      </c>
      <c r="E94" s="418">
        <v>3.0</v>
      </c>
      <c r="F94" s="417">
        <f>VLOOKUP(E91,'TS Gantry - AP47'!$C$8:$E$638,3,FALSE)</f>
        <v>437</v>
      </c>
      <c r="G94" s="418">
        <v>3.0</v>
      </c>
      <c r="H94" s="417">
        <f>VLOOKUP(G91,'TS Gantry - AP47'!$C$8:$E$638,3,FALSE)</f>
        <v>403</v>
      </c>
      <c r="I94" s="418">
        <v>3.0</v>
      </c>
      <c r="J94" s="417">
        <f>VLOOKUP(I91,'TS Gantry - AP47'!$C$8:$E$638,3,FALSE)</f>
        <v>412</v>
      </c>
      <c r="K94" s="418">
        <v>3.0</v>
      </c>
      <c r="L94" s="417">
        <f>VLOOKUP(K91,'TS Gantry - AP47'!$C$8:$E$638,3,FALSE)</f>
        <v>424</v>
      </c>
      <c r="M94" s="418">
        <v>3.0</v>
      </c>
      <c r="N94" s="417">
        <f>VLOOKUP(M91,'TS Gantry - AP47'!$C$8:$E$638,3,FALSE)</f>
        <v>416</v>
      </c>
      <c r="O94" s="418">
        <v>3.0</v>
      </c>
      <c r="P94" s="417">
        <f>VLOOKUP(O91,'TS Gantry - AP47'!$C$8:$E$638,3,FALSE)</f>
        <v>410</v>
      </c>
      <c r="Q94" s="418">
        <v>3.0</v>
      </c>
      <c r="R94" s="417">
        <f>VLOOKUP(Q91,'TS Gantry - AP47'!$C$8:$E$638,3,FALSE)</f>
        <v>415</v>
      </c>
      <c r="S94" s="418">
        <v>3.0</v>
      </c>
      <c r="T94" s="417">
        <f>VLOOKUP(S91,'TS Gantry - AP47'!$C$8:$E$638,3,FALSE)</f>
        <v>412</v>
      </c>
      <c r="U94" s="418">
        <v>3.0</v>
      </c>
      <c r="V94" s="417">
        <f>VLOOKUP(U91,'TS Gantry - AP47'!$C$8:$E$638,3,FALSE)</f>
        <v>409</v>
      </c>
      <c r="W94" s="418">
        <v>3.0</v>
      </c>
      <c r="X94" s="417">
        <f>VLOOKUP(W91,'TS Gantry - AP47'!$C$8:$E$638,3,FALSE)</f>
        <v>426</v>
      </c>
      <c r="Y94" s="418">
        <v>3.0</v>
      </c>
      <c r="Z94" s="417">
        <f>VLOOKUP(Y91,'TS Gantry - AP47'!$C$8:$E$638,3,FALSE)</f>
        <v>414</v>
      </c>
      <c r="AA94" s="418">
        <v>3.0</v>
      </c>
      <c r="AB94" s="417">
        <f>VLOOKUP(AA91,'TS Gantry - AP47'!$C$8:$E$638,3,FALSE)</f>
        <v>415</v>
      </c>
      <c r="AC94" s="418">
        <v>3.0</v>
      </c>
      <c r="AD94" s="417">
        <f>VLOOKUP(AC91,'TS Gantry - AP47'!$C$8:$E$638,3,FALSE)</f>
        <v>378</v>
      </c>
      <c r="AE94" s="418">
        <v>3.0</v>
      </c>
      <c r="AF94" s="417">
        <f>VLOOKUP(AE91,'TS Gantry - AP47'!$C$8:$E$638,3,FALSE)</f>
        <v>417</v>
      </c>
      <c r="AG94" s="418"/>
      <c r="AH94" s="417">
        <f>VLOOKUP(AG91,'TS Gantry - AP47'!$C$8:$E$638,3,FALSE)</f>
        <v>346</v>
      </c>
      <c r="AI94" s="418">
        <v>3.0</v>
      </c>
      <c r="AJ94" s="417">
        <f>VLOOKUP(AI91,'TS Gantry - AP47'!$C$8:$E$638,3,FALSE)</f>
        <v>412</v>
      </c>
      <c r="AK94" s="418">
        <v>3.0</v>
      </c>
      <c r="AL94" s="417">
        <f>VLOOKUP(AK91,'TS Gantry - AP47'!$C$8:$E$638,3,FALSE)</f>
        <v>428</v>
      </c>
      <c r="AM94" s="418">
        <v>3.0</v>
      </c>
      <c r="AN94" s="417">
        <f>VLOOKUP(AM91,'TS Gantry - AP47'!$C$8:$E$638,3,FALSE)</f>
        <v>400.73</v>
      </c>
      <c r="AO94" s="418">
        <v>3.0</v>
      </c>
      <c r="AP94" s="417">
        <f>VLOOKUP(AO91,'TS Gantry - AP47'!$C$8:$E$638,3,FALSE)</f>
        <v>413.999</v>
      </c>
      <c r="AQ94" s="418">
        <v>3.0</v>
      </c>
      <c r="AR94" s="417">
        <f>VLOOKUP(AQ91,'TS Gantry - AP47'!$C$8:$E$638,3,FALSE)</f>
        <v>424</v>
      </c>
      <c r="AS94" s="418">
        <v>3.0</v>
      </c>
      <c r="AT94" s="419">
        <f>VLOOKUP(AS91,'TS Gantry - AP47'!$C$8:$E$638,3,FALSE)</f>
        <v>411</v>
      </c>
      <c r="AU94" s="370">
        <f>COUNTIF(B94:AT94,"3")</f>
        <v>21</v>
      </c>
      <c r="AV94" s="370"/>
      <c r="AW94" s="370"/>
      <c r="AX94" s="370"/>
      <c r="AY94" s="370"/>
    </row>
    <row r="95" ht="19.5" customHeight="1">
      <c r="A95" s="370"/>
      <c r="B95" s="434"/>
      <c r="C95" s="422">
        <v>2.0</v>
      </c>
      <c r="D95" s="370"/>
      <c r="E95" s="422">
        <v>2.0</v>
      </c>
      <c r="F95" s="370"/>
      <c r="G95" s="422">
        <v>2.0</v>
      </c>
      <c r="H95" s="370"/>
      <c r="I95" s="422">
        <v>2.0</v>
      </c>
      <c r="J95" s="370"/>
      <c r="K95" s="422">
        <v>2.0</v>
      </c>
      <c r="L95" s="370"/>
      <c r="M95" s="422">
        <v>2.0</v>
      </c>
      <c r="N95" s="370"/>
      <c r="O95" s="422">
        <v>2.0</v>
      </c>
      <c r="P95" s="370"/>
      <c r="Q95" s="422">
        <v>2.0</v>
      </c>
      <c r="R95" s="370"/>
      <c r="S95" s="422">
        <v>2.0</v>
      </c>
      <c r="T95" s="370"/>
      <c r="U95" s="422">
        <v>2.0</v>
      </c>
      <c r="V95" s="370"/>
      <c r="W95" s="422">
        <v>2.0</v>
      </c>
      <c r="X95" s="370"/>
      <c r="Y95" s="422">
        <v>2.0</v>
      </c>
      <c r="Z95" s="370"/>
      <c r="AA95" s="422">
        <v>2.0</v>
      </c>
      <c r="AB95" s="370"/>
      <c r="AC95" s="422">
        <v>2.0</v>
      </c>
      <c r="AD95" s="370"/>
      <c r="AE95" s="422">
        <v>2.0</v>
      </c>
      <c r="AF95" s="370"/>
      <c r="AG95" s="422"/>
      <c r="AH95" s="370"/>
      <c r="AI95" s="422">
        <v>2.0</v>
      </c>
      <c r="AJ95" s="370"/>
      <c r="AK95" s="422">
        <v>2.0</v>
      </c>
      <c r="AL95" s="370"/>
      <c r="AM95" s="422">
        <v>2.0</v>
      </c>
      <c r="AN95" s="370"/>
      <c r="AO95" s="422">
        <v>2.0</v>
      </c>
      <c r="AP95" s="370"/>
      <c r="AQ95" s="422">
        <v>2.0</v>
      </c>
      <c r="AR95" s="370"/>
      <c r="AS95" s="422">
        <v>2.0</v>
      </c>
      <c r="AT95" s="405"/>
      <c r="AU95" s="370"/>
      <c r="AV95" s="370"/>
      <c r="AW95" s="370"/>
      <c r="AX95" s="370"/>
      <c r="AY95" s="370"/>
    </row>
    <row r="96" ht="18.0" customHeight="1">
      <c r="A96" s="370"/>
      <c r="B96" s="409"/>
      <c r="C96" s="387" t="str">
        <f>VLOOKUP(C91,'TS Gantry - AP47'!$C$8:$D$638,2,FALSE)</f>
        <v>DB2+0</v>
      </c>
      <c r="D96" s="387"/>
      <c r="E96" s="387" t="str">
        <f>VLOOKUP(E91,'TS Gantry - AP47'!$C$8:$D$638,2,FALSE)</f>
        <v>DA+3</v>
      </c>
      <c r="F96" s="387"/>
      <c r="G96" s="387" t="str">
        <f>VLOOKUP(G91,'TS Gantry - AP47'!$C$8:$D$638,2,FALSE)</f>
        <v>DA+6</v>
      </c>
      <c r="H96" s="387"/>
      <c r="I96" s="387" t="str">
        <f>VLOOKUP(I91,'TS Gantry - AP47'!$C$8:$D$638,2,FALSE)</f>
        <v>DA+0</v>
      </c>
      <c r="J96" s="387"/>
      <c r="K96" s="387" t="str">
        <f>VLOOKUP(K91,'TS Gantry - AP47'!$C$8:$D$638,2,FALSE)</f>
        <v>DA+3</v>
      </c>
      <c r="L96" s="387"/>
      <c r="M96" s="387" t="str">
        <f>VLOOKUP(M91,'TS Gantry - AP47'!$C$8:$D$638,2,FALSE)</f>
        <v>DA+3</v>
      </c>
      <c r="N96" s="387"/>
      <c r="O96" s="387" t="str">
        <f>VLOOKUP(O91,'TS Gantry - AP47'!$C$8:$D$638,2,FALSE)</f>
        <v>DA+0</v>
      </c>
      <c r="P96" s="387"/>
      <c r="Q96" s="387" t="str">
        <f>VLOOKUP(Q91,'TS Gantry - AP47'!$C$8:$D$638,2,FALSE)</f>
        <v>DA+3</v>
      </c>
      <c r="R96" s="387"/>
      <c r="S96" s="387" t="str">
        <f>VLOOKUP(S91,'TS Gantry - AP47'!$C$8:$D$638,2,FALSE)</f>
        <v>DA+3</v>
      </c>
      <c r="T96" s="387"/>
      <c r="U96" s="387" t="str">
        <f>VLOOKUP(U91,'TS Gantry - AP47'!$C$8:$D$638,2,FALSE)</f>
        <v>DB1+0</v>
      </c>
      <c r="V96" s="387"/>
      <c r="W96" s="387" t="str">
        <f>VLOOKUP(W91,'TS Gantry - AP47'!$C$8:$D$638,2,FALSE)</f>
        <v>DA+3</v>
      </c>
      <c r="X96" s="387"/>
      <c r="Y96" s="387" t="str">
        <f>VLOOKUP(Y91,'TS Gantry - AP47'!$C$8:$D$638,2,FALSE)</f>
        <v>DA+0</v>
      </c>
      <c r="Z96" s="387"/>
      <c r="AA96" s="387" t="str">
        <f>VLOOKUP(AA91,'TS Gantry - AP47'!$C$8:$D$638,2,FALSE)</f>
        <v>DA+6</v>
      </c>
      <c r="AB96" s="387"/>
      <c r="AC96" s="387" t="str">
        <f>VLOOKUP(AC91,'TS Gantry - AP47'!$C$8:$D$638,2,FALSE)</f>
        <v>DA+6</v>
      </c>
      <c r="AD96" s="387"/>
      <c r="AE96" s="387" t="str">
        <f>VLOOKUP(AE91,'TS Gantry - AP47'!$C$8:$D$638,2,FALSE)</f>
        <v>DA+3</v>
      </c>
      <c r="AF96" s="387"/>
      <c r="AG96" s="387" t="str">
        <f>VLOOKUP(AG91,'TS Gantry - AP47'!$C$8:$D$638,2,FALSE)</f>
        <v>DA+3</v>
      </c>
      <c r="AH96" s="387"/>
      <c r="AI96" s="387" t="str">
        <f>VLOOKUP(AI91,'TS Gantry - AP47'!$C$8:$D$638,2,FALSE)</f>
        <v>DA+6</v>
      </c>
      <c r="AJ96" s="387"/>
      <c r="AK96" s="387" t="str">
        <f>VLOOKUP(AK91,'TS Gantry - AP47'!$C$8:$D$638,2,FALSE)</f>
        <v>DC2+0</v>
      </c>
      <c r="AL96" s="387"/>
      <c r="AM96" s="387" t="str">
        <f>VLOOKUP(AM91,'TS Gantry - AP47'!$C$8:$D$638,2,FALSE)</f>
        <v>DA+0</v>
      </c>
      <c r="AN96" s="387"/>
      <c r="AO96" s="387" t="str">
        <f>VLOOKUP(AO91,'TS Gantry - AP47'!$C$8:$D$638,2,FALSE)</f>
        <v>DB2+0</v>
      </c>
      <c r="AP96" s="387"/>
      <c r="AQ96" s="387" t="str">
        <f>VLOOKUP(AQ91,'TS Gantry - AP47'!$C$8:$D$638,2,FALSE)</f>
        <v>DA+3</v>
      </c>
      <c r="AR96" s="387"/>
      <c r="AS96" s="387" t="str">
        <f>VLOOKUP(AS91,'TS Gantry - AP47'!$C$8:$D$638,2,FALSE)</f>
        <v>DA+3</v>
      </c>
      <c r="AT96" s="424"/>
      <c r="AU96" s="370"/>
      <c r="AV96" s="370"/>
      <c r="AW96" s="370"/>
      <c r="AX96" s="370"/>
      <c r="AY96" s="370"/>
    </row>
    <row r="97" ht="18.0" customHeight="1">
      <c r="A97" s="370"/>
      <c r="B97" s="409"/>
      <c r="C97" s="387"/>
      <c r="D97" s="387"/>
      <c r="E97" s="387"/>
      <c r="F97" s="387"/>
      <c r="G97" s="387"/>
      <c r="H97" s="387"/>
      <c r="I97" s="387"/>
      <c r="J97" s="387"/>
      <c r="K97" s="387"/>
      <c r="L97" s="387"/>
      <c r="M97" s="387"/>
      <c r="N97" s="387"/>
      <c r="O97" s="387"/>
      <c r="P97" s="387"/>
      <c r="Q97" s="387"/>
      <c r="R97" s="387"/>
      <c r="S97" s="387"/>
      <c r="T97" s="387"/>
      <c r="U97" s="387"/>
      <c r="V97" s="387"/>
      <c r="W97" s="387"/>
      <c r="X97" s="387"/>
      <c r="Y97" s="387"/>
      <c r="Z97" s="387"/>
      <c r="AA97" s="387"/>
      <c r="AB97" s="387"/>
      <c r="AC97" s="387"/>
      <c r="AD97" s="387"/>
      <c r="AE97" s="387"/>
      <c r="AF97" s="387"/>
      <c r="AG97" s="387"/>
      <c r="AH97" s="387"/>
      <c r="AI97" s="387"/>
      <c r="AJ97" s="445"/>
      <c r="AK97" s="459" t="s">
        <v>846</v>
      </c>
      <c r="AL97" s="445"/>
      <c r="AM97" s="387"/>
      <c r="AN97" s="387"/>
      <c r="AO97" s="387"/>
      <c r="AP97" s="387"/>
      <c r="AQ97" s="387"/>
      <c r="AR97" s="387"/>
      <c r="AS97" s="387"/>
      <c r="AT97" s="424"/>
      <c r="AU97" s="370"/>
      <c r="AV97" s="370"/>
      <c r="AW97" s="370"/>
      <c r="AX97" s="370"/>
      <c r="AY97" s="370"/>
    </row>
    <row r="98" ht="15.0" customHeight="1">
      <c r="A98" s="370"/>
      <c r="B98" s="460"/>
      <c r="C98" s="425"/>
      <c r="D98" s="387"/>
      <c r="E98" s="425"/>
      <c r="F98" s="387"/>
      <c r="G98" s="387"/>
      <c r="H98" s="387"/>
      <c r="I98" s="387"/>
      <c r="J98" s="387"/>
      <c r="K98" s="425"/>
      <c r="L98" s="387"/>
      <c r="M98" s="425"/>
      <c r="N98" s="387"/>
      <c r="O98" s="387"/>
      <c r="P98" s="387"/>
      <c r="Q98" s="387"/>
      <c r="R98" s="387"/>
      <c r="S98" s="387"/>
      <c r="T98" s="387"/>
      <c r="U98" s="387"/>
      <c r="V98" s="387"/>
      <c r="W98" s="387"/>
      <c r="X98" s="387"/>
      <c r="Y98" s="387"/>
      <c r="Z98" s="387"/>
      <c r="AA98" s="387"/>
      <c r="AB98" s="387"/>
      <c r="AC98" s="387"/>
      <c r="AD98" s="387"/>
      <c r="AE98" s="387"/>
      <c r="AF98" s="387"/>
      <c r="AG98" s="387"/>
      <c r="AH98" s="387"/>
      <c r="AI98" s="387"/>
      <c r="AJ98" s="387"/>
      <c r="AK98" s="387"/>
      <c r="AL98" s="387"/>
      <c r="AM98" s="387"/>
      <c r="AN98" s="387"/>
      <c r="AO98" s="387"/>
      <c r="AP98" s="387"/>
      <c r="AQ98" s="387"/>
      <c r="AR98" s="387"/>
      <c r="AS98" s="387"/>
      <c r="AT98" s="424"/>
      <c r="AU98" s="370"/>
      <c r="AV98" s="370"/>
      <c r="AW98" s="370"/>
      <c r="AX98" s="370"/>
      <c r="AY98" s="370"/>
    </row>
    <row r="99" ht="18.0" customHeight="1">
      <c r="A99" s="370"/>
      <c r="B99" s="427"/>
      <c r="C99" s="425">
        <f>AS90+1</f>
        <v>213</v>
      </c>
      <c r="D99" s="404"/>
      <c r="E99" s="425">
        <f>C99+1</f>
        <v>214</v>
      </c>
      <c r="F99" s="404"/>
      <c r="G99" s="425">
        <f>E99+1</f>
        <v>215</v>
      </c>
      <c r="H99" s="404"/>
      <c r="I99" s="425">
        <f>G99+1</f>
        <v>216</v>
      </c>
      <c r="J99" s="404"/>
      <c r="K99" s="425">
        <f>I99+1</f>
        <v>217</v>
      </c>
      <c r="L99" s="404"/>
      <c r="M99" s="425">
        <f>K99+1</f>
        <v>218</v>
      </c>
      <c r="N99" s="404"/>
      <c r="O99" s="425">
        <f>M99+1</f>
        <v>219</v>
      </c>
      <c r="P99" s="404"/>
      <c r="Q99" s="425">
        <f>O99+1</f>
        <v>220</v>
      </c>
      <c r="R99" s="404"/>
      <c r="S99" s="425">
        <f>Q99+1</f>
        <v>221</v>
      </c>
      <c r="T99" s="404"/>
      <c r="U99" s="425">
        <f>S99+1</f>
        <v>222</v>
      </c>
      <c r="V99" s="404"/>
      <c r="W99" s="425">
        <f>U99+1</f>
        <v>223</v>
      </c>
      <c r="X99" s="404"/>
      <c r="Y99" s="425">
        <f>W99+1</f>
        <v>224</v>
      </c>
      <c r="Z99" s="404"/>
      <c r="AA99" s="425">
        <f>Y99+1</f>
        <v>225</v>
      </c>
      <c r="AB99" s="404"/>
      <c r="AC99" s="425">
        <f>AA99+1</f>
        <v>226</v>
      </c>
      <c r="AD99" s="404"/>
      <c r="AE99" s="425">
        <f>AC99+1</f>
        <v>227</v>
      </c>
      <c r="AF99" s="404"/>
      <c r="AG99" s="425">
        <f>AE99+1</f>
        <v>228</v>
      </c>
      <c r="AH99" s="404"/>
      <c r="AI99" s="425">
        <f>AG99+1</f>
        <v>229</v>
      </c>
      <c r="AJ99" s="404"/>
      <c r="AK99" s="425">
        <f>AI99+1</f>
        <v>230</v>
      </c>
      <c r="AL99" s="404"/>
      <c r="AM99" s="425">
        <f>AK99+1</f>
        <v>231</v>
      </c>
      <c r="AN99" s="404"/>
      <c r="AO99" s="425">
        <f>AM99+1</f>
        <v>232</v>
      </c>
      <c r="AP99" s="404"/>
      <c r="AQ99" s="425">
        <f>AO99+1</f>
        <v>233</v>
      </c>
      <c r="AR99" s="404"/>
      <c r="AS99" s="425">
        <f>AQ99+1</f>
        <v>234</v>
      </c>
      <c r="AT99" s="436"/>
      <c r="AU99" s="370"/>
      <c r="AV99" s="370"/>
      <c r="AW99" s="370"/>
      <c r="AX99" s="370"/>
      <c r="AY99" s="370"/>
    </row>
    <row r="100" ht="18.0" customHeight="1">
      <c r="A100" s="440"/>
      <c r="B100" s="441"/>
      <c r="C100" s="408" t="str">
        <f>VLOOKUP(C99,'TS Gantry - AP47'!$A$8:$C$638,3,FALSE)</f>
        <v>31/3</v>
      </c>
      <c r="D100" s="408"/>
      <c r="E100" s="408" t="str">
        <f>VLOOKUP(E99,'TS Gantry - AP47'!$A$8:$C$638,3,FALSE)</f>
        <v>31/4</v>
      </c>
      <c r="F100" s="408"/>
      <c r="G100" s="408" t="str">
        <f>VLOOKUP(G99,'TS Gantry - AP47'!$A$8:$C$638,3,FALSE)</f>
        <v>31/5</v>
      </c>
      <c r="H100" s="408"/>
      <c r="I100" s="408" t="str">
        <f>VLOOKUP(I99,'TS Gantry - AP47'!$A$8:$C$638,3,FALSE)</f>
        <v>31/6</v>
      </c>
      <c r="J100" s="408"/>
      <c r="K100" s="408" t="str">
        <f>VLOOKUP(K99,'TS Gantry - AP47'!$A$8:$C$638,3,FALSE)</f>
        <v>31/7</v>
      </c>
      <c r="L100" s="408"/>
      <c r="M100" s="408" t="str">
        <f>VLOOKUP(M99,'TS Gantry - AP47'!$A$8:$C$638,3,FALSE)</f>
        <v>31/8</v>
      </c>
      <c r="N100" s="408"/>
      <c r="O100" s="408" t="str">
        <f>VLOOKUP(O99,'TS Gantry - AP47'!$A$8:$C$638,3,FALSE)</f>
        <v>31/9</v>
      </c>
      <c r="P100" s="408"/>
      <c r="Q100" s="408" t="str">
        <f>VLOOKUP(Q99,'TS Gantry - AP47'!$A$8:$C$638,3,FALSE)</f>
        <v>31/10</v>
      </c>
      <c r="R100" s="408"/>
      <c r="S100" s="408" t="str">
        <f>VLOOKUP(S99,'TS Gantry - AP47'!$A$8:$C$638,3,FALSE)</f>
        <v>31/11</v>
      </c>
      <c r="T100" s="408"/>
      <c r="U100" s="408" t="str">
        <f>VLOOKUP(U99,'TS Gantry - AP47'!$A$8:$C$638,3,FALSE)</f>
        <v>31/12</v>
      </c>
      <c r="V100" s="408"/>
      <c r="W100" s="408" t="str">
        <f>VLOOKUP(W99,'TS Gantry - AP47'!$A$8:$C$638,3,FALSE)</f>
        <v>31/13</v>
      </c>
      <c r="X100" s="408"/>
      <c r="Y100" s="408" t="str">
        <f>VLOOKUP(Y99,'TS Gantry - AP47'!$A$8:$C$638,3,FALSE)</f>
        <v>31/14</v>
      </c>
      <c r="Z100" s="408"/>
      <c r="AA100" s="408" t="str">
        <f>VLOOKUP(AA99,'TS Gantry - AP47'!$A$8:$C$638,3,FALSE)</f>
        <v>31/15</v>
      </c>
      <c r="AB100" s="408"/>
      <c r="AC100" s="408" t="str">
        <f>VLOOKUP(AC99,'TS Gantry - AP47'!$A$8:$C$638,3,FALSE)</f>
        <v>31/16</v>
      </c>
      <c r="AD100" s="408"/>
      <c r="AE100" s="408" t="str">
        <f>VLOOKUP(AE99,'TS Gantry - AP47'!$A$8:$C$638,3,FALSE)</f>
        <v>31/17</v>
      </c>
      <c r="AF100" s="408"/>
      <c r="AG100" s="408" t="str">
        <f>VLOOKUP(AG99,'TS Gantry - AP47'!$A$8:$C$638,3,FALSE)</f>
        <v>31/18</v>
      </c>
      <c r="AH100" s="408"/>
      <c r="AI100" s="408" t="str">
        <f>VLOOKUP(AI99,'TS Gantry - AP47'!$A$8:$C$638,3,FALSE)</f>
        <v>31/19</v>
      </c>
      <c r="AJ100" s="408"/>
      <c r="AK100" s="408" t="str">
        <f>VLOOKUP(AK99,'TS Gantry - AP47'!$A$8:$C$638,3,FALSE)</f>
        <v>31/20</v>
      </c>
      <c r="AL100" s="408"/>
      <c r="AM100" s="408" t="str">
        <f>VLOOKUP(AM99,'TS Gantry - AP47'!$A$8:$C$638,3,FALSE)</f>
        <v>31/21</v>
      </c>
      <c r="AN100" s="408"/>
      <c r="AO100" s="408" t="str">
        <f>VLOOKUP(AO99,'TS Gantry - AP47'!$A$8:$C$638,3,FALSE)</f>
        <v>31/22</v>
      </c>
      <c r="AP100" s="408"/>
      <c r="AQ100" s="408" t="str">
        <f>VLOOKUP(AQ99,'TS Gantry - AP47'!$A$8:$C$638,3,FALSE)</f>
        <v>31/23</v>
      </c>
      <c r="AR100" s="408"/>
      <c r="AS100" s="408" t="str">
        <f>VLOOKUP(AS99,'TS Gantry - AP47'!$A$8:$C$638,3,FALSE)</f>
        <v>31/24</v>
      </c>
      <c r="AT100" s="437"/>
      <c r="AU100" s="440"/>
      <c r="AV100" s="440"/>
      <c r="AW100" s="440"/>
      <c r="AX100" s="440"/>
      <c r="AY100" s="440"/>
    </row>
    <row r="101" ht="15.0" customHeight="1">
      <c r="A101" s="370"/>
      <c r="B101" s="409"/>
      <c r="C101" s="370"/>
      <c r="D101" s="370"/>
      <c r="E101" s="370"/>
      <c r="F101" s="370"/>
      <c r="G101" s="370"/>
      <c r="H101" s="370"/>
      <c r="I101" s="370"/>
      <c r="J101" s="370"/>
      <c r="K101" s="370"/>
      <c r="L101" s="370"/>
      <c r="M101" s="370"/>
      <c r="N101" s="370"/>
      <c r="O101" s="370"/>
      <c r="P101" s="370"/>
      <c r="Q101" s="370"/>
      <c r="R101" s="370"/>
      <c r="S101" s="370"/>
      <c r="T101" s="370"/>
      <c r="U101" s="370"/>
      <c r="V101" s="370"/>
      <c r="W101" s="370"/>
      <c r="X101" s="370"/>
      <c r="Y101" s="370"/>
      <c r="Z101" s="370"/>
      <c r="AA101" s="370"/>
      <c r="AB101" s="370"/>
      <c r="AC101" s="370"/>
      <c r="AD101" s="370"/>
      <c r="AE101" s="370"/>
      <c r="AF101" s="370"/>
      <c r="AG101" s="370"/>
      <c r="AH101" s="402"/>
      <c r="AI101" s="370"/>
      <c r="AJ101" s="402"/>
      <c r="AK101" s="370"/>
      <c r="AL101" s="402"/>
      <c r="AM101" s="370"/>
      <c r="AN101" s="402"/>
      <c r="AO101" s="370"/>
      <c r="AP101" s="370"/>
      <c r="AQ101" s="370"/>
      <c r="AR101" s="402"/>
      <c r="AS101" s="370"/>
      <c r="AT101" s="405"/>
      <c r="AU101" s="370"/>
      <c r="AV101" s="370"/>
      <c r="AW101" s="370"/>
      <c r="AX101" s="370"/>
      <c r="AY101" s="370"/>
    </row>
    <row r="102" ht="15.0" customHeight="1">
      <c r="A102" s="370"/>
      <c r="B102" s="434"/>
      <c r="C102" s="370"/>
      <c r="D102" s="370"/>
      <c r="E102" s="370"/>
      <c r="F102" s="370"/>
      <c r="G102" s="370"/>
      <c r="H102" s="370"/>
      <c r="I102" s="370"/>
      <c r="J102" s="370"/>
      <c r="K102" s="370"/>
      <c r="L102" s="370"/>
      <c r="M102" s="370"/>
      <c r="N102" s="370"/>
      <c r="O102" s="370"/>
      <c r="P102" s="370"/>
      <c r="Q102" s="370"/>
      <c r="R102" s="370"/>
      <c r="S102" s="370"/>
      <c r="T102" s="370"/>
      <c r="U102" s="370"/>
      <c r="V102" s="370"/>
      <c r="W102" s="370"/>
      <c r="X102" s="370"/>
      <c r="Y102" s="370"/>
      <c r="Z102" s="370"/>
      <c r="AA102" s="370"/>
      <c r="AB102" s="370"/>
      <c r="AC102" s="370"/>
      <c r="AD102" s="370"/>
      <c r="AE102" s="370"/>
      <c r="AF102" s="370"/>
      <c r="AG102" s="370"/>
      <c r="AH102" s="370"/>
      <c r="AI102" s="370"/>
      <c r="AJ102" s="370"/>
      <c r="AK102" s="370"/>
      <c r="AL102" s="370"/>
      <c r="AM102" s="370"/>
      <c r="AN102" s="370"/>
      <c r="AO102" s="370"/>
      <c r="AP102" s="370"/>
      <c r="AQ102" s="370"/>
      <c r="AR102" s="370"/>
      <c r="AS102" s="370"/>
      <c r="AT102" s="405"/>
      <c r="AU102" s="370"/>
      <c r="AV102" s="370"/>
      <c r="AW102" s="370"/>
      <c r="AX102" s="370"/>
      <c r="AY102" s="370"/>
    </row>
    <row r="103" ht="19.5" customHeight="1">
      <c r="A103" s="370"/>
      <c r="B103" s="434"/>
      <c r="C103" s="418">
        <v>3.0</v>
      </c>
      <c r="D103" s="417">
        <f>VLOOKUP(C100,'TS Gantry - AP47'!$C$8:$E$638,3,FALSE)</f>
        <v>427</v>
      </c>
      <c r="E103" s="418">
        <v>3.0</v>
      </c>
      <c r="F103" s="417">
        <f>VLOOKUP(E100,'TS Gantry - AP47'!$C$8:$E$638,3,FALSE)</f>
        <v>413</v>
      </c>
      <c r="G103" s="418">
        <v>3.0</v>
      </c>
      <c r="H103" s="417">
        <f>VLOOKUP(G100,'TS Gantry - AP47'!$C$8:$E$638,3,FALSE)</f>
        <v>427</v>
      </c>
      <c r="I103" s="418">
        <v>3.0</v>
      </c>
      <c r="J103" s="417">
        <f>VLOOKUP(I100,'TS Gantry - AP47'!$C$8:$E$638,3,FALSE)</f>
        <v>408</v>
      </c>
      <c r="K103" s="418">
        <v>3.0</v>
      </c>
      <c r="L103" s="417">
        <f>VLOOKUP(K100,'TS Gantry - AP47'!$C$8:$E$638,3,FALSE)</f>
        <v>432</v>
      </c>
      <c r="M103" s="418">
        <v>3.0</v>
      </c>
      <c r="N103" s="417">
        <f>VLOOKUP(M100,'TS Gantry - AP47'!$C$8:$E$638,3,FALSE)</f>
        <v>408</v>
      </c>
      <c r="O103" s="418">
        <v>3.0</v>
      </c>
      <c r="P103" s="417">
        <f>VLOOKUP(O100,'TS Gantry - AP47'!$C$8:$E$638,3,FALSE)</f>
        <v>409</v>
      </c>
      <c r="Q103" s="418">
        <v>3.0</v>
      </c>
      <c r="R103" s="417">
        <f>VLOOKUP(Q100,'TS Gantry - AP47'!$C$8:$E$638,3,FALSE)</f>
        <v>415</v>
      </c>
      <c r="S103" s="418">
        <v>3.0</v>
      </c>
      <c r="T103" s="417">
        <f>VLOOKUP(S100,'TS Gantry - AP47'!$C$8:$E$638,3,FALSE)</f>
        <v>346</v>
      </c>
      <c r="U103" s="418">
        <v>3.0</v>
      </c>
      <c r="V103" s="417">
        <f>VLOOKUP(U100,'TS Gantry - AP47'!$C$8:$E$638,3,FALSE)</f>
        <v>342</v>
      </c>
      <c r="W103" s="418">
        <v>3.0</v>
      </c>
      <c r="X103" s="417">
        <f>VLOOKUP(W100,'TS Gantry - AP47'!$C$8:$E$638,3,FALSE)</f>
        <v>409</v>
      </c>
      <c r="Y103" s="418">
        <v>3.0</v>
      </c>
      <c r="Z103" s="417">
        <f>VLOOKUP(Y100,'TS Gantry - AP47'!$C$8:$E$638,3,FALSE)</f>
        <v>391</v>
      </c>
      <c r="AA103" s="418">
        <v>3.0</v>
      </c>
      <c r="AB103" s="417">
        <f>VLOOKUP(AA100,'TS Gantry - AP47'!$C$8:$E$638,3,FALSE)</f>
        <v>437</v>
      </c>
      <c r="AC103" s="418">
        <v>3.0</v>
      </c>
      <c r="AD103" s="417">
        <f>VLOOKUP(AC100,'TS Gantry - AP47'!$C$8:$E$638,3,FALSE)</f>
        <v>373</v>
      </c>
      <c r="AE103" s="418">
        <v>3.0</v>
      </c>
      <c r="AF103" s="417">
        <f>VLOOKUP(AE100,'TS Gantry - AP47'!$C$8:$E$638,3,FALSE)</f>
        <v>463</v>
      </c>
      <c r="AG103" s="418">
        <v>3.0</v>
      </c>
      <c r="AH103" s="417">
        <f>VLOOKUP(AG100,'TS Gantry - AP47'!$C$8:$E$638,3,FALSE)</f>
        <v>431</v>
      </c>
      <c r="AI103" s="418">
        <v>3.0</v>
      </c>
      <c r="AJ103" s="417">
        <f>VLOOKUP(AI100,'TS Gantry - AP47'!$C$8:$E$638,3,FALSE)</f>
        <v>409</v>
      </c>
      <c r="AK103" s="418">
        <v>3.0</v>
      </c>
      <c r="AL103" s="417">
        <f>VLOOKUP(AK100,'TS Gantry - AP47'!$C$8:$E$638,3,FALSE)</f>
        <v>424</v>
      </c>
      <c r="AM103" s="418">
        <v>3.0</v>
      </c>
      <c r="AN103" s="417">
        <f>VLOOKUP(AM100,'TS Gantry - AP47'!$C$8:$E$638,3,FALSE)</f>
        <v>395</v>
      </c>
      <c r="AO103" s="418">
        <v>3.0</v>
      </c>
      <c r="AP103" s="417">
        <f>VLOOKUP(AO100,'TS Gantry - AP47'!$C$8:$E$638,3,FALSE)</f>
        <v>419</v>
      </c>
      <c r="AQ103" s="418">
        <v>3.0</v>
      </c>
      <c r="AR103" s="417">
        <f>VLOOKUP(AQ100,'TS Gantry - AP47'!$C$8:$E$638,3,FALSE)</f>
        <v>392</v>
      </c>
      <c r="AS103" s="418">
        <v>3.0</v>
      </c>
      <c r="AT103" s="419">
        <f>VLOOKUP(AS100,'TS Gantry - AP47'!$C$8:$E$638,3,FALSE)</f>
        <v>408</v>
      </c>
      <c r="AU103" s="370">
        <f>COUNTIF(B103:AT103,"3")</f>
        <v>22</v>
      </c>
      <c r="AV103" s="370"/>
      <c r="AW103" s="370"/>
      <c r="AX103" s="370"/>
      <c r="AY103" s="370"/>
    </row>
    <row r="104" ht="19.5" customHeight="1">
      <c r="A104" s="370"/>
      <c r="B104" s="434"/>
      <c r="C104" s="422">
        <v>2.0</v>
      </c>
      <c r="D104" s="370"/>
      <c r="E104" s="422">
        <v>2.0</v>
      </c>
      <c r="F104" s="370"/>
      <c r="G104" s="422">
        <v>2.0</v>
      </c>
      <c r="H104" s="370"/>
      <c r="I104" s="422">
        <v>2.0</v>
      </c>
      <c r="J104" s="370"/>
      <c r="K104" s="422">
        <v>2.0</v>
      </c>
      <c r="L104" s="370"/>
      <c r="M104" s="422">
        <v>2.0</v>
      </c>
      <c r="N104" s="370"/>
      <c r="O104" s="422">
        <v>2.0</v>
      </c>
      <c r="P104" s="370"/>
      <c r="Q104" s="422">
        <v>2.0</v>
      </c>
      <c r="R104" s="370"/>
      <c r="S104" s="422">
        <v>2.0</v>
      </c>
      <c r="T104" s="370"/>
      <c r="U104" s="422">
        <v>2.0</v>
      </c>
      <c r="V104" s="370"/>
      <c r="W104" s="422">
        <v>2.0</v>
      </c>
      <c r="X104" s="370"/>
      <c r="Y104" s="422">
        <v>2.0</v>
      </c>
      <c r="Z104" s="370"/>
      <c r="AA104" s="422">
        <v>2.0</v>
      </c>
      <c r="AB104" s="370"/>
      <c r="AC104" s="422">
        <v>2.0</v>
      </c>
      <c r="AD104" s="370"/>
      <c r="AE104" s="422">
        <v>2.0</v>
      </c>
      <c r="AF104" s="370"/>
      <c r="AG104" s="422">
        <v>2.0</v>
      </c>
      <c r="AH104" s="370"/>
      <c r="AI104" s="422">
        <v>2.0</v>
      </c>
      <c r="AJ104" s="370"/>
      <c r="AK104" s="422">
        <v>2.0</v>
      </c>
      <c r="AL104" s="370"/>
      <c r="AM104" s="422">
        <v>2.0</v>
      </c>
      <c r="AN104" s="370"/>
      <c r="AO104" s="422">
        <v>2.0</v>
      </c>
      <c r="AP104" s="370"/>
      <c r="AQ104" s="422">
        <v>2.0</v>
      </c>
      <c r="AR104" s="370"/>
      <c r="AS104" s="422">
        <v>2.0</v>
      </c>
      <c r="AT104" s="405"/>
      <c r="AU104" s="370"/>
      <c r="AV104" s="370"/>
      <c r="AW104" s="370"/>
      <c r="AX104" s="370"/>
      <c r="AY104" s="370"/>
    </row>
    <row r="105" ht="18.0" customHeight="1">
      <c r="A105" s="370"/>
      <c r="B105" s="409"/>
      <c r="C105" s="387" t="str">
        <f>VLOOKUP(C100,'TS Gantry - AP47'!$C$8:$D$638,2,FALSE)</f>
        <v>DA-3</v>
      </c>
      <c r="D105" s="387"/>
      <c r="E105" s="387" t="str">
        <f>VLOOKUP(E100,'TS Gantry - AP47'!$C$8:$D$638,2,FALSE)</f>
        <v>DA+0</v>
      </c>
      <c r="F105" s="387"/>
      <c r="G105" s="387" t="str">
        <f>VLOOKUP(G100,'TS Gantry - AP47'!$C$8:$D$638,2,FALSE)</f>
        <v>DA+6</v>
      </c>
      <c r="H105" s="387"/>
      <c r="I105" s="387" t="str">
        <f>VLOOKUP(I100,'TS Gantry - AP47'!$C$8:$D$638,2,FALSE)</f>
        <v>DA+6</v>
      </c>
      <c r="J105" s="387"/>
      <c r="K105" s="387" t="str">
        <f>VLOOKUP(K100,'TS Gantry - AP47'!$C$8:$D$638,2,FALSE)</f>
        <v>DA+0</v>
      </c>
      <c r="L105" s="387"/>
      <c r="M105" s="387" t="str">
        <f>VLOOKUP(M100,'TS Gantry - AP47'!$C$8:$D$638,2,FALSE)</f>
        <v>DA+6</v>
      </c>
      <c r="N105" s="387"/>
      <c r="O105" s="387" t="str">
        <f>VLOOKUP(O100,'TS Gantry - AP47'!$C$8:$D$638,2,FALSE)</f>
        <v>DB1+0</v>
      </c>
      <c r="P105" s="387"/>
      <c r="Q105" s="387" t="str">
        <f>VLOOKUP(Q100,'TS Gantry - AP47'!$C$8:$D$638,2,FALSE)</f>
        <v>DA+6</v>
      </c>
      <c r="R105" s="387"/>
      <c r="S105" s="387" t="str">
        <f>VLOOKUP(S100,'TS Gantry - AP47'!$C$8:$D$638,2,FALSE)</f>
        <v>DA+6</v>
      </c>
      <c r="T105" s="387"/>
      <c r="U105" s="387" t="str">
        <f>VLOOKUP(U100,'TS Gantry - AP47'!$C$8:$D$638,2,FALSE)</f>
        <v>DA+6</v>
      </c>
      <c r="V105" s="387"/>
      <c r="W105" s="387" t="str">
        <f>VLOOKUP(W100,'TS Gantry - AP47'!$C$8:$D$638,2,FALSE)</f>
        <v>DA+0</v>
      </c>
      <c r="X105" s="387"/>
      <c r="Y105" s="387" t="str">
        <f>VLOOKUP(Y100,'TS Gantry - AP47'!$C$8:$D$638,2,FALSE)</f>
        <v>DA+3</v>
      </c>
      <c r="Z105" s="387"/>
      <c r="AA105" s="387" t="str">
        <f>VLOOKUP(AA100,'TS Gantry - AP47'!$C$8:$D$638,2,FALSE)</f>
        <v>DA+9</v>
      </c>
      <c r="AB105" s="387"/>
      <c r="AC105" s="387" t="str">
        <f>VLOOKUP(AC100,'TS Gantry - AP47'!$C$8:$D$638,2,FALSE)</f>
        <v>DA+6</v>
      </c>
      <c r="AD105" s="387"/>
      <c r="AE105" s="387" t="str">
        <f>VLOOKUP(AE100,'TS Gantry - AP47'!$C$8:$D$638,2,FALSE)</f>
        <v>DA+9</v>
      </c>
      <c r="AF105" s="387"/>
      <c r="AG105" s="387" t="str">
        <f>VLOOKUP(AG100,'TS Gantry - AP47'!$C$8:$D$638,2,FALSE)</f>
        <v>DB1+9</v>
      </c>
      <c r="AH105" s="387"/>
      <c r="AI105" s="387" t="str">
        <f>VLOOKUP(AI100,'TS Gantry - AP47'!$C$8:$D$638,2,FALSE)</f>
        <v>DA+3</v>
      </c>
      <c r="AJ105" s="387"/>
      <c r="AK105" s="387" t="str">
        <f>VLOOKUP(AK100,'TS Gantry - AP47'!$C$8:$D$638,2,FALSE)</f>
        <v>DA-1.5</v>
      </c>
      <c r="AL105" s="387"/>
      <c r="AM105" s="387" t="str">
        <f>VLOOKUP(AM100,'TS Gantry - AP47'!$C$8:$D$638,2,FALSE)</f>
        <v>DA+3</v>
      </c>
      <c r="AN105" s="387"/>
      <c r="AO105" s="387" t="str">
        <f>VLOOKUP(AO100,'TS Gantry - AP47'!$C$8:$D$638,2,FALSE)</f>
        <v>DA+6</v>
      </c>
      <c r="AP105" s="387"/>
      <c r="AQ105" s="387" t="str">
        <f>VLOOKUP(AQ100,'TS Gantry - AP47'!$C$8:$D$638,2,FALSE)</f>
        <v>DA+6</v>
      </c>
      <c r="AR105" s="387"/>
      <c r="AS105" s="387" t="str">
        <f>VLOOKUP(AS100,'TS Gantry - AP47'!$C$8:$D$638,2,FALSE)</f>
        <v>DA+9</v>
      </c>
      <c r="AT105" s="446"/>
      <c r="AU105" s="370"/>
      <c r="AV105" s="370"/>
      <c r="AW105" s="370"/>
      <c r="AX105" s="370"/>
      <c r="AY105" s="370"/>
    </row>
    <row r="106" ht="15.0" customHeight="1">
      <c r="A106" s="370"/>
      <c r="B106" s="409"/>
      <c r="C106" s="387"/>
      <c r="D106" s="387"/>
      <c r="E106" s="387"/>
      <c r="F106" s="387"/>
      <c r="G106" s="387"/>
      <c r="H106" s="387"/>
      <c r="I106" s="387"/>
      <c r="J106" s="387"/>
      <c r="K106" s="387"/>
      <c r="L106" s="387"/>
      <c r="M106" s="387"/>
      <c r="N106" s="387"/>
      <c r="O106" s="387"/>
      <c r="P106" s="387"/>
      <c r="Q106" s="387"/>
      <c r="R106" s="387"/>
      <c r="S106" s="387"/>
      <c r="T106" s="387"/>
      <c r="U106" s="387"/>
      <c r="V106" s="387"/>
      <c r="W106" s="387"/>
      <c r="X106" s="387"/>
      <c r="Y106" s="387"/>
      <c r="Z106" s="387"/>
      <c r="AA106" s="387"/>
      <c r="AB106" s="387"/>
      <c r="AC106" s="387"/>
      <c r="AD106" s="387"/>
      <c r="AE106" s="387"/>
      <c r="AF106" s="387"/>
      <c r="AG106" s="387"/>
      <c r="AH106" s="387"/>
      <c r="AI106" s="387"/>
      <c r="AJ106" s="387"/>
      <c r="AK106" s="387"/>
      <c r="AL106" s="387"/>
      <c r="AM106" s="387"/>
      <c r="AN106" s="387"/>
      <c r="AO106" s="387"/>
      <c r="AP106" s="387"/>
      <c r="AQ106" s="387"/>
      <c r="AR106" s="387"/>
      <c r="AS106" s="387"/>
      <c r="AT106" s="424"/>
      <c r="AU106" s="370"/>
      <c r="AV106" s="370"/>
      <c r="AW106" s="370"/>
      <c r="AX106" s="370"/>
      <c r="AY106" s="370"/>
    </row>
    <row r="107" ht="18.0" customHeight="1">
      <c r="A107" s="370"/>
      <c r="B107" s="427"/>
      <c r="C107" s="425">
        <f>AS99+1</f>
        <v>235</v>
      </c>
      <c r="D107" s="404"/>
      <c r="E107" s="425">
        <f>C107+1</f>
        <v>236</v>
      </c>
      <c r="F107" s="404"/>
      <c r="G107" s="425">
        <f>E107+1</f>
        <v>237</v>
      </c>
      <c r="H107" s="404"/>
      <c r="I107" s="425">
        <f>G107+1</f>
        <v>238</v>
      </c>
      <c r="J107" s="404"/>
      <c r="K107" s="425">
        <f>I107+1</f>
        <v>239</v>
      </c>
      <c r="L107" s="404"/>
      <c r="M107" s="425">
        <f>K107+1</f>
        <v>240</v>
      </c>
      <c r="N107" s="404"/>
      <c r="O107" s="425">
        <f>M107+1</f>
        <v>241</v>
      </c>
      <c r="P107" s="404"/>
      <c r="Q107" s="425">
        <f>O107+1</f>
        <v>242</v>
      </c>
      <c r="R107" s="404"/>
      <c r="S107" s="425">
        <f>Q107+1</f>
        <v>243</v>
      </c>
      <c r="T107" s="404"/>
      <c r="U107" s="425">
        <f>S107+1</f>
        <v>244</v>
      </c>
      <c r="V107" s="404"/>
      <c r="W107" s="425">
        <f>U107+1</f>
        <v>245</v>
      </c>
      <c r="X107" s="404"/>
      <c r="Y107" s="425">
        <f>W107+1</f>
        <v>246</v>
      </c>
      <c r="Z107" s="404"/>
      <c r="AA107" s="425">
        <f>Y107+1</f>
        <v>247</v>
      </c>
      <c r="AB107" s="404"/>
      <c r="AC107" s="425">
        <f>AA107+1</f>
        <v>248</v>
      </c>
      <c r="AD107" s="404"/>
      <c r="AE107" s="425">
        <f>AC107+1</f>
        <v>249</v>
      </c>
      <c r="AF107" s="404"/>
      <c r="AG107" s="425">
        <f>AE107+1</f>
        <v>250</v>
      </c>
      <c r="AH107" s="404"/>
      <c r="AI107" s="425">
        <f>AG107+1</f>
        <v>251</v>
      </c>
      <c r="AJ107" s="404"/>
      <c r="AK107" s="425">
        <f>AI107+1</f>
        <v>252</v>
      </c>
      <c r="AL107" s="404"/>
      <c r="AM107" s="425">
        <f>AK107+1</f>
        <v>253</v>
      </c>
      <c r="AN107" s="404"/>
      <c r="AO107" s="425">
        <f>AM107+1</f>
        <v>254</v>
      </c>
      <c r="AP107" s="404"/>
      <c r="AQ107" s="425">
        <f>AO107+1</f>
        <v>255</v>
      </c>
      <c r="AR107" s="404"/>
      <c r="AS107" s="425">
        <f>AQ107+1</f>
        <v>256</v>
      </c>
      <c r="AT107" s="436"/>
      <c r="AU107" s="370"/>
      <c r="AV107" s="370"/>
      <c r="AW107" s="370"/>
      <c r="AX107" s="370"/>
      <c r="AY107" s="370"/>
    </row>
    <row r="108" ht="18.0" customHeight="1">
      <c r="A108" s="440"/>
      <c r="B108" s="441"/>
      <c r="C108" s="408" t="str">
        <f>VLOOKUP(C107,'TS Gantry - AP47'!$A$8:$C$638,3,FALSE)</f>
        <v>31/25</v>
      </c>
      <c r="D108" s="408"/>
      <c r="E108" s="408" t="str">
        <f>VLOOKUP(E107,'TS Gantry - AP47'!$A$8:$C$638,3,FALSE)</f>
        <v>31/26</v>
      </c>
      <c r="F108" s="408"/>
      <c r="G108" s="408" t="str">
        <f>VLOOKUP(G107,'TS Gantry - AP47'!$A$8:$C$638,3,FALSE)</f>
        <v>31/27</v>
      </c>
      <c r="H108" s="408"/>
      <c r="I108" s="408" t="str">
        <f>VLOOKUP(I107,'TS Gantry - AP47'!$A$8:$C$638,3,FALSE)</f>
        <v>32/0</v>
      </c>
      <c r="J108" s="408"/>
      <c r="K108" s="408" t="str">
        <f>VLOOKUP(K107,'TS Gantry - AP47'!$A$8:$C$638,3,FALSE)</f>
        <v>32/1</v>
      </c>
      <c r="L108" s="408"/>
      <c r="M108" s="408" t="str">
        <f>VLOOKUP(M107,'TS Gantry - AP47'!$A$8:$C$638,3,FALSE)</f>
        <v>32/2</v>
      </c>
      <c r="N108" s="408"/>
      <c r="O108" s="408" t="str">
        <f>VLOOKUP(O107,'TS Gantry - AP47'!$A$8:$C$638,3,FALSE)</f>
        <v>32/3</v>
      </c>
      <c r="P108" s="408"/>
      <c r="Q108" s="408" t="str">
        <f>VLOOKUP(Q107,'TS Gantry - AP47'!$A$8:$C$638,3,FALSE)</f>
        <v>32/4</v>
      </c>
      <c r="R108" s="408"/>
      <c r="S108" s="408" t="str">
        <f>VLOOKUP(S107,'TS Gantry - AP47'!$A$8:$C$638,3,FALSE)</f>
        <v>32/5</v>
      </c>
      <c r="T108" s="408"/>
      <c r="U108" s="408" t="str">
        <f>VLOOKUP(U107,'TS Gantry - AP47'!$A$8:$C$638,3,FALSE)</f>
        <v>32/6</v>
      </c>
      <c r="V108" s="408"/>
      <c r="W108" s="408" t="str">
        <f>VLOOKUP(W107,'TS Gantry - AP47'!$A$8:$C$638,3,FALSE)</f>
        <v>32/7</v>
      </c>
      <c r="X108" s="408"/>
      <c r="Y108" s="408" t="str">
        <f>VLOOKUP(Y107,'TS Gantry - AP47'!$A$8:$C$638,3,FALSE)</f>
        <v>32/8</v>
      </c>
      <c r="Z108" s="408"/>
      <c r="AA108" s="408" t="str">
        <f>VLOOKUP(AA107,'TS Gantry - AP47'!$A$8:$C$638,3,FALSE)</f>
        <v>32/9</v>
      </c>
      <c r="AB108" s="408"/>
      <c r="AC108" s="408" t="str">
        <f>VLOOKUP(AC107,'TS Gantry - AP47'!$A$8:$C$638,3,FALSE)</f>
        <v>32/10</v>
      </c>
      <c r="AD108" s="408"/>
      <c r="AE108" s="408" t="str">
        <f>VLOOKUP(AE107,'TS Gantry - AP47'!$A$8:$C$638,3,FALSE)</f>
        <v>33/0</v>
      </c>
      <c r="AF108" s="408"/>
      <c r="AG108" s="408" t="str">
        <f>VLOOKUP(AG107,'TS Gantry - AP47'!$A$8:$C$638,3,FALSE)</f>
        <v>33/1</v>
      </c>
      <c r="AH108" s="408"/>
      <c r="AI108" s="408" t="str">
        <f>VLOOKUP(AI107,'TS Gantry - AP47'!$A$8:$C$638,3,FALSE)</f>
        <v>33/2</v>
      </c>
      <c r="AJ108" s="408"/>
      <c r="AK108" s="408" t="str">
        <f>VLOOKUP(AK107,'TS Gantry - AP47'!$A$8:$C$638,3,FALSE)</f>
        <v>33/3</v>
      </c>
      <c r="AL108" s="408"/>
      <c r="AM108" s="408" t="str">
        <f>VLOOKUP(AM107,'TS Gantry - AP47'!$A$8:$C$638,3,FALSE)</f>
        <v>33/4</v>
      </c>
      <c r="AN108" s="408"/>
      <c r="AO108" s="408" t="str">
        <f>VLOOKUP(AO107,'TS Gantry - AP47'!$A$8:$C$638,3,FALSE)</f>
        <v>33A/0</v>
      </c>
      <c r="AP108" s="408"/>
      <c r="AQ108" s="408" t="str">
        <f>VLOOKUP(AQ107,'TS Gantry - AP47'!$A$8:$C$638,3,FALSE)</f>
        <v>34/0</v>
      </c>
      <c r="AR108" s="408"/>
      <c r="AS108" s="408" t="str">
        <f>VLOOKUP(AS107,'TS Gantry - AP47'!$A$8:$C$638,3,FALSE)</f>
        <v>34/1</v>
      </c>
      <c r="AT108" s="437"/>
      <c r="AU108" s="440"/>
      <c r="AV108" s="440"/>
      <c r="AW108" s="440"/>
      <c r="AX108" s="440"/>
      <c r="AY108" s="440"/>
    </row>
    <row r="109" ht="15.0" customHeight="1">
      <c r="A109" s="370"/>
      <c r="B109" s="461"/>
      <c r="C109" s="370"/>
      <c r="D109" s="402"/>
      <c r="E109" s="370"/>
      <c r="F109" s="402"/>
      <c r="G109" s="370"/>
      <c r="H109" s="402"/>
      <c r="I109" s="370"/>
      <c r="J109" s="402"/>
      <c r="K109" s="370"/>
      <c r="L109" s="402"/>
      <c r="M109" s="370"/>
      <c r="N109" s="402"/>
      <c r="O109" s="370"/>
      <c r="P109" s="402"/>
      <c r="Q109" s="370"/>
      <c r="R109" s="402"/>
      <c r="S109" s="370"/>
      <c r="T109" s="402"/>
      <c r="U109" s="370"/>
      <c r="V109" s="402"/>
      <c r="W109" s="370"/>
      <c r="X109" s="402"/>
      <c r="Y109" s="370"/>
      <c r="Z109" s="402"/>
      <c r="AA109" s="370"/>
      <c r="AB109" s="402"/>
      <c r="AC109" s="370"/>
      <c r="AD109" s="402"/>
      <c r="AE109" s="370"/>
      <c r="AF109" s="402"/>
      <c r="AG109" s="370"/>
      <c r="AH109" s="402"/>
      <c r="AI109" s="370"/>
      <c r="AJ109" s="402"/>
      <c r="AK109" s="370"/>
      <c r="AL109" s="402"/>
      <c r="AM109" s="370"/>
      <c r="AN109" s="402"/>
      <c r="AO109" s="370"/>
      <c r="AP109" s="402"/>
      <c r="AQ109" s="370"/>
      <c r="AR109" s="402"/>
      <c r="AS109" s="370"/>
      <c r="AT109" s="437"/>
      <c r="AU109" s="370"/>
      <c r="AV109" s="370"/>
      <c r="AW109" s="370"/>
      <c r="AX109" s="370"/>
      <c r="AY109" s="370"/>
    </row>
    <row r="110" ht="15.0" customHeight="1">
      <c r="A110" s="370"/>
      <c r="B110" s="434"/>
      <c r="C110" s="370"/>
      <c r="D110" s="370"/>
      <c r="E110" s="370"/>
      <c r="F110" s="370"/>
      <c r="G110" s="370"/>
      <c r="H110" s="370"/>
      <c r="I110" s="370"/>
      <c r="J110" s="370"/>
      <c r="K110" s="370"/>
      <c r="L110" s="370"/>
      <c r="M110" s="370"/>
      <c r="N110" s="370"/>
      <c r="O110" s="370"/>
      <c r="P110" s="370"/>
      <c r="Q110" s="370"/>
      <c r="R110" s="370"/>
      <c r="S110" s="370"/>
      <c r="T110" s="370"/>
      <c r="U110" s="370"/>
      <c r="V110" s="370"/>
      <c r="W110" s="370"/>
      <c r="X110" s="370"/>
      <c r="Y110" s="387"/>
      <c r="Z110" s="370"/>
      <c r="AA110" s="370"/>
      <c r="AB110" s="370"/>
      <c r="AC110" s="370"/>
      <c r="AD110" s="370"/>
      <c r="AE110" s="370"/>
      <c r="AF110" s="370"/>
      <c r="AG110" s="370"/>
      <c r="AH110" s="370"/>
      <c r="AI110" s="370"/>
      <c r="AJ110" s="370"/>
      <c r="AK110" s="370"/>
      <c r="AL110" s="370"/>
      <c r="AM110" s="370"/>
      <c r="AN110" s="370"/>
      <c r="AO110" s="370"/>
      <c r="AP110" s="370"/>
      <c r="AQ110" s="370"/>
      <c r="AR110" s="370"/>
      <c r="AS110" s="370"/>
      <c r="AT110" s="405"/>
      <c r="AU110" s="370"/>
      <c r="AV110" s="370"/>
      <c r="AW110" s="370"/>
      <c r="AX110" s="370"/>
      <c r="AY110" s="370"/>
    </row>
    <row r="111" ht="19.5" customHeight="1">
      <c r="A111" s="370"/>
      <c r="B111" s="434"/>
      <c r="C111" s="418">
        <v>3.0</v>
      </c>
      <c r="D111" s="417">
        <f>VLOOKUP(C108,'TS Gantry - AP47'!$C$8:$E$638,3,FALSE)</f>
        <v>432</v>
      </c>
      <c r="E111" s="418">
        <v>3.0</v>
      </c>
      <c r="F111" s="417">
        <f>VLOOKUP(E108,'TS Gantry - AP47'!$C$8:$E$638,3,FALSE)</f>
        <v>383.001</v>
      </c>
      <c r="G111" s="418">
        <v>3.0</v>
      </c>
      <c r="H111" s="417">
        <f>VLOOKUP(G108,'TS Gantry - AP47'!$C$8:$E$638,3,FALSE)</f>
        <v>398.944</v>
      </c>
      <c r="I111" s="418">
        <v>3.0</v>
      </c>
      <c r="J111" s="417">
        <f>VLOOKUP(I108,'TS Gantry - AP47'!$C$8:$E$638,3,FALSE)</f>
        <v>372</v>
      </c>
      <c r="K111" s="418">
        <v>3.0</v>
      </c>
      <c r="L111" s="417">
        <f>VLOOKUP(K108,'TS Gantry - AP47'!$C$8:$E$638,3,FALSE)</f>
        <v>385</v>
      </c>
      <c r="M111" s="418">
        <v>3.0</v>
      </c>
      <c r="N111" s="417">
        <f>VLOOKUP(M108,'TS Gantry - AP47'!$C$8:$E$638,3,FALSE)</f>
        <v>407</v>
      </c>
      <c r="O111" s="418">
        <v>3.0</v>
      </c>
      <c r="P111" s="417">
        <f>VLOOKUP(O108,'TS Gantry - AP47'!$C$8:$E$638,3,FALSE)</f>
        <v>412</v>
      </c>
      <c r="Q111" s="418">
        <v>3.0</v>
      </c>
      <c r="R111" s="417">
        <f>VLOOKUP(Q108,'TS Gantry - AP47'!$C$8:$E$638,3,FALSE)</f>
        <v>400</v>
      </c>
      <c r="S111" s="418">
        <v>3.0</v>
      </c>
      <c r="T111" s="417">
        <f>VLOOKUP(S108,'TS Gantry - AP47'!$C$8:$E$638,3,FALSE)</f>
        <v>419</v>
      </c>
      <c r="U111" s="418">
        <v>3.0</v>
      </c>
      <c r="V111" s="417">
        <f>VLOOKUP(U108,'TS Gantry - AP47'!$C$8:$E$638,3,FALSE)</f>
        <v>404</v>
      </c>
      <c r="W111" s="418">
        <v>3.0</v>
      </c>
      <c r="X111" s="417">
        <f>VLOOKUP(W108,'TS Gantry - AP47'!$C$8:$E$638,3,FALSE)</f>
        <v>436</v>
      </c>
      <c r="Y111" s="418">
        <v>3.0</v>
      </c>
      <c r="Z111" s="417">
        <f>VLOOKUP(Y108,'TS Gantry - AP47'!$C$8:$E$638,3,FALSE)</f>
        <v>374</v>
      </c>
      <c r="AA111" s="418">
        <v>3.0</v>
      </c>
      <c r="AB111" s="417">
        <f>VLOOKUP(AA108,'TS Gantry - AP47'!$C$8:$E$638,3,FALSE)</f>
        <v>384</v>
      </c>
      <c r="AC111" s="418"/>
      <c r="AD111" s="417">
        <f>VLOOKUP(AC108,'TS Gantry - AP47'!$C$8:$E$638,3,FALSE)</f>
        <v>360.177</v>
      </c>
      <c r="AE111" s="418">
        <v>3.0</v>
      </c>
      <c r="AF111" s="417">
        <f>VLOOKUP(AE108,'TS Gantry - AP47'!$C$8:$E$638,3,FALSE)</f>
        <v>358.001</v>
      </c>
      <c r="AG111" s="418">
        <v>3.0</v>
      </c>
      <c r="AH111" s="417">
        <f>VLOOKUP(AG108,'TS Gantry - AP47'!$C$8:$E$638,3,FALSE)</f>
        <v>452</v>
      </c>
      <c r="AI111" s="418">
        <v>3.0</v>
      </c>
      <c r="AJ111" s="417">
        <f>VLOOKUP(AI108,'TS Gantry - AP47'!$C$8:$E$638,3,FALSE)</f>
        <v>388</v>
      </c>
      <c r="AK111" s="418">
        <v>3.0</v>
      </c>
      <c r="AL111" s="417">
        <f>VLOOKUP(AK108,'TS Gantry - AP47'!$C$8:$E$638,3,FALSE)</f>
        <v>452</v>
      </c>
      <c r="AM111" s="418">
        <v>3.0</v>
      </c>
      <c r="AN111" s="417">
        <f>VLOOKUP(AM108,'TS Gantry - AP47'!$C$8:$E$638,3,FALSE)</f>
        <v>387.35</v>
      </c>
      <c r="AO111" s="418">
        <v>3.0</v>
      </c>
      <c r="AP111" s="417">
        <f>VLOOKUP(AO108,'TS Gantry - AP47'!$C$8:$E$638,3,FALSE)</f>
        <v>237.316</v>
      </c>
      <c r="AQ111" s="418">
        <v>3.0</v>
      </c>
      <c r="AR111" s="417">
        <f>VLOOKUP(AQ108,'TS Gantry - AP47'!$C$8:$E$638,3,FALSE)</f>
        <v>479</v>
      </c>
      <c r="AS111" s="418">
        <v>3.0</v>
      </c>
      <c r="AT111" s="419">
        <f>VLOOKUP(AS108,'TS Gantry - AP47'!$C$8:$E$638,3,FALSE)</f>
        <v>361</v>
      </c>
      <c r="AU111" s="370">
        <f>COUNTIF(B111:AT111,"3")</f>
        <v>21</v>
      </c>
      <c r="AV111" s="370"/>
      <c r="AW111" s="370"/>
      <c r="AX111" s="370"/>
      <c r="AY111" s="370"/>
    </row>
    <row r="112" ht="19.5" customHeight="1">
      <c r="A112" s="370"/>
      <c r="B112" s="434"/>
      <c r="C112" s="422">
        <v>2.0</v>
      </c>
      <c r="D112" s="370"/>
      <c r="E112" s="422">
        <v>2.0</v>
      </c>
      <c r="F112" s="370"/>
      <c r="G112" s="422">
        <v>2.0</v>
      </c>
      <c r="H112" s="370"/>
      <c r="I112" s="422">
        <v>2.0</v>
      </c>
      <c r="J112" s="370"/>
      <c r="K112" s="422">
        <v>2.0</v>
      </c>
      <c r="L112" s="370"/>
      <c r="M112" s="422">
        <v>2.0</v>
      </c>
      <c r="N112" s="370"/>
      <c r="O112" s="422">
        <v>2.0</v>
      </c>
      <c r="P112" s="370"/>
      <c r="Q112" s="422">
        <v>2.0</v>
      </c>
      <c r="R112" s="370"/>
      <c r="S112" s="422">
        <v>2.0</v>
      </c>
      <c r="T112" s="370"/>
      <c r="U112" s="422">
        <v>2.0</v>
      </c>
      <c r="V112" s="370"/>
      <c r="W112" s="422">
        <v>2.0</v>
      </c>
      <c r="X112" s="370"/>
      <c r="Y112" s="422">
        <v>2.0</v>
      </c>
      <c r="Z112" s="370"/>
      <c r="AA112" s="422">
        <v>2.0</v>
      </c>
      <c r="AB112" s="370"/>
      <c r="AC112" s="422"/>
      <c r="AD112" s="370"/>
      <c r="AE112" s="422">
        <v>2.0</v>
      </c>
      <c r="AF112" s="370"/>
      <c r="AG112" s="422">
        <v>2.0</v>
      </c>
      <c r="AH112" s="370"/>
      <c r="AI112" s="422">
        <v>2.0</v>
      </c>
      <c r="AJ112" s="370"/>
      <c r="AK112" s="422">
        <v>2.0</v>
      </c>
      <c r="AL112" s="370"/>
      <c r="AM112" s="422">
        <v>2.0</v>
      </c>
      <c r="AN112" s="370"/>
      <c r="AO112" s="422">
        <v>2.0</v>
      </c>
      <c r="AP112" s="370"/>
      <c r="AQ112" s="422">
        <v>2.0</v>
      </c>
      <c r="AR112" s="370"/>
      <c r="AS112" s="422">
        <v>2.0</v>
      </c>
      <c r="AT112" s="405"/>
      <c r="AU112" s="370"/>
      <c r="AV112" s="370"/>
      <c r="AW112" s="370"/>
      <c r="AX112" s="370"/>
      <c r="AY112" s="370"/>
    </row>
    <row r="113" ht="18.0" customHeight="1">
      <c r="A113" s="370"/>
      <c r="B113" s="409"/>
      <c r="C113" s="387" t="str">
        <f>VLOOKUP(C108,'TS Gantry - AP47'!$C$8:$D$638,2,FALSE)</f>
        <v>DA-3</v>
      </c>
      <c r="D113" s="387"/>
      <c r="E113" s="387" t="str">
        <f>VLOOKUP(E108,'TS Gantry - AP47'!$C$8:$D$638,2,FALSE)</f>
        <v>DA+3</v>
      </c>
      <c r="F113" s="387"/>
      <c r="G113" s="387" t="str">
        <f>VLOOKUP(G108,'TS Gantry - AP47'!$C$8:$D$638,2,FALSE)</f>
        <v>DA+3</v>
      </c>
      <c r="H113" s="387"/>
      <c r="I113" s="387" t="str">
        <f>VLOOKUP(I108,'TS Gantry - AP47'!$C$8:$D$638,2,FALSE)</f>
        <v>DB2+3</v>
      </c>
      <c r="J113" s="387"/>
      <c r="K113" s="387" t="str">
        <f>VLOOKUP(K108,'TS Gantry - AP47'!$C$8:$D$638,2,FALSE)</f>
        <v>DA+9</v>
      </c>
      <c r="L113" s="387"/>
      <c r="M113" s="387" t="str">
        <f>VLOOKUP(M108,'TS Gantry - AP47'!$C$8:$D$638,2,FALSE)</f>
        <v>DA+3</v>
      </c>
      <c r="N113" s="387"/>
      <c r="O113" s="387" t="str">
        <f>VLOOKUP(O108,'TS Gantry - AP47'!$C$8:$D$638,2,FALSE)</f>
        <v>DA+9</v>
      </c>
      <c r="P113" s="387"/>
      <c r="Q113" s="387" t="str">
        <f>VLOOKUP(Q108,'TS Gantry - AP47'!$C$8:$D$638,2,FALSE)</f>
        <v>DA+6</v>
      </c>
      <c r="R113" s="387"/>
      <c r="S113" s="387" t="str">
        <f>VLOOKUP(S108,'TS Gantry - AP47'!$C$8:$D$638,2,FALSE)</f>
        <v>DA+0</v>
      </c>
      <c r="T113" s="387"/>
      <c r="U113" s="387" t="str">
        <f>VLOOKUP(U108,'TS Gantry - AP47'!$C$8:$D$638,2,FALSE)</f>
        <v>DA+3</v>
      </c>
      <c r="V113" s="387"/>
      <c r="W113" s="387" t="str">
        <f>VLOOKUP(W108,'TS Gantry - AP47'!$C$8:$D$638,2,FALSE)</f>
        <v>DA+6</v>
      </c>
      <c r="X113" s="387"/>
      <c r="Y113" s="387" t="str">
        <f>VLOOKUP(Y108,'TS Gantry - AP47'!$C$8:$D$638,2,FALSE)</f>
        <v>DA+6</v>
      </c>
      <c r="Z113" s="387"/>
      <c r="AA113" s="387" t="str">
        <f>VLOOKUP(AA108,'TS Gantry - AP47'!$C$8:$D$638,2,FALSE)</f>
        <v>DA+9</v>
      </c>
      <c r="AB113" s="387"/>
      <c r="AC113" s="387" t="str">
        <f>VLOOKUP(AC108,'TS Gantry - AP47'!$C$8:$D$638,2,FALSE)</f>
        <v>DA+9</v>
      </c>
      <c r="AD113" s="387"/>
      <c r="AE113" s="387" t="str">
        <f>VLOOKUP(AE108,'TS Gantry - AP47'!$C$8:$D$638,2,FALSE)</f>
        <v>DB2+3</v>
      </c>
      <c r="AF113" s="387"/>
      <c r="AG113" s="387" t="str">
        <f>VLOOKUP(AG108,'TS Gantry - AP47'!$C$8:$D$638,2,FALSE)</f>
        <v>DA+9</v>
      </c>
      <c r="AH113" s="387"/>
      <c r="AI113" s="387" t="str">
        <f>VLOOKUP(AI108,'TS Gantry - AP47'!$C$8:$D$638,2,FALSE)</f>
        <v>DA+3</v>
      </c>
      <c r="AJ113" s="387"/>
      <c r="AK113" s="387" t="str">
        <f>VLOOKUP(AK108,'TS Gantry - AP47'!$C$8:$D$638,2,FALSE)</f>
        <v>DA+9</v>
      </c>
      <c r="AL113" s="387"/>
      <c r="AM113" s="387" t="str">
        <f>VLOOKUP(AM108,'TS Gantry - AP47'!$C$8:$D$638,2,FALSE)</f>
        <v>DA+9</v>
      </c>
      <c r="AN113" s="387"/>
      <c r="AO113" s="387" t="str">
        <f>VLOOKUP(AO108,'TS Gantry - AP47'!$C$8:$D$638,2,FALSE)</f>
        <v>DC2+0</v>
      </c>
      <c r="AP113" s="387"/>
      <c r="AQ113" s="387" t="str">
        <f>VLOOKUP(AQ108,'TS Gantry - AP47'!$C$8:$D$638,2,FALSE)</f>
        <v>DD45+9</v>
      </c>
      <c r="AR113" s="387"/>
      <c r="AS113" s="387" t="str">
        <f>VLOOKUP(AS108,'TS Gantry - AP47'!$C$8:$D$638,2,FALSE)</f>
        <v>DA+6</v>
      </c>
      <c r="AT113" s="446"/>
      <c r="AU113" s="370"/>
      <c r="AV113" s="370"/>
      <c r="AW113" s="370"/>
      <c r="AX113" s="370"/>
      <c r="AY113" s="370"/>
    </row>
    <row r="114" ht="15.0" customHeight="1">
      <c r="A114" s="370"/>
      <c r="B114" s="427"/>
      <c r="C114" s="387"/>
      <c r="D114" s="387"/>
      <c r="E114" s="387"/>
      <c r="F114" s="387"/>
      <c r="G114" s="387"/>
      <c r="H114" s="387"/>
      <c r="I114" s="387"/>
      <c r="J114" s="387"/>
      <c r="K114" s="387"/>
      <c r="L114" s="387"/>
      <c r="M114" s="387"/>
      <c r="N114" s="387"/>
      <c r="O114" s="387"/>
      <c r="P114" s="387"/>
      <c r="Q114" s="387"/>
      <c r="R114" s="387"/>
      <c r="S114" s="387"/>
      <c r="T114" s="387"/>
      <c r="U114" s="387"/>
      <c r="V114" s="387"/>
      <c r="W114" s="387"/>
      <c r="X114" s="387"/>
      <c r="Y114" s="425"/>
      <c r="Z114" s="387"/>
      <c r="AA114" s="387"/>
      <c r="AB114" s="387"/>
      <c r="AC114" s="425"/>
      <c r="AD114" s="387"/>
      <c r="AE114" s="387"/>
      <c r="AF114" s="387"/>
      <c r="AG114" s="370"/>
      <c r="AH114" s="370"/>
      <c r="AI114" s="370"/>
      <c r="AJ114" s="387"/>
      <c r="AK114" s="387"/>
      <c r="AL114" s="387"/>
      <c r="AM114" s="387"/>
      <c r="AN114" s="387"/>
      <c r="AO114" s="445"/>
      <c r="AP114" s="459" t="s">
        <v>847</v>
      </c>
      <c r="AQ114" s="445"/>
      <c r="AR114" s="387"/>
      <c r="AS114" s="387"/>
      <c r="AT114" s="424"/>
      <c r="AU114" s="370"/>
      <c r="AV114" s="370"/>
      <c r="AW114" s="370"/>
      <c r="AX114" s="370"/>
      <c r="AY114" s="370"/>
    </row>
    <row r="115" ht="18.0" customHeight="1">
      <c r="A115" s="370"/>
      <c r="B115" s="427"/>
      <c r="C115" s="425">
        <f>AS107+1</f>
        <v>257</v>
      </c>
      <c r="D115" s="404"/>
      <c r="E115" s="425">
        <f>C115+1</f>
        <v>258</v>
      </c>
      <c r="F115" s="404"/>
      <c r="G115" s="425">
        <f>E115+1</f>
        <v>259</v>
      </c>
      <c r="H115" s="404"/>
      <c r="I115" s="425">
        <f>G115+1</f>
        <v>260</v>
      </c>
      <c r="J115" s="404"/>
      <c r="K115" s="425">
        <f>I115+1</f>
        <v>261</v>
      </c>
      <c r="L115" s="404"/>
      <c r="M115" s="425">
        <f>K115+1</f>
        <v>262</v>
      </c>
      <c r="N115" s="404"/>
      <c r="O115" s="425">
        <f>M115+1</f>
        <v>263</v>
      </c>
      <c r="P115" s="404"/>
      <c r="Q115" s="425">
        <f>O115+1</f>
        <v>264</v>
      </c>
      <c r="R115" s="404"/>
      <c r="S115" s="425">
        <f>Q115+1</f>
        <v>265</v>
      </c>
      <c r="T115" s="404"/>
      <c r="U115" s="425">
        <f>S115+1</f>
        <v>266</v>
      </c>
      <c r="V115" s="404"/>
      <c r="W115" s="425">
        <f>U115+1</f>
        <v>267</v>
      </c>
      <c r="X115" s="404"/>
      <c r="Y115" s="425">
        <f>W115+1</f>
        <v>268</v>
      </c>
      <c r="Z115" s="404"/>
      <c r="AA115" s="425">
        <f>Y115+1</f>
        <v>269</v>
      </c>
      <c r="AB115" s="404"/>
      <c r="AC115" s="425">
        <f>AA115+1</f>
        <v>270</v>
      </c>
      <c r="AD115" s="404"/>
      <c r="AE115" s="425">
        <f>AC115+1</f>
        <v>271</v>
      </c>
      <c r="AF115" s="404"/>
      <c r="AG115" s="425">
        <f>AE115+1</f>
        <v>272</v>
      </c>
      <c r="AH115" s="404"/>
      <c r="AI115" s="425">
        <f>AG115+1</f>
        <v>273</v>
      </c>
      <c r="AJ115" s="404"/>
      <c r="AK115" s="425">
        <f>AI115+1</f>
        <v>274</v>
      </c>
      <c r="AL115" s="404"/>
      <c r="AM115" s="425">
        <f>AK115+1</f>
        <v>275</v>
      </c>
      <c r="AN115" s="404"/>
      <c r="AO115" s="425">
        <f>AM115+1</f>
        <v>276</v>
      </c>
      <c r="AP115" s="404"/>
      <c r="AQ115" s="425">
        <f>AO115+1</f>
        <v>277</v>
      </c>
      <c r="AR115" s="404"/>
      <c r="AS115" s="425">
        <f>AQ115+1</f>
        <v>278</v>
      </c>
      <c r="AT115" s="436"/>
      <c r="AU115" s="370"/>
      <c r="AV115" s="370"/>
      <c r="AW115" s="370"/>
      <c r="AX115" s="370"/>
      <c r="AY115" s="370"/>
    </row>
    <row r="116" ht="18.0" customHeight="1">
      <c r="A116" s="432"/>
      <c r="B116" s="428"/>
      <c r="C116" s="408" t="str">
        <f>VLOOKUP(C115,'TS Gantry - AP47'!$A$8:$C$638,3,FALSE)</f>
        <v>34/2</v>
      </c>
      <c r="D116" s="408"/>
      <c r="E116" s="408" t="str">
        <f>VLOOKUP(E115,'TS Gantry - AP47'!$A$8:$C$638,3,FALSE)</f>
        <v>34/3</v>
      </c>
      <c r="F116" s="408"/>
      <c r="G116" s="408" t="str">
        <f>VLOOKUP(G115,'TS Gantry - AP47'!$A$8:$C$638,3,FALSE)</f>
        <v>34/4</v>
      </c>
      <c r="H116" s="408"/>
      <c r="I116" s="408" t="str">
        <f>VLOOKUP(I115,'TS Gantry - AP47'!$A$8:$C$638,3,FALSE)</f>
        <v>34/5</v>
      </c>
      <c r="J116" s="408"/>
      <c r="K116" s="408" t="str">
        <f>VLOOKUP(K115,'TS Gantry - AP47'!$A$8:$C$638,3,FALSE)</f>
        <v>34/6</v>
      </c>
      <c r="L116" s="408"/>
      <c r="M116" s="408" t="str">
        <f>VLOOKUP(M115,'TS Gantry - AP47'!$A$8:$C$638,3,FALSE)</f>
        <v>34/7</v>
      </c>
      <c r="N116" s="408"/>
      <c r="O116" s="408" t="str">
        <f>VLOOKUP(O115,'TS Gantry - AP47'!$A$8:$C$638,3,FALSE)</f>
        <v>34/8</v>
      </c>
      <c r="P116" s="408"/>
      <c r="Q116" s="408" t="str">
        <f>VLOOKUP(Q115,'TS Gantry - AP47'!$A$8:$C$638,3,FALSE)</f>
        <v>34/9</v>
      </c>
      <c r="R116" s="408"/>
      <c r="S116" s="408" t="str">
        <f>VLOOKUP(S115,'TS Gantry - AP47'!$A$8:$C$638,3,FALSE)</f>
        <v>34/10</v>
      </c>
      <c r="T116" s="408"/>
      <c r="U116" s="408" t="str">
        <f>VLOOKUP(U115,'TS Gantry - AP47'!$A$8:$C$638,3,FALSE)</f>
        <v>35/0</v>
      </c>
      <c r="V116" s="408"/>
      <c r="W116" s="408" t="str">
        <f>VLOOKUP(W115,'TS Gantry - AP47'!$A$8:$C$638,3,FALSE)</f>
        <v>35/1</v>
      </c>
      <c r="X116" s="408"/>
      <c r="Y116" s="408" t="str">
        <f>VLOOKUP(Y115,'TS Gantry - AP47'!$A$8:$C$638,3,FALSE)</f>
        <v>35/2</v>
      </c>
      <c r="Z116" s="408"/>
      <c r="AA116" s="408" t="str">
        <f>VLOOKUP(AA115,'TS Gantry - AP47'!$A$8:$C$638,3,FALSE)</f>
        <v>35/3</v>
      </c>
      <c r="AB116" s="408"/>
      <c r="AC116" s="408" t="str">
        <f>VLOOKUP(AC115,'TS Gantry - AP47'!$A$8:$C$638,3,FALSE)</f>
        <v>35/4</v>
      </c>
      <c r="AD116" s="408"/>
      <c r="AE116" s="408" t="str">
        <f>VLOOKUP(AE115,'TS Gantry - AP47'!$A$8:$C$638,3,FALSE)</f>
        <v>35/5</v>
      </c>
      <c r="AF116" s="408"/>
      <c r="AG116" s="408" t="str">
        <f>VLOOKUP(AG115,'TS Gantry - AP47'!$A$8:$C$638,3,FALSE)</f>
        <v>35/6</v>
      </c>
      <c r="AH116" s="408"/>
      <c r="AI116" s="408" t="str">
        <f>VLOOKUP(AI115,'TS Gantry - AP47'!$A$8:$C$638,3,FALSE)</f>
        <v>35/7</v>
      </c>
      <c r="AJ116" s="408"/>
      <c r="AK116" s="408" t="str">
        <f>VLOOKUP(AK115,'TS Gantry - AP47'!$A$8:$C$638,3,FALSE)</f>
        <v>35/8</v>
      </c>
      <c r="AL116" s="408"/>
      <c r="AM116" s="408" t="str">
        <f>VLOOKUP(AM115,'TS Gantry - AP47'!$A$8:$C$638,3,FALSE)</f>
        <v>35/9</v>
      </c>
      <c r="AN116" s="408"/>
      <c r="AO116" s="408" t="str">
        <f>VLOOKUP(AO115,'TS Gantry - AP47'!$A$8:$C$638,3,FALSE)</f>
        <v>36/0</v>
      </c>
      <c r="AP116" s="408"/>
      <c r="AQ116" s="408" t="str">
        <f>VLOOKUP(AQ115,'TS Gantry - AP47'!$A$8:$C$638,3,FALSE)</f>
        <v>36/1</v>
      </c>
      <c r="AR116" s="408"/>
      <c r="AS116" s="408" t="str">
        <f>VLOOKUP(AS115,'TS Gantry - AP47'!$A$8:$C$638,3,FALSE)</f>
        <v>36/2</v>
      </c>
      <c r="AT116" s="437"/>
      <c r="AU116" s="432"/>
      <c r="AV116" s="432"/>
      <c r="AW116" s="432"/>
      <c r="AX116" s="432"/>
      <c r="AY116" s="432" t="s">
        <v>848</v>
      </c>
    </row>
    <row r="117" ht="15.0" customHeight="1">
      <c r="A117" s="370"/>
      <c r="B117" s="461"/>
      <c r="C117" s="370"/>
      <c r="D117" s="402"/>
      <c r="E117" s="370"/>
      <c r="F117" s="402"/>
      <c r="G117" s="370"/>
      <c r="H117" s="402"/>
      <c r="I117" s="370"/>
      <c r="J117" s="402"/>
      <c r="K117" s="370"/>
      <c r="L117" s="402"/>
      <c r="M117" s="370"/>
      <c r="N117" s="402"/>
      <c r="O117" s="370"/>
      <c r="P117" s="402"/>
      <c r="Q117" s="370"/>
      <c r="R117" s="402"/>
      <c r="S117" s="370"/>
      <c r="T117" s="402"/>
      <c r="U117" s="370"/>
      <c r="V117" s="402"/>
      <c r="W117" s="370"/>
      <c r="X117" s="402"/>
      <c r="Y117" s="370"/>
      <c r="Z117" s="402"/>
      <c r="AA117" s="370"/>
      <c r="AB117" s="402"/>
      <c r="AC117" s="370"/>
      <c r="AD117" s="402"/>
      <c r="AE117" s="370"/>
      <c r="AF117" s="402"/>
      <c r="AG117" s="370"/>
      <c r="AH117" s="402"/>
      <c r="AI117" s="370"/>
      <c r="AJ117" s="402"/>
      <c r="AK117" s="370"/>
      <c r="AL117" s="402"/>
      <c r="AM117" s="370"/>
      <c r="AN117" s="402"/>
      <c r="AO117" s="370"/>
      <c r="AP117" s="402"/>
      <c r="AQ117" s="370"/>
      <c r="AR117" s="402"/>
      <c r="AS117" s="370"/>
      <c r="AT117" s="446"/>
      <c r="AU117" s="370"/>
      <c r="AV117" s="370"/>
      <c r="AW117" s="370"/>
      <c r="AX117" s="370"/>
      <c r="AY117" s="370"/>
    </row>
    <row r="118" ht="15.0" customHeight="1">
      <c r="A118" s="370"/>
      <c r="B118" s="434"/>
      <c r="C118" s="370"/>
      <c r="D118" s="370"/>
      <c r="E118" s="370"/>
      <c r="F118" s="370"/>
      <c r="G118" s="370"/>
      <c r="H118" s="370"/>
      <c r="I118" s="370"/>
      <c r="J118" s="370"/>
      <c r="K118" s="370"/>
      <c r="L118" s="370"/>
      <c r="M118" s="370"/>
      <c r="N118" s="370"/>
      <c r="O118" s="370"/>
      <c r="P118" s="370"/>
      <c r="Q118" s="370"/>
      <c r="R118" s="370"/>
      <c r="S118" s="370"/>
      <c r="T118" s="370"/>
      <c r="U118" s="370"/>
      <c r="V118" s="370"/>
      <c r="W118" s="370"/>
      <c r="X118" s="370"/>
      <c r="Y118" s="370"/>
      <c r="Z118" s="370"/>
      <c r="AA118" s="370"/>
      <c r="AB118" s="370"/>
      <c r="AC118" s="370"/>
      <c r="AD118" s="370"/>
      <c r="AE118" s="370"/>
      <c r="AF118" s="370"/>
      <c r="AG118" s="370"/>
      <c r="AH118" s="370"/>
      <c r="AI118" s="370"/>
      <c r="AJ118" s="370"/>
      <c r="AK118" s="370"/>
      <c r="AL118" s="370"/>
      <c r="AM118" s="370"/>
      <c r="AN118" s="370"/>
      <c r="AO118" s="370"/>
      <c r="AP118" s="370"/>
      <c r="AQ118" s="370"/>
      <c r="AR118" s="370"/>
      <c r="AS118" s="370"/>
      <c r="AT118" s="405"/>
      <c r="AU118" s="370"/>
      <c r="AV118" s="370"/>
      <c r="AW118" s="370"/>
      <c r="AX118" s="370"/>
      <c r="AY118" s="370"/>
    </row>
    <row r="119" ht="19.5" customHeight="1">
      <c r="A119" s="370"/>
      <c r="B119" s="434"/>
      <c r="C119" s="418">
        <v>3.0</v>
      </c>
      <c r="D119" s="417">
        <f>VLOOKUP(C116,'TS Gantry - AP47'!$C$8:$E$638,3,FALSE)</f>
        <v>459</v>
      </c>
      <c r="E119" s="418">
        <v>3.0</v>
      </c>
      <c r="F119" s="417">
        <f>VLOOKUP(E116,'TS Gantry - AP47'!$C$8:$E$638,3,FALSE)</f>
        <v>371</v>
      </c>
      <c r="G119" s="418">
        <v>3.0</v>
      </c>
      <c r="H119" s="417">
        <f>VLOOKUP(G116,'TS Gantry - AP47'!$C$8:$E$638,3,FALSE)</f>
        <v>437</v>
      </c>
      <c r="I119" s="418">
        <v>3.0</v>
      </c>
      <c r="J119" s="417">
        <f>VLOOKUP(I116,'TS Gantry - AP47'!$C$8:$E$638,3,FALSE)</f>
        <v>369</v>
      </c>
      <c r="K119" s="418">
        <v>3.0</v>
      </c>
      <c r="L119" s="417">
        <f>VLOOKUP(K116,'TS Gantry - AP47'!$C$8:$E$638,3,FALSE)</f>
        <v>451</v>
      </c>
      <c r="M119" s="418">
        <v>3.0</v>
      </c>
      <c r="N119" s="417">
        <f>VLOOKUP(M116,'TS Gantry - AP47'!$C$8:$E$638,3,FALSE)</f>
        <v>389</v>
      </c>
      <c r="O119" s="418">
        <v>3.0</v>
      </c>
      <c r="P119" s="417">
        <f>VLOOKUP(O116,'TS Gantry - AP47'!$C$8:$E$638,3,FALSE)</f>
        <v>385</v>
      </c>
      <c r="Q119" s="418">
        <v>3.0</v>
      </c>
      <c r="R119" s="417">
        <f>VLOOKUP(Q116,'TS Gantry - AP47'!$C$8:$E$638,3,FALSE)</f>
        <v>417</v>
      </c>
      <c r="S119" s="418">
        <v>3.0</v>
      </c>
      <c r="T119" s="417">
        <f>VLOOKUP(S116,'TS Gantry - AP47'!$C$8:$E$638,3,FALSE)</f>
        <v>414.575</v>
      </c>
      <c r="U119" s="418">
        <v>3.0</v>
      </c>
      <c r="V119" s="417">
        <f>VLOOKUP(U116,'TS Gantry - AP47'!$C$8:$E$638,3,FALSE)</f>
        <v>422</v>
      </c>
      <c r="W119" s="418">
        <v>3.0</v>
      </c>
      <c r="X119" s="417">
        <f>VLOOKUP(W116,'TS Gantry - AP47'!$C$8:$E$638,3,FALSE)</f>
        <v>384</v>
      </c>
      <c r="Y119" s="418">
        <v>3.0</v>
      </c>
      <c r="Z119" s="417">
        <f>VLOOKUP(Y116,'TS Gantry - AP47'!$C$8:$E$638,3,FALSE)</f>
        <v>428</v>
      </c>
      <c r="AA119" s="418">
        <v>3.0</v>
      </c>
      <c r="AB119" s="417">
        <f>VLOOKUP(AA116,'TS Gantry - AP47'!$C$8:$E$638,3,FALSE)</f>
        <v>400</v>
      </c>
      <c r="AC119" s="418">
        <v>3.0</v>
      </c>
      <c r="AD119" s="417">
        <f>VLOOKUP(AC116,'TS Gantry - AP47'!$C$8:$E$638,3,FALSE)</f>
        <v>423</v>
      </c>
      <c r="AE119" s="418">
        <v>3.0</v>
      </c>
      <c r="AF119" s="417">
        <f>VLOOKUP(AE116,'TS Gantry - AP47'!$C$8:$E$638,3,FALSE)</f>
        <v>387</v>
      </c>
      <c r="AG119" s="418">
        <v>3.0</v>
      </c>
      <c r="AH119" s="417">
        <f>VLOOKUP(AG116,'TS Gantry - AP47'!$C$8:$E$638,3,FALSE)</f>
        <v>419</v>
      </c>
      <c r="AI119" s="418">
        <v>3.0</v>
      </c>
      <c r="AJ119" s="417">
        <f>VLOOKUP(AI116,'TS Gantry - AP47'!$C$8:$E$638,3,FALSE)</f>
        <v>393</v>
      </c>
      <c r="AK119" s="418">
        <v>3.0</v>
      </c>
      <c r="AL119" s="417">
        <f>VLOOKUP(AK116,'TS Gantry - AP47'!$C$8:$E$638,3,FALSE)</f>
        <v>404</v>
      </c>
      <c r="AM119" s="462">
        <v>3.0</v>
      </c>
      <c r="AN119" s="417">
        <f>VLOOKUP(AM116,'TS Gantry - AP47'!$C$8:$E$638,3,FALSE)</f>
        <v>434.613</v>
      </c>
      <c r="AO119" s="418">
        <v>3.0</v>
      </c>
      <c r="AP119" s="417">
        <f>VLOOKUP(AO116,'TS Gantry - AP47'!$C$8:$E$638,3,FALSE)</f>
        <v>307</v>
      </c>
      <c r="AQ119" s="418">
        <v>3.0</v>
      </c>
      <c r="AR119" s="417">
        <f>VLOOKUP(AQ116,'TS Gantry - AP47'!$C$8:$E$638,3,FALSE)</f>
        <v>326</v>
      </c>
      <c r="AS119" s="418">
        <v>3.0</v>
      </c>
      <c r="AT119" s="419">
        <f>VLOOKUP(AS116,'TS Gantry - AP47'!$C$8:$E$638,3,FALSE)</f>
        <v>392</v>
      </c>
      <c r="AU119" s="370">
        <f>COUNTIF(B119:AT119,"3")</f>
        <v>22</v>
      </c>
      <c r="AV119" s="370"/>
      <c r="AW119" s="370"/>
      <c r="AX119" s="370"/>
      <c r="AY119" s="370"/>
    </row>
    <row r="120" ht="19.5" customHeight="1">
      <c r="A120" s="370"/>
      <c r="B120" s="434"/>
      <c r="C120" s="422">
        <v>2.0</v>
      </c>
      <c r="D120" s="370"/>
      <c r="E120" s="422">
        <v>2.0</v>
      </c>
      <c r="F120" s="370"/>
      <c r="G120" s="422">
        <v>2.0</v>
      </c>
      <c r="H120" s="370"/>
      <c r="I120" s="422">
        <v>2.0</v>
      </c>
      <c r="J120" s="370"/>
      <c r="K120" s="422">
        <v>2.0</v>
      </c>
      <c r="L120" s="370"/>
      <c r="M120" s="422">
        <v>2.0</v>
      </c>
      <c r="N120" s="370"/>
      <c r="O120" s="422">
        <v>2.0</v>
      </c>
      <c r="P120" s="370"/>
      <c r="Q120" s="422">
        <v>2.0</v>
      </c>
      <c r="R120" s="370"/>
      <c r="S120" s="422">
        <v>2.0</v>
      </c>
      <c r="T120" s="370"/>
      <c r="U120" s="422">
        <v>2.0</v>
      </c>
      <c r="V120" s="370"/>
      <c r="W120" s="422">
        <v>2.0</v>
      </c>
      <c r="X120" s="370"/>
      <c r="Y120" s="422">
        <v>2.0</v>
      </c>
      <c r="Z120" s="370"/>
      <c r="AA120" s="422">
        <v>2.0</v>
      </c>
      <c r="AB120" s="370"/>
      <c r="AC120" s="422">
        <v>2.0</v>
      </c>
      <c r="AD120" s="370"/>
      <c r="AE120" s="422">
        <v>2.0</v>
      </c>
      <c r="AF120" s="370"/>
      <c r="AG120" s="422">
        <v>2.0</v>
      </c>
      <c r="AH120" s="370"/>
      <c r="AI120" s="422">
        <v>2.0</v>
      </c>
      <c r="AJ120" s="370"/>
      <c r="AK120" s="422">
        <v>2.0</v>
      </c>
      <c r="AL120" s="370"/>
      <c r="AM120" s="422">
        <v>2.0</v>
      </c>
      <c r="AN120" s="370"/>
      <c r="AO120" s="422">
        <v>2.0</v>
      </c>
      <c r="AP120" s="370"/>
      <c r="AQ120" s="422">
        <v>2.0</v>
      </c>
      <c r="AR120" s="370"/>
      <c r="AS120" s="422">
        <v>2.0</v>
      </c>
      <c r="AT120" s="405"/>
      <c r="AU120" s="370"/>
      <c r="AV120" s="370"/>
      <c r="AW120" s="370"/>
      <c r="AX120" s="370"/>
      <c r="AY120" s="370"/>
    </row>
    <row r="121" ht="18.0" customHeight="1">
      <c r="A121" s="370"/>
      <c r="B121" s="409"/>
      <c r="C121" s="387" t="str">
        <f>VLOOKUP(C116,'TS Gantry - AP47'!$C$8:$D$638,2,FALSE)</f>
        <v>DA+6</v>
      </c>
      <c r="D121" s="387"/>
      <c r="E121" s="387" t="str">
        <f>VLOOKUP(E116,'TS Gantry - AP47'!$C$8:$D$638,2,FALSE)</f>
        <v>DA+0</v>
      </c>
      <c r="F121" s="387"/>
      <c r="G121" s="387" t="str">
        <f>VLOOKUP(G116,'TS Gantry - AP47'!$C$8:$D$638,2,FALSE)</f>
        <v>DA+9</v>
      </c>
      <c r="H121" s="387"/>
      <c r="I121" s="387" t="str">
        <f>VLOOKUP(I116,'TS Gantry - AP47'!$C$8:$D$638,2,FALSE)</f>
        <v>DA+6</v>
      </c>
      <c r="J121" s="387"/>
      <c r="K121" s="387" t="str">
        <f>VLOOKUP(K116,'TS Gantry - AP47'!$C$8:$D$638,2,FALSE)</f>
        <v>DA-3</v>
      </c>
      <c r="L121" s="387"/>
      <c r="M121" s="387" t="str">
        <f>VLOOKUP(M116,'TS Gantry - AP47'!$C$8:$D$638,2,FALSE)</f>
        <v>DA+6</v>
      </c>
      <c r="N121" s="387"/>
      <c r="O121" s="387" t="str">
        <f>VLOOKUP(O116,'TS Gantry - AP47'!$C$8:$D$638,2,FALSE)</f>
        <v>DA+9</v>
      </c>
      <c r="P121" s="387"/>
      <c r="Q121" s="387" t="str">
        <f>VLOOKUP(Q116,'TS Gantry - AP47'!$C$8:$D$638,2,FALSE)</f>
        <v>DA+9</v>
      </c>
      <c r="R121" s="387"/>
      <c r="S121" s="387" t="str">
        <f>VLOOKUP(S116,'TS Gantry - AP47'!$C$8:$D$638,2,FALSE)</f>
        <v>DA+9</v>
      </c>
      <c r="T121" s="387"/>
      <c r="U121" s="387" t="str">
        <f>VLOOKUP(U116,'TS Gantry - AP47'!$C$8:$D$638,2,FALSE)</f>
        <v>DB1+9</v>
      </c>
      <c r="V121" s="387"/>
      <c r="W121" s="387" t="str">
        <f>VLOOKUP(W116,'TS Gantry - AP47'!$C$8:$D$638,2,FALSE)</f>
        <v>DA+9</v>
      </c>
      <c r="X121" s="387"/>
      <c r="Y121" s="387" t="str">
        <f>VLOOKUP(Y116,'TS Gantry - AP47'!$C$8:$D$638,2,FALSE)</f>
        <v>DA+9</v>
      </c>
      <c r="Z121" s="387"/>
      <c r="AA121" s="387" t="str">
        <f>VLOOKUP(AA116,'TS Gantry - AP47'!$C$8:$D$638,2,FALSE)</f>
        <v>DA+3</v>
      </c>
      <c r="AB121" s="387"/>
      <c r="AC121" s="387" t="str">
        <f>VLOOKUP(AC116,'TS Gantry - AP47'!$C$8:$D$638,2,FALSE)</f>
        <v>DA+3</v>
      </c>
      <c r="AD121" s="387"/>
      <c r="AE121" s="387" t="str">
        <f>VLOOKUP(AE116,'TS Gantry - AP47'!$C$8:$D$638,2,FALSE)</f>
        <v>DA+9</v>
      </c>
      <c r="AF121" s="387"/>
      <c r="AG121" s="387" t="str">
        <f>VLOOKUP(AG116,'TS Gantry - AP47'!$C$8:$D$638,2,FALSE)</f>
        <v>DA+9</v>
      </c>
      <c r="AH121" s="387"/>
      <c r="AI121" s="387" t="str">
        <f>VLOOKUP(AI116,'TS Gantry - AP47'!$C$8:$D$638,2,FALSE)</f>
        <v>DA-3</v>
      </c>
      <c r="AJ121" s="387"/>
      <c r="AK121" s="387" t="str">
        <f>VLOOKUP(AK116,'TS Gantry - AP47'!$C$8:$D$638,2,FALSE)</f>
        <v>DA+3</v>
      </c>
      <c r="AL121" s="387"/>
      <c r="AM121" s="387" t="str">
        <f>VLOOKUP(AM116,'TS Gantry - AP47'!$C$8:$D$638,2,FALSE)</f>
        <v>DA+9</v>
      </c>
      <c r="AN121" s="387"/>
      <c r="AO121" s="387" t="str">
        <f>VLOOKUP(AO116,'TS Gantry - AP47'!$C$8:$D$638,2,FALSE)</f>
        <v>DB1+6</v>
      </c>
      <c r="AP121" s="387"/>
      <c r="AQ121" s="387" t="str">
        <f>VLOOKUP(AQ116,'TS Gantry - AP47'!$C$8:$D$638,2,FALSE)</f>
        <v>DA+6</v>
      </c>
      <c r="AR121" s="387"/>
      <c r="AS121" s="387" t="str">
        <f>VLOOKUP(AS116,'TS Gantry - AP47'!$C$8:$D$638,2,FALSE)</f>
        <v>DA+9</v>
      </c>
      <c r="AT121" s="446"/>
      <c r="AU121" s="370"/>
      <c r="AV121" s="370"/>
      <c r="AW121" s="370"/>
      <c r="AX121" s="370"/>
      <c r="AY121" s="370"/>
    </row>
    <row r="122" ht="15.0" customHeight="1">
      <c r="A122" s="370"/>
      <c r="B122" s="427"/>
      <c r="C122" s="387"/>
      <c r="D122" s="387"/>
      <c r="E122" s="387"/>
      <c r="F122" s="387"/>
      <c r="G122" s="387"/>
      <c r="H122" s="387"/>
      <c r="I122" s="387"/>
      <c r="J122" s="387"/>
      <c r="K122" s="387"/>
      <c r="L122" s="387"/>
      <c r="M122" s="387"/>
      <c r="N122" s="387"/>
      <c r="O122" s="387"/>
      <c r="P122" s="387"/>
      <c r="Q122" s="387"/>
      <c r="R122" s="387"/>
      <c r="S122" s="387"/>
      <c r="T122" s="387"/>
      <c r="U122" s="387"/>
      <c r="V122" s="387"/>
      <c r="W122" s="387"/>
      <c r="X122" s="387"/>
      <c r="Y122" s="387"/>
      <c r="Z122" s="387"/>
      <c r="AA122" s="387"/>
      <c r="AB122" s="387"/>
      <c r="AC122" s="387"/>
      <c r="AD122" s="387"/>
      <c r="AE122" s="425"/>
      <c r="AF122" s="387"/>
      <c r="AG122" s="387"/>
      <c r="AH122" s="387"/>
      <c r="AI122" s="387"/>
      <c r="AJ122" s="387"/>
      <c r="AK122" s="425"/>
      <c r="AL122" s="387"/>
      <c r="AM122" s="425"/>
      <c r="AN122" s="387"/>
      <c r="AO122" s="425"/>
      <c r="AP122" s="387"/>
      <c r="AQ122" s="387"/>
      <c r="AR122" s="387"/>
      <c r="AS122" s="387"/>
      <c r="AT122" s="424"/>
      <c r="AU122" s="370"/>
      <c r="AV122" s="370"/>
      <c r="AW122" s="370"/>
      <c r="AX122" s="370"/>
      <c r="AY122" s="370"/>
    </row>
    <row r="123" ht="18.0" customHeight="1">
      <c r="A123" s="370"/>
      <c r="B123" s="427"/>
      <c r="C123" s="425">
        <f>AS115+1</f>
        <v>279</v>
      </c>
      <c r="D123" s="404"/>
      <c r="E123" s="425">
        <f>C123+1</f>
        <v>280</v>
      </c>
      <c r="F123" s="404"/>
      <c r="G123" s="425">
        <f>E123+1</f>
        <v>281</v>
      </c>
      <c r="H123" s="404"/>
      <c r="I123" s="425">
        <f>G123+1</f>
        <v>282</v>
      </c>
      <c r="J123" s="404"/>
      <c r="K123" s="425">
        <f>I123+1</f>
        <v>283</v>
      </c>
      <c r="L123" s="404"/>
      <c r="M123" s="425">
        <f>K123+1</f>
        <v>284</v>
      </c>
      <c r="N123" s="404"/>
      <c r="O123" s="425">
        <f>M123+1</f>
        <v>285</v>
      </c>
      <c r="P123" s="404"/>
      <c r="Q123" s="402">
        <f>O123+1</f>
        <v>286</v>
      </c>
      <c r="R123" s="404"/>
      <c r="S123" s="402">
        <f>Q123+1</f>
        <v>287</v>
      </c>
      <c r="T123" s="404"/>
      <c r="U123" s="402">
        <f>S123+1</f>
        <v>288</v>
      </c>
      <c r="V123" s="404"/>
      <c r="W123" s="402">
        <f>U123+1</f>
        <v>289</v>
      </c>
      <c r="X123" s="404"/>
      <c r="Y123" s="402">
        <f>W123+1</f>
        <v>290</v>
      </c>
      <c r="Z123" s="404"/>
      <c r="AA123" s="402">
        <f>Y123+1</f>
        <v>291</v>
      </c>
      <c r="AB123" s="404"/>
      <c r="AC123" s="402">
        <f>AA123+1</f>
        <v>292</v>
      </c>
      <c r="AD123" s="404"/>
      <c r="AE123" s="402">
        <f>AC123+1</f>
        <v>293</v>
      </c>
      <c r="AF123" s="404"/>
      <c r="AG123" s="402">
        <f>AE123+1</f>
        <v>294</v>
      </c>
      <c r="AH123" s="404"/>
      <c r="AI123" s="402">
        <f>AG123+1</f>
        <v>295</v>
      </c>
      <c r="AJ123" s="404"/>
      <c r="AK123" s="402">
        <f>AI123+1</f>
        <v>296</v>
      </c>
      <c r="AL123" s="404"/>
      <c r="AM123" s="425">
        <f>AK123+1</f>
        <v>297</v>
      </c>
      <c r="AN123" s="404"/>
      <c r="AO123" s="425">
        <f>AM123+1</f>
        <v>298</v>
      </c>
      <c r="AP123" s="404"/>
      <c r="AQ123" s="425">
        <f>AO123+1</f>
        <v>299</v>
      </c>
      <c r="AR123" s="404"/>
      <c r="AS123" s="425">
        <f>AQ123+1</f>
        <v>300</v>
      </c>
      <c r="AT123" s="436"/>
      <c r="AU123" s="370"/>
      <c r="AV123" s="370"/>
      <c r="AW123" s="370"/>
      <c r="AX123" s="370"/>
      <c r="AY123" s="370"/>
    </row>
    <row r="124" ht="18.0" customHeight="1">
      <c r="A124" s="432"/>
      <c r="B124" s="428"/>
      <c r="C124" s="408" t="str">
        <f>VLOOKUP(C123,'TS Gantry - AP47'!$A$8:$C$638,3,FALSE)</f>
        <v>36/3</v>
      </c>
      <c r="D124" s="408"/>
      <c r="E124" s="408" t="str">
        <f>VLOOKUP(E123,'TS Gantry - AP47'!$A$8:$C$638,3,FALSE)</f>
        <v>36/4</v>
      </c>
      <c r="F124" s="408"/>
      <c r="G124" s="408" t="str">
        <f>VLOOKUP(G123,'TS Gantry - AP47'!$A$8:$C$638,3,FALSE)</f>
        <v>36/5</v>
      </c>
      <c r="H124" s="408"/>
      <c r="I124" s="408" t="str">
        <f>VLOOKUP(I123,'TS Gantry - AP47'!$A$8:$C$638,3,FALSE)</f>
        <v>36/6</v>
      </c>
      <c r="J124" s="408"/>
      <c r="K124" s="408" t="str">
        <f>VLOOKUP(K123,'TS Gantry - AP47'!$A$8:$C$638,3,FALSE)</f>
        <v>36/7</v>
      </c>
      <c r="L124" s="408"/>
      <c r="M124" s="408" t="str">
        <f>VLOOKUP(M123,'TS Gantry - AP47'!$A$8:$C$638,3,FALSE)</f>
        <v>36/8</v>
      </c>
      <c r="N124" s="408"/>
      <c r="O124" s="408" t="str">
        <f>VLOOKUP(O123,'TS Gantry - AP47'!$A$8:$C$638,3,FALSE)</f>
        <v>36/9</v>
      </c>
      <c r="P124" s="408"/>
      <c r="Q124" s="408" t="str">
        <f>VLOOKUP(Q123,'TS Gantry - AP47'!$A$8:$C$638,3,FALSE)</f>
        <v>37/0</v>
      </c>
      <c r="R124" s="408"/>
      <c r="S124" s="408" t="str">
        <f>VLOOKUP(S123,'TS Gantry - AP47'!$A$8:$C$638,3,FALSE)</f>
        <v>37/1</v>
      </c>
      <c r="T124" s="408"/>
      <c r="U124" s="408" t="str">
        <f>VLOOKUP(U123,'TS Gantry - AP47'!$A$8:$C$638,3,FALSE)</f>
        <v>37/2</v>
      </c>
      <c r="V124" s="408"/>
      <c r="W124" s="408" t="str">
        <f>VLOOKUP(W123,'TS Gantry - AP47'!$A$8:$C$638,3,FALSE)</f>
        <v>37/3</v>
      </c>
      <c r="X124" s="408"/>
      <c r="Y124" s="408" t="str">
        <f>VLOOKUP(Y123,'TS Gantry - AP47'!$A$8:$C$638,3,FALSE)</f>
        <v>37/4</v>
      </c>
      <c r="Z124" s="408"/>
      <c r="AA124" s="408" t="str">
        <f>VLOOKUP(AA123,'TS Gantry - AP47'!$A$8:$C$638,3,FALSE)</f>
        <v>37/5</v>
      </c>
      <c r="AB124" s="408"/>
      <c r="AC124" s="408" t="str">
        <f>VLOOKUP(AC123,'TS Gantry - AP47'!$A$8:$C$638,3,FALSE)</f>
        <v>37/6</v>
      </c>
      <c r="AD124" s="408"/>
      <c r="AE124" s="408" t="str">
        <f>VLOOKUP(AE123,'TS Gantry - AP47'!$A$8:$C$638,3,FALSE)</f>
        <v>37/7</v>
      </c>
      <c r="AF124" s="408"/>
      <c r="AG124" s="408" t="str">
        <f>VLOOKUP(AG123,'TS Gantry - AP47'!$A$8:$C$638,3,FALSE)</f>
        <v>37/8</v>
      </c>
      <c r="AH124" s="408"/>
      <c r="AI124" s="408" t="str">
        <f>VLOOKUP(AI123,'TS Gantry - AP47'!$A$8:$C$638,3,FALSE)</f>
        <v>37/9</v>
      </c>
      <c r="AJ124" s="408"/>
      <c r="AK124" s="408" t="str">
        <f>VLOOKUP(AK123,'TS Gantry - AP47'!$A$8:$C$638,3,FALSE)</f>
        <v>37/10</v>
      </c>
      <c r="AL124" s="408"/>
      <c r="AM124" s="408" t="str">
        <f>VLOOKUP(AM123,'TS Gantry - AP47'!$A$8:$C$638,3,FALSE)</f>
        <v>38/0</v>
      </c>
      <c r="AN124" s="408"/>
      <c r="AO124" s="408" t="str">
        <f>VLOOKUP(AO123,'TS Gantry - AP47'!$A$8:$C$638,3,FALSE)</f>
        <v>38/1</v>
      </c>
      <c r="AP124" s="408"/>
      <c r="AQ124" s="408" t="str">
        <f>VLOOKUP(AQ123,'TS Gantry - AP47'!$A$8:$C$638,3,FALSE)</f>
        <v>38/2</v>
      </c>
      <c r="AR124" s="408"/>
      <c r="AS124" s="408" t="str">
        <f>VLOOKUP(AS123,'TS Gantry - AP47'!$A$8:$C$638,3,FALSE)</f>
        <v>39/0</v>
      </c>
      <c r="AT124" s="433"/>
      <c r="AU124" s="432"/>
      <c r="AV124" s="432"/>
      <c r="AW124" s="432"/>
      <c r="AX124" s="432"/>
      <c r="AY124" s="432"/>
    </row>
    <row r="125" ht="15.0" customHeight="1">
      <c r="A125" s="370"/>
      <c r="B125" s="409"/>
      <c r="C125" s="370"/>
      <c r="D125" s="370"/>
      <c r="E125" s="370"/>
      <c r="F125" s="402"/>
      <c r="G125" s="370"/>
      <c r="H125" s="402"/>
      <c r="I125" s="370"/>
      <c r="J125" s="370"/>
      <c r="K125" s="370"/>
      <c r="L125" s="370"/>
      <c r="M125" s="370"/>
      <c r="N125" s="370"/>
      <c r="O125" s="370"/>
      <c r="P125" s="402"/>
      <c r="Q125" s="370"/>
      <c r="R125" s="370"/>
      <c r="S125" s="370"/>
      <c r="T125" s="370"/>
      <c r="U125" s="370"/>
      <c r="V125" s="370"/>
      <c r="W125" s="370"/>
      <c r="X125" s="402"/>
      <c r="Y125" s="370"/>
      <c r="Z125" s="370"/>
      <c r="AA125" s="370"/>
      <c r="AB125" s="370"/>
      <c r="AC125" s="370"/>
      <c r="AD125" s="370"/>
      <c r="AE125" s="370"/>
      <c r="AF125" s="370"/>
      <c r="AG125" s="370"/>
      <c r="AH125" s="370"/>
      <c r="AI125" s="370"/>
      <c r="AJ125" s="425"/>
      <c r="AK125" s="370"/>
      <c r="AL125" s="425"/>
      <c r="AM125" s="370"/>
      <c r="AN125" s="425"/>
      <c r="AO125" s="370"/>
      <c r="AP125" s="425"/>
      <c r="AQ125" s="370"/>
      <c r="AR125" s="425"/>
      <c r="AS125" s="370"/>
      <c r="AT125" s="449" t="s">
        <v>835</v>
      </c>
      <c r="AU125" s="370"/>
      <c r="AV125" s="370"/>
      <c r="AW125" s="370"/>
      <c r="AX125" s="370"/>
      <c r="AY125" s="370"/>
    </row>
    <row r="126" ht="15.0" customHeight="1">
      <c r="A126" s="370"/>
      <c r="B126" s="434"/>
      <c r="C126" s="370"/>
      <c r="D126" s="370"/>
      <c r="E126" s="370"/>
      <c r="F126" s="402"/>
      <c r="G126" s="370"/>
      <c r="H126" s="370"/>
      <c r="I126" s="370"/>
      <c r="J126" s="370"/>
      <c r="K126" s="370"/>
      <c r="L126" s="370"/>
      <c r="M126" s="370"/>
      <c r="N126" s="370"/>
      <c r="O126" s="370"/>
      <c r="P126" s="370"/>
      <c r="Q126" s="370"/>
      <c r="R126" s="370"/>
      <c r="S126" s="370"/>
      <c r="T126" s="370"/>
      <c r="U126" s="370"/>
      <c r="V126" s="370"/>
      <c r="W126" s="370"/>
      <c r="X126" s="370"/>
      <c r="Y126" s="370"/>
      <c r="Z126" s="370"/>
      <c r="AA126" s="370"/>
      <c r="AB126" s="370"/>
      <c r="AC126" s="370"/>
      <c r="AD126" s="370"/>
      <c r="AE126" s="370"/>
      <c r="AF126" s="370"/>
      <c r="AG126" s="370"/>
      <c r="AH126" s="370"/>
      <c r="AI126" s="370"/>
      <c r="AJ126" s="425"/>
      <c r="AK126" s="370"/>
      <c r="AL126" s="370"/>
      <c r="AM126" s="370"/>
      <c r="AN126" s="370"/>
      <c r="AO126" s="370"/>
      <c r="AP126" s="370"/>
      <c r="AQ126" s="370"/>
      <c r="AR126" s="370"/>
      <c r="AS126" s="370"/>
      <c r="AT126" s="449" t="s">
        <v>827</v>
      </c>
      <c r="AU126" s="370"/>
      <c r="AV126" s="370"/>
      <c r="AW126" s="370"/>
      <c r="AX126" s="370"/>
      <c r="AY126" s="370"/>
    </row>
    <row r="127" ht="19.5" customHeight="1">
      <c r="A127" s="370"/>
      <c r="B127" s="434"/>
      <c r="C127" s="418">
        <v>3.0</v>
      </c>
      <c r="D127" s="417">
        <f>VLOOKUP(C124,'TS Gantry - AP47'!$C$8:$E$638,3,FALSE)</f>
        <v>441</v>
      </c>
      <c r="E127" s="418">
        <v>3.0</v>
      </c>
      <c r="F127" s="417">
        <f>VLOOKUP(E124,'TS Gantry - AP47'!$C$8:$E$638,3,FALSE)</f>
        <v>399</v>
      </c>
      <c r="G127" s="418">
        <v>3.0</v>
      </c>
      <c r="H127" s="417">
        <f>VLOOKUP(G124,'TS Gantry - AP47'!$C$8:$E$638,3,FALSE)</f>
        <v>441</v>
      </c>
      <c r="I127" s="418">
        <v>3.0</v>
      </c>
      <c r="J127" s="417">
        <f>VLOOKUP(I124,'TS Gantry - AP47'!$C$8:$E$638,3,FALSE)</f>
        <v>399</v>
      </c>
      <c r="K127" s="418">
        <v>3.0</v>
      </c>
      <c r="L127" s="417">
        <f>VLOOKUP(K124,'TS Gantry - AP47'!$C$8:$E$638,3,FALSE)</f>
        <v>432</v>
      </c>
      <c r="M127" s="418">
        <v>3.0</v>
      </c>
      <c r="N127" s="417">
        <f>VLOOKUP(M124,'TS Gantry - AP47'!$C$8:$E$638,3,FALSE)</f>
        <v>357</v>
      </c>
      <c r="O127" s="418">
        <v>3.0</v>
      </c>
      <c r="P127" s="417">
        <f>VLOOKUP(O124,'TS Gantry - AP47'!$C$8:$E$638,3,FALSE)</f>
        <v>398.258</v>
      </c>
      <c r="Q127" s="418">
        <v>3.0</v>
      </c>
      <c r="R127" s="417">
        <f>VLOOKUP(Q124,'TS Gantry - AP47'!$C$8:$E$638,3,FALSE)</f>
        <v>355</v>
      </c>
      <c r="S127" s="418">
        <v>3.0</v>
      </c>
      <c r="T127" s="417">
        <f>VLOOKUP(S124,'TS Gantry - AP47'!$C$8:$E$638,3,FALSE)</f>
        <v>407</v>
      </c>
      <c r="U127" s="418">
        <v>3.0</v>
      </c>
      <c r="V127" s="417">
        <f>VLOOKUP(U124,'TS Gantry - AP47'!$C$8:$E$638,3,FALSE)</f>
        <v>303</v>
      </c>
      <c r="W127" s="418">
        <v>3.0</v>
      </c>
      <c r="X127" s="417">
        <f>VLOOKUP(W124,'TS Gantry - AP47'!$C$8:$E$638,3,FALSE)</f>
        <v>387</v>
      </c>
      <c r="Y127" s="418">
        <v>3.0</v>
      </c>
      <c r="Z127" s="417">
        <f>VLOOKUP(Y124,'TS Gantry - AP47'!$C$8:$E$638,3,FALSE)</f>
        <v>419</v>
      </c>
      <c r="AA127" s="418">
        <v>3.0</v>
      </c>
      <c r="AB127" s="417">
        <f>VLOOKUP(AA124,'TS Gantry - AP47'!$C$8:$E$638,3,FALSE)</f>
        <v>389</v>
      </c>
      <c r="AC127" s="418">
        <v>3.0</v>
      </c>
      <c r="AD127" s="417">
        <f>VLOOKUP(AC124,'TS Gantry - AP47'!$C$8:$E$638,3,FALSE)</f>
        <v>381</v>
      </c>
      <c r="AE127" s="418">
        <v>3.0</v>
      </c>
      <c r="AF127" s="417">
        <f>VLOOKUP(AE124,'TS Gantry - AP47'!$C$8:$E$638,3,FALSE)</f>
        <v>410</v>
      </c>
      <c r="AG127" s="418">
        <v>3.0</v>
      </c>
      <c r="AH127" s="417">
        <f>VLOOKUP(AG124,'TS Gantry - AP47'!$C$8:$E$638,3,FALSE)</f>
        <v>430</v>
      </c>
      <c r="AI127" s="418">
        <v>3.0</v>
      </c>
      <c r="AJ127" s="417">
        <f>VLOOKUP(AI124,'TS Gantry - AP47'!$C$8:$E$638,3,FALSE)</f>
        <v>409</v>
      </c>
      <c r="AK127" s="418">
        <v>3.0</v>
      </c>
      <c r="AL127" s="417">
        <f>VLOOKUP(AK124,'TS Gantry - AP47'!$C$8:$E$638,3,FALSE)</f>
        <v>409.505</v>
      </c>
      <c r="AM127" s="418">
        <v>3.0</v>
      </c>
      <c r="AN127" s="417">
        <f>VLOOKUP(AM124,'TS Gantry - AP47'!$C$8:$E$638,3,FALSE)</f>
        <v>381</v>
      </c>
      <c r="AO127" s="418">
        <v>3.0</v>
      </c>
      <c r="AP127" s="417">
        <f>VLOOKUP(AO124,'TS Gantry - AP47'!$C$8:$E$638,3,FALSE)</f>
        <v>293</v>
      </c>
      <c r="AQ127" s="418">
        <v>3.0</v>
      </c>
      <c r="AR127" s="417">
        <f>VLOOKUP(AQ124,'TS Gantry - AP47'!$C$8:$E$638,3,FALSE)</f>
        <v>354.846</v>
      </c>
      <c r="AS127" s="418">
        <v>3.0</v>
      </c>
      <c r="AT127" s="419">
        <f>VLOOKUP(AS124,'TS Gantry - AP47'!$C$8:$E$638,3,FALSE)</f>
        <v>258.435</v>
      </c>
      <c r="AU127" s="370">
        <f>COUNTIF(B127:AT127,"3")</f>
        <v>22</v>
      </c>
      <c r="AV127" s="370"/>
      <c r="AW127" s="370"/>
      <c r="AX127" s="370"/>
      <c r="AY127" s="370"/>
    </row>
    <row r="128" ht="19.5" customHeight="1">
      <c r="A128" s="370"/>
      <c r="B128" s="434"/>
      <c r="C128" s="422">
        <v>2.0</v>
      </c>
      <c r="D128" s="370"/>
      <c r="E128" s="422">
        <v>2.0</v>
      </c>
      <c r="F128" s="370"/>
      <c r="G128" s="422">
        <v>2.0</v>
      </c>
      <c r="H128" s="370"/>
      <c r="I128" s="422">
        <v>2.0</v>
      </c>
      <c r="J128" s="370"/>
      <c r="K128" s="422">
        <v>2.0</v>
      </c>
      <c r="L128" s="370"/>
      <c r="M128" s="422">
        <v>2.0</v>
      </c>
      <c r="N128" s="370"/>
      <c r="O128" s="422">
        <v>2.0</v>
      </c>
      <c r="P128" s="370"/>
      <c r="Q128" s="422">
        <v>2.0</v>
      </c>
      <c r="R128" s="370"/>
      <c r="S128" s="422">
        <v>2.0</v>
      </c>
      <c r="T128" s="370"/>
      <c r="U128" s="422">
        <v>2.0</v>
      </c>
      <c r="V128" s="370"/>
      <c r="W128" s="422">
        <v>2.0</v>
      </c>
      <c r="X128" s="370"/>
      <c r="Y128" s="422">
        <v>2.0</v>
      </c>
      <c r="Z128" s="370"/>
      <c r="AA128" s="422">
        <v>2.0</v>
      </c>
      <c r="AB128" s="370"/>
      <c r="AC128" s="422">
        <v>2.0</v>
      </c>
      <c r="AD128" s="370"/>
      <c r="AE128" s="422">
        <v>2.0</v>
      </c>
      <c r="AF128" s="370"/>
      <c r="AG128" s="422">
        <v>2.0</v>
      </c>
      <c r="AH128" s="370"/>
      <c r="AI128" s="422">
        <v>2.0</v>
      </c>
      <c r="AJ128" s="370"/>
      <c r="AK128" s="422">
        <v>2.0</v>
      </c>
      <c r="AL128" s="370"/>
      <c r="AM128" s="422">
        <v>2.0</v>
      </c>
      <c r="AN128" s="370"/>
      <c r="AO128" s="422">
        <v>2.0</v>
      </c>
      <c r="AP128" s="370"/>
      <c r="AQ128" s="422">
        <v>2.0</v>
      </c>
      <c r="AR128" s="370"/>
      <c r="AS128" s="422">
        <v>2.0</v>
      </c>
      <c r="AT128" s="405"/>
      <c r="AU128" s="370"/>
      <c r="AV128" s="370"/>
      <c r="AW128" s="370"/>
      <c r="AX128" s="370"/>
      <c r="AY128" s="370"/>
    </row>
    <row r="129" ht="18.0" customHeight="1">
      <c r="A129" s="370"/>
      <c r="B129" s="409"/>
      <c r="C129" s="387" t="str">
        <f>VLOOKUP(C124,'TS Gantry - AP47'!$C$8:$D$638,2,FALSE)</f>
        <v>DA+9</v>
      </c>
      <c r="D129" s="387"/>
      <c r="E129" s="387" t="str">
        <f>VLOOKUP(E124,'TS Gantry - AP47'!$C$8:$D$638,2,FALSE)</f>
        <v>DA+9</v>
      </c>
      <c r="F129" s="387"/>
      <c r="G129" s="387" t="str">
        <f>VLOOKUP(G124,'TS Gantry - AP47'!$C$8:$D$638,2,FALSE)</f>
        <v>DA+6</v>
      </c>
      <c r="H129" s="387"/>
      <c r="I129" s="387" t="str">
        <f>VLOOKUP(I124,'TS Gantry - AP47'!$C$8:$D$638,2,FALSE)</f>
        <v>DA+9</v>
      </c>
      <c r="J129" s="387"/>
      <c r="K129" s="387" t="str">
        <f>VLOOKUP(K124,'TS Gantry - AP47'!$C$8:$D$638,2,FALSE)</f>
        <v>DA+3</v>
      </c>
      <c r="L129" s="387"/>
      <c r="M129" s="387" t="str">
        <f>VLOOKUP(M124,'TS Gantry - AP47'!$C$8:$D$638,2,FALSE)</f>
        <v>DA+3</v>
      </c>
      <c r="N129" s="387"/>
      <c r="O129" s="387" t="str">
        <f>VLOOKUP(O124,'TS Gantry - AP47'!$C$8:$D$638,2,FALSE)</f>
        <v>DA+6</v>
      </c>
      <c r="P129" s="387"/>
      <c r="Q129" s="387" t="str">
        <f>VLOOKUP(Q124,'TS Gantry - AP47'!$C$8:$D$638,2,FALSE)</f>
        <v>DB1+0</v>
      </c>
      <c r="R129" s="387"/>
      <c r="S129" s="387" t="str">
        <f>VLOOKUP(S124,'TS Gantry - AP47'!$C$8:$D$638,2,FALSE)</f>
        <v>DA+0</v>
      </c>
      <c r="T129" s="387"/>
      <c r="U129" s="387" t="str">
        <f>VLOOKUP(U124,'TS Gantry - AP47'!$C$8:$D$638,2,FALSE)</f>
        <v>DA+3</v>
      </c>
      <c r="V129" s="387"/>
      <c r="W129" s="387" t="str">
        <f>VLOOKUP(W124,'TS Gantry - AP47'!$C$8:$D$638,2,FALSE)</f>
        <v>DA+3</v>
      </c>
      <c r="X129" s="387"/>
      <c r="Y129" s="387" t="str">
        <f>VLOOKUP(Y124,'TS Gantry - AP47'!$C$8:$D$638,2,FALSE)</f>
        <v>DA+3</v>
      </c>
      <c r="Z129" s="387"/>
      <c r="AA129" s="387" t="str">
        <f>VLOOKUP(AA124,'TS Gantry - AP47'!$C$8:$D$638,2,FALSE)</f>
        <v>DA+6</v>
      </c>
      <c r="AB129" s="387"/>
      <c r="AC129" s="387" t="str">
        <f>VLOOKUP(AC124,'TS Gantry - AP47'!$C$8:$D$638,2,FALSE)</f>
        <v>DA+6</v>
      </c>
      <c r="AD129" s="387"/>
      <c r="AE129" s="387" t="str">
        <f>VLOOKUP(AE124,'TS Gantry - AP47'!$C$8:$D$638,2,FALSE)</f>
        <v>DA-3</v>
      </c>
      <c r="AF129" s="387"/>
      <c r="AG129" s="387" t="str">
        <f>VLOOKUP(AG124,'TS Gantry - AP47'!$C$8:$D$638,2,FALSE)</f>
        <v>DA+9</v>
      </c>
      <c r="AH129" s="387"/>
      <c r="AI129" s="387" t="str">
        <f>VLOOKUP(AI124,'TS Gantry - AP47'!$C$8:$D$638,2,FALSE)</f>
        <v>DA-3</v>
      </c>
      <c r="AJ129" s="387"/>
      <c r="AK129" s="387" t="str">
        <f>VLOOKUP(AK124,'TS Gantry - AP47'!$C$8:$D$638,2,FALSE)</f>
        <v>DA+6</v>
      </c>
      <c r="AL129" s="387"/>
      <c r="AM129" s="387" t="str">
        <f>VLOOKUP(AM124,'TS Gantry - AP47'!$C$8:$D$638,2,FALSE)</f>
        <v>DB2+0</v>
      </c>
      <c r="AN129" s="387"/>
      <c r="AO129" s="387" t="str">
        <f>VLOOKUP(AO124,'TS Gantry - AP47'!$C$8:$D$638,2,FALSE)</f>
        <v>DA+0</v>
      </c>
      <c r="AP129" s="387"/>
      <c r="AQ129" s="387" t="str">
        <f>VLOOKUP(AQ124,'TS Gantry - AP47'!$C$8:$D$638,2,FALSE)</f>
        <v>DA-3</v>
      </c>
      <c r="AR129" s="387"/>
      <c r="AS129" s="387" t="str">
        <f>VLOOKUP(AS124,'TS Gantry - AP47'!$C$8:$D$638,2,FALSE)</f>
        <v>DB2+9</v>
      </c>
      <c r="AT129" s="446"/>
      <c r="AU129" s="370"/>
      <c r="AV129" s="370"/>
      <c r="AW129" s="370"/>
      <c r="AX129" s="370"/>
      <c r="AY129" s="370"/>
    </row>
    <row r="130" ht="18.0" customHeight="1">
      <c r="A130" s="370"/>
      <c r="B130" s="409"/>
      <c r="C130" s="387"/>
      <c r="D130" s="387"/>
      <c r="E130" s="387"/>
      <c r="F130" s="387"/>
      <c r="G130" s="387"/>
      <c r="H130" s="387"/>
      <c r="I130" s="387"/>
      <c r="J130" s="387"/>
      <c r="K130" s="387"/>
      <c r="L130" s="387"/>
      <c r="M130" s="387"/>
      <c r="N130" s="387"/>
      <c r="O130" s="387"/>
      <c r="P130" s="387"/>
      <c r="Q130" s="387"/>
      <c r="R130" s="387"/>
      <c r="S130" s="387"/>
      <c r="T130" s="387"/>
      <c r="U130" s="387"/>
      <c r="V130" s="387"/>
      <c r="W130" s="387"/>
      <c r="X130" s="387"/>
      <c r="Y130" s="387"/>
      <c r="Z130" s="387"/>
      <c r="AA130" s="387"/>
      <c r="AB130" s="387"/>
      <c r="AC130" s="387"/>
      <c r="AD130" s="387"/>
      <c r="AE130" s="387"/>
      <c r="AF130" s="387"/>
      <c r="AG130" s="387"/>
      <c r="AH130" s="387"/>
      <c r="AI130" s="387"/>
      <c r="AJ130" s="387"/>
      <c r="AK130" s="387"/>
      <c r="AL130" s="387"/>
      <c r="AM130" s="387"/>
      <c r="AN130" s="387"/>
      <c r="AO130" s="387"/>
      <c r="AP130" s="387"/>
      <c r="AQ130" s="387"/>
      <c r="AR130" s="387"/>
      <c r="AS130" s="445"/>
      <c r="AT130" s="449" t="s">
        <v>849</v>
      </c>
      <c r="AU130" s="370"/>
      <c r="AV130" s="370"/>
      <c r="AW130" s="370"/>
      <c r="AX130" s="370"/>
      <c r="AY130" s="370"/>
    </row>
    <row r="131" ht="15.0" customHeight="1">
      <c r="A131" s="370"/>
      <c r="B131" s="409"/>
      <c r="C131" s="387"/>
      <c r="D131" s="402"/>
      <c r="E131" s="387"/>
      <c r="F131" s="402"/>
      <c r="G131" s="387"/>
      <c r="H131" s="402"/>
      <c r="I131" s="440"/>
      <c r="J131" s="402"/>
      <c r="K131" s="387"/>
      <c r="L131" s="402"/>
      <c r="M131" s="387"/>
      <c r="N131" s="402"/>
      <c r="O131" s="387"/>
      <c r="P131" s="402"/>
      <c r="Q131" s="387"/>
      <c r="R131" s="402"/>
      <c r="S131" s="387"/>
      <c r="T131" s="402"/>
      <c r="U131" s="387"/>
      <c r="V131" s="402"/>
      <c r="W131" s="387"/>
      <c r="X131" s="402"/>
      <c r="Y131" s="387"/>
      <c r="Z131" s="402"/>
      <c r="AA131" s="387"/>
      <c r="AB131" s="402"/>
      <c r="AC131" s="387"/>
      <c r="AD131" s="402"/>
      <c r="AE131" s="387"/>
      <c r="AF131" s="402"/>
      <c r="AG131" s="387"/>
      <c r="AH131" s="402"/>
      <c r="AI131" s="387"/>
      <c r="AJ131" s="402"/>
      <c r="AK131" s="387"/>
      <c r="AL131" s="402"/>
      <c r="AM131" s="387"/>
      <c r="AN131" s="402"/>
      <c r="AO131" s="387"/>
      <c r="AP131" s="402"/>
      <c r="AQ131" s="387"/>
      <c r="AR131" s="402"/>
      <c r="AS131" s="387"/>
      <c r="AT131" s="446"/>
      <c r="AU131" s="370"/>
      <c r="AV131" s="370"/>
      <c r="AW131" s="370"/>
      <c r="AX131" s="370"/>
      <c r="AY131" s="370"/>
    </row>
    <row r="132" ht="18.0" customHeight="1">
      <c r="A132" s="370"/>
      <c r="B132" s="409"/>
      <c r="C132" s="425">
        <f>AS123+1</f>
        <v>301</v>
      </c>
      <c r="D132" s="404"/>
      <c r="E132" s="425">
        <f>C132+1</f>
        <v>302</v>
      </c>
      <c r="F132" s="404"/>
      <c r="G132" s="425">
        <f>E132+1</f>
        <v>303</v>
      </c>
      <c r="H132" s="404"/>
      <c r="I132" s="425">
        <f>G132+1</f>
        <v>304</v>
      </c>
      <c r="J132" s="404"/>
      <c r="K132" s="425">
        <f>I132+1</f>
        <v>305</v>
      </c>
      <c r="L132" s="404"/>
      <c r="M132" s="425">
        <f>K132+1</f>
        <v>306</v>
      </c>
      <c r="N132" s="404"/>
      <c r="O132" s="425">
        <f>M132+1</f>
        <v>307</v>
      </c>
      <c r="P132" s="404"/>
      <c r="Q132" s="402">
        <f>O132+1</f>
        <v>308</v>
      </c>
      <c r="R132" s="404"/>
      <c r="S132" s="402">
        <f>Q132+1</f>
        <v>309</v>
      </c>
      <c r="T132" s="404"/>
      <c r="U132" s="402">
        <f>S132+1</f>
        <v>310</v>
      </c>
      <c r="V132" s="404"/>
      <c r="W132" s="402">
        <f>U132+1</f>
        <v>311</v>
      </c>
      <c r="X132" s="404"/>
      <c r="Y132" s="402">
        <f>W132+1</f>
        <v>312</v>
      </c>
      <c r="Z132" s="404"/>
      <c r="AA132" s="402">
        <f>Y132+1</f>
        <v>313</v>
      </c>
      <c r="AB132" s="404"/>
      <c r="AC132" s="402">
        <f>AA132+1</f>
        <v>314</v>
      </c>
      <c r="AD132" s="404"/>
      <c r="AE132" s="402">
        <f>AC132+1</f>
        <v>315</v>
      </c>
      <c r="AF132" s="404"/>
      <c r="AG132" s="402">
        <f>AE132+1</f>
        <v>316</v>
      </c>
      <c r="AH132" s="404"/>
      <c r="AI132" s="402">
        <f>AG132+1</f>
        <v>317</v>
      </c>
      <c r="AJ132" s="404"/>
      <c r="AK132" s="402">
        <f>AI132+1</f>
        <v>318</v>
      </c>
      <c r="AL132" s="404"/>
      <c r="AM132" s="402">
        <f>AK132+1</f>
        <v>319</v>
      </c>
      <c r="AN132" s="404"/>
      <c r="AO132" s="425"/>
      <c r="AP132" s="404"/>
      <c r="AQ132" s="425"/>
      <c r="AR132" s="404"/>
      <c r="AS132" s="425"/>
      <c r="AT132" s="436"/>
      <c r="AU132" s="370"/>
      <c r="AV132" s="370"/>
      <c r="AW132" s="370"/>
      <c r="AX132" s="370"/>
      <c r="AY132" s="370"/>
    </row>
    <row r="133" ht="18.0" customHeight="1">
      <c r="A133" s="370"/>
      <c r="B133" s="409"/>
      <c r="C133" s="408" t="str">
        <f>VLOOKUP(C132,'TS Gantry - AP47'!$A$8:$C$638,3,FALSE)</f>
        <v>40/0</v>
      </c>
      <c r="D133" s="408"/>
      <c r="E133" s="408" t="str">
        <f>VLOOKUP(E132,'TS Gantry - AP47'!$A$8:$C$638,3,FALSE)</f>
        <v>40/1</v>
      </c>
      <c r="F133" s="408"/>
      <c r="G133" s="408" t="str">
        <f>VLOOKUP(G132,'TS Gantry - AP47'!$A$8:$C$638,3,FALSE)</f>
        <v>40/2</v>
      </c>
      <c r="H133" s="408"/>
      <c r="I133" s="408" t="str">
        <f>VLOOKUP(I132,'TS Gantry - AP47'!$A$8:$C$638,3,FALSE)</f>
        <v>40/3</v>
      </c>
      <c r="J133" s="408"/>
      <c r="K133" s="408" t="str">
        <f>VLOOKUP(K132,'TS Gantry - AP47'!$A$8:$C$638,3,FALSE)</f>
        <v>40/4</v>
      </c>
      <c r="L133" s="408"/>
      <c r="M133" s="408" t="str">
        <f>VLOOKUP(M132,'TS Gantry - AP47'!$A$8:$C$638,3,FALSE)</f>
        <v>41/0</v>
      </c>
      <c r="N133" s="408"/>
      <c r="O133" s="408" t="str">
        <f>VLOOKUP(O132,'TS Gantry - AP47'!$A$8:$C$638,3,FALSE)</f>
        <v>41/1</v>
      </c>
      <c r="P133" s="408"/>
      <c r="Q133" s="408" t="str">
        <f>VLOOKUP(Q132,'TS Gantry - AP47'!$A$8:$C$638,3,FALSE)</f>
        <v>41/2</v>
      </c>
      <c r="R133" s="408"/>
      <c r="S133" s="408" t="str">
        <f>VLOOKUP(S132,'TS Gantry - AP47'!$A$8:$C$638,3,FALSE)</f>
        <v>41/3</v>
      </c>
      <c r="T133" s="408"/>
      <c r="U133" s="408" t="str">
        <f>VLOOKUP(U132,'TS Gantry - AP47'!$A$8:$C$638,3,FALSE)</f>
        <v>41/4</v>
      </c>
      <c r="V133" s="408"/>
      <c r="W133" s="408" t="str">
        <f>VLOOKUP(W132,'TS Gantry - AP47'!$A$8:$C$638,3,FALSE)</f>
        <v>41/5</v>
      </c>
      <c r="X133" s="408"/>
      <c r="Y133" s="408" t="str">
        <f>VLOOKUP(Y132,'TS Gantry - AP47'!$A$8:$C$638,3,FALSE)</f>
        <v>41/6</v>
      </c>
      <c r="Z133" s="408"/>
      <c r="AA133" s="408" t="str">
        <f>VLOOKUP(AA132,'TS Gantry - AP47'!$A$8:$C$638,3,FALSE)</f>
        <v>42/0</v>
      </c>
      <c r="AB133" s="408"/>
      <c r="AC133" s="408" t="str">
        <f>VLOOKUP(AC132,'TS Gantry - AP47'!$A$8:$C$638,3,FALSE)</f>
        <v>43/0</v>
      </c>
      <c r="AD133" s="408"/>
      <c r="AE133" s="408" t="str">
        <f>VLOOKUP(AE132,'TS Gantry - AP47'!$A$8:$C$638,3,FALSE)</f>
        <v>44/0</v>
      </c>
      <c r="AF133" s="408"/>
      <c r="AG133" s="408" t="str">
        <f>VLOOKUP(AG132,'TS Gantry - AP47'!$A$8:$C$646,3,FALSE)</f>
        <v>44/1</v>
      </c>
      <c r="AH133" s="408"/>
      <c r="AI133" s="408" t="str">
        <f>VLOOKUP(AI132,'TS Gantry - AP47'!$A$8:$C$646,3,FALSE)</f>
        <v>45/0</v>
      </c>
      <c r="AJ133" s="410" t="s">
        <v>835</v>
      </c>
      <c r="AK133" s="408" t="str">
        <f>VLOOKUP(AK132,'TS Gantry - AP47'!$A$8:$C$646,3,FALSE)</f>
        <v>46/0</v>
      </c>
      <c r="AL133" s="410" t="s">
        <v>832</v>
      </c>
      <c r="AM133" s="408" t="str">
        <f>VLOOKUP(AM132,'TS Gantry - AP47'!$A$8:$C$646,3,FALSE)</f>
        <v>47/0</v>
      </c>
      <c r="AN133" s="408"/>
      <c r="AO133" s="408"/>
      <c r="AP133" s="408"/>
      <c r="AQ133" s="408"/>
      <c r="AR133" s="408"/>
      <c r="AS133" s="408"/>
      <c r="AT133" s="463"/>
      <c r="AU133" s="370"/>
      <c r="AV133" s="370"/>
      <c r="AW133" s="370"/>
      <c r="AX133" s="370"/>
      <c r="AY133" s="370"/>
    </row>
    <row r="134" ht="15.0" customHeight="1">
      <c r="A134" s="370"/>
      <c r="B134" s="409"/>
      <c r="C134" s="370"/>
      <c r="D134" s="425"/>
      <c r="E134" s="370"/>
      <c r="F134" s="370"/>
      <c r="G134" s="370"/>
      <c r="H134" s="370"/>
      <c r="I134" s="370"/>
      <c r="J134" s="425"/>
      <c r="K134" s="370"/>
      <c r="L134" s="425"/>
      <c r="M134" s="370"/>
      <c r="N134" s="425"/>
      <c r="O134" s="370"/>
      <c r="P134" s="370"/>
      <c r="Q134" s="370"/>
      <c r="R134" s="370"/>
      <c r="S134" s="370"/>
      <c r="T134" s="370"/>
      <c r="U134" s="370"/>
      <c r="V134" s="370"/>
      <c r="W134" s="370"/>
      <c r="X134" s="425"/>
      <c r="Y134" s="370"/>
      <c r="Z134" s="370"/>
      <c r="AA134" s="370"/>
      <c r="AB134" s="370"/>
      <c r="AC134" s="370"/>
      <c r="AD134" s="370"/>
      <c r="AE134" s="370"/>
      <c r="AF134" s="425"/>
      <c r="AG134" s="370"/>
      <c r="AH134" s="425"/>
      <c r="AI134" s="370"/>
      <c r="AJ134" s="410" t="s">
        <v>825</v>
      </c>
      <c r="AK134" s="370"/>
      <c r="AL134" s="410" t="s">
        <v>850</v>
      </c>
      <c r="AM134" s="370"/>
      <c r="AN134" s="370"/>
      <c r="AO134" s="370"/>
      <c r="AP134" s="370"/>
      <c r="AQ134" s="370"/>
      <c r="AR134" s="370"/>
      <c r="AS134" s="370"/>
      <c r="AT134" s="405"/>
      <c r="AU134" s="370"/>
      <c r="AV134" s="370"/>
      <c r="AW134" s="370"/>
      <c r="AX134" s="370"/>
      <c r="AY134" s="370"/>
    </row>
    <row r="135" ht="15.0" customHeight="1">
      <c r="A135" s="370"/>
      <c r="B135" s="409"/>
      <c r="C135" s="370"/>
      <c r="D135" s="370"/>
      <c r="E135" s="370"/>
      <c r="F135" s="425"/>
      <c r="G135" s="370"/>
      <c r="H135" s="370"/>
      <c r="I135" s="370"/>
      <c r="J135" s="370"/>
      <c r="K135" s="370"/>
      <c r="L135" s="370"/>
      <c r="M135" s="370"/>
      <c r="N135" s="370"/>
      <c r="O135" s="370"/>
      <c r="P135" s="370"/>
      <c r="Q135" s="370"/>
      <c r="R135" s="370"/>
      <c r="S135" s="370"/>
      <c r="T135" s="370"/>
      <c r="U135" s="370"/>
      <c r="V135" s="370"/>
      <c r="W135" s="370"/>
      <c r="X135" s="370"/>
      <c r="Y135" s="370"/>
      <c r="Z135" s="370"/>
      <c r="AA135" s="370"/>
      <c r="AB135" s="370"/>
      <c r="AC135" s="370"/>
      <c r="AD135" s="370"/>
      <c r="AE135" s="370"/>
      <c r="AF135" s="370"/>
      <c r="AG135" s="370"/>
      <c r="AH135" s="425"/>
      <c r="AI135" s="370"/>
      <c r="AJ135" s="410" t="s">
        <v>827</v>
      </c>
      <c r="AK135" s="370"/>
      <c r="AL135" s="410" t="s">
        <v>827</v>
      </c>
      <c r="AM135" s="370"/>
      <c r="AN135" s="370"/>
      <c r="AO135" s="370"/>
      <c r="AP135" s="370"/>
      <c r="AQ135" s="370"/>
      <c r="AR135" s="370"/>
      <c r="AS135" s="370"/>
      <c r="AT135" s="405"/>
      <c r="AU135" s="370"/>
      <c r="AV135" s="370"/>
      <c r="AW135" s="370"/>
      <c r="AX135" s="370"/>
      <c r="AY135" s="370"/>
    </row>
    <row r="136" ht="19.5" customHeight="1">
      <c r="A136" s="370"/>
      <c r="B136" s="409"/>
      <c r="C136" s="418">
        <v>3.0</v>
      </c>
      <c r="D136" s="417">
        <f>VLOOKUP(C133,'TS Gantry - AP47'!$C$8:$E$638,3,FALSE)</f>
        <v>413.001</v>
      </c>
      <c r="E136" s="418">
        <v>3.0</v>
      </c>
      <c r="F136" s="417">
        <f>VLOOKUP(E133,'TS Gantry - AP47'!$C$8:$E$638,3,FALSE)</f>
        <v>371</v>
      </c>
      <c r="G136" s="418">
        <v>3.0</v>
      </c>
      <c r="H136" s="417">
        <f>VLOOKUP(G133,'TS Gantry - AP47'!$C$8:$E$638,3,FALSE)</f>
        <v>355</v>
      </c>
      <c r="I136" s="418">
        <v>3.0</v>
      </c>
      <c r="J136" s="417">
        <f>VLOOKUP(I133,'TS Gantry - AP47'!$C$8:$E$638,3,FALSE)</f>
        <v>388</v>
      </c>
      <c r="K136" s="418">
        <v>3.0</v>
      </c>
      <c r="L136" s="417">
        <f>VLOOKUP(K133,'TS Gantry - AP47'!$C$8:$E$638,3,FALSE)</f>
        <v>384.061</v>
      </c>
      <c r="M136" s="418">
        <v>3.0</v>
      </c>
      <c r="N136" s="417">
        <f>VLOOKUP(M133,'TS Gantry - AP47'!$C$8:$E$638,3,FALSE)</f>
        <v>382.001</v>
      </c>
      <c r="O136" s="418">
        <v>3.0</v>
      </c>
      <c r="P136" s="417">
        <f>VLOOKUP(O133,'TS Gantry - AP47'!$C$8:$E$638,3,FALSE)</f>
        <v>357</v>
      </c>
      <c r="Q136" s="418">
        <v>3.0</v>
      </c>
      <c r="R136" s="417">
        <f>VLOOKUP(Q133,'TS Gantry - AP47'!$C$8:$E$638,3,FALSE)</f>
        <v>418</v>
      </c>
      <c r="S136" s="418">
        <v>3.0</v>
      </c>
      <c r="T136" s="417">
        <f>VLOOKUP(S133,'TS Gantry - AP47'!$C$8:$E$638,3,FALSE)</f>
        <v>422</v>
      </c>
      <c r="U136" s="418">
        <v>3.0</v>
      </c>
      <c r="V136" s="417">
        <f>VLOOKUP(U133,'TS Gantry - AP47'!$C$8:$E$638,3,FALSE)</f>
        <v>383</v>
      </c>
      <c r="W136" s="418">
        <v>3.0</v>
      </c>
      <c r="X136" s="417">
        <f>VLOOKUP(W133,'TS Gantry - AP47'!$C$8:$E$638,3,FALSE)</f>
        <v>381</v>
      </c>
      <c r="Y136" s="418">
        <v>3.0</v>
      </c>
      <c r="Z136" s="417">
        <f>VLOOKUP(Y133,'TS Gantry - AP47'!$C$8:$E$638,3,FALSE)</f>
        <v>352.745</v>
      </c>
      <c r="AA136" s="418">
        <v>3.0</v>
      </c>
      <c r="AB136" s="417">
        <f>VLOOKUP(AA133,'TS Gantry - AP47'!$C$8:$E$638,3,FALSE)</f>
        <v>255.321</v>
      </c>
      <c r="AC136" s="418">
        <v>3.0</v>
      </c>
      <c r="AD136" s="417">
        <f>VLOOKUP(AC133,'TS Gantry - AP47'!$C$8:$E$638,3,FALSE)</f>
        <v>417.702</v>
      </c>
      <c r="AE136" s="418">
        <v>3.0</v>
      </c>
      <c r="AF136" s="417">
        <f>VLOOKUP(AE133,'TS Gantry - AP47'!$C$8:$E$646,3,FALSE)</f>
        <v>340</v>
      </c>
      <c r="AG136" s="418">
        <v>3.0</v>
      </c>
      <c r="AH136" s="417">
        <f>VLOOKUP(AG133,'TS Gantry - AP47'!$C$8:$E$646,3,FALSE)</f>
        <v>410.291</v>
      </c>
      <c r="AI136" s="418">
        <v>3.0</v>
      </c>
      <c r="AJ136" s="417">
        <f>VLOOKUP(AI133,'TS Gantry - AP47'!$C$8:$E$646,3,FALSE)</f>
        <v>364.523</v>
      </c>
      <c r="AK136" s="418">
        <v>3.0</v>
      </c>
      <c r="AL136" s="417">
        <f>VLOOKUP(AK133,'TS Gantry - AP47'!$C$8:$E$646,3,FALSE)</f>
        <v>368</v>
      </c>
      <c r="AM136" s="418">
        <v>3.0</v>
      </c>
      <c r="AN136" s="387"/>
      <c r="AO136" s="464"/>
      <c r="AP136" s="387"/>
      <c r="AQ136" s="465"/>
      <c r="AR136" s="387"/>
      <c r="AS136" s="465"/>
      <c r="AT136" s="424"/>
      <c r="AU136" s="370">
        <f>COUNTIF(B136:AT136,"3")</f>
        <v>19</v>
      </c>
      <c r="AV136" s="370"/>
      <c r="AW136" s="370"/>
      <c r="AX136" s="370"/>
      <c r="AY136" s="370"/>
    </row>
    <row r="137" ht="19.5" customHeight="1">
      <c r="A137" s="370"/>
      <c r="B137" s="409"/>
      <c r="C137" s="422">
        <v>2.0</v>
      </c>
      <c r="D137" s="370"/>
      <c r="E137" s="422">
        <v>2.0</v>
      </c>
      <c r="F137" s="370"/>
      <c r="G137" s="422">
        <v>2.0</v>
      </c>
      <c r="H137" s="370"/>
      <c r="I137" s="422">
        <v>2.0</v>
      </c>
      <c r="J137" s="370"/>
      <c r="K137" s="422">
        <v>2.0</v>
      </c>
      <c r="L137" s="370"/>
      <c r="M137" s="422">
        <v>2.0</v>
      </c>
      <c r="N137" s="370"/>
      <c r="O137" s="422">
        <v>2.0</v>
      </c>
      <c r="P137" s="370"/>
      <c r="Q137" s="422">
        <v>2.0</v>
      </c>
      <c r="R137" s="370"/>
      <c r="S137" s="422">
        <v>2.0</v>
      </c>
      <c r="T137" s="370"/>
      <c r="U137" s="422">
        <v>2.0</v>
      </c>
      <c r="V137" s="370"/>
      <c r="W137" s="422">
        <v>2.0</v>
      </c>
      <c r="X137" s="370"/>
      <c r="Y137" s="422">
        <v>2.0</v>
      </c>
      <c r="Z137" s="370"/>
      <c r="AA137" s="422">
        <v>2.0</v>
      </c>
      <c r="AB137" s="370"/>
      <c r="AC137" s="422">
        <v>2.0</v>
      </c>
      <c r="AD137" s="370"/>
      <c r="AE137" s="422">
        <v>2.0</v>
      </c>
      <c r="AF137" s="370"/>
      <c r="AG137" s="422">
        <v>2.0</v>
      </c>
      <c r="AH137" s="370"/>
      <c r="AI137" s="422">
        <v>2.0</v>
      </c>
      <c r="AJ137" s="370"/>
      <c r="AK137" s="466">
        <v>2.0</v>
      </c>
      <c r="AL137" s="370"/>
      <c r="AM137" s="422">
        <v>2.0</v>
      </c>
      <c r="AN137" s="370"/>
      <c r="AO137" s="467"/>
      <c r="AP137" s="370"/>
      <c r="AQ137" s="465"/>
      <c r="AR137" s="370"/>
      <c r="AS137" s="465"/>
      <c r="AT137" s="405"/>
      <c r="AU137" s="370"/>
      <c r="AV137" s="370"/>
      <c r="AW137" s="370"/>
      <c r="AX137" s="370"/>
      <c r="AY137" s="370"/>
    </row>
    <row r="138" ht="18.0" customHeight="1">
      <c r="A138" s="370"/>
      <c r="B138" s="409"/>
      <c r="C138" s="387" t="str">
        <f>VLOOKUP(C133,'TS Gantry - AP47'!$C$8:$D$638,2,FALSE)</f>
        <v>DC1+9</v>
      </c>
      <c r="D138" s="387"/>
      <c r="E138" s="387" t="str">
        <f>VLOOKUP(E133,'TS Gantry - AP47'!$C$8:$D$638,2,FALSE)</f>
        <v>DA+3</v>
      </c>
      <c r="F138" s="387"/>
      <c r="G138" s="387" t="str">
        <f>VLOOKUP(G133,'TS Gantry - AP47'!$C$8:$D$638,2,FALSE)</f>
        <v>DA+9</v>
      </c>
      <c r="H138" s="387"/>
      <c r="I138" s="387" t="str">
        <f>VLOOKUP(I133,'TS Gantry - AP47'!$C$8:$D$638,2,FALSE)</f>
        <v>DA+3</v>
      </c>
      <c r="J138" s="387"/>
      <c r="K138" s="387" t="str">
        <f>VLOOKUP(K133,'TS Gantry - AP47'!$C$8:$D$638,2,FALSE)</f>
        <v>DA+6</v>
      </c>
      <c r="L138" s="387"/>
      <c r="M138" s="387" t="str">
        <f>VLOOKUP(M133,'TS Gantry - AP47'!$C$8:$D$638,2,FALSE)</f>
        <v>DC1+0</v>
      </c>
      <c r="N138" s="387"/>
      <c r="O138" s="387" t="str">
        <f>VLOOKUP(O133,'TS Gantry - AP47'!$C$8:$D$638,2,FALSE)</f>
        <v>DA+0</v>
      </c>
      <c r="P138" s="387"/>
      <c r="Q138" s="387" t="str">
        <f>VLOOKUP(Q133,'TS Gantry - AP47'!$C$8:$D$638,2,FALSE)</f>
        <v>DA+0</v>
      </c>
      <c r="R138" s="387"/>
      <c r="S138" s="387" t="str">
        <f>VLOOKUP(S133,'TS Gantry - AP47'!$C$8:$D$638,2,FALSE)</f>
        <v>DA+6</v>
      </c>
      <c r="T138" s="387"/>
      <c r="U138" s="387" t="str">
        <f>VLOOKUP(U133,'TS Gantry - AP47'!$C$8:$D$638,2,FALSE)</f>
        <v>DA+6</v>
      </c>
      <c r="V138" s="387"/>
      <c r="W138" s="387" t="str">
        <f>VLOOKUP(W133,'TS Gantry - AP47'!$C$8:$D$638,2,FALSE)</f>
        <v>DA+3</v>
      </c>
      <c r="X138" s="387"/>
      <c r="Y138" s="387" t="str">
        <f>VLOOKUP(Y133,'TS Gantry - AP47'!$C$8:$D$638,2,FALSE)</f>
        <v>DA+3</v>
      </c>
      <c r="Z138" s="387"/>
      <c r="AA138" s="387" t="str">
        <f>VLOOKUP(AA133,'TS Gantry - AP47'!$C$8:$D$638,2,FALSE)</f>
        <v>DB1+0</v>
      </c>
      <c r="AB138" s="387"/>
      <c r="AC138" s="387" t="str">
        <f>VLOOKUP(AC133,'TS Gantry - AP47'!$C$8:$D$638,2,FALSE)</f>
        <v>DC1+0</v>
      </c>
      <c r="AD138" s="387"/>
      <c r="AE138" s="387" t="str">
        <f>VLOOKUP(AE133,'TS Gantry - AP47'!$C$8:$D$638,2,FALSE)</f>
        <v>DB2+6</v>
      </c>
      <c r="AF138" s="423"/>
      <c r="AG138" s="387" t="str">
        <f>VLOOKUP(AG133,'TS Gantry - AP47'!$C$8:$D$646,2,FALSE)</f>
        <v>DA-3</v>
      </c>
      <c r="AH138" s="423"/>
      <c r="AI138" s="387" t="str">
        <f>VLOOKUP(AI133,'TS Gantry - AP47'!$C$8:$D$646,2,FALSE)</f>
        <v>DC2+9</v>
      </c>
      <c r="AJ138" s="423"/>
      <c r="AK138" s="387" t="str">
        <f>VLOOKUP(AK133,'TS Gantry - AP47'!$C$8:$D$646,2,FALSE)</f>
        <v>DD60+18</v>
      </c>
      <c r="AL138" s="423"/>
      <c r="AM138" s="387" t="str">
        <f>VLOOKUP(AM133,'TS Gantry - AP47'!$C$8:$D$646,2,FALSE)</f>
        <v>DD60+18</v>
      </c>
      <c r="AN138" s="423"/>
      <c r="AO138" s="387"/>
      <c r="AP138" s="423"/>
      <c r="AQ138" s="387"/>
      <c r="AR138" s="370"/>
      <c r="AS138" s="387"/>
      <c r="AT138" s="405"/>
      <c r="AU138" s="370"/>
      <c r="AV138" s="370"/>
      <c r="AW138" s="370"/>
      <c r="AX138" s="370"/>
      <c r="AY138" s="370"/>
    </row>
    <row r="139" ht="18.0" customHeight="1">
      <c r="A139" s="370"/>
      <c r="B139" s="409"/>
      <c r="C139" s="387"/>
      <c r="D139" s="387"/>
      <c r="E139" s="387"/>
      <c r="F139" s="387"/>
      <c r="G139" s="387"/>
      <c r="H139" s="387"/>
      <c r="I139" s="387"/>
      <c r="J139" s="387"/>
      <c r="K139" s="387"/>
      <c r="L139" s="387"/>
      <c r="M139" s="387"/>
      <c r="N139" s="387"/>
      <c r="O139" s="387"/>
      <c r="P139" s="387"/>
      <c r="Q139" s="387"/>
      <c r="R139" s="387"/>
      <c r="S139" s="387"/>
      <c r="T139" s="387"/>
      <c r="U139" s="387"/>
      <c r="V139" s="387"/>
      <c r="W139" s="387"/>
      <c r="X139" s="387"/>
      <c r="Y139" s="387"/>
      <c r="Z139" s="387"/>
      <c r="AA139" s="387"/>
      <c r="AB139" s="387"/>
      <c r="AC139" s="387"/>
      <c r="AD139" s="410" t="s">
        <v>851</v>
      </c>
      <c r="AE139" s="387"/>
      <c r="AF139" s="423"/>
      <c r="AG139" s="387"/>
      <c r="AH139" s="423"/>
      <c r="AI139" s="387"/>
      <c r="AJ139" s="410" t="s">
        <v>838</v>
      </c>
      <c r="AK139" s="387"/>
      <c r="AL139" s="410" t="s">
        <v>838</v>
      </c>
      <c r="AM139" s="468" t="s">
        <v>852</v>
      </c>
      <c r="AN139" s="410"/>
      <c r="AO139" s="387"/>
      <c r="AP139" s="423"/>
      <c r="AQ139" s="387"/>
      <c r="AR139" s="370"/>
      <c r="AS139" s="387"/>
      <c r="AT139" s="405"/>
      <c r="AU139" s="370"/>
      <c r="AV139" s="370"/>
      <c r="AW139" s="370"/>
      <c r="AX139" s="370"/>
      <c r="AY139" s="370"/>
    </row>
    <row r="140" ht="15.0" customHeight="1">
      <c r="A140" s="370"/>
      <c r="B140" s="409"/>
      <c r="C140" s="387"/>
      <c r="D140" s="402"/>
      <c r="E140" s="387"/>
      <c r="F140" s="402"/>
      <c r="G140" s="387"/>
      <c r="H140" s="402"/>
      <c r="I140" s="387"/>
      <c r="J140" s="402"/>
      <c r="K140" s="387"/>
      <c r="L140" s="402"/>
      <c r="M140" s="387"/>
      <c r="N140" s="402"/>
      <c r="O140" s="387"/>
      <c r="P140" s="402"/>
      <c r="Q140" s="387"/>
      <c r="R140" s="402"/>
      <c r="S140" s="387"/>
      <c r="T140" s="423"/>
      <c r="U140" s="387"/>
      <c r="V140" s="423"/>
      <c r="W140" s="387"/>
      <c r="X140" s="423"/>
      <c r="Y140" s="387"/>
      <c r="Z140" s="423"/>
      <c r="AA140" s="387"/>
      <c r="AB140" s="423"/>
      <c r="AC140" s="387"/>
      <c r="AD140" s="423"/>
      <c r="AE140" s="387"/>
      <c r="AF140" s="423"/>
      <c r="AG140" s="387"/>
      <c r="AH140" s="423"/>
      <c r="AI140" s="465"/>
      <c r="AJ140" s="423"/>
      <c r="AK140" s="387"/>
      <c r="AL140" s="423"/>
      <c r="AM140" s="387"/>
      <c r="AN140" s="423"/>
      <c r="AO140" s="387"/>
      <c r="AP140" s="423"/>
      <c r="AQ140" s="387"/>
      <c r="AR140" s="370"/>
      <c r="AS140" s="387"/>
      <c r="AT140" s="405"/>
      <c r="AU140" s="370"/>
      <c r="AV140" s="370"/>
      <c r="AW140" s="370"/>
      <c r="AX140" s="370"/>
      <c r="AY140" s="370"/>
    </row>
    <row r="141" ht="16.5" customHeight="1">
      <c r="A141" s="370"/>
      <c r="B141" s="450"/>
      <c r="C141" s="469"/>
      <c r="D141" s="451"/>
      <c r="E141" s="451"/>
      <c r="F141" s="451"/>
      <c r="G141" s="451"/>
      <c r="H141" s="451"/>
      <c r="I141" s="469"/>
      <c r="J141" s="451"/>
      <c r="K141" s="451"/>
      <c r="L141" s="451"/>
      <c r="M141" s="451"/>
      <c r="N141" s="451"/>
      <c r="O141" s="451"/>
      <c r="P141" s="451"/>
      <c r="Q141" s="451"/>
      <c r="R141" s="451"/>
      <c r="S141" s="451"/>
      <c r="T141" s="451"/>
      <c r="U141" s="451"/>
      <c r="V141" s="451"/>
      <c r="W141" s="451"/>
      <c r="X141" s="451"/>
      <c r="Y141" s="451"/>
      <c r="Z141" s="451"/>
      <c r="AA141" s="451"/>
      <c r="AB141" s="469"/>
      <c r="AC141" s="451"/>
      <c r="AD141" s="470"/>
      <c r="AE141" s="451"/>
      <c r="AF141" s="469"/>
      <c r="AG141" s="469"/>
      <c r="AH141" s="451"/>
      <c r="AI141" s="451"/>
      <c r="AJ141" s="451"/>
      <c r="AK141" s="451"/>
      <c r="AL141" s="471"/>
      <c r="AM141" s="451"/>
      <c r="AN141" s="471"/>
      <c r="AO141" s="451"/>
      <c r="AP141" s="471"/>
      <c r="AQ141" s="451"/>
      <c r="AR141" s="471"/>
      <c r="AS141" s="469"/>
      <c r="AT141" s="472"/>
      <c r="AU141" s="370">
        <f>SUM(AU12:AU140)</f>
        <v>310</v>
      </c>
      <c r="AV141" s="370"/>
      <c r="AW141" s="370"/>
      <c r="AX141" s="370"/>
      <c r="AY141" s="370"/>
    </row>
    <row r="142" ht="15.75" hidden="1" customHeight="1">
      <c r="A142" s="370"/>
      <c r="B142" s="370"/>
      <c r="C142" s="370"/>
      <c r="D142" s="370"/>
      <c r="E142" s="473" t="s">
        <v>853</v>
      </c>
      <c r="F142" s="474"/>
      <c r="G142" s="474"/>
      <c r="H142" s="474"/>
      <c r="I142" s="474"/>
      <c r="J142" s="474"/>
      <c r="K142" s="474"/>
      <c r="L142" s="474"/>
      <c r="M142" s="474"/>
      <c r="N142" s="474"/>
      <c r="O142" s="474"/>
      <c r="P142" s="474"/>
      <c r="Q142" s="474"/>
      <c r="R142" s="474"/>
      <c r="S142" s="474"/>
      <c r="T142" s="474"/>
      <c r="U142" s="474"/>
      <c r="V142" s="474"/>
      <c r="W142" s="474"/>
      <c r="X142" s="474"/>
      <c r="Y142" s="474"/>
      <c r="Z142" s="474"/>
      <c r="AA142" s="474"/>
      <c r="AB142" s="474"/>
      <c r="AC142" s="474"/>
      <c r="AD142" s="474"/>
      <c r="AE142" s="474"/>
      <c r="AF142" s="474"/>
      <c r="AG142" s="474"/>
      <c r="AH142" s="474"/>
      <c r="AI142" s="474"/>
      <c r="AJ142" s="474"/>
      <c r="AK142" s="474"/>
      <c r="AL142" s="474"/>
      <c r="AM142" s="474"/>
      <c r="AN142" s="474"/>
      <c r="AO142" s="474"/>
      <c r="AP142" s="474"/>
      <c r="AQ142" s="475"/>
      <c r="AR142" s="370"/>
      <c r="AS142" s="370"/>
      <c r="AT142" s="370"/>
      <c r="AU142" s="370"/>
      <c r="AV142" s="370"/>
      <c r="AW142" s="370"/>
      <c r="AX142" s="370"/>
      <c r="AY142" s="370"/>
    </row>
    <row r="143" ht="15.75" hidden="1" customHeight="1">
      <c r="A143" s="370"/>
      <c r="B143" s="370"/>
      <c r="C143" s="370"/>
      <c r="D143" s="370"/>
      <c r="E143" s="476" t="s">
        <v>219</v>
      </c>
      <c r="F143" s="2"/>
      <c r="G143" s="3"/>
      <c r="H143" s="477" t="s">
        <v>854</v>
      </c>
      <c r="I143" s="478"/>
      <c r="J143" s="476" t="s">
        <v>219</v>
      </c>
      <c r="K143" s="2"/>
      <c r="L143" s="3"/>
      <c r="M143" s="477" t="s">
        <v>854</v>
      </c>
      <c r="N143" s="478"/>
      <c r="O143" s="476" t="s">
        <v>219</v>
      </c>
      <c r="P143" s="2"/>
      <c r="Q143" s="3"/>
      <c r="R143" s="477" t="s">
        <v>854</v>
      </c>
      <c r="S143" s="478"/>
      <c r="T143" s="476" t="s">
        <v>219</v>
      </c>
      <c r="U143" s="2"/>
      <c r="V143" s="3"/>
      <c r="W143" s="477" t="s">
        <v>854</v>
      </c>
      <c r="X143" s="478"/>
      <c r="Y143" s="476" t="s">
        <v>219</v>
      </c>
      <c r="Z143" s="2"/>
      <c r="AA143" s="3"/>
      <c r="AB143" s="477" t="s">
        <v>854</v>
      </c>
      <c r="AC143" s="478"/>
      <c r="AD143" s="476" t="s">
        <v>219</v>
      </c>
      <c r="AE143" s="2"/>
      <c r="AF143" s="3"/>
      <c r="AG143" s="477" t="s">
        <v>854</v>
      </c>
      <c r="AH143" s="478"/>
      <c r="AI143" s="476" t="s">
        <v>219</v>
      </c>
      <c r="AJ143" s="2"/>
      <c r="AK143" s="3"/>
      <c r="AL143" s="477" t="s">
        <v>854</v>
      </c>
      <c r="AM143" s="478"/>
      <c r="AN143" s="476" t="s">
        <v>219</v>
      </c>
      <c r="AO143" s="2"/>
      <c r="AP143" s="3"/>
      <c r="AQ143" s="477" t="s">
        <v>854</v>
      </c>
      <c r="AR143" s="370"/>
      <c r="AS143" s="370"/>
      <c r="AT143" s="370"/>
      <c r="AU143" s="370"/>
      <c r="AV143" s="370"/>
      <c r="AW143" s="370"/>
      <c r="AX143" s="370"/>
      <c r="AY143" s="370"/>
    </row>
    <row r="144" ht="15.75" hidden="1" customHeight="1">
      <c r="A144" s="370"/>
      <c r="B144" s="370"/>
      <c r="C144" s="370"/>
      <c r="D144" s="370"/>
      <c r="E144" s="479" t="s">
        <v>237</v>
      </c>
      <c r="F144" s="2"/>
      <c r="G144" s="3"/>
      <c r="H144" s="480">
        <v>88.0</v>
      </c>
      <c r="I144" s="481"/>
      <c r="J144" s="479" t="s">
        <v>287</v>
      </c>
      <c r="K144" s="2"/>
      <c r="L144" s="3"/>
      <c r="M144" s="480">
        <v>2.0</v>
      </c>
      <c r="N144" s="481"/>
      <c r="O144" s="479" t="s">
        <v>279</v>
      </c>
      <c r="P144" s="2"/>
      <c r="Q144" s="3"/>
      <c r="R144" s="480">
        <v>6.0</v>
      </c>
      <c r="S144" s="481"/>
      <c r="T144" s="479" t="s">
        <v>334</v>
      </c>
      <c r="U144" s="2"/>
      <c r="V144" s="3"/>
      <c r="W144" s="480">
        <v>10.0</v>
      </c>
      <c r="X144" s="481"/>
      <c r="Y144" s="479" t="s">
        <v>371</v>
      </c>
      <c r="Z144" s="2"/>
      <c r="AA144" s="3"/>
      <c r="AB144" s="480">
        <v>15.0</v>
      </c>
      <c r="AC144" s="481"/>
      <c r="AD144" s="479" t="s">
        <v>239</v>
      </c>
      <c r="AE144" s="2"/>
      <c r="AF144" s="3"/>
      <c r="AG144" s="480">
        <v>18.0</v>
      </c>
      <c r="AH144" s="481"/>
      <c r="AI144" s="479" t="s">
        <v>389</v>
      </c>
      <c r="AJ144" s="2"/>
      <c r="AK144" s="3"/>
      <c r="AL144" s="480">
        <v>15.0</v>
      </c>
      <c r="AM144" s="481"/>
      <c r="AN144" s="479" t="s">
        <v>855</v>
      </c>
      <c r="AO144" s="2"/>
      <c r="AP144" s="3"/>
      <c r="AQ144" s="480">
        <v>4.0</v>
      </c>
      <c r="AR144" s="370"/>
      <c r="AS144" s="370"/>
      <c r="AT144" s="370"/>
      <c r="AU144" s="370"/>
      <c r="AV144" s="370"/>
      <c r="AW144" s="370"/>
      <c r="AX144" s="370"/>
      <c r="AY144" s="370"/>
    </row>
    <row r="145" ht="15.75" hidden="1" customHeight="1">
      <c r="A145" s="370"/>
      <c r="B145" s="370"/>
      <c r="C145" s="370"/>
      <c r="D145" s="370"/>
      <c r="E145" s="479" t="s">
        <v>856</v>
      </c>
      <c r="F145" s="2"/>
      <c r="G145" s="3"/>
      <c r="H145" s="480">
        <v>7.0</v>
      </c>
      <c r="I145" s="481"/>
      <c r="J145" s="479" t="s">
        <v>233</v>
      </c>
      <c r="K145" s="2"/>
      <c r="L145" s="3"/>
      <c r="M145" s="480">
        <v>3.0</v>
      </c>
      <c r="N145" s="481"/>
      <c r="O145" s="479" t="s">
        <v>857</v>
      </c>
      <c r="P145" s="2"/>
      <c r="Q145" s="3"/>
      <c r="R145" s="480">
        <v>2.0</v>
      </c>
      <c r="S145" s="481"/>
      <c r="T145" s="479" t="s">
        <v>858</v>
      </c>
      <c r="U145" s="2"/>
      <c r="V145" s="3"/>
      <c r="W145" s="480">
        <v>2.0</v>
      </c>
      <c r="X145" s="481"/>
      <c r="Y145" s="479" t="s">
        <v>859</v>
      </c>
      <c r="Z145" s="2"/>
      <c r="AA145" s="3"/>
      <c r="AB145" s="480">
        <v>3.0</v>
      </c>
      <c r="AC145" s="481"/>
      <c r="AD145" s="479" t="s">
        <v>860</v>
      </c>
      <c r="AE145" s="2"/>
      <c r="AF145" s="3"/>
      <c r="AG145" s="480">
        <v>2.0</v>
      </c>
      <c r="AH145" s="481"/>
      <c r="AI145" s="479" t="s">
        <v>353</v>
      </c>
      <c r="AJ145" s="2"/>
      <c r="AK145" s="3"/>
      <c r="AL145" s="480">
        <v>2.0</v>
      </c>
      <c r="AM145" s="481"/>
      <c r="AN145" s="479"/>
      <c r="AO145" s="2"/>
      <c r="AP145" s="3"/>
      <c r="AQ145" s="480"/>
      <c r="AR145" s="370"/>
      <c r="AS145" s="370"/>
      <c r="AT145" s="370"/>
      <c r="AU145" s="370"/>
      <c r="AV145" s="370"/>
      <c r="AW145" s="370"/>
      <c r="AX145" s="370"/>
      <c r="AY145" s="370"/>
    </row>
    <row r="146" ht="15.75" hidden="1" customHeight="1">
      <c r="A146" s="370"/>
      <c r="B146" s="370"/>
      <c r="C146" s="370"/>
      <c r="D146" s="370"/>
      <c r="E146" s="479" t="s">
        <v>261</v>
      </c>
      <c r="F146" s="2"/>
      <c r="G146" s="3"/>
      <c r="H146" s="480">
        <v>63.0</v>
      </c>
      <c r="I146" s="481"/>
      <c r="J146" s="479" t="s">
        <v>267</v>
      </c>
      <c r="K146" s="2"/>
      <c r="L146" s="3"/>
      <c r="M146" s="480">
        <v>3.0</v>
      </c>
      <c r="N146" s="481"/>
      <c r="O146" s="479" t="s">
        <v>861</v>
      </c>
      <c r="P146" s="2"/>
      <c r="Q146" s="3"/>
      <c r="R146" s="480">
        <v>1.0</v>
      </c>
      <c r="S146" s="481"/>
      <c r="T146" s="479" t="s">
        <v>380</v>
      </c>
      <c r="U146" s="2"/>
      <c r="V146" s="3"/>
      <c r="W146" s="480">
        <v>1.0</v>
      </c>
      <c r="X146" s="481"/>
      <c r="Y146" s="479" t="s">
        <v>417</v>
      </c>
      <c r="Z146" s="2"/>
      <c r="AA146" s="3"/>
      <c r="AB146" s="480">
        <v>2.0</v>
      </c>
      <c r="AC146" s="481"/>
      <c r="AD146" s="479" t="s">
        <v>862</v>
      </c>
      <c r="AE146" s="2"/>
      <c r="AF146" s="3"/>
      <c r="AG146" s="480">
        <v>1.0</v>
      </c>
      <c r="AH146" s="481"/>
      <c r="AI146" s="479" t="s">
        <v>351</v>
      </c>
      <c r="AJ146" s="2"/>
      <c r="AK146" s="3"/>
      <c r="AL146" s="480">
        <v>3.0</v>
      </c>
      <c r="AM146" s="481"/>
      <c r="AN146" s="479"/>
      <c r="AO146" s="2"/>
      <c r="AP146" s="3"/>
      <c r="AQ146" s="480"/>
      <c r="AR146" s="370"/>
      <c r="AS146" s="370"/>
      <c r="AT146" s="370"/>
      <c r="AU146" s="370"/>
      <c r="AV146" s="370"/>
      <c r="AW146" s="370"/>
      <c r="AX146" s="370"/>
      <c r="AY146" s="370"/>
    </row>
    <row r="147" ht="15.75" hidden="1" customHeight="1">
      <c r="A147" s="370"/>
      <c r="B147" s="370"/>
      <c r="C147" s="370"/>
      <c r="D147" s="370"/>
      <c r="E147" s="479" t="s">
        <v>249</v>
      </c>
      <c r="F147" s="2"/>
      <c r="G147" s="3"/>
      <c r="H147" s="480">
        <v>25.0</v>
      </c>
      <c r="I147" s="481"/>
      <c r="J147" s="479"/>
      <c r="K147" s="2"/>
      <c r="L147" s="3"/>
      <c r="M147" s="480"/>
      <c r="N147" s="481"/>
      <c r="O147" s="479" t="s">
        <v>600</v>
      </c>
      <c r="P147" s="2"/>
      <c r="Q147" s="3"/>
      <c r="R147" s="480">
        <v>2.0</v>
      </c>
      <c r="S147" s="481"/>
      <c r="T147" s="479" t="s">
        <v>406</v>
      </c>
      <c r="U147" s="2"/>
      <c r="V147" s="3"/>
      <c r="W147" s="480">
        <v>2.0</v>
      </c>
      <c r="X147" s="481"/>
      <c r="Y147" s="479" t="s">
        <v>265</v>
      </c>
      <c r="Z147" s="2"/>
      <c r="AA147" s="3"/>
      <c r="AB147" s="480">
        <v>2.0</v>
      </c>
      <c r="AC147" s="481"/>
      <c r="AD147" s="479" t="s">
        <v>863</v>
      </c>
      <c r="AE147" s="2"/>
      <c r="AF147" s="3"/>
      <c r="AG147" s="480">
        <v>5.0</v>
      </c>
      <c r="AH147" s="481"/>
      <c r="AI147" s="479" t="s">
        <v>231</v>
      </c>
      <c r="AJ147" s="2"/>
      <c r="AK147" s="3"/>
      <c r="AL147" s="480">
        <v>2.0</v>
      </c>
      <c r="AM147" s="481"/>
      <c r="AN147" s="479"/>
      <c r="AO147" s="2"/>
      <c r="AP147" s="3"/>
      <c r="AQ147" s="480"/>
      <c r="AR147" s="370"/>
      <c r="AS147" s="370"/>
      <c r="AT147" s="370"/>
      <c r="AU147" s="370"/>
      <c r="AV147" s="370"/>
      <c r="AW147" s="370"/>
      <c r="AX147" s="370"/>
      <c r="AY147" s="370"/>
    </row>
    <row r="148" ht="15.75" hidden="1" customHeight="1">
      <c r="A148" s="370"/>
      <c r="B148" s="370"/>
      <c r="C148" s="370"/>
      <c r="D148" s="370"/>
      <c r="E148" s="479" t="s">
        <v>251</v>
      </c>
      <c r="F148" s="2"/>
      <c r="G148" s="3"/>
      <c r="H148" s="480">
        <v>20.0</v>
      </c>
      <c r="I148" s="481"/>
      <c r="J148" s="479"/>
      <c r="K148" s="2"/>
      <c r="L148" s="3"/>
      <c r="M148" s="480"/>
      <c r="N148" s="481"/>
      <c r="O148" s="479"/>
      <c r="P148" s="2"/>
      <c r="Q148" s="3"/>
      <c r="R148" s="480"/>
      <c r="S148" s="481"/>
      <c r="T148" s="479" t="s">
        <v>602</v>
      </c>
      <c r="U148" s="2"/>
      <c r="V148" s="3"/>
      <c r="W148" s="480">
        <v>2.0</v>
      </c>
      <c r="X148" s="481"/>
      <c r="Y148" s="479" t="s">
        <v>864</v>
      </c>
      <c r="Z148" s="2"/>
      <c r="AA148" s="3"/>
      <c r="AB148" s="480">
        <v>1.0</v>
      </c>
      <c r="AC148" s="481"/>
      <c r="AD148" s="479" t="s">
        <v>865</v>
      </c>
      <c r="AE148" s="2"/>
      <c r="AF148" s="3"/>
      <c r="AG148" s="480">
        <v>1.0</v>
      </c>
      <c r="AH148" s="481"/>
      <c r="AI148" s="479" t="s">
        <v>419</v>
      </c>
      <c r="AJ148" s="2"/>
      <c r="AK148" s="3"/>
      <c r="AL148" s="480">
        <v>6.0</v>
      </c>
      <c r="AM148" s="481"/>
      <c r="AN148" s="479"/>
      <c r="AO148" s="2"/>
      <c r="AP148" s="3"/>
      <c r="AQ148" s="480"/>
      <c r="AR148" s="370"/>
      <c r="AS148" s="370"/>
      <c r="AT148" s="370"/>
      <c r="AU148" s="370"/>
      <c r="AV148" s="370"/>
      <c r="AW148" s="370"/>
      <c r="AX148" s="370"/>
      <c r="AY148" s="370"/>
    </row>
    <row r="149" ht="15.75" hidden="1" customHeight="1">
      <c r="A149" s="370"/>
      <c r="B149" s="370"/>
      <c r="C149" s="370"/>
      <c r="D149" s="370"/>
      <c r="E149" s="479" t="s">
        <v>242</v>
      </c>
      <c r="F149" s="2"/>
      <c r="G149" s="3"/>
      <c r="H149" s="480">
        <v>26.0</v>
      </c>
      <c r="I149" s="481"/>
      <c r="J149" s="479"/>
      <c r="K149" s="2"/>
      <c r="L149" s="3"/>
      <c r="M149" s="480"/>
      <c r="N149" s="481"/>
      <c r="O149" s="479"/>
      <c r="P149" s="2"/>
      <c r="Q149" s="3"/>
      <c r="R149" s="480"/>
      <c r="S149" s="481"/>
      <c r="T149" s="479" t="s">
        <v>866</v>
      </c>
      <c r="U149" s="2"/>
      <c r="V149" s="3"/>
      <c r="W149" s="480">
        <v>1.0</v>
      </c>
      <c r="X149" s="481"/>
      <c r="Y149" s="479"/>
      <c r="Z149" s="2"/>
      <c r="AA149" s="3"/>
      <c r="AB149" s="480"/>
      <c r="AC149" s="481"/>
      <c r="AD149" s="479" t="s">
        <v>415</v>
      </c>
      <c r="AE149" s="2"/>
      <c r="AF149" s="3"/>
      <c r="AG149" s="480">
        <v>5.0</v>
      </c>
      <c r="AH149" s="481"/>
      <c r="AI149" s="479" t="s">
        <v>421</v>
      </c>
      <c r="AJ149" s="2"/>
      <c r="AK149" s="3"/>
      <c r="AL149" s="480">
        <v>2.0</v>
      </c>
      <c r="AM149" s="481"/>
      <c r="AN149" s="479"/>
      <c r="AO149" s="2"/>
      <c r="AP149" s="3"/>
      <c r="AQ149" s="480"/>
      <c r="AR149" s="370"/>
      <c r="AS149" s="370"/>
      <c r="AT149" s="370"/>
      <c r="AU149" s="370"/>
      <c r="AV149" s="370"/>
      <c r="AW149" s="370"/>
      <c r="AX149" s="370"/>
      <c r="AY149" s="370"/>
    </row>
    <row r="150" ht="15.75" hidden="1" customHeight="1">
      <c r="A150" s="370"/>
      <c r="B150" s="370"/>
      <c r="C150" s="370"/>
      <c r="D150" s="370"/>
      <c r="E150" s="479" t="s">
        <v>245</v>
      </c>
      <c r="F150" s="2"/>
      <c r="G150" s="3"/>
      <c r="H150" s="480">
        <v>32.0</v>
      </c>
      <c r="I150" s="481"/>
      <c r="J150" s="479"/>
      <c r="K150" s="2"/>
      <c r="L150" s="3"/>
      <c r="M150" s="480"/>
      <c r="N150" s="481"/>
      <c r="O150" s="479"/>
      <c r="P150" s="2"/>
      <c r="Q150" s="3"/>
      <c r="R150" s="480"/>
      <c r="S150" s="481"/>
      <c r="T150" s="479"/>
      <c r="U150" s="2"/>
      <c r="V150" s="3"/>
      <c r="W150" s="480"/>
      <c r="X150" s="481"/>
      <c r="Y150" s="479"/>
      <c r="Z150" s="2"/>
      <c r="AA150" s="3"/>
      <c r="AB150" s="480"/>
      <c r="AC150" s="481"/>
      <c r="AD150" s="479" t="s">
        <v>867</v>
      </c>
      <c r="AE150" s="2"/>
      <c r="AF150" s="3"/>
      <c r="AG150" s="480">
        <v>2.0</v>
      </c>
      <c r="AH150" s="481"/>
      <c r="AI150" s="479" t="s">
        <v>868</v>
      </c>
      <c r="AJ150" s="2"/>
      <c r="AK150" s="3"/>
      <c r="AL150" s="480">
        <v>4.0</v>
      </c>
      <c r="AM150" s="481"/>
      <c r="AN150" s="479"/>
      <c r="AO150" s="2"/>
      <c r="AP150" s="3"/>
      <c r="AQ150" s="480"/>
      <c r="AR150" s="370"/>
      <c r="AS150" s="370"/>
      <c r="AT150" s="370"/>
      <c r="AU150" s="370"/>
      <c r="AV150" s="370"/>
      <c r="AW150" s="370"/>
      <c r="AX150" s="370"/>
      <c r="AY150" s="370"/>
    </row>
    <row r="151" ht="15.75" hidden="1" customHeight="1">
      <c r="A151" s="370"/>
      <c r="B151" s="370"/>
      <c r="C151" s="370"/>
      <c r="D151" s="370"/>
      <c r="E151" s="476" t="s">
        <v>869</v>
      </c>
      <c r="F151" s="2"/>
      <c r="G151" s="3"/>
      <c r="H151" s="477">
        <f>SUM(H144:H150)</f>
        <v>261</v>
      </c>
      <c r="I151" s="478"/>
      <c r="J151" s="476" t="s">
        <v>869</v>
      </c>
      <c r="K151" s="2"/>
      <c r="L151" s="3"/>
      <c r="M151" s="477">
        <f>SUM(M144:M150)</f>
        <v>8</v>
      </c>
      <c r="N151" s="478"/>
      <c r="O151" s="476" t="s">
        <v>869</v>
      </c>
      <c r="P151" s="2"/>
      <c r="Q151" s="3"/>
      <c r="R151" s="477">
        <f>SUM(R144:R150)</f>
        <v>11</v>
      </c>
      <c r="S151" s="478"/>
      <c r="T151" s="476" t="s">
        <v>869</v>
      </c>
      <c r="U151" s="2"/>
      <c r="V151" s="3"/>
      <c r="W151" s="477">
        <f>SUM(W144:W150)</f>
        <v>18</v>
      </c>
      <c r="X151" s="478"/>
      <c r="Y151" s="476" t="s">
        <v>869</v>
      </c>
      <c r="Z151" s="2"/>
      <c r="AA151" s="3"/>
      <c r="AB151" s="477">
        <f>SUM(AB144:AB150)</f>
        <v>23</v>
      </c>
      <c r="AC151" s="478"/>
      <c r="AD151" s="476" t="s">
        <v>869</v>
      </c>
      <c r="AE151" s="2"/>
      <c r="AF151" s="3"/>
      <c r="AG151" s="477">
        <f>SUM(AG144:AG150)</f>
        <v>34</v>
      </c>
      <c r="AH151" s="478"/>
      <c r="AI151" s="476" t="s">
        <v>869</v>
      </c>
      <c r="AJ151" s="2"/>
      <c r="AK151" s="3"/>
      <c r="AL151" s="477">
        <f>SUM(AL144:AL150)</f>
        <v>34</v>
      </c>
      <c r="AM151" s="478"/>
      <c r="AN151" s="476" t="s">
        <v>869</v>
      </c>
      <c r="AO151" s="2"/>
      <c r="AP151" s="3"/>
      <c r="AQ151" s="477">
        <f>SUM(AQ144:AQ150)</f>
        <v>4</v>
      </c>
      <c r="AR151" s="370"/>
      <c r="AS151" s="370"/>
      <c r="AT151" s="370"/>
      <c r="AU151" s="370"/>
      <c r="AV151" s="370"/>
      <c r="AW151" s="370"/>
      <c r="AX151" s="370"/>
      <c r="AY151" s="370"/>
    </row>
    <row r="152" ht="15.75" hidden="1" customHeight="1">
      <c r="A152" s="370"/>
      <c r="B152" s="370"/>
      <c r="C152" s="370"/>
      <c r="D152" s="370"/>
      <c r="E152" s="476" t="s">
        <v>870</v>
      </c>
      <c r="F152" s="2"/>
      <c r="G152" s="3"/>
      <c r="H152" s="477">
        <v>368.0</v>
      </c>
      <c r="I152" s="400"/>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3"/>
      <c r="AR152" s="370"/>
      <c r="AS152" s="370"/>
      <c r="AT152" s="370"/>
      <c r="AU152" s="370"/>
      <c r="AV152" s="370"/>
      <c r="AW152" s="370"/>
      <c r="AX152" s="370"/>
      <c r="AY152" s="370"/>
    </row>
    <row r="153" ht="15.75" customHeight="1">
      <c r="A153" s="370"/>
      <c r="B153" s="370"/>
      <c r="C153" s="370"/>
      <c r="D153" s="370"/>
      <c r="E153" s="370"/>
      <c r="F153" s="370"/>
      <c r="G153" s="370"/>
      <c r="H153" s="370"/>
      <c r="I153" s="370"/>
      <c r="J153" s="370"/>
      <c r="K153" s="370"/>
      <c r="L153" s="370"/>
      <c r="M153" s="370"/>
      <c r="N153" s="370"/>
      <c r="O153" s="370"/>
      <c r="P153" s="370"/>
      <c r="Q153" s="370"/>
      <c r="R153" s="370"/>
      <c r="S153" s="370"/>
      <c r="T153" s="370"/>
      <c r="U153" s="370"/>
      <c r="V153" s="370"/>
      <c r="W153" s="370"/>
      <c r="X153" s="370"/>
      <c r="Y153" s="370"/>
      <c r="Z153" s="370"/>
      <c r="AA153" s="370"/>
      <c r="AB153" s="370"/>
      <c r="AC153" s="370"/>
      <c r="AD153" s="370"/>
      <c r="AE153" s="370"/>
      <c r="AF153" s="370"/>
      <c r="AG153" s="370"/>
      <c r="AH153" s="370"/>
      <c r="AI153" s="370"/>
      <c r="AJ153" s="370"/>
      <c r="AK153" s="370"/>
      <c r="AL153" s="370"/>
      <c r="AM153" s="370"/>
      <c r="AN153" s="370"/>
      <c r="AO153" s="370"/>
      <c r="AP153" s="370"/>
      <c r="AQ153" s="370"/>
      <c r="AR153" s="370"/>
      <c r="AS153" s="370"/>
      <c r="AT153" s="370"/>
      <c r="AU153" s="370"/>
      <c r="AV153" s="370"/>
      <c r="AW153" s="370"/>
      <c r="AX153" s="370"/>
      <c r="AY153" s="370"/>
    </row>
    <row r="154" ht="15.75" customHeight="1">
      <c r="A154" s="370"/>
      <c r="B154" s="370"/>
      <c r="C154" s="370"/>
      <c r="D154" s="370"/>
      <c r="E154" s="370"/>
      <c r="F154" s="370"/>
      <c r="G154" s="370"/>
      <c r="H154" s="370"/>
      <c r="I154" s="370"/>
      <c r="J154" s="370"/>
      <c r="K154" s="370"/>
      <c r="L154" s="370"/>
      <c r="M154" s="370"/>
      <c r="N154" s="370"/>
      <c r="O154" s="370"/>
      <c r="P154" s="370"/>
      <c r="Q154" s="370"/>
      <c r="R154" s="370"/>
      <c r="S154" s="370"/>
      <c r="T154" s="370"/>
      <c r="U154" s="370"/>
      <c r="V154" s="370"/>
      <c r="W154" s="370"/>
      <c r="X154" s="370"/>
      <c r="Y154" s="370"/>
      <c r="Z154" s="370"/>
      <c r="AA154" s="370"/>
      <c r="AB154" s="370"/>
      <c r="AC154" s="370"/>
      <c r="AD154" s="370"/>
      <c r="AE154" s="370"/>
      <c r="AF154" s="370"/>
      <c r="AG154" s="370"/>
      <c r="AH154" s="370"/>
      <c r="AI154" s="370"/>
      <c r="AJ154" s="370"/>
      <c r="AK154" s="370"/>
      <c r="AL154" s="370"/>
      <c r="AM154" s="370"/>
      <c r="AN154" s="370"/>
      <c r="AO154" s="370"/>
      <c r="AP154" s="370"/>
      <c r="AQ154" s="370"/>
      <c r="AR154" s="370"/>
      <c r="AS154" s="370"/>
      <c r="AT154" s="370"/>
      <c r="AU154" s="370"/>
      <c r="AV154" s="370"/>
      <c r="AW154" s="370"/>
      <c r="AX154" s="370"/>
      <c r="AY154" s="370"/>
    </row>
    <row r="155" ht="15.75" hidden="1" customHeight="1">
      <c r="A155" s="370"/>
      <c r="B155" s="370"/>
      <c r="C155" s="370"/>
      <c r="D155" s="370"/>
      <c r="E155" s="370"/>
      <c r="F155" s="370"/>
      <c r="G155" s="370"/>
      <c r="H155" s="370"/>
      <c r="I155" s="370"/>
      <c r="J155" s="370"/>
      <c r="K155" s="370"/>
      <c r="L155" s="370"/>
      <c r="M155" s="370"/>
      <c r="N155" s="482" t="s">
        <v>206</v>
      </c>
      <c r="O155" s="2"/>
      <c r="P155" s="2"/>
      <c r="Q155" s="2"/>
      <c r="R155" s="3"/>
      <c r="S155" s="94">
        <v>368.0</v>
      </c>
      <c r="T155" s="483"/>
      <c r="U155" s="483"/>
      <c r="V155" s="483"/>
      <c r="W155" s="483"/>
      <c r="X155" s="483"/>
      <c r="Y155" s="484" t="s">
        <v>871</v>
      </c>
      <c r="Z155" s="2"/>
      <c r="AA155" s="2"/>
      <c r="AB155" s="2"/>
      <c r="AC155" s="2"/>
      <c r="AD155" s="2"/>
      <c r="AE155" s="2"/>
      <c r="AF155" s="2"/>
      <c r="AG155" s="2"/>
      <c r="AH155" s="3"/>
      <c r="AI155" s="370"/>
      <c r="AJ155" s="370"/>
      <c r="AK155" s="370"/>
      <c r="AL155" s="370"/>
      <c r="AM155" s="370"/>
      <c r="AN155" s="370"/>
      <c r="AO155" s="370"/>
      <c r="AP155" s="370"/>
      <c r="AQ155" s="370"/>
      <c r="AR155" s="370"/>
      <c r="AS155" s="370"/>
      <c r="AT155" s="370"/>
      <c r="AU155" s="370"/>
      <c r="AV155" s="370"/>
      <c r="AW155" s="370"/>
      <c r="AX155" s="370"/>
      <c r="AY155" s="370"/>
    </row>
    <row r="156" ht="15.75" hidden="1" customHeight="1">
      <c r="A156" s="370"/>
      <c r="B156" s="370"/>
      <c r="C156" s="370"/>
      <c r="D156" s="370"/>
      <c r="E156" s="370"/>
      <c r="F156" s="370"/>
      <c r="G156" s="370"/>
      <c r="H156" s="370"/>
      <c r="I156" s="370"/>
      <c r="J156" s="370"/>
      <c r="K156" s="370"/>
      <c r="L156" s="370"/>
      <c r="M156" s="370"/>
      <c r="N156" s="482" t="s">
        <v>240</v>
      </c>
      <c r="O156" s="2"/>
      <c r="P156" s="2"/>
      <c r="Q156" s="2"/>
      <c r="R156" s="3"/>
      <c r="S156" s="94">
        <v>294.0</v>
      </c>
      <c r="T156" s="483"/>
      <c r="U156" s="483"/>
      <c r="V156" s="483"/>
      <c r="W156" s="483"/>
      <c r="X156" s="483"/>
      <c r="Y156" s="485" t="s">
        <v>872</v>
      </c>
      <c r="Z156" s="2"/>
      <c r="AA156" s="2"/>
      <c r="AB156" s="2"/>
      <c r="AC156" s="2"/>
      <c r="AD156" s="2"/>
      <c r="AE156" s="2"/>
      <c r="AF156" s="2"/>
      <c r="AG156" s="3"/>
      <c r="AH156" s="486">
        <f>S156</f>
        <v>294</v>
      </c>
      <c r="AI156" s="370"/>
      <c r="AJ156" s="370"/>
      <c r="AK156" s="370"/>
      <c r="AL156" s="370"/>
      <c r="AM156" s="370"/>
      <c r="AN156" s="370"/>
      <c r="AO156" s="370"/>
      <c r="AP156" s="370"/>
      <c r="AQ156" s="370"/>
      <c r="AR156" s="370"/>
      <c r="AS156" s="370"/>
      <c r="AT156" s="370"/>
      <c r="AU156" s="370"/>
      <c r="AV156" s="370"/>
      <c r="AW156" s="370"/>
      <c r="AX156" s="370"/>
      <c r="AY156" s="370"/>
    </row>
    <row r="157" ht="15.75" hidden="1" customHeight="1">
      <c r="A157" s="370"/>
      <c r="B157" s="370"/>
      <c r="C157" s="370"/>
      <c r="D157" s="370"/>
      <c r="E157" s="370"/>
      <c r="F157" s="370"/>
      <c r="G157" s="370"/>
      <c r="H157" s="370"/>
      <c r="I157" s="370"/>
      <c r="J157" s="370"/>
      <c r="K157" s="370"/>
      <c r="L157" s="370"/>
      <c r="M157" s="370"/>
      <c r="N157" s="482" t="s">
        <v>11</v>
      </c>
      <c r="O157" s="2"/>
      <c r="P157" s="2"/>
      <c r="Q157" s="2"/>
      <c r="R157" s="3"/>
      <c r="S157" s="94">
        <f>S155-S156</f>
        <v>74</v>
      </c>
      <c r="T157" s="483"/>
      <c r="U157" s="483"/>
      <c r="V157" s="483"/>
      <c r="W157" s="483"/>
      <c r="X157" s="483"/>
      <c r="Y157" s="485" t="s">
        <v>873</v>
      </c>
      <c r="Z157" s="2"/>
      <c r="AA157" s="2"/>
      <c r="AB157" s="2"/>
      <c r="AC157" s="2"/>
      <c r="AD157" s="2"/>
      <c r="AE157" s="2"/>
      <c r="AF157" s="2"/>
      <c r="AG157" s="3"/>
      <c r="AH157" s="486">
        <v>271.0</v>
      </c>
      <c r="AI157" s="370"/>
      <c r="AJ157" s="370"/>
      <c r="AK157" s="370"/>
      <c r="AL157" s="370"/>
      <c r="AM157" s="370"/>
      <c r="AN157" s="370"/>
      <c r="AO157" s="370"/>
      <c r="AP157" s="370"/>
      <c r="AQ157" s="370"/>
      <c r="AR157" s="370"/>
      <c r="AS157" s="370"/>
      <c r="AT157" s="370"/>
      <c r="AU157" s="370"/>
      <c r="AV157" s="370"/>
      <c r="AW157" s="370"/>
      <c r="AX157" s="370"/>
      <c r="AY157" s="370"/>
    </row>
    <row r="158" ht="15.75" hidden="1" customHeight="1">
      <c r="A158" s="370"/>
      <c r="B158" s="370"/>
      <c r="C158" s="370"/>
      <c r="D158" s="370"/>
      <c r="E158" s="370"/>
      <c r="F158" s="370"/>
      <c r="G158" s="370"/>
      <c r="H158" s="370"/>
      <c r="I158" s="370"/>
      <c r="J158" s="370"/>
      <c r="K158" s="370"/>
      <c r="L158" s="370"/>
      <c r="M158" s="370"/>
      <c r="N158" s="486" t="s">
        <v>874</v>
      </c>
      <c r="O158" s="486"/>
      <c r="P158" s="486"/>
      <c r="Q158" s="486"/>
      <c r="R158" s="486"/>
      <c r="S158" s="486"/>
      <c r="T158" s="483"/>
      <c r="U158" s="483"/>
      <c r="V158" s="483"/>
      <c r="W158" s="483"/>
      <c r="X158" s="483"/>
      <c r="Y158" s="485" t="s">
        <v>234</v>
      </c>
      <c r="Z158" s="2"/>
      <c r="AA158" s="2"/>
      <c r="AB158" s="2"/>
      <c r="AC158" s="2"/>
      <c r="AD158" s="2"/>
      <c r="AE158" s="2"/>
      <c r="AF158" s="2"/>
      <c r="AG158" s="3"/>
      <c r="AH158" s="486">
        <v>1.0</v>
      </c>
      <c r="AI158" s="370"/>
      <c r="AJ158" s="370"/>
      <c r="AK158" s="370"/>
      <c r="AL158" s="370"/>
      <c r="AM158" s="370"/>
      <c r="AN158" s="370"/>
      <c r="AO158" s="370"/>
      <c r="AP158" s="370"/>
      <c r="AQ158" s="370"/>
      <c r="AR158" s="370"/>
      <c r="AS158" s="370"/>
      <c r="AT158" s="370"/>
      <c r="AU158" s="370"/>
      <c r="AV158" s="370"/>
      <c r="AW158" s="370"/>
      <c r="AX158" s="370"/>
      <c r="AY158" s="370"/>
    </row>
    <row r="159" ht="15.75" hidden="1" customHeight="1">
      <c r="A159" s="370"/>
      <c r="B159" s="370"/>
      <c r="C159" s="370"/>
      <c r="D159" s="370"/>
      <c r="E159" s="370"/>
      <c r="F159" s="370"/>
      <c r="G159" s="370"/>
      <c r="H159" s="370"/>
      <c r="I159" s="370"/>
      <c r="J159" s="370"/>
      <c r="K159" s="370"/>
      <c r="L159" s="370"/>
      <c r="M159" s="370"/>
      <c r="N159" s="485" t="s">
        <v>875</v>
      </c>
      <c r="O159" s="2"/>
      <c r="P159" s="2"/>
      <c r="Q159" s="2"/>
      <c r="R159" s="3"/>
      <c r="S159" s="369">
        <v>4.0</v>
      </c>
      <c r="T159" s="483"/>
      <c r="U159" s="483"/>
      <c r="V159" s="483"/>
      <c r="W159" s="483"/>
      <c r="X159" s="483"/>
      <c r="Y159" s="485" t="s">
        <v>206</v>
      </c>
      <c r="Z159" s="2"/>
      <c r="AA159" s="2"/>
      <c r="AB159" s="2"/>
      <c r="AC159" s="2"/>
      <c r="AD159" s="2"/>
      <c r="AE159" s="2"/>
      <c r="AF159" s="2"/>
      <c r="AG159" s="3"/>
      <c r="AH159" s="486">
        <f>AH157+AH158</f>
        <v>272</v>
      </c>
      <c r="AI159" s="370"/>
      <c r="AJ159" s="370"/>
      <c r="AK159" s="370"/>
      <c r="AL159" s="370"/>
      <c r="AM159" s="370"/>
      <c r="AN159" s="370"/>
      <c r="AO159" s="370"/>
      <c r="AP159" s="370"/>
      <c r="AQ159" s="370"/>
      <c r="AR159" s="370"/>
      <c r="AS159" s="370"/>
      <c r="AT159" s="370"/>
      <c r="AU159" s="370"/>
      <c r="AV159" s="370"/>
      <c r="AW159" s="370"/>
      <c r="AX159" s="370"/>
      <c r="AY159" s="370"/>
    </row>
    <row r="160" ht="15.75" hidden="1" customHeight="1">
      <c r="A160" s="370"/>
      <c r="B160" s="370"/>
      <c r="C160" s="370"/>
      <c r="D160" s="370"/>
      <c r="E160" s="370"/>
      <c r="F160" s="370"/>
      <c r="G160" s="370"/>
      <c r="H160" s="370"/>
      <c r="I160" s="370"/>
      <c r="J160" s="370"/>
      <c r="K160" s="370"/>
      <c r="L160" s="370"/>
      <c r="M160" s="370"/>
      <c r="N160" s="485" t="s">
        <v>876</v>
      </c>
      <c r="O160" s="2"/>
      <c r="P160" s="2"/>
      <c r="Q160" s="2"/>
      <c r="R160" s="3"/>
      <c r="S160" s="163">
        <v>14.0</v>
      </c>
      <c r="T160" s="483"/>
      <c r="U160" s="483"/>
      <c r="V160" s="483"/>
      <c r="W160" s="483"/>
      <c r="X160" s="483"/>
      <c r="Y160" s="485" t="s">
        <v>11</v>
      </c>
      <c r="Z160" s="2"/>
      <c r="AA160" s="2"/>
      <c r="AB160" s="2"/>
      <c r="AC160" s="2"/>
      <c r="AD160" s="2"/>
      <c r="AE160" s="2"/>
      <c r="AF160" s="2"/>
      <c r="AG160" s="3"/>
      <c r="AH160" s="486">
        <f>AH156-AH159</f>
        <v>22</v>
      </c>
      <c r="AI160" s="370"/>
      <c r="AJ160" s="370"/>
      <c r="AK160" s="370"/>
      <c r="AL160" s="370"/>
      <c r="AM160" s="370"/>
      <c r="AN160" s="370"/>
      <c r="AO160" s="370"/>
      <c r="AP160" s="370"/>
      <c r="AQ160" s="370"/>
      <c r="AR160" s="370"/>
      <c r="AS160" s="370"/>
      <c r="AT160" s="370"/>
      <c r="AU160" s="370"/>
      <c r="AV160" s="370"/>
      <c r="AW160" s="370"/>
      <c r="AX160" s="370"/>
      <c r="AY160" s="370"/>
    </row>
    <row r="161" ht="15.75" hidden="1" customHeight="1">
      <c r="A161" s="370"/>
      <c r="B161" s="370"/>
      <c r="C161" s="370"/>
      <c r="D161" s="370"/>
      <c r="E161" s="370"/>
      <c r="F161" s="370"/>
      <c r="G161" s="370"/>
      <c r="H161" s="370"/>
      <c r="I161" s="370"/>
      <c r="J161" s="370"/>
      <c r="K161" s="370"/>
      <c r="L161" s="370"/>
      <c r="M161" s="370"/>
      <c r="N161" s="485" t="s">
        <v>877</v>
      </c>
      <c r="O161" s="2"/>
      <c r="P161" s="2"/>
      <c r="Q161" s="2"/>
      <c r="R161" s="3"/>
      <c r="S161" s="163">
        <v>3.0</v>
      </c>
      <c r="T161" s="483"/>
      <c r="U161" s="483"/>
      <c r="V161" s="483"/>
      <c r="W161" s="483"/>
      <c r="X161" s="483"/>
      <c r="Y161" s="485"/>
      <c r="Z161" s="2"/>
      <c r="AA161" s="2"/>
      <c r="AB161" s="2"/>
      <c r="AC161" s="2"/>
      <c r="AD161" s="2"/>
      <c r="AE161" s="2"/>
      <c r="AF161" s="2"/>
      <c r="AG161" s="3"/>
      <c r="AH161" s="486"/>
      <c r="AI161" s="370"/>
      <c r="AJ161" s="370"/>
      <c r="AK161" s="370"/>
      <c r="AL161" s="370"/>
      <c r="AM161" s="370"/>
      <c r="AN161" s="370"/>
      <c r="AO161" s="370"/>
      <c r="AP161" s="370"/>
      <c r="AQ161" s="370"/>
      <c r="AR161" s="370"/>
      <c r="AS161" s="370"/>
      <c r="AT161" s="370"/>
      <c r="AU161" s="370"/>
      <c r="AV161" s="370"/>
      <c r="AW161" s="370"/>
      <c r="AX161" s="370"/>
      <c r="AY161" s="370"/>
    </row>
    <row r="162" ht="15.75" hidden="1" customHeight="1">
      <c r="A162" s="370"/>
      <c r="B162" s="370"/>
      <c r="C162" s="370"/>
      <c r="D162" s="370"/>
      <c r="E162" s="370"/>
      <c r="F162" s="370"/>
      <c r="G162" s="370"/>
      <c r="H162" s="370"/>
      <c r="I162" s="370"/>
      <c r="J162" s="370"/>
      <c r="K162" s="370"/>
      <c r="L162" s="370"/>
      <c r="M162" s="370"/>
      <c r="N162" s="485" t="s">
        <v>878</v>
      </c>
      <c r="O162" s="2"/>
      <c r="P162" s="2"/>
      <c r="Q162" s="2"/>
      <c r="R162" s="3"/>
      <c r="S162" s="163">
        <v>7.0</v>
      </c>
      <c r="T162" s="483"/>
      <c r="U162" s="483"/>
      <c r="V162" s="483"/>
      <c r="W162" s="483"/>
      <c r="X162" s="483"/>
      <c r="Y162" s="485" t="s">
        <v>879</v>
      </c>
      <c r="Z162" s="2"/>
      <c r="AA162" s="2"/>
      <c r="AB162" s="2"/>
      <c r="AC162" s="2"/>
      <c r="AD162" s="2"/>
      <c r="AE162" s="2"/>
      <c r="AF162" s="2"/>
      <c r="AG162" s="3"/>
      <c r="AH162" s="486"/>
      <c r="AI162" s="370"/>
      <c r="AJ162" s="370"/>
      <c r="AK162" s="370"/>
      <c r="AL162" s="370"/>
      <c r="AM162" s="370"/>
      <c r="AN162" s="370"/>
      <c r="AO162" s="370"/>
      <c r="AP162" s="370"/>
      <c r="AQ162" s="370"/>
      <c r="AR162" s="370"/>
      <c r="AS162" s="370"/>
      <c r="AT162" s="370"/>
      <c r="AU162" s="370"/>
      <c r="AV162" s="370"/>
      <c r="AW162" s="370"/>
      <c r="AX162" s="370"/>
      <c r="AY162" s="370"/>
    </row>
    <row r="163" ht="15.75" hidden="1" customHeight="1">
      <c r="A163" s="370"/>
      <c r="B163" s="370"/>
      <c r="C163" s="370"/>
      <c r="D163" s="370"/>
      <c r="E163" s="370"/>
      <c r="F163" s="370"/>
      <c r="G163" s="370"/>
      <c r="H163" s="370"/>
      <c r="I163" s="370"/>
      <c r="J163" s="370"/>
      <c r="K163" s="370"/>
      <c r="L163" s="370"/>
      <c r="M163" s="370"/>
      <c r="N163" s="485" t="s">
        <v>880</v>
      </c>
      <c r="O163" s="2"/>
      <c r="P163" s="2"/>
      <c r="Q163" s="2"/>
      <c r="R163" s="3"/>
      <c r="S163" s="163"/>
      <c r="T163" s="483"/>
      <c r="U163" s="483"/>
      <c r="V163" s="483"/>
      <c r="W163" s="483"/>
      <c r="X163" s="483"/>
      <c r="Y163" s="485" t="s">
        <v>235</v>
      </c>
      <c r="Z163" s="2"/>
      <c r="AA163" s="2"/>
      <c r="AB163" s="2"/>
      <c r="AC163" s="2"/>
      <c r="AD163" s="2"/>
      <c r="AE163" s="2"/>
      <c r="AF163" s="2"/>
      <c r="AG163" s="3"/>
      <c r="AH163" s="486">
        <v>4.0</v>
      </c>
      <c r="AI163" s="370"/>
      <c r="AJ163" s="370"/>
      <c r="AK163" s="370"/>
      <c r="AL163" s="370"/>
      <c r="AM163" s="370"/>
      <c r="AN163" s="370"/>
      <c r="AO163" s="370"/>
      <c r="AP163" s="370"/>
      <c r="AQ163" s="370"/>
      <c r="AR163" s="370"/>
      <c r="AS163" s="370"/>
      <c r="AT163" s="370"/>
      <c r="AU163" s="370"/>
      <c r="AV163" s="370"/>
      <c r="AW163" s="370"/>
      <c r="AX163" s="370"/>
      <c r="AY163" s="370"/>
    </row>
    <row r="164" ht="15.75" hidden="1" customHeight="1">
      <c r="A164" s="370"/>
      <c r="B164" s="370"/>
      <c r="C164" s="370"/>
      <c r="D164" s="370"/>
      <c r="E164" s="370"/>
      <c r="F164" s="370"/>
      <c r="G164" s="370"/>
      <c r="H164" s="370"/>
      <c r="I164" s="370"/>
      <c r="J164" s="370"/>
      <c r="K164" s="370"/>
      <c r="L164" s="370"/>
      <c r="M164" s="370"/>
      <c r="N164" s="485" t="s">
        <v>881</v>
      </c>
      <c r="O164" s="2"/>
      <c r="P164" s="2"/>
      <c r="Q164" s="2"/>
      <c r="R164" s="3"/>
      <c r="S164" s="163">
        <v>40.0</v>
      </c>
      <c r="T164" s="483"/>
      <c r="U164" s="483"/>
      <c r="V164" s="483"/>
      <c r="W164" s="483"/>
      <c r="X164" s="483"/>
      <c r="Y164" s="485" t="s">
        <v>882</v>
      </c>
      <c r="Z164" s="2"/>
      <c r="AA164" s="2"/>
      <c r="AB164" s="2"/>
      <c r="AC164" s="2"/>
      <c r="AD164" s="2"/>
      <c r="AE164" s="2"/>
      <c r="AF164" s="2"/>
      <c r="AG164" s="3"/>
      <c r="AH164" s="486">
        <v>2.0</v>
      </c>
      <c r="AI164" s="370"/>
      <c r="AJ164" s="370"/>
      <c r="AK164" s="370"/>
      <c r="AL164" s="370"/>
      <c r="AM164" s="370"/>
      <c r="AN164" s="370"/>
      <c r="AO164" s="370"/>
      <c r="AP164" s="370"/>
      <c r="AQ164" s="370"/>
      <c r="AR164" s="370"/>
      <c r="AS164" s="370"/>
      <c r="AT164" s="370"/>
      <c r="AU164" s="370"/>
      <c r="AV164" s="370"/>
      <c r="AW164" s="370"/>
      <c r="AX164" s="370"/>
      <c r="AY164" s="370"/>
    </row>
    <row r="165" ht="15.75" hidden="1" customHeight="1">
      <c r="A165" s="370"/>
      <c r="B165" s="370"/>
      <c r="C165" s="370"/>
      <c r="D165" s="370"/>
      <c r="E165" s="370"/>
      <c r="F165" s="370"/>
      <c r="G165" s="370"/>
      <c r="H165" s="370"/>
      <c r="I165" s="370"/>
      <c r="J165" s="370"/>
      <c r="K165" s="370"/>
      <c r="L165" s="370"/>
      <c r="M165" s="370"/>
      <c r="N165" s="485" t="s">
        <v>234</v>
      </c>
      <c r="O165" s="2"/>
      <c r="P165" s="2"/>
      <c r="Q165" s="2"/>
      <c r="R165" s="3"/>
      <c r="S165" s="163">
        <v>5.0</v>
      </c>
      <c r="T165" s="483"/>
      <c r="U165" s="483"/>
      <c r="V165" s="483"/>
      <c r="W165" s="483"/>
      <c r="X165" s="483"/>
      <c r="Y165" s="485" t="s">
        <v>883</v>
      </c>
      <c r="Z165" s="2"/>
      <c r="AA165" s="2"/>
      <c r="AB165" s="2"/>
      <c r="AC165" s="2"/>
      <c r="AD165" s="2"/>
      <c r="AE165" s="2"/>
      <c r="AF165" s="2"/>
      <c r="AG165" s="3"/>
      <c r="AH165" s="486">
        <v>2.0</v>
      </c>
      <c r="AI165" s="370"/>
      <c r="AJ165" s="370"/>
      <c r="AK165" s="370"/>
      <c r="AL165" s="370"/>
      <c r="AM165" s="370"/>
      <c r="AN165" s="370"/>
      <c r="AO165" s="370"/>
      <c r="AP165" s="370"/>
      <c r="AQ165" s="370"/>
      <c r="AR165" s="370"/>
      <c r="AS165" s="370"/>
      <c r="AT165" s="370"/>
      <c r="AU165" s="370"/>
      <c r="AV165" s="370"/>
      <c r="AW165" s="370"/>
      <c r="AX165" s="370"/>
      <c r="AY165" s="370"/>
    </row>
    <row r="166" ht="15.75" hidden="1" customHeight="1">
      <c r="A166" s="370"/>
      <c r="B166" s="370"/>
      <c r="C166" s="370"/>
      <c r="D166" s="370"/>
      <c r="E166" s="370"/>
      <c r="F166" s="370"/>
      <c r="G166" s="370"/>
      <c r="H166" s="370"/>
      <c r="I166" s="370"/>
      <c r="J166" s="370"/>
      <c r="K166" s="370"/>
      <c r="L166" s="370"/>
      <c r="M166" s="370"/>
      <c r="N166" s="485" t="s">
        <v>206</v>
      </c>
      <c r="O166" s="2"/>
      <c r="P166" s="2"/>
      <c r="Q166" s="2"/>
      <c r="R166" s="3"/>
      <c r="S166" s="94">
        <f>SUBTOTAL(9,S159:S165)</f>
        <v>73</v>
      </c>
      <c r="T166" s="483"/>
      <c r="U166" s="483"/>
      <c r="V166" s="483"/>
      <c r="W166" s="483"/>
      <c r="X166" s="483"/>
      <c r="Y166" s="485" t="s">
        <v>884</v>
      </c>
      <c r="Z166" s="2"/>
      <c r="AA166" s="2"/>
      <c r="AB166" s="2"/>
      <c r="AC166" s="2"/>
      <c r="AD166" s="2"/>
      <c r="AE166" s="2"/>
      <c r="AF166" s="2"/>
      <c r="AG166" s="3"/>
      <c r="AH166" s="486">
        <v>10.0</v>
      </c>
      <c r="AI166" s="370"/>
      <c r="AJ166" s="370"/>
      <c r="AK166" s="370"/>
      <c r="AL166" s="370"/>
      <c r="AM166" s="370"/>
      <c r="AN166" s="370"/>
      <c r="AO166" s="370"/>
      <c r="AP166" s="370"/>
      <c r="AQ166" s="370"/>
      <c r="AR166" s="370"/>
      <c r="AS166" s="370"/>
      <c r="AT166" s="370"/>
      <c r="AU166" s="370"/>
      <c r="AV166" s="370"/>
      <c r="AW166" s="370"/>
      <c r="AX166" s="370"/>
      <c r="AY166" s="370"/>
    </row>
    <row r="167" ht="15.75" hidden="1" customHeight="1">
      <c r="A167" s="370"/>
      <c r="B167" s="370"/>
      <c r="C167" s="370"/>
      <c r="D167" s="370"/>
      <c r="E167" s="370"/>
      <c r="F167" s="370"/>
      <c r="G167" s="370"/>
      <c r="H167" s="370"/>
      <c r="I167" s="370"/>
      <c r="J167" s="370"/>
      <c r="K167" s="370"/>
      <c r="L167" s="370"/>
      <c r="M167" s="370"/>
      <c r="N167" s="487"/>
      <c r="O167" s="2"/>
      <c r="P167" s="2"/>
      <c r="Q167" s="2"/>
      <c r="R167" s="2"/>
      <c r="S167" s="3"/>
      <c r="T167" s="483"/>
      <c r="U167" s="483"/>
      <c r="V167" s="483"/>
      <c r="W167" s="483"/>
      <c r="X167" s="483"/>
      <c r="Y167" s="485" t="s">
        <v>885</v>
      </c>
      <c r="Z167" s="2"/>
      <c r="AA167" s="2"/>
      <c r="AB167" s="2"/>
      <c r="AC167" s="2"/>
      <c r="AD167" s="2"/>
      <c r="AE167" s="2"/>
      <c r="AF167" s="2"/>
      <c r="AG167" s="3"/>
      <c r="AH167" s="486">
        <v>1.0</v>
      </c>
      <c r="AI167" s="370"/>
      <c r="AJ167" s="370"/>
      <c r="AK167" s="370"/>
      <c r="AL167" s="370"/>
      <c r="AM167" s="370"/>
      <c r="AN167" s="370"/>
      <c r="AO167" s="370"/>
      <c r="AP167" s="370"/>
      <c r="AQ167" s="370"/>
      <c r="AR167" s="370"/>
      <c r="AS167" s="370"/>
      <c r="AT167" s="370"/>
      <c r="AU167" s="370"/>
      <c r="AV167" s="370"/>
      <c r="AW167" s="370"/>
      <c r="AX167" s="370"/>
      <c r="AY167" s="370"/>
    </row>
    <row r="168" ht="15.75" hidden="1" customHeight="1">
      <c r="A168" s="370"/>
      <c r="B168" s="370"/>
      <c r="C168" s="370"/>
      <c r="D168" s="370"/>
      <c r="E168" s="370"/>
      <c r="F168" s="370"/>
      <c r="G168" s="370"/>
      <c r="H168" s="370"/>
      <c r="I168" s="370"/>
      <c r="J168" s="370"/>
      <c r="K168" s="370"/>
      <c r="L168" s="370"/>
      <c r="M168" s="370"/>
      <c r="N168" s="485" t="s">
        <v>886</v>
      </c>
      <c r="O168" s="2"/>
      <c r="P168" s="2"/>
      <c r="Q168" s="2"/>
      <c r="R168" s="3"/>
      <c r="S168" s="94">
        <f>S157-S166</f>
        <v>1</v>
      </c>
      <c r="T168" s="483"/>
      <c r="U168" s="483"/>
      <c r="V168" s="483"/>
      <c r="W168" s="483"/>
      <c r="X168" s="483"/>
      <c r="Y168" s="485" t="s">
        <v>887</v>
      </c>
      <c r="Z168" s="2"/>
      <c r="AA168" s="2"/>
      <c r="AB168" s="2"/>
      <c r="AC168" s="2"/>
      <c r="AD168" s="2"/>
      <c r="AE168" s="2"/>
      <c r="AF168" s="2"/>
      <c r="AG168" s="3"/>
      <c r="AH168" s="486">
        <v>1.0</v>
      </c>
      <c r="AI168" s="370"/>
      <c r="AJ168" s="370"/>
      <c r="AK168" s="370"/>
      <c r="AL168" s="370"/>
      <c r="AM168" s="370"/>
      <c r="AN168" s="370"/>
      <c r="AO168" s="370"/>
      <c r="AP168" s="370"/>
      <c r="AQ168" s="370"/>
      <c r="AR168" s="370"/>
      <c r="AS168" s="370"/>
      <c r="AT168" s="370"/>
      <c r="AU168" s="370"/>
      <c r="AV168" s="370"/>
      <c r="AW168" s="370"/>
      <c r="AX168" s="370"/>
      <c r="AY168" s="370"/>
    </row>
    <row r="169" ht="15.75" hidden="1" customHeight="1">
      <c r="A169" s="370"/>
      <c r="B169" s="370"/>
      <c r="C169" s="370"/>
      <c r="D169" s="370"/>
      <c r="E169" s="370"/>
      <c r="F169" s="370"/>
      <c r="G169" s="370"/>
      <c r="H169" s="370"/>
      <c r="I169" s="370"/>
      <c r="J169" s="370"/>
      <c r="K169" s="370"/>
      <c r="L169" s="370"/>
      <c r="M169" s="370"/>
      <c r="N169" s="488"/>
      <c r="O169" s="488"/>
      <c r="P169" s="488"/>
      <c r="Q169" s="488"/>
      <c r="R169" s="488"/>
      <c r="S169" s="489"/>
      <c r="T169" s="483"/>
      <c r="U169" s="483"/>
      <c r="V169" s="483"/>
      <c r="W169" s="483"/>
      <c r="X169" s="483"/>
      <c r="Y169" s="485" t="s">
        <v>206</v>
      </c>
      <c r="Z169" s="2"/>
      <c r="AA169" s="2"/>
      <c r="AB169" s="2"/>
      <c r="AC169" s="2"/>
      <c r="AD169" s="2"/>
      <c r="AE169" s="2"/>
      <c r="AF169" s="2"/>
      <c r="AG169" s="3"/>
      <c r="AH169" s="486">
        <f>SUM(AH163:AH168)</f>
        <v>20</v>
      </c>
      <c r="AI169" s="370"/>
      <c r="AJ169" s="370"/>
      <c r="AK169" s="370"/>
      <c r="AL169" s="370"/>
      <c r="AM169" s="370"/>
      <c r="AN169" s="370"/>
      <c r="AO169" s="370"/>
      <c r="AP169" s="370"/>
      <c r="AQ169" s="370"/>
      <c r="AR169" s="370"/>
      <c r="AS169" s="370"/>
      <c r="AT169" s="370"/>
      <c r="AU169" s="370"/>
      <c r="AV169" s="370"/>
      <c r="AW169" s="370"/>
      <c r="AX169" s="370"/>
      <c r="AY169" s="370"/>
    </row>
    <row r="170" ht="15.75" hidden="1" customHeight="1">
      <c r="A170" s="370"/>
      <c r="B170" s="370"/>
      <c r="C170" s="370"/>
      <c r="D170" s="370"/>
      <c r="E170" s="370"/>
      <c r="F170" s="370"/>
      <c r="G170" s="370"/>
      <c r="H170" s="370"/>
      <c r="I170" s="370"/>
      <c r="J170" s="370"/>
      <c r="K170" s="370"/>
      <c r="L170" s="370"/>
      <c r="M170" s="370"/>
      <c r="N170" s="488"/>
      <c r="O170" s="488"/>
      <c r="P170" s="488"/>
      <c r="Q170" s="488"/>
      <c r="R170" s="488"/>
      <c r="S170" s="489"/>
      <c r="T170" s="483"/>
      <c r="U170" s="483"/>
      <c r="V170" s="483"/>
      <c r="W170" s="483"/>
      <c r="X170" s="483"/>
      <c r="Y170" s="485" t="s">
        <v>886</v>
      </c>
      <c r="Z170" s="2"/>
      <c r="AA170" s="2"/>
      <c r="AB170" s="2"/>
      <c r="AC170" s="2"/>
      <c r="AD170" s="2"/>
      <c r="AE170" s="2"/>
      <c r="AF170" s="2"/>
      <c r="AG170" s="3"/>
      <c r="AH170" s="486">
        <f>AH160-AH169</f>
        <v>2</v>
      </c>
      <c r="AI170" s="370"/>
      <c r="AJ170" s="370"/>
      <c r="AK170" s="370"/>
      <c r="AL170" s="370"/>
      <c r="AM170" s="370"/>
      <c r="AN170" s="370"/>
      <c r="AO170" s="370"/>
      <c r="AP170" s="370"/>
      <c r="AQ170" s="370"/>
      <c r="AR170" s="370"/>
      <c r="AS170" s="370"/>
      <c r="AT170" s="370"/>
      <c r="AU170" s="370"/>
      <c r="AV170" s="370"/>
      <c r="AW170" s="370"/>
      <c r="AX170" s="370"/>
      <c r="AY170" s="370"/>
    </row>
    <row r="171" ht="15.75" customHeight="1">
      <c r="A171" s="370"/>
      <c r="B171" s="370"/>
      <c r="C171" s="370"/>
      <c r="D171" s="370"/>
      <c r="E171" s="370"/>
      <c r="F171" s="370"/>
      <c r="G171" s="370"/>
      <c r="H171" s="370"/>
      <c r="I171" s="370"/>
      <c r="J171" s="370"/>
      <c r="K171" s="370"/>
      <c r="L171" s="370"/>
      <c r="M171" s="370"/>
      <c r="N171" s="488"/>
      <c r="O171" s="488"/>
      <c r="P171" s="488"/>
      <c r="Q171" s="488"/>
      <c r="R171" s="488"/>
      <c r="S171" s="489"/>
      <c r="T171" s="483"/>
      <c r="U171" s="483"/>
      <c r="V171" s="483"/>
      <c r="W171" s="483"/>
      <c r="X171" s="483"/>
      <c r="Y171" s="488"/>
      <c r="Z171" s="488"/>
      <c r="AA171" s="488"/>
      <c r="AB171" s="488"/>
      <c r="AC171" s="488"/>
      <c r="AD171" s="488"/>
      <c r="AE171" s="488"/>
      <c r="AF171" s="488"/>
      <c r="AG171" s="488"/>
      <c r="AH171" s="172"/>
      <c r="AI171" s="370"/>
      <c r="AJ171" s="370"/>
      <c r="AK171" s="370"/>
      <c r="AL171" s="370"/>
      <c r="AM171" s="370"/>
      <c r="AN171" s="370"/>
      <c r="AO171" s="370"/>
      <c r="AP171" s="370"/>
      <c r="AQ171" s="370"/>
      <c r="AR171" s="370"/>
      <c r="AS171" s="370"/>
      <c r="AT171" s="370"/>
      <c r="AU171" s="370"/>
      <c r="AV171" s="370"/>
      <c r="AW171" s="370"/>
      <c r="AX171" s="370"/>
      <c r="AY171" s="370"/>
    </row>
    <row r="172" ht="15.75" customHeight="1">
      <c r="A172" s="370"/>
      <c r="B172" s="370"/>
      <c r="C172" s="370"/>
      <c r="D172" s="370"/>
      <c r="E172" s="370"/>
      <c r="F172" s="370"/>
      <c r="G172" s="370"/>
      <c r="H172" s="370"/>
      <c r="I172" s="370"/>
      <c r="J172" s="370"/>
      <c r="K172" s="370"/>
      <c r="L172" s="370"/>
      <c r="M172" s="370"/>
      <c r="N172" s="488"/>
      <c r="O172" s="488"/>
      <c r="P172" s="488"/>
      <c r="Q172" s="488"/>
      <c r="R172" s="488"/>
      <c r="S172" s="489"/>
      <c r="T172" s="483"/>
      <c r="U172" s="483"/>
      <c r="V172" s="483"/>
      <c r="W172" s="483"/>
      <c r="X172" s="483"/>
      <c r="Y172" s="488"/>
      <c r="Z172" s="488"/>
      <c r="AA172" s="488"/>
      <c r="AB172" s="488"/>
      <c r="AC172" s="488"/>
      <c r="AD172" s="488"/>
      <c r="AE172" s="488"/>
      <c r="AF172" s="488"/>
      <c r="AG172" s="488"/>
      <c r="AH172" s="172"/>
      <c r="AI172" s="370"/>
      <c r="AJ172" s="370"/>
      <c r="AK172" s="370"/>
      <c r="AL172" s="370"/>
      <c r="AM172" s="370"/>
      <c r="AN172" s="370"/>
      <c r="AO172" s="370"/>
      <c r="AP172" s="370"/>
      <c r="AQ172" s="370"/>
      <c r="AR172" s="370"/>
      <c r="AS172" s="370"/>
      <c r="AT172" s="370"/>
      <c r="AU172" s="370"/>
      <c r="AV172" s="370"/>
      <c r="AW172" s="370"/>
      <c r="AX172" s="370"/>
      <c r="AY172" s="370"/>
    </row>
    <row r="173" ht="15.75" hidden="1" customHeight="1">
      <c r="A173" s="370"/>
      <c r="B173" s="370"/>
      <c r="C173" s="370"/>
      <c r="D173" s="370"/>
      <c r="E173" s="370"/>
      <c r="F173" s="370"/>
      <c r="G173" s="370"/>
      <c r="H173" s="370"/>
      <c r="I173" s="370"/>
      <c r="J173" s="370"/>
      <c r="K173" s="370"/>
      <c r="L173" s="370"/>
      <c r="M173" s="370"/>
      <c r="N173" s="488"/>
      <c r="O173" s="488"/>
      <c r="P173" s="488"/>
      <c r="Q173" s="488"/>
      <c r="R173" s="488"/>
      <c r="S173" s="489"/>
      <c r="T173" s="483"/>
      <c r="U173" s="483"/>
      <c r="V173" s="483"/>
      <c r="W173" s="483"/>
      <c r="X173" s="483"/>
      <c r="Y173" s="488"/>
      <c r="Z173" s="488"/>
      <c r="AA173" s="488"/>
      <c r="AB173" s="488"/>
      <c r="AC173" s="488"/>
      <c r="AD173" s="488"/>
      <c r="AE173" s="488"/>
      <c r="AF173" s="488"/>
      <c r="AG173" s="488"/>
      <c r="AH173" s="172"/>
      <c r="AI173" s="370"/>
      <c r="AJ173" s="370"/>
      <c r="AK173" s="370"/>
      <c r="AL173" s="370"/>
      <c r="AM173" s="370"/>
      <c r="AN173" s="370"/>
      <c r="AO173" s="370"/>
      <c r="AP173" s="370"/>
      <c r="AQ173" s="370"/>
      <c r="AR173" s="370"/>
      <c r="AS173" s="370"/>
      <c r="AT173" s="370"/>
      <c r="AU173" s="370"/>
      <c r="AV173" s="370"/>
      <c r="AW173" s="370"/>
      <c r="AX173" s="370"/>
      <c r="AY173" s="370"/>
    </row>
    <row r="174" ht="16.5" hidden="1" customHeight="1">
      <c r="A174" s="370"/>
      <c r="B174" s="370"/>
      <c r="C174" s="490" t="s">
        <v>888</v>
      </c>
      <c r="D174" s="474"/>
      <c r="E174" s="474"/>
      <c r="F174" s="474"/>
      <c r="G174" s="474"/>
      <c r="H174" s="474"/>
      <c r="I174" s="474"/>
      <c r="J174" s="474"/>
      <c r="K174" s="474"/>
      <c r="L174" s="474"/>
      <c r="M174" s="474"/>
      <c r="N174" s="403"/>
      <c r="O174" s="403"/>
      <c r="P174" s="403"/>
      <c r="Q174" s="403"/>
      <c r="R174" s="403"/>
      <c r="S174" s="403"/>
      <c r="T174" s="403"/>
      <c r="U174" s="403"/>
      <c r="V174" s="403"/>
      <c r="W174" s="483"/>
      <c r="X174" s="483"/>
      <c r="Y174" s="488"/>
      <c r="Z174" s="488"/>
      <c r="AA174" s="488"/>
      <c r="AB174" s="488"/>
      <c r="AC174" s="488"/>
      <c r="AD174" s="488"/>
      <c r="AE174" s="488"/>
      <c r="AF174" s="488"/>
      <c r="AG174" s="488"/>
      <c r="AH174" s="172"/>
      <c r="AI174" s="370"/>
      <c r="AJ174" s="370"/>
      <c r="AK174" s="370"/>
      <c r="AL174" s="370"/>
      <c r="AM174" s="370"/>
      <c r="AN174" s="370"/>
      <c r="AO174" s="370"/>
      <c r="AP174" s="370"/>
      <c r="AQ174" s="370"/>
      <c r="AR174" s="370"/>
      <c r="AS174" s="370"/>
      <c r="AT174" s="370"/>
      <c r="AU174" s="370"/>
      <c r="AV174" s="370"/>
      <c r="AW174" s="370"/>
      <c r="AX174" s="370"/>
      <c r="AY174" s="370"/>
    </row>
    <row r="175" ht="12.75" hidden="1" customHeight="1">
      <c r="A175" s="370"/>
      <c r="B175" s="370"/>
      <c r="C175" s="491" t="s">
        <v>889</v>
      </c>
      <c r="D175" s="298"/>
      <c r="E175" s="492" t="s">
        <v>890</v>
      </c>
      <c r="F175" s="298"/>
      <c r="G175" s="493" t="s">
        <v>891</v>
      </c>
      <c r="H175" s="2"/>
      <c r="I175" s="3"/>
      <c r="J175" s="400" t="s">
        <v>892</v>
      </c>
      <c r="K175" s="2"/>
      <c r="L175" s="2"/>
      <c r="M175" s="3"/>
      <c r="N175" s="370"/>
      <c r="O175" s="494"/>
      <c r="P175" s="370"/>
      <c r="Q175" s="370"/>
      <c r="R175" s="370"/>
      <c r="S175" s="370"/>
      <c r="T175" s="370"/>
      <c r="U175" s="370"/>
      <c r="V175" s="370"/>
      <c r="W175" s="370"/>
      <c r="X175" s="370"/>
      <c r="Y175" s="370"/>
      <c r="Z175" s="370"/>
      <c r="AA175" s="370"/>
      <c r="AB175" s="370"/>
      <c r="AC175" s="370"/>
      <c r="AD175" s="370"/>
      <c r="AE175" s="370"/>
      <c r="AF175" s="370"/>
      <c r="AG175" s="370"/>
      <c r="AH175" s="370"/>
      <c r="AI175" s="370"/>
      <c r="AJ175" s="370"/>
      <c r="AK175" s="370"/>
      <c r="AL175" s="370"/>
      <c r="AM175" s="370"/>
      <c r="AN175" s="370"/>
      <c r="AO175" s="370"/>
      <c r="AP175" s="370"/>
      <c r="AQ175" s="370"/>
      <c r="AR175" s="370"/>
      <c r="AS175" s="370"/>
      <c r="AT175" s="370"/>
      <c r="AU175" s="370"/>
      <c r="AV175" s="370"/>
      <c r="AW175" s="370"/>
      <c r="AX175" s="370"/>
      <c r="AY175" s="370"/>
    </row>
    <row r="176" ht="15.75" hidden="1" customHeight="1">
      <c r="A176" s="370"/>
      <c r="B176" s="370"/>
      <c r="C176" s="495"/>
      <c r="D176" s="475"/>
      <c r="E176" s="495"/>
      <c r="F176" s="475"/>
      <c r="G176" s="496" t="s">
        <v>893</v>
      </c>
      <c r="H176" s="3"/>
      <c r="I176" s="497" t="s">
        <v>894</v>
      </c>
      <c r="J176" s="496" t="s">
        <v>893</v>
      </c>
      <c r="K176" s="3"/>
      <c r="L176" s="497" t="s">
        <v>11</v>
      </c>
      <c r="M176" s="3"/>
      <c r="N176" s="370"/>
      <c r="O176" s="370"/>
      <c r="P176" s="370"/>
      <c r="Q176" s="370"/>
      <c r="R176" s="370"/>
      <c r="S176" s="370"/>
      <c r="T176" s="370"/>
      <c r="U176" s="370"/>
      <c r="V176" s="370"/>
      <c r="W176" s="370"/>
      <c r="X176" s="370"/>
      <c r="Y176" s="370"/>
      <c r="Z176" s="370"/>
      <c r="AA176" s="370"/>
      <c r="AB176" s="370"/>
      <c r="AC176" s="370"/>
      <c r="AD176" s="370"/>
      <c r="AE176" s="370"/>
      <c r="AF176" s="370"/>
      <c r="AG176" s="370"/>
      <c r="AH176" s="370"/>
      <c r="AI176" s="370"/>
      <c r="AJ176" s="370"/>
      <c r="AK176" s="370"/>
      <c r="AL176" s="370"/>
      <c r="AM176" s="370"/>
      <c r="AN176" s="370"/>
      <c r="AO176" s="370"/>
      <c r="AP176" s="370"/>
      <c r="AQ176" s="370"/>
      <c r="AR176" s="370"/>
      <c r="AS176" s="370"/>
      <c r="AT176" s="370"/>
      <c r="AU176" s="370"/>
      <c r="AV176" s="370"/>
      <c r="AW176" s="370"/>
      <c r="AX176" s="370"/>
      <c r="AY176" s="370"/>
    </row>
    <row r="177" ht="12.75" hidden="1" customHeight="1">
      <c r="A177" s="370"/>
      <c r="B177" s="370"/>
      <c r="C177" s="498" t="s">
        <v>245</v>
      </c>
      <c r="D177" s="499"/>
      <c r="E177" s="500" t="e">
        <v>#VALUE!</v>
      </c>
      <c r="F177" s="499"/>
      <c r="G177" s="501" t="e">
        <v>#VALUE!</v>
      </c>
      <c r="H177" s="499"/>
      <c r="I177" s="502" t="str">
        <f t="shared" ref="I177:I205" si="2">E177-G177</f>
        <v>#VALUE!</v>
      </c>
      <c r="J177" s="501" t="e">
        <v>#VALUE!</v>
      </c>
      <c r="K177" s="499"/>
      <c r="L177" s="503"/>
      <c r="M177" s="499"/>
      <c r="N177" s="370"/>
      <c r="O177" s="370"/>
      <c r="P177" s="370"/>
      <c r="Q177" s="370"/>
      <c r="R177" s="370"/>
      <c r="S177" s="370"/>
      <c r="T177" s="370"/>
      <c r="U177" s="370"/>
      <c r="V177" s="370"/>
      <c r="W177" s="370"/>
      <c r="X177" s="370"/>
      <c r="Y177" s="370"/>
      <c r="Z177" s="370"/>
      <c r="AA177" s="370"/>
      <c r="AB177" s="370"/>
      <c r="AC177" s="370"/>
      <c r="AD177" s="370"/>
      <c r="AE177" s="370"/>
      <c r="AF177" s="370"/>
      <c r="AG177" s="370"/>
      <c r="AH177" s="370"/>
      <c r="AI177" s="370"/>
      <c r="AJ177" s="370"/>
      <c r="AK177" s="370"/>
      <c r="AL177" s="370"/>
      <c r="AM177" s="370"/>
      <c r="AN177" s="370"/>
      <c r="AO177" s="370"/>
      <c r="AP177" s="370"/>
      <c r="AQ177" s="370"/>
      <c r="AR177" s="370"/>
      <c r="AS177" s="370"/>
      <c r="AT177" s="370"/>
      <c r="AU177" s="370"/>
      <c r="AV177" s="370"/>
      <c r="AW177" s="370"/>
      <c r="AX177" s="370"/>
      <c r="AY177" s="370"/>
    </row>
    <row r="178" ht="15.75" hidden="1" customHeight="1">
      <c r="A178" s="370"/>
      <c r="B178" s="370"/>
      <c r="C178" s="504" t="s">
        <v>242</v>
      </c>
      <c r="D178" s="505"/>
      <c r="E178" s="500" t="e">
        <v>#VALUE!</v>
      </c>
      <c r="F178" s="499"/>
      <c r="G178" s="506" t="e">
        <v>#VALUE!</v>
      </c>
      <c r="H178" s="505"/>
      <c r="I178" s="507" t="str">
        <f t="shared" si="2"/>
        <v>#VALUE!</v>
      </c>
      <c r="J178" s="506" t="e">
        <v>#VALUE!</v>
      </c>
      <c r="K178" s="505"/>
      <c r="L178" s="508"/>
      <c r="M178" s="505"/>
      <c r="N178" s="370"/>
      <c r="O178" s="370"/>
      <c r="P178" s="370"/>
      <c r="Q178" s="370"/>
      <c r="R178" s="370"/>
      <c r="S178" s="370"/>
      <c r="T178" s="370"/>
      <c r="U178" s="370"/>
      <c r="V178" s="370"/>
      <c r="W178" s="370"/>
      <c r="X178" s="370"/>
      <c r="Y178" s="370"/>
      <c r="Z178" s="370"/>
      <c r="AA178" s="370"/>
      <c r="AB178" s="370"/>
      <c r="AC178" s="370"/>
      <c r="AD178" s="370"/>
      <c r="AE178" s="370"/>
      <c r="AF178" s="370"/>
      <c r="AG178" s="370"/>
      <c r="AH178" s="370"/>
      <c r="AI178" s="370"/>
      <c r="AJ178" s="370"/>
      <c r="AK178" s="370"/>
      <c r="AL178" s="370"/>
      <c r="AM178" s="370"/>
      <c r="AN178" s="370"/>
      <c r="AO178" s="370"/>
      <c r="AP178" s="370"/>
      <c r="AQ178" s="370"/>
      <c r="AR178" s="370"/>
      <c r="AS178" s="370"/>
      <c r="AT178" s="370"/>
      <c r="AU178" s="370"/>
      <c r="AV178" s="370"/>
      <c r="AW178" s="370"/>
      <c r="AX178" s="370"/>
      <c r="AY178" s="370"/>
    </row>
    <row r="179" ht="15.75" hidden="1" customHeight="1">
      <c r="A179" s="370"/>
      <c r="B179" s="370"/>
      <c r="C179" s="504" t="s">
        <v>237</v>
      </c>
      <c r="D179" s="505"/>
      <c r="E179" s="500" t="e">
        <v>#VALUE!</v>
      </c>
      <c r="F179" s="499"/>
      <c r="G179" s="506" t="e">
        <v>#VALUE!</v>
      </c>
      <c r="H179" s="505"/>
      <c r="I179" s="507" t="str">
        <f t="shared" si="2"/>
        <v>#VALUE!</v>
      </c>
      <c r="J179" s="506" t="e">
        <v>#VALUE!</v>
      </c>
      <c r="K179" s="505"/>
      <c r="L179" s="508"/>
      <c r="M179" s="505"/>
      <c r="N179" s="370"/>
      <c r="O179" s="370"/>
      <c r="P179" s="370"/>
      <c r="Q179" s="370"/>
      <c r="R179" s="370"/>
      <c r="S179" s="370"/>
      <c r="T179" s="370"/>
      <c r="U179" s="370"/>
      <c r="V179" s="370"/>
      <c r="W179" s="370"/>
      <c r="X179" s="370"/>
      <c r="Y179" s="370"/>
      <c r="Z179" s="370"/>
      <c r="AA179" s="370"/>
      <c r="AB179" s="370"/>
      <c r="AC179" s="370"/>
      <c r="AD179" s="370"/>
      <c r="AE179" s="370"/>
      <c r="AF179" s="370"/>
      <c r="AG179" s="370"/>
      <c r="AH179" s="370"/>
      <c r="AI179" s="370"/>
      <c r="AJ179" s="370"/>
      <c r="AK179" s="370"/>
      <c r="AL179" s="370"/>
      <c r="AM179" s="370"/>
      <c r="AN179" s="370"/>
      <c r="AO179" s="370"/>
      <c r="AP179" s="370"/>
      <c r="AQ179" s="370"/>
      <c r="AR179" s="370"/>
      <c r="AS179" s="370"/>
      <c r="AT179" s="370"/>
      <c r="AU179" s="370"/>
      <c r="AV179" s="370"/>
      <c r="AW179" s="370"/>
      <c r="AX179" s="370"/>
      <c r="AY179" s="370"/>
    </row>
    <row r="180" ht="15.75" hidden="1" customHeight="1">
      <c r="A180" s="370"/>
      <c r="B180" s="370"/>
      <c r="C180" s="504" t="s">
        <v>856</v>
      </c>
      <c r="D180" s="505"/>
      <c r="E180" s="500" t="e">
        <v>#VALUE!</v>
      </c>
      <c r="F180" s="499"/>
      <c r="G180" s="506" t="e">
        <v>#VALUE!</v>
      </c>
      <c r="H180" s="505"/>
      <c r="I180" s="507" t="str">
        <f t="shared" si="2"/>
        <v>#VALUE!</v>
      </c>
      <c r="J180" s="506" t="e">
        <v>#VALUE!</v>
      </c>
      <c r="K180" s="505"/>
      <c r="L180" s="508"/>
      <c r="M180" s="505"/>
      <c r="N180" s="370"/>
      <c r="O180" s="370"/>
      <c r="P180" s="370"/>
      <c r="Q180" s="370"/>
      <c r="R180" s="370"/>
      <c r="S180" s="370"/>
      <c r="T180" s="370"/>
      <c r="U180" s="370"/>
      <c r="V180" s="370"/>
      <c r="W180" s="370"/>
      <c r="X180" s="370"/>
      <c r="Y180" s="370"/>
      <c r="Z180" s="370"/>
      <c r="AA180" s="370"/>
      <c r="AB180" s="370"/>
      <c r="AC180" s="370"/>
      <c r="AD180" s="370"/>
      <c r="AE180" s="370"/>
      <c r="AF180" s="370"/>
      <c r="AG180" s="370"/>
      <c r="AH180" s="370"/>
      <c r="AI180" s="370"/>
      <c r="AJ180" s="370"/>
      <c r="AK180" s="370"/>
      <c r="AL180" s="370"/>
      <c r="AM180" s="370"/>
      <c r="AN180" s="370"/>
      <c r="AO180" s="370"/>
      <c r="AP180" s="370"/>
      <c r="AQ180" s="370"/>
      <c r="AR180" s="370"/>
      <c r="AS180" s="370"/>
      <c r="AT180" s="370"/>
      <c r="AU180" s="370"/>
      <c r="AV180" s="370"/>
      <c r="AW180" s="370"/>
      <c r="AX180" s="370"/>
      <c r="AY180" s="370"/>
    </row>
    <row r="181" ht="15.75" hidden="1" customHeight="1">
      <c r="A181" s="370"/>
      <c r="B181" s="370"/>
      <c r="C181" s="504" t="s">
        <v>261</v>
      </c>
      <c r="D181" s="505"/>
      <c r="E181" s="500" t="e">
        <v>#VALUE!</v>
      </c>
      <c r="F181" s="499"/>
      <c r="G181" s="506" t="e">
        <v>#VALUE!</v>
      </c>
      <c r="H181" s="505"/>
      <c r="I181" s="507" t="str">
        <f t="shared" si="2"/>
        <v>#VALUE!</v>
      </c>
      <c r="J181" s="506" t="e">
        <v>#VALUE!</v>
      </c>
      <c r="K181" s="505"/>
      <c r="L181" s="508"/>
      <c r="M181" s="505"/>
      <c r="N181" s="370"/>
      <c r="O181" s="370"/>
      <c r="P181" s="370"/>
      <c r="Q181" s="370"/>
      <c r="R181" s="370"/>
      <c r="S181" s="370"/>
      <c r="T181" s="370"/>
      <c r="U181" s="370"/>
      <c r="V181" s="370"/>
      <c r="W181" s="370"/>
      <c r="X181" s="370"/>
      <c r="Y181" s="370"/>
      <c r="Z181" s="370"/>
      <c r="AA181" s="370"/>
      <c r="AB181" s="370"/>
      <c r="AC181" s="370"/>
      <c r="AD181" s="370"/>
      <c r="AE181" s="370"/>
      <c r="AF181" s="370"/>
      <c r="AG181" s="370"/>
      <c r="AH181" s="370"/>
      <c r="AI181" s="370"/>
      <c r="AJ181" s="370"/>
      <c r="AK181" s="370"/>
      <c r="AL181" s="370"/>
      <c r="AM181" s="370"/>
      <c r="AN181" s="370"/>
      <c r="AO181" s="370"/>
      <c r="AP181" s="370"/>
      <c r="AQ181" s="370"/>
      <c r="AR181" s="370"/>
      <c r="AS181" s="370"/>
      <c r="AT181" s="370"/>
      <c r="AU181" s="370"/>
      <c r="AV181" s="370"/>
      <c r="AW181" s="370"/>
      <c r="AX181" s="370"/>
      <c r="AY181" s="370"/>
    </row>
    <row r="182" ht="15.75" hidden="1" customHeight="1">
      <c r="A182" s="370"/>
      <c r="B182" s="370"/>
      <c r="C182" s="504" t="s">
        <v>895</v>
      </c>
      <c r="D182" s="505"/>
      <c r="E182" s="500" t="e">
        <v>#VALUE!</v>
      </c>
      <c r="F182" s="499"/>
      <c r="G182" s="506" t="e">
        <v>#VALUE!</v>
      </c>
      <c r="H182" s="505"/>
      <c r="I182" s="507" t="str">
        <f t="shared" si="2"/>
        <v>#VALUE!</v>
      </c>
      <c r="J182" s="506" t="e">
        <v>#VALUE!</v>
      </c>
      <c r="K182" s="505"/>
      <c r="L182" s="509"/>
      <c r="M182" s="505"/>
      <c r="N182" s="370"/>
      <c r="O182" s="370"/>
      <c r="P182" s="370"/>
      <c r="Q182" s="370"/>
      <c r="R182" s="370"/>
      <c r="S182" s="370"/>
      <c r="T182" s="370"/>
      <c r="U182" s="370"/>
      <c r="V182" s="370"/>
      <c r="W182" s="370"/>
      <c r="X182" s="370"/>
      <c r="Y182" s="370"/>
      <c r="Z182" s="370"/>
      <c r="AA182" s="370"/>
      <c r="AB182" s="370"/>
      <c r="AC182" s="370"/>
      <c r="AD182" s="370"/>
      <c r="AE182" s="370"/>
      <c r="AF182" s="370"/>
      <c r="AG182" s="370"/>
      <c r="AH182" s="370"/>
      <c r="AI182" s="370"/>
      <c r="AJ182" s="370"/>
      <c r="AK182" s="370"/>
      <c r="AL182" s="370"/>
      <c r="AM182" s="370"/>
      <c r="AN182" s="370"/>
      <c r="AO182" s="370"/>
      <c r="AP182" s="370"/>
      <c r="AQ182" s="370"/>
      <c r="AR182" s="370"/>
      <c r="AS182" s="370"/>
      <c r="AT182" s="370"/>
      <c r="AU182" s="370"/>
      <c r="AV182" s="370"/>
      <c r="AW182" s="370"/>
      <c r="AX182" s="370"/>
      <c r="AY182" s="370"/>
    </row>
    <row r="183" ht="15.75" hidden="1" customHeight="1">
      <c r="A183" s="370"/>
      <c r="B183" s="370"/>
      <c r="C183" s="504" t="s">
        <v>249</v>
      </c>
      <c r="D183" s="505"/>
      <c r="E183" s="500" t="e">
        <v>#VALUE!</v>
      </c>
      <c r="F183" s="499"/>
      <c r="G183" s="506" t="e">
        <v>#VALUE!</v>
      </c>
      <c r="H183" s="505"/>
      <c r="I183" s="507" t="str">
        <f t="shared" si="2"/>
        <v>#VALUE!</v>
      </c>
      <c r="J183" s="506" t="e">
        <v>#VALUE!</v>
      </c>
      <c r="K183" s="505"/>
      <c r="L183" s="508"/>
      <c r="M183" s="505"/>
      <c r="N183" s="370"/>
      <c r="O183" s="370"/>
      <c r="P183" s="370"/>
      <c r="Q183" s="370"/>
      <c r="R183" s="370"/>
      <c r="S183" s="370"/>
      <c r="T183" s="370"/>
      <c r="U183" s="370"/>
      <c r="V183" s="370"/>
      <c r="W183" s="370"/>
      <c r="X183" s="370"/>
      <c r="Y183" s="370"/>
      <c r="Z183" s="370"/>
      <c r="AA183" s="370"/>
      <c r="AB183" s="370"/>
      <c r="AC183" s="370"/>
      <c r="AD183" s="370"/>
      <c r="AE183" s="370"/>
      <c r="AF183" s="370"/>
      <c r="AG183" s="370"/>
      <c r="AH183" s="370"/>
      <c r="AI183" s="370"/>
      <c r="AJ183" s="370"/>
      <c r="AK183" s="370"/>
      <c r="AL183" s="370"/>
      <c r="AM183" s="370"/>
      <c r="AN183" s="370"/>
      <c r="AO183" s="370"/>
      <c r="AP183" s="370"/>
      <c r="AQ183" s="370"/>
      <c r="AR183" s="370"/>
      <c r="AS183" s="370"/>
      <c r="AT183" s="370"/>
      <c r="AU183" s="370"/>
      <c r="AV183" s="370"/>
      <c r="AW183" s="370"/>
      <c r="AX183" s="370"/>
      <c r="AY183" s="370"/>
    </row>
    <row r="184" ht="15.75" hidden="1" customHeight="1">
      <c r="A184" s="370"/>
      <c r="B184" s="370"/>
      <c r="C184" s="504" t="s">
        <v>251</v>
      </c>
      <c r="D184" s="505"/>
      <c r="E184" s="500" t="e">
        <v>#VALUE!</v>
      </c>
      <c r="F184" s="499"/>
      <c r="G184" s="506" t="e">
        <v>#VALUE!</v>
      </c>
      <c r="H184" s="505"/>
      <c r="I184" s="507" t="str">
        <f t="shared" si="2"/>
        <v>#VALUE!</v>
      </c>
      <c r="J184" s="506" t="e">
        <v>#VALUE!</v>
      </c>
      <c r="K184" s="505"/>
      <c r="L184" s="508"/>
      <c r="M184" s="505"/>
      <c r="N184" s="370"/>
      <c r="O184" s="370"/>
      <c r="P184" s="370"/>
      <c r="Q184" s="370"/>
      <c r="R184" s="370"/>
      <c r="S184" s="370"/>
      <c r="T184" s="370"/>
      <c r="U184" s="370"/>
      <c r="V184" s="370"/>
      <c r="W184" s="370"/>
      <c r="X184" s="370"/>
      <c r="Y184" s="370"/>
      <c r="Z184" s="370"/>
      <c r="AA184" s="370"/>
      <c r="AB184" s="370"/>
      <c r="AC184" s="370"/>
      <c r="AD184" s="370"/>
      <c r="AE184" s="370"/>
      <c r="AF184" s="370"/>
      <c r="AG184" s="370"/>
      <c r="AH184" s="370"/>
      <c r="AI184" s="370"/>
      <c r="AJ184" s="370"/>
      <c r="AK184" s="370"/>
      <c r="AL184" s="370"/>
      <c r="AM184" s="370"/>
      <c r="AN184" s="370"/>
      <c r="AO184" s="370"/>
      <c r="AP184" s="370"/>
      <c r="AQ184" s="370"/>
      <c r="AR184" s="370"/>
      <c r="AS184" s="370"/>
      <c r="AT184" s="370"/>
      <c r="AU184" s="370"/>
      <c r="AV184" s="370"/>
      <c r="AW184" s="370"/>
      <c r="AX184" s="370"/>
      <c r="AY184" s="370"/>
    </row>
    <row r="185" ht="15.75" hidden="1" customHeight="1">
      <c r="A185" s="370"/>
      <c r="B185" s="370"/>
      <c r="C185" s="504" t="s">
        <v>287</v>
      </c>
      <c r="D185" s="505"/>
      <c r="E185" s="500" t="e">
        <v>#VALUE!</v>
      </c>
      <c r="F185" s="499"/>
      <c r="G185" s="506" t="e">
        <v>#VALUE!</v>
      </c>
      <c r="H185" s="505"/>
      <c r="I185" s="507" t="str">
        <f t="shared" si="2"/>
        <v>#VALUE!</v>
      </c>
      <c r="J185" s="506" t="e">
        <v>#VALUE!</v>
      </c>
      <c r="K185" s="505"/>
      <c r="L185" s="508"/>
      <c r="M185" s="505"/>
      <c r="N185" s="370"/>
      <c r="O185" s="370"/>
      <c r="P185" s="370"/>
      <c r="Q185" s="370"/>
      <c r="R185" s="370"/>
      <c r="S185" s="370"/>
      <c r="T185" s="370"/>
      <c r="U185" s="370"/>
      <c r="V185" s="370"/>
      <c r="W185" s="370"/>
      <c r="X185" s="370"/>
      <c r="Y185" s="370"/>
      <c r="Z185" s="370"/>
      <c r="AA185" s="370"/>
      <c r="AB185" s="370"/>
      <c r="AC185" s="370"/>
      <c r="AD185" s="370"/>
      <c r="AE185" s="370"/>
      <c r="AF185" s="370"/>
      <c r="AG185" s="370"/>
      <c r="AH185" s="370"/>
      <c r="AI185" s="370"/>
      <c r="AJ185" s="370"/>
      <c r="AK185" s="370"/>
      <c r="AL185" s="370"/>
      <c r="AM185" s="370"/>
      <c r="AN185" s="370"/>
      <c r="AO185" s="370"/>
      <c r="AP185" s="370"/>
      <c r="AQ185" s="370"/>
      <c r="AR185" s="370"/>
      <c r="AS185" s="370"/>
      <c r="AT185" s="370"/>
      <c r="AU185" s="370"/>
      <c r="AV185" s="370"/>
      <c r="AW185" s="370"/>
      <c r="AX185" s="370"/>
      <c r="AY185" s="370"/>
    </row>
    <row r="186" ht="15.75" hidden="1" customHeight="1">
      <c r="A186" s="370"/>
      <c r="B186" s="370"/>
      <c r="C186" s="504" t="s">
        <v>303</v>
      </c>
      <c r="D186" s="505"/>
      <c r="E186" s="500" t="e">
        <v>#VALUE!</v>
      </c>
      <c r="F186" s="499"/>
      <c r="G186" s="506" t="e">
        <v>#VALUE!</v>
      </c>
      <c r="H186" s="505"/>
      <c r="I186" s="507" t="str">
        <f t="shared" si="2"/>
        <v>#VALUE!</v>
      </c>
      <c r="J186" s="506" t="e">
        <v>#VALUE!</v>
      </c>
      <c r="K186" s="505"/>
      <c r="L186" s="508"/>
      <c r="M186" s="505"/>
      <c r="N186" s="370"/>
      <c r="O186" s="370"/>
      <c r="P186" s="370"/>
      <c r="Q186" s="370"/>
      <c r="R186" s="370"/>
      <c r="S186" s="370"/>
      <c r="T186" s="370"/>
      <c r="U186" s="370"/>
      <c r="V186" s="370"/>
      <c r="W186" s="370"/>
      <c r="X186" s="370"/>
      <c r="Y186" s="370"/>
      <c r="Z186" s="370"/>
      <c r="AA186" s="370"/>
      <c r="AB186" s="370"/>
      <c r="AC186" s="370"/>
      <c r="AD186" s="370"/>
      <c r="AE186" s="370"/>
      <c r="AF186" s="370"/>
      <c r="AG186" s="370"/>
      <c r="AH186" s="370"/>
      <c r="AI186" s="370"/>
      <c r="AJ186" s="370"/>
      <c r="AK186" s="370"/>
      <c r="AL186" s="370"/>
      <c r="AM186" s="370"/>
      <c r="AN186" s="370"/>
      <c r="AO186" s="370"/>
      <c r="AP186" s="370"/>
      <c r="AQ186" s="370"/>
      <c r="AR186" s="370"/>
      <c r="AS186" s="370"/>
      <c r="AT186" s="370"/>
      <c r="AU186" s="370"/>
      <c r="AV186" s="370"/>
      <c r="AW186" s="370"/>
      <c r="AX186" s="370"/>
      <c r="AY186" s="370"/>
    </row>
    <row r="187" ht="15.75" hidden="1" customHeight="1">
      <c r="A187" s="370"/>
      <c r="B187" s="370"/>
      <c r="C187" s="504" t="s">
        <v>575</v>
      </c>
      <c r="D187" s="505"/>
      <c r="E187" s="500" t="e">
        <v>#VALUE!</v>
      </c>
      <c r="F187" s="499"/>
      <c r="G187" s="506" t="e">
        <v>#VALUE!</v>
      </c>
      <c r="H187" s="505"/>
      <c r="I187" s="507" t="str">
        <f t="shared" si="2"/>
        <v>#VALUE!</v>
      </c>
      <c r="J187" s="506" t="e">
        <v>#VALUE!</v>
      </c>
      <c r="K187" s="505"/>
      <c r="L187" s="508"/>
      <c r="M187" s="505"/>
      <c r="N187" s="370"/>
      <c r="O187" s="370"/>
      <c r="P187" s="370"/>
      <c r="Q187" s="370"/>
      <c r="R187" s="370"/>
      <c r="S187" s="370"/>
      <c r="T187" s="370"/>
      <c r="U187" s="370"/>
      <c r="V187" s="370"/>
      <c r="W187" s="370"/>
      <c r="X187" s="370"/>
      <c r="Y187" s="370"/>
      <c r="Z187" s="370"/>
      <c r="AA187" s="370"/>
      <c r="AB187" s="370"/>
      <c r="AC187" s="370"/>
      <c r="AD187" s="370"/>
      <c r="AE187" s="370"/>
      <c r="AF187" s="370"/>
      <c r="AG187" s="370"/>
      <c r="AH187" s="370"/>
      <c r="AI187" s="370"/>
      <c r="AJ187" s="370"/>
      <c r="AK187" s="370"/>
      <c r="AL187" s="370"/>
      <c r="AM187" s="370"/>
      <c r="AN187" s="370"/>
      <c r="AO187" s="370"/>
      <c r="AP187" s="370"/>
      <c r="AQ187" s="370"/>
      <c r="AR187" s="370"/>
      <c r="AS187" s="370"/>
      <c r="AT187" s="370"/>
      <c r="AU187" s="370"/>
      <c r="AV187" s="370"/>
      <c r="AW187" s="370"/>
      <c r="AX187" s="370"/>
      <c r="AY187" s="370"/>
    </row>
    <row r="188" ht="15.75" hidden="1" customHeight="1">
      <c r="A188" s="370"/>
      <c r="B188" s="370"/>
      <c r="C188" s="504" t="s">
        <v>267</v>
      </c>
      <c r="D188" s="505"/>
      <c r="E188" s="500" t="e">
        <v>#VALUE!</v>
      </c>
      <c r="F188" s="499"/>
      <c r="G188" s="506" t="e">
        <v>#VALUE!</v>
      </c>
      <c r="H188" s="505"/>
      <c r="I188" s="507" t="str">
        <f t="shared" si="2"/>
        <v>#VALUE!</v>
      </c>
      <c r="J188" s="506" t="e">
        <v>#VALUE!</v>
      </c>
      <c r="K188" s="505"/>
      <c r="L188" s="508"/>
      <c r="M188" s="505"/>
      <c r="N188" s="370"/>
      <c r="O188" s="370"/>
      <c r="P188" s="370"/>
      <c r="Q188" s="370"/>
      <c r="R188" s="370"/>
      <c r="S188" s="370"/>
      <c r="T188" s="370"/>
      <c r="U188" s="370"/>
      <c r="V188" s="370"/>
      <c r="W188" s="370"/>
      <c r="X188" s="370"/>
      <c r="Y188" s="370"/>
      <c r="Z188" s="370"/>
      <c r="AA188" s="370"/>
      <c r="AB188" s="370"/>
      <c r="AC188" s="370"/>
      <c r="AD188" s="370"/>
      <c r="AE188" s="370"/>
      <c r="AF188" s="370"/>
      <c r="AG188" s="370"/>
      <c r="AH188" s="370"/>
      <c r="AI188" s="370"/>
      <c r="AJ188" s="370"/>
      <c r="AK188" s="370"/>
      <c r="AL188" s="370"/>
      <c r="AM188" s="370"/>
      <c r="AN188" s="370"/>
      <c r="AO188" s="370"/>
      <c r="AP188" s="370"/>
      <c r="AQ188" s="370"/>
      <c r="AR188" s="370"/>
      <c r="AS188" s="370"/>
      <c r="AT188" s="370"/>
      <c r="AU188" s="370"/>
      <c r="AV188" s="370"/>
      <c r="AW188" s="370"/>
      <c r="AX188" s="370"/>
      <c r="AY188" s="370"/>
    </row>
    <row r="189" ht="15.75" hidden="1" customHeight="1">
      <c r="A189" s="370"/>
      <c r="B189" s="370"/>
      <c r="C189" s="504" t="s">
        <v>896</v>
      </c>
      <c r="D189" s="505"/>
      <c r="E189" s="500" t="e">
        <v>#VALUE!</v>
      </c>
      <c r="F189" s="499"/>
      <c r="G189" s="506" t="e">
        <v>#VALUE!</v>
      </c>
      <c r="H189" s="505"/>
      <c r="I189" s="507" t="str">
        <f t="shared" si="2"/>
        <v>#VALUE!</v>
      </c>
      <c r="J189" s="506" t="e">
        <v>#VALUE!</v>
      </c>
      <c r="K189" s="505"/>
      <c r="L189" s="508"/>
      <c r="M189" s="505"/>
      <c r="N189" s="370"/>
      <c r="O189" s="370"/>
      <c r="P189" s="370"/>
      <c r="Q189" s="370"/>
      <c r="R189" s="370"/>
      <c r="S189" s="370"/>
      <c r="T189" s="370"/>
      <c r="U189" s="370"/>
      <c r="V189" s="370"/>
      <c r="W189" s="370"/>
      <c r="X189" s="370"/>
      <c r="Y189" s="370"/>
      <c r="Z189" s="370"/>
      <c r="AA189" s="370"/>
      <c r="AB189" s="370"/>
      <c r="AC189" s="370"/>
      <c r="AD189" s="370"/>
      <c r="AE189" s="370"/>
      <c r="AF189" s="370"/>
      <c r="AG189" s="370"/>
      <c r="AH189" s="370"/>
      <c r="AI189" s="370"/>
      <c r="AJ189" s="370"/>
      <c r="AK189" s="370"/>
      <c r="AL189" s="370"/>
      <c r="AM189" s="370"/>
      <c r="AN189" s="370"/>
      <c r="AO189" s="370"/>
      <c r="AP189" s="370"/>
      <c r="AQ189" s="370"/>
      <c r="AR189" s="370"/>
      <c r="AS189" s="370"/>
      <c r="AT189" s="370"/>
      <c r="AU189" s="370"/>
      <c r="AV189" s="370"/>
      <c r="AW189" s="370"/>
      <c r="AX189" s="370"/>
      <c r="AY189" s="370"/>
    </row>
    <row r="190" ht="15.75" hidden="1" customHeight="1">
      <c r="A190" s="370"/>
      <c r="B190" s="370"/>
      <c r="C190" s="504" t="s">
        <v>279</v>
      </c>
      <c r="D190" s="505"/>
      <c r="E190" s="500" t="e">
        <v>#VALUE!</v>
      </c>
      <c r="F190" s="499"/>
      <c r="G190" s="506" t="e">
        <v>#VALUE!</v>
      </c>
      <c r="H190" s="505"/>
      <c r="I190" s="507" t="str">
        <f t="shared" si="2"/>
        <v>#VALUE!</v>
      </c>
      <c r="J190" s="506" t="e">
        <v>#VALUE!</v>
      </c>
      <c r="K190" s="505"/>
      <c r="L190" s="508"/>
      <c r="M190" s="505"/>
      <c r="N190" s="370"/>
      <c r="O190" s="370"/>
      <c r="P190" s="370"/>
      <c r="Q190" s="370"/>
      <c r="R190" s="370"/>
      <c r="S190" s="370"/>
      <c r="T190" s="370"/>
      <c r="U190" s="370"/>
      <c r="V190" s="370"/>
      <c r="W190" s="370"/>
      <c r="X190" s="370"/>
      <c r="Y190" s="370"/>
      <c r="Z190" s="370"/>
      <c r="AA190" s="370"/>
      <c r="AB190" s="370"/>
      <c r="AC190" s="370"/>
      <c r="AD190" s="370"/>
      <c r="AE190" s="370"/>
      <c r="AF190" s="370"/>
      <c r="AG190" s="370"/>
      <c r="AH190" s="370"/>
      <c r="AI190" s="370"/>
      <c r="AJ190" s="370"/>
      <c r="AK190" s="370"/>
      <c r="AL190" s="370"/>
      <c r="AM190" s="370"/>
      <c r="AN190" s="370"/>
      <c r="AO190" s="370"/>
      <c r="AP190" s="370"/>
      <c r="AQ190" s="370"/>
      <c r="AR190" s="370"/>
      <c r="AS190" s="370"/>
      <c r="AT190" s="370"/>
      <c r="AU190" s="370"/>
      <c r="AV190" s="370"/>
      <c r="AW190" s="370"/>
      <c r="AX190" s="370"/>
      <c r="AY190" s="370"/>
    </row>
    <row r="191" ht="15.75" hidden="1" customHeight="1">
      <c r="A191" s="370"/>
      <c r="B191" s="370"/>
      <c r="C191" s="504" t="s">
        <v>257</v>
      </c>
      <c r="D191" s="505"/>
      <c r="E191" s="500" t="e">
        <v>#VALUE!</v>
      </c>
      <c r="F191" s="499"/>
      <c r="G191" s="506" t="e">
        <v>#VALUE!</v>
      </c>
      <c r="H191" s="505"/>
      <c r="I191" s="507" t="str">
        <f t="shared" si="2"/>
        <v>#VALUE!</v>
      </c>
      <c r="J191" s="506" t="e">
        <v>#VALUE!</v>
      </c>
      <c r="K191" s="505"/>
      <c r="L191" s="508"/>
      <c r="M191" s="505"/>
      <c r="N191" s="370"/>
      <c r="O191" s="370"/>
      <c r="P191" s="370"/>
      <c r="Q191" s="370"/>
      <c r="R191" s="370"/>
      <c r="S191" s="370"/>
      <c r="T191" s="370"/>
      <c r="U191" s="370"/>
      <c r="V191" s="370"/>
      <c r="W191" s="370"/>
      <c r="X191" s="370"/>
      <c r="Y191" s="370"/>
      <c r="Z191" s="370"/>
      <c r="AA191" s="370"/>
      <c r="AB191" s="370"/>
      <c r="AC191" s="370"/>
      <c r="AD191" s="370"/>
      <c r="AE191" s="370"/>
      <c r="AF191" s="370"/>
      <c r="AG191" s="370"/>
      <c r="AH191" s="370"/>
      <c r="AI191" s="370"/>
      <c r="AJ191" s="370"/>
      <c r="AK191" s="370"/>
      <c r="AL191" s="370"/>
      <c r="AM191" s="370"/>
      <c r="AN191" s="370"/>
      <c r="AO191" s="370"/>
      <c r="AP191" s="370"/>
      <c r="AQ191" s="370"/>
      <c r="AR191" s="370"/>
      <c r="AS191" s="370"/>
      <c r="AT191" s="370"/>
      <c r="AU191" s="370"/>
      <c r="AV191" s="370"/>
      <c r="AW191" s="370"/>
      <c r="AX191" s="370"/>
      <c r="AY191" s="370"/>
    </row>
    <row r="192" ht="15.75" hidden="1" customHeight="1">
      <c r="A192" s="370"/>
      <c r="B192" s="370"/>
      <c r="C192" s="504" t="s">
        <v>617</v>
      </c>
      <c r="D192" s="505"/>
      <c r="E192" s="500" t="e">
        <v>#VALUE!</v>
      </c>
      <c r="F192" s="499"/>
      <c r="G192" s="506" t="e">
        <v>#VALUE!</v>
      </c>
      <c r="H192" s="505"/>
      <c r="I192" s="507" t="str">
        <f t="shared" si="2"/>
        <v>#VALUE!</v>
      </c>
      <c r="J192" s="506" t="e">
        <v>#VALUE!</v>
      </c>
      <c r="K192" s="505"/>
      <c r="L192" s="508"/>
      <c r="M192" s="505"/>
      <c r="N192" s="370"/>
      <c r="O192" s="370"/>
      <c r="P192" s="370"/>
      <c r="Q192" s="370"/>
      <c r="R192" s="370"/>
      <c r="S192" s="370"/>
      <c r="T192" s="370"/>
      <c r="U192" s="370"/>
      <c r="V192" s="370"/>
      <c r="W192" s="370"/>
      <c r="X192" s="370"/>
      <c r="Y192" s="370"/>
      <c r="Z192" s="370"/>
      <c r="AA192" s="370"/>
      <c r="AB192" s="370"/>
      <c r="AC192" s="370"/>
      <c r="AD192" s="370"/>
      <c r="AE192" s="370"/>
      <c r="AF192" s="370"/>
      <c r="AG192" s="370"/>
      <c r="AH192" s="370"/>
      <c r="AI192" s="370"/>
      <c r="AJ192" s="370"/>
      <c r="AK192" s="370"/>
      <c r="AL192" s="370"/>
      <c r="AM192" s="370"/>
      <c r="AN192" s="370"/>
      <c r="AO192" s="370"/>
      <c r="AP192" s="370"/>
      <c r="AQ192" s="370"/>
      <c r="AR192" s="370"/>
      <c r="AS192" s="370"/>
      <c r="AT192" s="370"/>
      <c r="AU192" s="370"/>
      <c r="AV192" s="370"/>
      <c r="AW192" s="370"/>
      <c r="AX192" s="370"/>
      <c r="AY192" s="370"/>
    </row>
    <row r="193" ht="15.75" hidden="1" customHeight="1">
      <c r="A193" s="370"/>
      <c r="B193" s="370"/>
      <c r="C193" s="504" t="s">
        <v>600</v>
      </c>
      <c r="D193" s="505"/>
      <c r="E193" s="500" t="e">
        <v>#VALUE!</v>
      </c>
      <c r="F193" s="499"/>
      <c r="G193" s="506" t="e">
        <v>#VALUE!</v>
      </c>
      <c r="H193" s="505"/>
      <c r="I193" s="507" t="str">
        <f t="shared" si="2"/>
        <v>#VALUE!</v>
      </c>
      <c r="J193" s="506" t="e">
        <v>#VALUE!</v>
      </c>
      <c r="K193" s="505"/>
      <c r="L193" s="508"/>
      <c r="M193" s="505"/>
      <c r="N193" s="370"/>
      <c r="O193" s="370"/>
      <c r="P193" s="370"/>
      <c r="Q193" s="370"/>
      <c r="R193" s="370"/>
      <c r="S193" s="370"/>
      <c r="T193" s="370"/>
      <c r="U193" s="370"/>
      <c r="V193" s="370"/>
      <c r="W193" s="370"/>
      <c r="X193" s="370"/>
      <c r="Y193" s="370"/>
      <c r="Z193" s="370"/>
      <c r="AA193" s="370"/>
      <c r="AB193" s="370"/>
      <c r="AC193" s="370"/>
      <c r="AD193" s="370"/>
      <c r="AE193" s="370"/>
      <c r="AF193" s="370"/>
      <c r="AG193" s="370"/>
      <c r="AH193" s="370"/>
      <c r="AI193" s="370"/>
      <c r="AJ193" s="370"/>
      <c r="AK193" s="370"/>
      <c r="AL193" s="370"/>
      <c r="AM193" s="370"/>
      <c r="AN193" s="370"/>
      <c r="AO193" s="370"/>
      <c r="AP193" s="370"/>
      <c r="AQ193" s="370"/>
      <c r="AR193" s="370"/>
      <c r="AS193" s="370"/>
      <c r="AT193" s="370"/>
      <c r="AU193" s="370"/>
      <c r="AV193" s="370"/>
      <c r="AW193" s="370"/>
      <c r="AX193" s="370"/>
      <c r="AY193" s="370"/>
    </row>
    <row r="194" ht="15.75" hidden="1" customHeight="1">
      <c r="A194" s="370"/>
      <c r="B194" s="370"/>
      <c r="C194" s="504" t="s">
        <v>334</v>
      </c>
      <c r="D194" s="505"/>
      <c r="E194" s="500" t="e">
        <v>#VALUE!</v>
      </c>
      <c r="F194" s="499"/>
      <c r="G194" s="506" t="e">
        <v>#VALUE!</v>
      </c>
      <c r="H194" s="505"/>
      <c r="I194" s="507" t="str">
        <f t="shared" si="2"/>
        <v>#VALUE!</v>
      </c>
      <c r="J194" s="506" t="e">
        <v>#VALUE!</v>
      </c>
      <c r="K194" s="505"/>
      <c r="L194" s="508"/>
      <c r="M194" s="505"/>
      <c r="N194" s="370"/>
      <c r="O194" s="370"/>
      <c r="P194" s="370"/>
      <c r="Q194" s="370"/>
      <c r="R194" s="370"/>
      <c r="S194" s="370"/>
      <c r="T194" s="370"/>
      <c r="U194" s="370"/>
      <c r="V194" s="370"/>
      <c r="W194" s="370"/>
      <c r="X194" s="370"/>
      <c r="Y194" s="370"/>
      <c r="Z194" s="370"/>
      <c r="AA194" s="370"/>
      <c r="AB194" s="370"/>
      <c r="AC194" s="370"/>
      <c r="AD194" s="370"/>
      <c r="AE194" s="370"/>
      <c r="AF194" s="370"/>
      <c r="AG194" s="370"/>
      <c r="AH194" s="370"/>
      <c r="AI194" s="370"/>
      <c r="AJ194" s="370"/>
      <c r="AK194" s="370"/>
      <c r="AL194" s="370"/>
      <c r="AM194" s="370"/>
      <c r="AN194" s="370"/>
      <c r="AO194" s="370"/>
      <c r="AP194" s="370"/>
      <c r="AQ194" s="370"/>
      <c r="AR194" s="370"/>
      <c r="AS194" s="370"/>
      <c r="AT194" s="370"/>
      <c r="AU194" s="370"/>
      <c r="AV194" s="370"/>
      <c r="AW194" s="370"/>
      <c r="AX194" s="370"/>
      <c r="AY194" s="370"/>
    </row>
    <row r="195" ht="15.75" hidden="1" customHeight="1">
      <c r="A195" s="370"/>
      <c r="B195" s="370"/>
      <c r="C195" s="504" t="s">
        <v>380</v>
      </c>
      <c r="D195" s="505"/>
      <c r="E195" s="500" t="e">
        <v>#VALUE!</v>
      </c>
      <c r="F195" s="499"/>
      <c r="G195" s="506" t="e">
        <v>#VALUE!</v>
      </c>
      <c r="H195" s="505"/>
      <c r="I195" s="507" t="str">
        <f t="shared" si="2"/>
        <v>#VALUE!</v>
      </c>
      <c r="J195" s="506" t="e">
        <v>#VALUE!</v>
      </c>
      <c r="K195" s="505"/>
      <c r="L195" s="508"/>
      <c r="M195" s="505"/>
      <c r="N195" s="370"/>
      <c r="O195" s="370"/>
      <c r="P195" s="370"/>
      <c r="Q195" s="370"/>
      <c r="R195" s="370"/>
      <c r="S195" s="370"/>
      <c r="T195" s="370"/>
      <c r="U195" s="370"/>
      <c r="V195" s="370"/>
      <c r="W195" s="370"/>
      <c r="X195" s="370"/>
      <c r="Y195" s="370"/>
      <c r="Z195" s="370"/>
      <c r="AA195" s="370"/>
      <c r="AB195" s="370"/>
      <c r="AC195" s="370"/>
      <c r="AD195" s="370"/>
      <c r="AE195" s="370"/>
      <c r="AF195" s="370"/>
      <c r="AG195" s="370"/>
      <c r="AH195" s="370"/>
      <c r="AI195" s="370"/>
      <c r="AJ195" s="370"/>
      <c r="AK195" s="370"/>
      <c r="AL195" s="370"/>
      <c r="AM195" s="370"/>
      <c r="AN195" s="370"/>
      <c r="AO195" s="370"/>
      <c r="AP195" s="370"/>
      <c r="AQ195" s="370"/>
      <c r="AR195" s="370"/>
      <c r="AS195" s="370"/>
      <c r="AT195" s="370"/>
      <c r="AU195" s="370"/>
      <c r="AV195" s="370"/>
      <c r="AW195" s="370"/>
      <c r="AX195" s="370"/>
      <c r="AY195" s="370"/>
    </row>
    <row r="196" ht="15.75" hidden="1" customHeight="1">
      <c r="A196" s="370"/>
      <c r="B196" s="370"/>
      <c r="C196" s="504" t="s">
        <v>371</v>
      </c>
      <c r="D196" s="505"/>
      <c r="E196" s="500" t="e">
        <v>#VALUE!</v>
      </c>
      <c r="F196" s="499"/>
      <c r="G196" s="506" t="e">
        <v>#VALUE!</v>
      </c>
      <c r="H196" s="505"/>
      <c r="I196" s="507" t="str">
        <f t="shared" si="2"/>
        <v>#VALUE!</v>
      </c>
      <c r="J196" s="506" t="e">
        <v>#VALUE!</v>
      </c>
      <c r="K196" s="505"/>
      <c r="L196" s="508"/>
      <c r="M196" s="505"/>
      <c r="N196" s="370"/>
      <c r="O196" s="370"/>
      <c r="P196" s="370"/>
      <c r="Q196" s="370"/>
      <c r="R196" s="370"/>
      <c r="S196" s="370"/>
      <c r="T196" s="370"/>
      <c r="U196" s="370"/>
      <c r="V196" s="370"/>
      <c r="W196" s="370"/>
      <c r="X196" s="370"/>
      <c r="Y196" s="370"/>
      <c r="Z196" s="370"/>
      <c r="AA196" s="370"/>
      <c r="AB196" s="370"/>
      <c r="AC196" s="370"/>
      <c r="AD196" s="370"/>
      <c r="AE196" s="370"/>
      <c r="AF196" s="370"/>
      <c r="AG196" s="370"/>
      <c r="AH196" s="370"/>
      <c r="AI196" s="370"/>
      <c r="AJ196" s="370"/>
      <c r="AK196" s="370"/>
      <c r="AL196" s="370"/>
      <c r="AM196" s="370"/>
      <c r="AN196" s="370"/>
      <c r="AO196" s="370"/>
      <c r="AP196" s="370"/>
      <c r="AQ196" s="370"/>
      <c r="AR196" s="370"/>
      <c r="AS196" s="370"/>
      <c r="AT196" s="370"/>
      <c r="AU196" s="370"/>
      <c r="AV196" s="370"/>
      <c r="AW196" s="370"/>
      <c r="AX196" s="370"/>
      <c r="AY196" s="370"/>
    </row>
    <row r="197" ht="15.75" hidden="1" customHeight="1">
      <c r="A197" s="370"/>
      <c r="B197" s="370"/>
      <c r="C197" s="504" t="s">
        <v>864</v>
      </c>
      <c r="D197" s="510"/>
      <c r="E197" s="500" t="e">
        <v>#VALUE!</v>
      </c>
      <c r="F197" s="499"/>
      <c r="G197" s="506" t="e">
        <v>#VALUE!</v>
      </c>
      <c r="H197" s="505"/>
      <c r="I197" s="507" t="str">
        <f t="shared" si="2"/>
        <v>#VALUE!</v>
      </c>
      <c r="J197" s="506" t="e">
        <v>#VALUE!</v>
      </c>
      <c r="K197" s="505"/>
      <c r="L197" s="508"/>
      <c r="M197" s="505"/>
      <c r="N197" s="370"/>
      <c r="O197" s="370"/>
      <c r="P197" s="370"/>
      <c r="Q197" s="370"/>
      <c r="R197" s="370"/>
      <c r="S197" s="370"/>
      <c r="T197" s="370"/>
      <c r="U197" s="370"/>
      <c r="V197" s="370"/>
      <c r="W197" s="370"/>
      <c r="X197" s="370"/>
      <c r="Y197" s="370"/>
      <c r="Z197" s="370"/>
      <c r="AA197" s="370"/>
      <c r="AB197" s="370"/>
      <c r="AC197" s="370"/>
      <c r="AD197" s="370"/>
      <c r="AE197" s="370"/>
      <c r="AF197" s="370"/>
      <c r="AG197" s="370"/>
      <c r="AH197" s="370"/>
      <c r="AI197" s="370"/>
      <c r="AJ197" s="370"/>
      <c r="AK197" s="370"/>
      <c r="AL197" s="370"/>
      <c r="AM197" s="370"/>
      <c r="AN197" s="370"/>
      <c r="AO197" s="370"/>
      <c r="AP197" s="370"/>
      <c r="AQ197" s="370"/>
      <c r="AR197" s="370"/>
      <c r="AS197" s="370"/>
      <c r="AT197" s="370"/>
      <c r="AU197" s="370"/>
      <c r="AV197" s="370"/>
      <c r="AW197" s="370"/>
      <c r="AX197" s="370"/>
      <c r="AY197" s="370"/>
    </row>
    <row r="198" ht="15.75" hidden="1" customHeight="1">
      <c r="A198" s="370"/>
      <c r="B198" s="370"/>
      <c r="C198" s="504" t="s">
        <v>897</v>
      </c>
      <c r="D198" s="505"/>
      <c r="E198" s="500" t="e">
        <v>#VALUE!</v>
      </c>
      <c r="F198" s="499"/>
      <c r="G198" s="506" t="e">
        <v>#VALUE!</v>
      </c>
      <c r="H198" s="505"/>
      <c r="I198" s="507" t="str">
        <f t="shared" si="2"/>
        <v>#VALUE!</v>
      </c>
      <c r="J198" s="506" t="e">
        <v>#VALUE!</v>
      </c>
      <c r="K198" s="505"/>
      <c r="L198" s="508"/>
      <c r="M198" s="505"/>
      <c r="N198" s="370"/>
      <c r="O198" s="370"/>
      <c r="P198" s="370"/>
      <c r="Q198" s="370"/>
      <c r="R198" s="370"/>
      <c r="S198" s="370"/>
      <c r="T198" s="370"/>
      <c r="U198" s="370"/>
      <c r="V198" s="370"/>
      <c r="W198" s="370"/>
      <c r="X198" s="370"/>
      <c r="Y198" s="370"/>
      <c r="Z198" s="370"/>
      <c r="AA198" s="370"/>
      <c r="AB198" s="370"/>
      <c r="AC198" s="370"/>
      <c r="AD198" s="370"/>
      <c r="AE198" s="370"/>
      <c r="AF198" s="370"/>
      <c r="AG198" s="370"/>
      <c r="AH198" s="370"/>
      <c r="AI198" s="370"/>
      <c r="AJ198" s="370"/>
      <c r="AK198" s="370"/>
      <c r="AL198" s="370"/>
      <c r="AM198" s="370"/>
      <c r="AN198" s="370"/>
      <c r="AO198" s="370"/>
      <c r="AP198" s="370"/>
      <c r="AQ198" s="370"/>
      <c r="AR198" s="370"/>
      <c r="AS198" s="370"/>
      <c r="AT198" s="370"/>
      <c r="AU198" s="370"/>
      <c r="AV198" s="370"/>
      <c r="AW198" s="370"/>
      <c r="AX198" s="370"/>
      <c r="AY198" s="370"/>
    </row>
    <row r="199" ht="15.75" hidden="1" customHeight="1">
      <c r="A199" s="370"/>
      <c r="B199" s="370"/>
      <c r="C199" s="504" t="s">
        <v>239</v>
      </c>
      <c r="D199" s="505"/>
      <c r="E199" s="500" t="e">
        <v>#VALUE!</v>
      </c>
      <c r="F199" s="499"/>
      <c r="G199" s="506" t="e">
        <v>#VALUE!</v>
      </c>
      <c r="H199" s="505"/>
      <c r="I199" s="507" t="str">
        <f t="shared" si="2"/>
        <v>#VALUE!</v>
      </c>
      <c r="J199" s="506" t="e">
        <v>#VALUE!</v>
      </c>
      <c r="K199" s="505"/>
      <c r="L199" s="508"/>
      <c r="M199" s="505"/>
      <c r="N199" s="370"/>
      <c r="O199" s="370"/>
      <c r="P199" s="370"/>
      <c r="Q199" s="370"/>
      <c r="R199" s="370"/>
      <c r="S199" s="370"/>
      <c r="T199" s="370"/>
      <c r="U199" s="370"/>
      <c r="V199" s="370"/>
      <c r="W199" s="370"/>
      <c r="X199" s="370"/>
      <c r="Y199" s="370"/>
      <c r="Z199" s="370"/>
      <c r="AA199" s="370"/>
      <c r="AB199" s="370"/>
      <c r="AC199" s="370"/>
      <c r="AD199" s="370"/>
      <c r="AE199" s="370"/>
      <c r="AF199" s="370"/>
      <c r="AG199" s="370"/>
      <c r="AH199" s="370"/>
      <c r="AI199" s="370"/>
      <c r="AJ199" s="370"/>
      <c r="AK199" s="370"/>
      <c r="AL199" s="370"/>
      <c r="AM199" s="370"/>
      <c r="AN199" s="370"/>
      <c r="AO199" s="370"/>
      <c r="AP199" s="370"/>
      <c r="AQ199" s="370"/>
      <c r="AR199" s="370"/>
      <c r="AS199" s="370"/>
      <c r="AT199" s="370"/>
      <c r="AU199" s="370"/>
      <c r="AV199" s="370"/>
      <c r="AW199" s="370"/>
      <c r="AX199" s="370"/>
      <c r="AY199" s="370"/>
    </row>
    <row r="200" ht="15.75" hidden="1" customHeight="1">
      <c r="A200" s="370"/>
      <c r="B200" s="370"/>
      <c r="C200" s="504" t="s">
        <v>389</v>
      </c>
      <c r="D200" s="505"/>
      <c r="E200" s="500" t="e">
        <v>#VALUE!</v>
      </c>
      <c r="F200" s="499"/>
      <c r="G200" s="506" t="e">
        <v>#VALUE!</v>
      </c>
      <c r="H200" s="505"/>
      <c r="I200" s="507" t="str">
        <f t="shared" si="2"/>
        <v>#VALUE!</v>
      </c>
      <c r="J200" s="506" t="e">
        <v>#VALUE!</v>
      </c>
      <c r="K200" s="505"/>
      <c r="L200" s="508"/>
      <c r="M200" s="505"/>
      <c r="N200" s="370"/>
      <c r="O200" s="370"/>
      <c r="P200" s="370"/>
      <c r="Q200" s="370"/>
      <c r="R200" s="370"/>
      <c r="S200" s="370"/>
      <c r="T200" s="370"/>
      <c r="U200" s="370"/>
      <c r="V200" s="370"/>
      <c r="W200" s="370"/>
      <c r="X200" s="370"/>
      <c r="Y200" s="370"/>
      <c r="Z200" s="370"/>
      <c r="AA200" s="370"/>
      <c r="AB200" s="370"/>
      <c r="AC200" s="370"/>
      <c r="AD200" s="370"/>
      <c r="AE200" s="370"/>
      <c r="AF200" s="370"/>
      <c r="AG200" s="370"/>
      <c r="AH200" s="370"/>
      <c r="AI200" s="370"/>
      <c r="AJ200" s="370"/>
      <c r="AK200" s="370"/>
      <c r="AL200" s="370"/>
      <c r="AM200" s="370"/>
      <c r="AN200" s="370"/>
      <c r="AO200" s="370"/>
      <c r="AP200" s="370"/>
      <c r="AQ200" s="370"/>
      <c r="AR200" s="370"/>
      <c r="AS200" s="370"/>
      <c r="AT200" s="370"/>
      <c r="AU200" s="370"/>
      <c r="AV200" s="370"/>
      <c r="AW200" s="370"/>
      <c r="AX200" s="370"/>
      <c r="AY200" s="370"/>
    </row>
    <row r="201" ht="15.75" hidden="1" customHeight="1">
      <c r="A201" s="370"/>
      <c r="B201" s="370"/>
      <c r="C201" s="504" t="s">
        <v>231</v>
      </c>
      <c r="D201" s="505"/>
      <c r="E201" s="500" t="e">
        <v>#VALUE!</v>
      </c>
      <c r="F201" s="499"/>
      <c r="G201" s="506" t="e">
        <v>#VALUE!</v>
      </c>
      <c r="H201" s="505"/>
      <c r="I201" s="507" t="str">
        <f t="shared" si="2"/>
        <v>#VALUE!</v>
      </c>
      <c r="J201" s="506" t="e">
        <v>#VALUE!</v>
      </c>
      <c r="K201" s="505"/>
      <c r="L201" s="508"/>
      <c r="M201" s="505"/>
      <c r="N201" s="370"/>
      <c r="O201" s="370"/>
      <c r="P201" s="370"/>
      <c r="Q201" s="370"/>
      <c r="R201" s="370"/>
      <c r="S201" s="370"/>
      <c r="T201" s="370"/>
      <c r="U201" s="370"/>
      <c r="V201" s="370"/>
      <c r="W201" s="370"/>
      <c r="X201" s="370"/>
      <c r="Y201" s="370"/>
      <c r="Z201" s="370"/>
      <c r="AA201" s="370"/>
      <c r="AB201" s="370"/>
      <c r="AC201" s="370"/>
      <c r="AD201" s="370"/>
      <c r="AE201" s="370"/>
      <c r="AF201" s="370"/>
      <c r="AG201" s="370"/>
      <c r="AH201" s="370"/>
      <c r="AI201" s="370"/>
      <c r="AJ201" s="370"/>
      <c r="AK201" s="370"/>
      <c r="AL201" s="370"/>
      <c r="AM201" s="370"/>
      <c r="AN201" s="370"/>
      <c r="AO201" s="370"/>
      <c r="AP201" s="370"/>
      <c r="AQ201" s="370"/>
      <c r="AR201" s="370"/>
      <c r="AS201" s="370"/>
      <c r="AT201" s="370"/>
      <c r="AU201" s="370"/>
      <c r="AV201" s="370"/>
      <c r="AW201" s="370"/>
      <c r="AX201" s="370"/>
      <c r="AY201" s="370"/>
    </row>
    <row r="202" ht="15.75" hidden="1" customHeight="1">
      <c r="A202" s="370"/>
      <c r="B202" s="370"/>
      <c r="C202" s="504" t="s">
        <v>421</v>
      </c>
      <c r="D202" s="505"/>
      <c r="E202" s="500" t="e">
        <v>#VALUE!</v>
      </c>
      <c r="F202" s="499"/>
      <c r="G202" s="506" t="e">
        <v>#VALUE!</v>
      </c>
      <c r="H202" s="505"/>
      <c r="I202" s="507" t="str">
        <f t="shared" si="2"/>
        <v>#VALUE!</v>
      </c>
      <c r="J202" s="506" t="e">
        <v>#VALUE!</v>
      </c>
      <c r="K202" s="505"/>
      <c r="L202" s="508"/>
      <c r="M202" s="505"/>
      <c r="N202" s="370"/>
      <c r="O202" s="370"/>
      <c r="P202" s="370"/>
      <c r="Q202" s="370"/>
      <c r="R202" s="370"/>
      <c r="S202" s="370"/>
      <c r="T202" s="370"/>
      <c r="U202" s="370"/>
      <c r="V202" s="370"/>
      <c r="W202" s="370"/>
      <c r="X202" s="370"/>
      <c r="Y202" s="370"/>
      <c r="Z202" s="370"/>
      <c r="AA202" s="370"/>
      <c r="AB202" s="370"/>
      <c r="AC202" s="370"/>
      <c r="AD202" s="370"/>
      <c r="AE202" s="370"/>
      <c r="AF202" s="370"/>
      <c r="AG202" s="370"/>
      <c r="AH202" s="370"/>
      <c r="AI202" s="370"/>
      <c r="AJ202" s="370"/>
      <c r="AK202" s="370"/>
      <c r="AL202" s="370"/>
      <c r="AM202" s="370"/>
      <c r="AN202" s="370"/>
      <c r="AO202" s="370"/>
      <c r="AP202" s="370"/>
      <c r="AQ202" s="370"/>
      <c r="AR202" s="370"/>
      <c r="AS202" s="370"/>
      <c r="AT202" s="370"/>
      <c r="AU202" s="370"/>
      <c r="AV202" s="370"/>
      <c r="AW202" s="370"/>
      <c r="AX202" s="370"/>
      <c r="AY202" s="370"/>
    </row>
    <row r="203" ht="15.75" hidden="1" customHeight="1">
      <c r="A203" s="370"/>
      <c r="B203" s="370"/>
      <c r="C203" s="504" t="s">
        <v>353</v>
      </c>
      <c r="D203" s="505"/>
      <c r="E203" s="500" t="e">
        <v>#VALUE!</v>
      </c>
      <c r="F203" s="499"/>
      <c r="G203" s="506" t="e">
        <v>#VALUE!</v>
      </c>
      <c r="H203" s="505"/>
      <c r="I203" s="507" t="str">
        <f t="shared" si="2"/>
        <v>#VALUE!</v>
      </c>
      <c r="J203" s="506" t="e">
        <v>#VALUE!</v>
      </c>
      <c r="K203" s="505"/>
      <c r="L203" s="508"/>
      <c r="M203" s="505"/>
      <c r="N203" s="370"/>
      <c r="O203" s="370"/>
      <c r="P203" s="370"/>
      <c r="Q203" s="370"/>
      <c r="R203" s="370"/>
      <c r="S203" s="370"/>
      <c r="T203" s="370"/>
      <c r="U203" s="370"/>
      <c r="V203" s="370"/>
      <c r="W203" s="370"/>
      <c r="X203" s="370"/>
      <c r="Y203" s="370"/>
      <c r="Z203" s="370"/>
      <c r="AA203" s="370"/>
      <c r="AB203" s="370"/>
      <c r="AC203" s="370"/>
      <c r="AD203" s="370"/>
      <c r="AE203" s="370"/>
      <c r="AF203" s="370"/>
      <c r="AG203" s="370"/>
      <c r="AH203" s="370"/>
      <c r="AI203" s="370"/>
      <c r="AJ203" s="370"/>
      <c r="AK203" s="370"/>
      <c r="AL203" s="370"/>
      <c r="AM203" s="370"/>
      <c r="AN203" s="370"/>
      <c r="AO203" s="370"/>
      <c r="AP203" s="370"/>
      <c r="AQ203" s="370"/>
      <c r="AR203" s="370"/>
      <c r="AS203" s="370"/>
      <c r="AT203" s="370"/>
      <c r="AU203" s="370"/>
      <c r="AV203" s="370"/>
      <c r="AW203" s="370"/>
      <c r="AX203" s="370"/>
      <c r="AY203" s="370"/>
    </row>
    <row r="204" ht="15.75" hidden="1" customHeight="1">
      <c r="A204" s="370"/>
      <c r="B204" s="370"/>
      <c r="C204" s="504" t="s">
        <v>351</v>
      </c>
      <c r="D204" s="505"/>
      <c r="E204" s="500" t="e">
        <v>#VALUE!</v>
      </c>
      <c r="F204" s="499"/>
      <c r="G204" s="506" t="e">
        <v>#VALUE!</v>
      </c>
      <c r="H204" s="505"/>
      <c r="I204" s="507" t="str">
        <f t="shared" si="2"/>
        <v>#VALUE!</v>
      </c>
      <c r="J204" s="506" t="e">
        <v>#VALUE!</v>
      </c>
      <c r="K204" s="505"/>
      <c r="L204" s="508"/>
      <c r="M204" s="505"/>
      <c r="N204" s="370"/>
      <c r="O204" s="370"/>
      <c r="P204" s="370"/>
      <c r="Q204" s="370"/>
      <c r="R204" s="370"/>
      <c r="S204" s="370"/>
      <c r="T204" s="370"/>
      <c r="U204" s="370"/>
      <c r="V204" s="370"/>
      <c r="W204" s="370"/>
      <c r="X204" s="370"/>
      <c r="Y204" s="370"/>
      <c r="Z204" s="370"/>
      <c r="AA204" s="370"/>
      <c r="AB204" s="370"/>
      <c r="AC204" s="370"/>
      <c r="AD204" s="370"/>
      <c r="AE204" s="370"/>
      <c r="AF204" s="370"/>
      <c r="AG204" s="370"/>
      <c r="AH204" s="370"/>
      <c r="AI204" s="370"/>
      <c r="AJ204" s="370"/>
      <c r="AK204" s="370"/>
      <c r="AL204" s="370"/>
      <c r="AM204" s="370"/>
      <c r="AN204" s="370"/>
      <c r="AO204" s="370"/>
      <c r="AP204" s="370"/>
      <c r="AQ204" s="370"/>
      <c r="AR204" s="370"/>
      <c r="AS204" s="370"/>
      <c r="AT204" s="370"/>
      <c r="AU204" s="370"/>
      <c r="AV204" s="370"/>
      <c r="AW204" s="370"/>
      <c r="AX204" s="370"/>
      <c r="AY204" s="370"/>
    </row>
    <row r="205" ht="15.75" hidden="1" customHeight="1">
      <c r="A205" s="370"/>
      <c r="B205" s="370"/>
      <c r="C205" s="511" t="s">
        <v>430</v>
      </c>
      <c r="D205" s="512"/>
      <c r="E205" s="500" t="e">
        <v>#VALUE!</v>
      </c>
      <c r="F205" s="499"/>
      <c r="G205" s="513" t="e">
        <v>#VALUE!</v>
      </c>
      <c r="H205" s="512"/>
      <c r="I205" s="514" t="str">
        <f t="shared" si="2"/>
        <v>#VALUE!</v>
      </c>
      <c r="J205" s="513" t="e">
        <v>#VALUE!</v>
      </c>
      <c r="K205" s="512"/>
      <c r="L205" s="515"/>
      <c r="M205" s="512"/>
      <c r="N205" s="370"/>
      <c r="O205" s="370"/>
      <c r="P205" s="370"/>
      <c r="Q205" s="370"/>
      <c r="R205" s="370"/>
      <c r="S205" s="370"/>
      <c r="T205" s="370"/>
      <c r="U205" s="370"/>
      <c r="V205" s="370"/>
      <c r="W205" s="370"/>
      <c r="X205" s="370"/>
      <c r="Y205" s="370"/>
      <c r="Z205" s="370"/>
      <c r="AA205" s="370"/>
      <c r="AB205" s="370"/>
      <c r="AC205" s="370"/>
      <c r="AD205" s="370"/>
      <c r="AE205" s="370"/>
      <c r="AF205" s="370"/>
      <c r="AG205" s="370"/>
      <c r="AH205" s="370"/>
      <c r="AI205" s="370"/>
      <c r="AJ205" s="370"/>
      <c r="AK205" s="370"/>
      <c r="AL205" s="370"/>
      <c r="AM205" s="370"/>
      <c r="AN205" s="370"/>
      <c r="AO205" s="516"/>
      <c r="AP205" s="370"/>
      <c r="AQ205" s="370"/>
      <c r="AR205" s="370"/>
      <c r="AS205" s="370"/>
      <c r="AT205" s="370"/>
      <c r="AU205" s="370"/>
      <c r="AV205" s="370"/>
      <c r="AW205" s="370"/>
      <c r="AX205" s="370"/>
      <c r="AY205" s="370"/>
    </row>
    <row r="206" ht="15.75" hidden="1" customHeight="1">
      <c r="A206" s="370"/>
      <c r="B206" s="370"/>
      <c r="C206" s="400" t="s">
        <v>206</v>
      </c>
      <c r="D206" s="3"/>
      <c r="E206" s="517" t="str">
        <f>SUM(E177:E205)</f>
        <v>#VALUE!</v>
      </c>
      <c r="F206" s="3"/>
      <c r="G206" s="518" t="str">
        <f>SUM(G177:G205)</f>
        <v>#VALUE!</v>
      </c>
      <c r="H206" s="3"/>
      <c r="I206" s="519" t="str">
        <f t="shared" ref="I206:J206" si="3">SUM(I177:I205)</f>
        <v>#VALUE!</v>
      </c>
      <c r="J206" s="518" t="str">
        <f t="shared" si="3"/>
        <v>#VALUE!</v>
      </c>
      <c r="K206" s="3"/>
      <c r="L206" s="520"/>
      <c r="M206" s="3"/>
      <c r="N206" s="370"/>
      <c r="O206" s="370"/>
      <c r="P206" s="370"/>
      <c r="Q206" s="370"/>
      <c r="R206" s="370"/>
      <c r="S206" s="370"/>
      <c r="T206" s="370"/>
      <c r="U206" s="370"/>
      <c r="V206" s="370"/>
      <c r="W206" s="370"/>
      <c r="X206" s="370"/>
      <c r="Y206" s="370"/>
      <c r="Z206" s="370"/>
      <c r="AA206" s="370"/>
      <c r="AB206" s="370"/>
      <c r="AC206" s="370"/>
      <c r="AD206" s="370"/>
      <c r="AE206" s="370"/>
      <c r="AF206" s="370"/>
      <c r="AG206" s="370"/>
      <c r="AH206" s="370"/>
      <c r="AI206" s="370"/>
      <c r="AJ206" s="370"/>
      <c r="AK206" s="370"/>
      <c r="AL206" s="370"/>
      <c r="AM206" s="370"/>
      <c r="AN206" s="370"/>
      <c r="AO206" s="370"/>
      <c r="AP206" s="370"/>
      <c r="AQ206" s="370"/>
      <c r="AR206" s="370"/>
      <c r="AS206" s="370"/>
      <c r="AT206" s="370"/>
      <c r="AU206" s="370"/>
      <c r="AV206" s="370"/>
      <c r="AW206" s="370"/>
      <c r="AX206" s="370"/>
      <c r="AY206" s="370"/>
    </row>
    <row r="207" ht="15.75" customHeight="1">
      <c r="A207" s="370"/>
      <c r="B207" s="370"/>
      <c r="C207" s="370"/>
      <c r="D207" s="370"/>
      <c r="E207" s="370"/>
      <c r="F207" s="370"/>
      <c r="G207" s="370"/>
      <c r="H207" s="370"/>
      <c r="I207" s="370"/>
      <c r="J207" s="370"/>
      <c r="K207" s="370"/>
      <c r="L207" s="370"/>
      <c r="M207" s="370"/>
      <c r="N207" s="370"/>
      <c r="O207" s="370"/>
      <c r="P207" s="370"/>
      <c r="Q207" s="370"/>
      <c r="R207" s="370"/>
      <c r="S207" s="370"/>
      <c r="T207" s="370"/>
      <c r="U207" s="370"/>
      <c r="V207" s="370"/>
      <c r="W207" s="370"/>
      <c r="X207" s="370"/>
      <c r="Y207" s="370"/>
      <c r="Z207" s="370"/>
      <c r="AA207" s="370"/>
      <c r="AB207" s="370"/>
      <c r="AC207" s="370"/>
      <c r="AD207" s="370"/>
      <c r="AE207" s="370"/>
      <c r="AF207" s="370"/>
      <c r="AG207" s="370"/>
      <c r="AH207" s="370"/>
      <c r="AI207" s="370"/>
      <c r="AJ207" s="370"/>
      <c r="AK207" s="370"/>
      <c r="AL207" s="370"/>
      <c r="AM207" s="370"/>
      <c r="AN207" s="370"/>
      <c r="AO207" s="370"/>
      <c r="AP207" s="370"/>
      <c r="AQ207" s="370"/>
      <c r="AR207" s="370"/>
      <c r="AS207" s="370"/>
      <c r="AT207" s="370"/>
      <c r="AU207" s="370"/>
      <c r="AV207" s="370"/>
      <c r="AW207" s="370"/>
      <c r="AX207" s="370"/>
      <c r="AY207" s="370"/>
    </row>
    <row r="208" ht="15.75" customHeight="1">
      <c r="A208" s="370"/>
      <c r="B208" s="370"/>
      <c r="C208" s="370"/>
      <c r="D208" s="370"/>
      <c r="E208" s="370"/>
      <c r="F208" s="370"/>
      <c r="G208" s="370"/>
      <c r="H208" s="370"/>
      <c r="I208" s="370"/>
      <c r="J208" s="370"/>
      <c r="K208" s="370"/>
      <c r="L208" s="370"/>
      <c r="M208" s="370"/>
      <c r="N208" s="370"/>
      <c r="O208" s="370"/>
      <c r="P208" s="370"/>
      <c r="Q208" s="370"/>
      <c r="R208" s="370"/>
      <c r="S208" s="370"/>
      <c r="T208" s="370"/>
      <c r="U208" s="370"/>
      <c r="V208" s="370"/>
      <c r="W208" s="370"/>
      <c r="X208" s="370"/>
      <c r="Y208" s="370"/>
      <c r="Z208" s="370"/>
      <c r="AA208" s="370"/>
      <c r="AB208" s="370"/>
      <c r="AC208" s="370"/>
      <c r="AD208" s="370"/>
      <c r="AE208" s="370"/>
      <c r="AF208" s="370"/>
      <c r="AG208" s="370"/>
      <c r="AH208" s="370"/>
      <c r="AI208" s="370"/>
      <c r="AJ208" s="370"/>
      <c r="AK208" s="370"/>
      <c r="AL208" s="370"/>
      <c r="AM208" s="370"/>
      <c r="AN208" s="370"/>
      <c r="AO208" s="370"/>
      <c r="AP208" s="370"/>
      <c r="AQ208" s="370"/>
      <c r="AR208" s="370"/>
      <c r="AS208" s="370"/>
      <c r="AT208" s="370"/>
      <c r="AU208" s="370"/>
      <c r="AV208" s="370"/>
      <c r="AW208" s="370"/>
      <c r="AX208" s="370"/>
      <c r="AY208" s="370"/>
    </row>
    <row r="209" ht="15.75" customHeight="1">
      <c r="A209" s="370"/>
      <c r="B209" s="370"/>
      <c r="C209" s="370"/>
      <c r="D209" s="370"/>
      <c r="E209" s="370"/>
      <c r="F209" s="370"/>
      <c r="G209" s="370"/>
      <c r="H209" s="370"/>
      <c r="I209" s="370"/>
      <c r="J209" s="370"/>
      <c r="K209" s="370"/>
      <c r="L209" s="370"/>
      <c r="M209" s="370"/>
      <c r="N209" s="370"/>
      <c r="O209" s="370"/>
      <c r="P209" s="370"/>
      <c r="Q209" s="370"/>
      <c r="R209" s="370"/>
      <c r="S209" s="370"/>
      <c r="T209" s="370"/>
      <c r="U209" s="370"/>
      <c r="V209" s="370"/>
      <c r="W209" s="370"/>
      <c r="X209" s="370"/>
      <c r="Y209" s="370"/>
      <c r="Z209" s="370"/>
      <c r="AA209" s="370"/>
      <c r="AB209" s="370"/>
      <c r="AC209" s="370"/>
      <c r="AD209" s="370"/>
      <c r="AE209" s="370"/>
      <c r="AF209" s="370"/>
      <c r="AG209" s="370"/>
      <c r="AH209" s="370"/>
      <c r="AI209" s="370"/>
      <c r="AJ209" s="370"/>
      <c r="AK209" s="370"/>
      <c r="AL209" s="370"/>
      <c r="AM209" s="370"/>
      <c r="AN209" s="370"/>
      <c r="AO209" s="370"/>
      <c r="AP209" s="370"/>
      <c r="AQ209" s="370"/>
      <c r="AR209" s="370"/>
      <c r="AS209" s="370"/>
      <c r="AT209" s="370"/>
      <c r="AU209" s="370"/>
      <c r="AV209" s="370"/>
      <c r="AW209" s="370"/>
      <c r="AX209" s="370"/>
      <c r="AY209" s="370"/>
    </row>
    <row r="210" ht="15.75" customHeight="1">
      <c r="A210" s="370"/>
      <c r="B210" s="370"/>
      <c r="C210" s="370"/>
      <c r="D210" s="370"/>
      <c r="E210" s="370"/>
      <c r="F210" s="370"/>
      <c r="G210" s="370"/>
      <c r="H210" s="370"/>
      <c r="I210" s="370"/>
      <c r="J210" s="370"/>
      <c r="K210" s="370"/>
      <c r="L210" s="370"/>
      <c r="M210" s="370"/>
      <c r="N210" s="370"/>
      <c r="O210" s="370"/>
      <c r="P210" s="370"/>
      <c r="Q210" s="370"/>
      <c r="R210" s="370"/>
      <c r="S210" s="370"/>
      <c r="T210" s="370"/>
      <c r="U210" s="370"/>
      <c r="V210" s="370"/>
      <c r="W210" s="370"/>
      <c r="X210" s="370"/>
      <c r="Y210" s="370"/>
      <c r="Z210" s="370"/>
      <c r="AA210" s="370"/>
      <c r="AB210" s="370"/>
      <c r="AC210" s="370"/>
      <c r="AD210" s="370"/>
      <c r="AE210" s="370"/>
      <c r="AF210" s="370"/>
      <c r="AG210" s="370"/>
      <c r="AH210" s="370"/>
      <c r="AI210" s="370"/>
      <c r="AJ210" s="370"/>
      <c r="AK210" s="370"/>
      <c r="AL210" s="370"/>
      <c r="AM210" s="370"/>
      <c r="AN210" s="370"/>
      <c r="AO210" s="370"/>
      <c r="AP210" s="370"/>
      <c r="AQ210" s="370"/>
      <c r="AR210" s="370"/>
      <c r="AS210" s="370"/>
      <c r="AT210" s="370"/>
      <c r="AU210" s="370"/>
      <c r="AV210" s="370"/>
      <c r="AW210" s="370"/>
      <c r="AX210" s="370"/>
      <c r="AY210" s="370"/>
    </row>
    <row r="211" ht="15.75" customHeight="1">
      <c r="A211" s="370"/>
      <c r="B211" s="370"/>
      <c r="C211" s="370"/>
      <c r="D211" s="370"/>
      <c r="E211" s="370"/>
      <c r="F211" s="370"/>
      <c r="G211" s="370"/>
      <c r="H211" s="370"/>
      <c r="I211" s="370"/>
      <c r="J211" s="370"/>
      <c r="K211" s="370"/>
      <c r="L211" s="370"/>
      <c r="M211" s="370"/>
      <c r="N211" s="370"/>
      <c r="O211" s="370"/>
      <c r="P211" s="370"/>
      <c r="Q211" s="370"/>
      <c r="R211" s="370"/>
      <c r="S211" s="370"/>
      <c r="T211" s="370"/>
      <c r="U211" s="370"/>
      <c r="V211" s="370"/>
      <c r="W211" s="370"/>
      <c r="X211" s="370"/>
      <c r="Y211" s="370"/>
      <c r="Z211" s="370"/>
      <c r="AA211" s="370"/>
      <c r="AB211" s="370"/>
      <c r="AC211" s="370"/>
      <c r="AD211" s="370"/>
      <c r="AE211" s="370"/>
      <c r="AF211" s="370"/>
      <c r="AG211" s="370"/>
      <c r="AH211" s="370"/>
      <c r="AI211" s="370"/>
      <c r="AJ211" s="370"/>
      <c r="AK211" s="370"/>
      <c r="AL211" s="370"/>
      <c r="AM211" s="370"/>
      <c r="AN211" s="370"/>
      <c r="AO211" s="370"/>
      <c r="AP211" s="370"/>
      <c r="AQ211" s="370"/>
      <c r="AR211" s="370"/>
      <c r="AS211" s="370"/>
      <c r="AT211" s="370"/>
      <c r="AU211" s="370"/>
      <c r="AV211" s="370"/>
      <c r="AW211" s="370"/>
      <c r="AX211" s="370"/>
      <c r="AY211" s="370"/>
    </row>
    <row r="212" ht="15.75" customHeight="1">
      <c r="A212" s="370"/>
      <c r="B212" s="370"/>
      <c r="C212" s="370"/>
      <c r="D212" s="370"/>
      <c r="E212" s="370"/>
      <c r="F212" s="370"/>
      <c r="G212" s="370"/>
      <c r="H212" s="370"/>
      <c r="I212" s="370"/>
      <c r="J212" s="370"/>
      <c r="K212" s="370"/>
      <c r="L212" s="370"/>
      <c r="M212" s="370"/>
      <c r="N212" s="370"/>
      <c r="O212" s="370"/>
      <c r="P212" s="370"/>
      <c r="Q212" s="370"/>
      <c r="R212" s="370"/>
      <c r="S212" s="370"/>
      <c r="T212" s="370"/>
      <c r="U212" s="370"/>
      <c r="V212" s="370"/>
      <c r="W212" s="370"/>
      <c r="X212" s="370"/>
      <c r="Y212" s="370"/>
      <c r="Z212" s="370"/>
      <c r="AA212" s="370"/>
      <c r="AB212" s="370"/>
      <c r="AC212" s="370"/>
      <c r="AD212" s="370"/>
      <c r="AE212" s="370"/>
      <c r="AF212" s="370"/>
      <c r="AG212" s="370"/>
      <c r="AH212" s="370"/>
      <c r="AI212" s="370"/>
      <c r="AJ212" s="370"/>
      <c r="AK212" s="370"/>
      <c r="AL212" s="370"/>
      <c r="AM212" s="370"/>
      <c r="AN212" s="370"/>
      <c r="AO212" s="370"/>
      <c r="AP212" s="370"/>
      <c r="AQ212" s="370"/>
      <c r="AR212" s="370"/>
      <c r="AS212" s="370"/>
      <c r="AT212" s="370"/>
      <c r="AU212" s="370"/>
      <c r="AV212" s="370"/>
      <c r="AW212" s="370"/>
      <c r="AX212" s="370"/>
      <c r="AY212" s="370"/>
    </row>
    <row r="213" ht="15.75" customHeight="1">
      <c r="A213" s="370"/>
      <c r="B213" s="370"/>
      <c r="C213" s="370"/>
      <c r="D213" s="370"/>
      <c r="E213" s="370"/>
      <c r="F213" s="370"/>
      <c r="G213" s="370"/>
      <c r="H213" s="370"/>
      <c r="I213" s="370"/>
      <c r="J213" s="370"/>
      <c r="K213" s="370"/>
      <c r="L213" s="370"/>
      <c r="M213" s="370"/>
      <c r="N213" s="370"/>
      <c r="O213" s="370"/>
      <c r="P213" s="370"/>
      <c r="Q213" s="370"/>
      <c r="R213" s="370"/>
      <c r="S213" s="370"/>
      <c r="T213" s="370"/>
      <c r="U213" s="370"/>
      <c r="V213" s="370"/>
      <c r="W213" s="370"/>
      <c r="X213" s="370"/>
      <c r="Y213" s="370"/>
      <c r="Z213" s="370"/>
      <c r="AA213" s="370"/>
      <c r="AB213" s="370"/>
      <c r="AC213" s="370"/>
      <c r="AD213" s="370"/>
      <c r="AE213" s="370"/>
      <c r="AF213" s="370"/>
      <c r="AG213" s="370"/>
      <c r="AH213" s="370"/>
      <c r="AI213" s="370"/>
      <c r="AJ213" s="370"/>
      <c r="AK213" s="370"/>
      <c r="AL213" s="370"/>
      <c r="AM213" s="370"/>
      <c r="AN213" s="370"/>
      <c r="AO213" s="370"/>
      <c r="AP213" s="370"/>
      <c r="AQ213" s="370"/>
      <c r="AR213" s="370"/>
      <c r="AS213" s="370"/>
      <c r="AT213" s="370"/>
      <c r="AU213" s="370"/>
      <c r="AV213" s="370"/>
      <c r="AW213" s="370"/>
      <c r="AX213" s="370"/>
      <c r="AY213" s="370"/>
    </row>
    <row r="214" ht="15.75" customHeight="1">
      <c r="A214" s="370"/>
      <c r="B214" s="370"/>
      <c r="C214" s="370"/>
      <c r="D214" s="370"/>
      <c r="E214" s="370"/>
      <c r="F214" s="370"/>
      <c r="G214" s="370"/>
      <c r="H214" s="370"/>
      <c r="I214" s="370"/>
      <c r="J214" s="370"/>
      <c r="K214" s="370"/>
      <c r="L214" s="370"/>
      <c r="M214" s="370"/>
      <c r="N214" s="370"/>
      <c r="O214" s="370"/>
      <c r="P214" s="370"/>
      <c r="Q214" s="370"/>
      <c r="R214" s="370"/>
      <c r="S214" s="370"/>
      <c r="T214" s="370"/>
      <c r="U214" s="370"/>
      <c r="V214" s="370"/>
      <c r="W214" s="370"/>
      <c r="X214" s="370"/>
      <c r="Y214" s="370"/>
      <c r="Z214" s="370"/>
      <c r="AA214" s="370"/>
      <c r="AB214" s="370"/>
      <c r="AC214" s="370"/>
      <c r="AD214" s="370"/>
      <c r="AE214" s="370"/>
      <c r="AF214" s="370"/>
      <c r="AG214" s="370"/>
      <c r="AH214" s="370"/>
      <c r="AI214" s="370"/>
      <c r="AJ214" s="370"/>
      <c r="AK214" s="370"/>
      <c r="AL214" s="370"/>
      <c r="AM214" s="370"/>
      <c r="AN214" s="370"/>
      <c r="AO214" s="370"/>
      <c r="AP214" s="370"/>
      <c r="AQ214" s="370"/>
      <c r="AR214" s="370"/>
      <c r="AS214" s="370"/>
      <c r="AT214" s="370"/>
      <c r="AU214" s="370"/>
      <c r="AV214" s="370"/>
      <c r="AW214" s="370"/>
      <c r="AX214" s="370"/>
      <c r="AY214" s="370"/>
    </row>
    <row r="215" ht="15.75" customHeight="1">
      <c r="A215" s="370"/>
      <c r="B215" s="370"/>
      <c r="C215" s="370"/>
      <c r="D215" s="370"/>
      <c r="E215" s="370"/>
      <c r="F215" s="370"/>
      <c r="G215" s="370"/>
      <c r="H215" s="370"/>
      <c r="I215" s="370"/>
      <c r="J215" s="370"/>
      <c r="K215" s="370"/>
      <c r="L215" s="370"/>
      <c r="M215" s="370"/>
      <c r="N215" s="370"/>
      <c r="O215" s="370"/>
      <c r="P215" s="370"/>
      <c r="Q215" s="370"/>
      <c r="R215" s="370"/>
      <c r="S215" s="370"/>
      <c r="T215" s="370"/>
      <c r="U215" s="370"/>
      <c r="V215" s="370"/>
      <c r="W215" s="370"/>
      <c r="X215" s="370"/>
      <c r="Y215" s="370"/>
      <c r="Z215" s="370"/>
      <c r="AA215" s="370"/>
      <c r="AB215" s="370"/>
      <c r="AC215" s="370"/>
      <c r="AD215" s="370"/>
      <c r="AE215" s="370"/>
      <c r="AF215" s="370"/>
      <c r="AG215" s="370"/>
      <c r="AH215" s="370"/>
      <c r="AI215" s="370"/>
      <c r="AJ215" s="370"/>
      <c r="AK215" s="370"/>
      <c r="AL215" s="370"/>
      <c r="AM215" s="370"/>
      <c r="AN215" s="370"/>
      <c r="AO215" s="370"/>
      <c r="AP215" s="370"/>
      <c r="AQ215" s="370"/>
      <c r="AR215" s="370"/>
      <c r="AS215" s="370"/>
      <c r="AT215" s="370"/>
      <c r="AU215" s="370"/>
      <c r="AV215" s="370"/>
      <c r="AW215" s="370"/>
      <c r="AX215" s="370"/>
      <c r="AY215" s="370"/>
    </row>
    <row r="216" ht="15.75" customHeight="1">
      <c r="A216" s="370"/>
      <c r="B216" s="370"/>
      <c r="C216" s="370"/>
      <c r="D216" s="370"/>
      <c r="E216" s="370"/>
      <c r="F216" s="370"/>
      <c r="G216" s="370"/>
      <c r="H216" s="370"/>
      <c r="I216" s="370"/>
      <c r="J216" s="370"/>
      <c r="K216" s="370"/>
      <c r="L216" s="370"/>
      <c r="M216" s="370"/>
      <c r="N216" s="370"/>
      <c r="O216" s="370"/>
      <c r="P216" s="370"/>
      <c r="Q216" s="370"/>
      <c r="R216" s="370"/>
      <c r="S216" s="370"/>
      <c r="T216" s="370"/>
      <c r="U216" s="370"/>
      <c r="V216" s="370"/>
      <c r="W216" s="370"/>
      <c r="X216" s="370"/>
      <c r="Y216" s="370"/>
      <c r="Z216" s="370"/>
      <c r="AA216" s="370"/>
      <c r="AB216" s="370"/>
      <c r="AC216" s="370"/>
      <c r="AD216" s="370"/>
      <c r="AE216" s="370"/>
      <c r="AF216" s="370"/>
      <c r="AG216" s="370"/>
      <c r="AH216" s="370"/>
      <c r="AI216" s="370"/>
      <c r="AJ216" s="370"/>
      <c r="AK216" s="370"/>
      <c r="AL216" s="370"/>
      <c r="AM216" s="370"/>
      <c r="AN216" s="370"/>
      <c r="AO216" s="370"/>
      <c r="AP216" s="370"/>
      <c r="AQ216" s="370"/>
      <c r="AR216" s="370"/>
      <c r="AS216" s="370"/>
      <c r="AT216" s="370"/>
      <c r="AU216" s="370"/>
      <c r="AV216" s="370"/>
      <c r="AW216" s="370"/>
      <c r="AX216" s="370"/>
      <c r="AY216" s="370"/>
    </row>
    <row r="217" ht="15.75" customHeight="1">
      <c r="A217" s="370"/>
      <c r="B217" s="370"/>
      <c r="C217" s="370"/>
      <c r="D217" s="370"/>
      <c r="E217" s="370"/>
      <c r="F217" s="370"/>
      <c r="G217" s="370"/>
      <c r="H217" s="370"/>
      <c r="I217" s="370"/>
      <c r="J217" s="370"/>
      <c r="K217" s="370"/>
      <c r="L217" s="370"/>
      <c r="M217" s="370"/>
      <c r="N217" s="370"/>
      <c r="O217" s="370"/>
      <c r="P217" s="370"/>
      <c r="Q217" s="370"/>
      <c r="R217" s="370"/>
      <c r="S217" s="370"/>
      <c r="T217" s="370"/>
      <c r="U217" s="370"/>
      <c r="V217" s="370"/>
      <c r="W217" s="370"/>
      <c r="X217" s="370"/>
      <c r="Y217" s="370"/>
      <c r="Z217" s="370"/>
      <c r="AA217" s="370"/>
      <c r="AB217" s="370"/>
      <c r="AC217" s="370"/>
      <c r="AD217" s="370"/>
      <c r="AE217" s="370"/>
      <c r="AF217" s="370"/>
      <c r="AG217" s="370"/>
      <c r="AH217" s="370"/>
      <c r="AI217" s="370"/>
      <c r="AJ217" s="370"/>
      <c r="AK217" s="370"/>
      <c r="AL217" s="370"/>
      <c r="AM217" s="370"/>
      <c r="AN217" s="370"/>
      <c r="AO217" s="370"/>
      <c r="AP217" s="370"/>
      <c r="AQ217" s="370"/>
      <c r="AR217" s="370"/>
      <c r="AS217" s="370"/>
      <c r="AT217" s="370"/>
      <c r="AU217" s="370"/>
      <c r="AV217" s="370"/>
      <c r="AW217" s="370"/>
      <c r="AX217" s="370"/>
      <c r="AY217" s="370"/>
    </row>
    <row r="218" ht="15.75" customHeight="1">
      <c r="A218" s="370"/>
      <c r="B218" s="370"/>
      <c r="C218" s="370"/>
      <c r="D218" s="370"/>
      <c r="E218" s="370"/>
      <c r="F218" s="370"/>
      <c r="G218" s="370"/>
      <c r="H218" s="370"/>
      <c r="I218" s="370"/>
      <c r="J218" s="370"/>
      <c r="K218" s="370"/>
      <c r="L218" s="370"/>
      <c r="M218" s="370"/>
      <c r="N218" s="370"/>
      <c r="O218" s="370"/>
      <c r="P218" s="370"/>
      <c r="Q218" s="370"/>
      <c r="R218" s="370"/>
      <c r="S218" s="370"/>
      <c r="T218" s="370"/>
      <c r="U218" s="370"/>
      <c r="V218" s="370"/>
      <c r="W218" s="370"/>
      <c r="X218" s="370"/>
      <c r="Y218" s="370"/>
      <c r="Z218" s="370"/>
      <c r="AA218" s="370"/>
      <c r="AB218" s="370"/>
      <c r="AC218" s="370"/>
      <c r="AD218" s="370"/>
      <c r="AE218" s="370"/>
      <c r="AF218" s="370"/>
      <c r="AG218" s="370"/>
      <c r="AH218" s="370"/>
      <c r="AI218" s="370"/>
      <c r="AJ218" s="370"/>
      <c r="AK218" s="370"/>
      <c r="AL218" s="370"/>
      <c r="AM218" s="370"/>
      <c r="AN218" s="370"/>
      <c r="AO218" s="370"/>
      <c r="AP218" s="370"/>
      <c r="AQ218" s="370"/>
      <c r="AR218" s="370"/>
      <c r="AS218" s="370"/>
      <c r="AT218" s="370"/>
      <c r="AU218" s="370"/>
      <c r="AV218" s="370"/>
      <c r="AW218" s="370"/>
      <c r="AX218" s="370"/>
      <c r="AY218" s="370"/>
    </row>
    <row r="219" ht="15.75" customHeight="1">
      <c r="A219" s="370"/>
      <c r="B219" s="370"/>
      <c r="C219" s="370"/>
      <c r="D219" s="370"/>
      <c r="E219" s="370"/>
      <c r="F219" s="370"/>
      <c r="G219" s="370"/>
      <c r="H219" s="370"/>
      <c r="I219" s="370"/>
      <c r="J219" s="370"/>
      <c r="K219" s="370"/>
      <c r="L219" s="370"/>
      <c r="M219" s="370"/>
      <c r="N219" s="370"/>
      <c r="O219" s="370"/>
      <c r="P219" s="370"/>
      <c r="Q219" s="370"/>
      <c r="R219" s="370"/>
      <c r="S219" s="370"/>
      <c r="T219" s="370"/>
      <c r="U219" s="370"/>
      <c r="V219" s="370"/>
      <c r="W219" s="370"/>
      <c r="X219" s="370"/>
      <c r="Y219" s="370"/>
      <c r="Z219" s="370"/>
      <c r="AA219" s="370"/>
      <c r="AB219" s="370"/>
      <c r="AC219" s="370"/>
      <c r="AD219" s="370"/>
      <c r="AE219" s="370"/>
      <c r="AF219" s="370"/>
      <c r="AG219" s="370"/>
      <c r="AH219" s="370"/>
      <c r="AI219" s="370"/>
      <c r="AJ219" s="370"/>
      <c r="AK219" s="370"/>
      <c r="AL219" s="370"/>
      <c r="AM219" s="370"/>
      <c r="AN219" s="370"/>
      <c r="AO219" s="370"/>
      <c r="AP219" s="370"/>
      <c r="AQ219" s="370"/>
      <c r="AR219" s="370"/>
      <c r="AS219" s="370"/>
      <c r="AT219" s="370"/>
      <c r="AU219" s="370"/>
      <c r="AV219" s="370"/>
      <c r="AW219" s="370"/>
      <c r="AX219" s="370"/>
      <c r="AY219" s="370"/>
    </row>
    <row r="220" ht="15.75" customHeight="1">
      <c r="A220" s="370"/>
      <c r="B220" s="370"/>
      <c r="C220" s="370"/>
      <c r="D220" s="370"/>
      <c r="E220" s="370"/>
      <c r="F220" s="370"/>
      <c r="G220" s="370"/>
      <c r="H220" s="370"/>
      <c r="I220" s="370"/>
      <c r="J220" s="370"/>
      <c r="K220" s="370"/>
      <c r="L220" s="370"/>
      <c r="M220" s="370"/>
      <c r="N220" s="370"/>
      <c r="O220" s="370"/>
      <c r="P220" s="370"/>
      <c r="Q220" s="370"/>
      <c r="R220" s="370"/>
      <c r="S220" s="370"/>
      <c r="T220" s="370"/>
      <c r="U220" s="370"/>
      <c r="V220" s="370"/>
      <c r="W220" s="370"/>
      <c r="X220" s="370"/>
      <c r="Y220" s="370"/>
      <c r="Z220" s="370"/>
      <c r="AA220" s="370"/>
      <c r="AB220" s="370"/>
      <c r="AC220" s="370"/>
      <c r="AD220" s="370"/>
      <c r="AE220" s="370"/>
      <c r="AF220" s="370"/>
      <c r="AG220" s="370"/>
      <c r="AH220" s="370"/>
      <c r="AI220" s="370"/>
      <c r="AJ220" s="370"/>
      <c r="AK220" s="370"/>
      <c r="AL220" s="370"/>
      <c r="AM220" s="370"/>
      <c r="AN220" s="370"/>
      <c r="AO220" s="370"/>
      <c r="AP220" s="370"/>
      <c r="AQ220" s="370"/>
      <c r="AR220" s="370"/>
      <c r="AS220" s="370"/>
      <c r="AT220" s="370"/>
      <c r="AU220" s="370"/>
      <c r="AV220" s="370"/>
      <c r="AW220" s="370"/>
      <c r="AX220" s="370"/>
      <c r="AY220" s="370"/>
    </row>
    <row r="221" ht="15.75" customHeight="1">
      <c r="A221" s="370"/>
      <c r="B221" s="370"/>
      <c r="C221" s="370"/>
      <c r="D221" s="370"/>
      <c r="E221" s="370"/>
      <c r="F221" s="370"/>
      <c r="G221" s="370"/>
      <c r="H221" s="370"/>
      <c r="I221" s="370"/>
      <c r="J221" s="370"/>
      <c r="K221" s="370"/>
      <c r="L221" s="370"/>
      <c r="M221" s="370"/>
      <c r="N221" s="370"/>
      <c r="O221" s="370"/>
      <c r="P221" s="370"/>
      <c r="Q221" s="370"/>
      <c r="R221" s="370"/>
      <c r="S221" s="370"/>
      <c r="T221" s="370"/>
      <c r="U221" s="370"/>
      <c r="V221" s="370"/>
      <c r="W221" s="370"/>
      <c r="X221" s="370"/>
      <c r="Y221" s="370"/>
      <c r="Z221" s="370"/>
      <c r="AA221" s="370"/>
      <c r="AB221" s="370"/>
      <c r="AC221" s="370"/>
      <c r="AD221" s="370"/>
      <c r="AE221" s="370"/>
      <c r="AF221" s="370"/>
      <c r="AG221" s="370"/>
      <c r="AH221" s="370"/>
      <c r="AI221" s="370"/>
      <c r="AJ221" s="370"/>
      <c r="AK221" s="370"/>
      <c r="AL221" s="370"/>
      <c r="AM221" s="370"/>
      <c r="AN221" s="370"/>
      <c r="AO221" s="370"/>
      <c r="AP221" s="370"/>
      <c r="AQ221" s="370"/>
      <c r="AR221" s="370"/>
      <c r="AS221" s="370"/>
      <c r="AT221" s="370"/>
      <c r="AU221" s="370"/>
      <c r="AV221" s="370"/>
      <c r="AW221" s="370"/>
      <c r="AX221" s="370"/>
      <c r="AY221" s="370"/>
    </row>
    <row r="222" ht="15.75" customHeight="1">
      <c r="A222" s="370"/>
      <c r="B222" s="370"/>
      <c r="C222" s="370"/>
      <c r="D222" s="370"/>
      <c r="E222" s="370"/>
      <c r="F222" s="370"/>
      <c r="G222" s="370"/>
      <c r="H222" s="370"/>
      <c r="I222" s="370"/>
      <c r="J222" s="370"/>
      <c r="K222" s="370"/>
      <c r="L222" s="370"/>
      <c r="M222" s="370"/>
      <c r="N222" s="370"/>
      <c r="O222" s="370"/>
      <c r="P222" s="370"/>
      <c r="Q222" s="370"/>
      <c r="R222" s="370"/>
      <c r="S222" s="370"/>
      <c r="T222" s="370"/>
      <c r="U222" s="370"/>
      <c r="V222" s="370"/>
      <c r="W222" s="370"/>
      <c r="X222" s="370"/>
      <c r="Y222" s="370"/>
      <c r="Z222" s="370"/>
      <c r="AA222" s="370"/>
      <c r="AB222" s="370"/>
      <c r="AC222" s="370"/>
      <c r="AD222" s="370"/>
      <c r="AE222" s="370"/>
      <c r="AF222" s="370"/>
      <c r="AG222" s="370"/>
      <c r="AH222" s="370"/>
      <c r="AI222" s="370"/>
      <c r="AJ222" s="370"/>
      <c r="AK222" s="370"/>
      <c r="AL222" s="370"/>
      <c r="AM222" s="370"/>
      <c r="AN222" s="370"/>
      <c r="AO222" s="370"/>
      <c r="AP222" s="370"/>
      <c r="AQ222" s="370"/>
      <c r="AR222" s="370"/>
      <c r="AS222" s="370"/>
      <c r="AT222" s="370"/>
      <c r="AU222" s="370"/>
      <c r="AV222" s="370"/>
      <c r="AW222" s="370"/>
      <c r="AX222" s="370"/>
      <c r="AY222" s="370"/>
    </row>
    <row r="223" ht="15.75" customHeight="1">
      <c r="A223" s="370"/>
      <c r="B223" s="370"/>
      <c r="C223" s="370"/>
      <c r="D223" s="370"/>
      <c r="E223" s="370"/>
      <c r="F223" s="370"/>
      <c r="G223" s="370"/>
      <c r="H223" s="370"/>
      <c r="I223" s="370"/>
      <c r="J223" s="370"/>
      <c r="K223" s="370"/>
      <c r="L223" s="370"/>
      <c r="M223" s="370"/>
      <c r="N223" s="370"/>
      <c r="O223" s="370"/>
      <c r="P223" s="370"/>
      <c r="Q223" s="370"/>
      <c r="R223" s="370"/>
      <c r="S223" s="370"/>
      <c r="T223" s="370"/>
      <c r="U223" s="370"/>
      <c r="V223" s="370"/>
      <c r="W223" s="370"/>
      <c r="X223" s="370"/>
      <c r="Y223" s="370"/>
      <c r="Z223" s="370"/>
      <c r="AA223" s="370"/>
      <c r="AB223" s="370"/>
      <c r="AC223" s="370"/>
      <c r="AD223" s="370"/>
      <c r="AE223" s="370"/>
      <c r="AF223" s="370"/>
      <c r="AG223" s="370"/>
      <c r="AH223" s="370"/>
      <c r="AI223" s="370"/>
      <c r="AJ223" s="370"/>
      <c r="AK223" s="370"/>
      <c r="AL223" s="370"/>
      <c r="AM223" s="370"/>
      <c r="AN223" s="370"/>
      <c r="AO223" s="370"/>
      <c r="AP223" s="370"/>
      <c r="AQ223" s="370"/>
      <c r="AR223" s="370"/>
      <c r="AS223" s="370"/>
      <c r="AT223" s="370"/>
      <c r="AU223" s="370"/>
      <c r="AV223" s="370"/>
      <c r="AW223" s="370"/>
      <c r="AX223" s="370"/>
      <c r="AY223" s="370"/>
    </row>
    <row r="224" ht="15.75" customHeight="1">
      <c r="A224" s="370"/>
      <c r="B224" s="370"/>
      <c r="C224" s="370"/>
      <c r="D224" s="370"/>
      <c r="E224" s="370"/>
      <c r="F224" s="370"/>
      <c r="G224" s="370"/>
      <c r="H224" s="370"/>
      <c r="I224" s="370"/>
      <c r="J224" s="370"/>
      <c r="K224" s="370"/>
      <c r="L224" s="370"/>
      <c r="M224" s="370"/>
      <c r="N224" s="370"/>
      <c r="O224" s="370"/>
      <c r="P224" s="370"/>
      <c r="Q224" s="370"/>
      <c r="R224" s="370"/>
      <c r="S224" s="370"/>
      <c r="T224" s="370"/>
      <c r="U224" s="370"/>
      <c r="V224" s="370"/>
      <c r="W224" s="370"/>
      <c r="X224" s="370"/>
      <c r="Y224" s="370"/>
      <c r="Z224" s="370"/>
      <c r="AA224" s="370"/>
      <c r="AB224" s="370"/>
      <c r="AC224" s="370"/>
      <c r="AD224" s="370"/>
      <c r="AE224" s="370"/>
      <c r="AF224" s="370"/>
      <c r="AG224" s="370"/>
      <c r="AH224" s="370"/>
      <c r="AI224" s="370"/>
      <c r="AJ224" s="370"/>
      <c r="AK224" s="370"/>
      <c r="AL224" s="370"/>
      <c r="AM224" s="370"/>
      <c r="AN224" s="370"/>
      <c r="AO224" s="370"/>
      <c r="AP224" s="370"/>
      <c r="AQ224" s="370"/>
      <c r="AR224" s="370"/>
      <c r="AS224" s="370"/>
      <c r="AT224" s="370"/>
      <c r="AU224" s="370"/>
      <c r="AV224" s="370"/>
      <c r="AW224" s="370"/>
      <c r="AX224" s="370"/>
      <c r="AY224" s="370"/>
    </row>
    <row r="225" ht="15.75" customHeight="1">
      <c r="A225" s="370"/>
      <c r="B225" s="370"/>
      <c r="C225" s="370"/>
      <c r="D225" s="370"/>
      <c r="E225" s="370"/>
      <c r="F225" s="370"/>
      <c r="G225" s="370"/>
      <c r="H225" s="370"/>
      <c r="I225" s="370"/>
      <c r="J225" s="370"/>
      <c r="K225" s="370"/>
      <c r="L225" s="370"/>
      <c r="M225" s="370"/>
      <c r="N225" s="370"/>
      <c r="O225" s="370"/>
      <c r="P225" s="370"/>
      <c r="Q225" s="370"/>
      <c r="R225" s="370"/>
      <c r="S225" s="370"/>
      <c r="T225" s="370"/>
      <c r="U225" s="370"/>
      <c r="V225" s="370"/>
      <c r="W225" s="370"/>
      <c r="X225" s="370"/>
      <c r="Y225" s="370"/>
      <c r="Z225" s="370"/>
      <c r="AA225" s="370"/>
      <c r="AB225" s="370"/>
      <c r="AC225" s="370"/>
      <c r="AD225" s="370"/>
      <c r="AE225" s="370"/>
      <c r="AF225" s="370"/>
      <c r="AG225" s="370"/>
      <c r="AH225" s="370"/>
      <c r="AI225" s="370"/>
      <c r="AJ225" s="370"/>
      <c r="AK225" s="370"/>
      <c r="AL225" s="370"/>
      <c r="AM225" s="370"/>
      <c r="AN225" s="370"/>
      <c r="AO225" s="370"/>
      <c r="AP225" s="370"/>
      <c r="AQ225" s="370"/>
      <c r="AR225" s="370"/>
      <c r="AS225" s="370"/>
      <c r="AT225" s="370"/>
      <c r="AU225" s="370"/>
      <c r="AV225" s="370"/>
      <c r="AW225" s="370"/>
      <c r="AX225" s="370"/>
      <c r="AY225" s="370"/>
    </row>
    <row r="226" ht="15.75" customHeight="1">
      <c r="A226" s="370"/>
      <c r="B226" s="370"/>
      <c r="C226" s="370"/>
      <c r="D226" s="370"/>
      <c r="E226" s="370"/>
      <c r="F226" s="370"/>
      <c r="G226" s="370"/>
      <c r="H226" s="370"/>
      <c r="I226" s="370"/>
      <c r="J226" s="370"/>
      <c r="K226" s="370"/>
      <c r="L226" s="370"/>
      <c r="M226" s="370"/>
      <c r="N226" s="370"/>
      <c r="O226" s="370"/>
      <c r="P226" s="370"/>
      <c r="Q226" s="370"/>
      <c r="R226" s="370"/>
      <c r="S226" s="370"/>
      <c r="T226" s="370"/>
      <c r="U226" s="370"/>
      <c r="V226" s="370"/>
      <c r="W226" s="370"/>
      <c r="X226" s="370"/>
      <c r="Y226" s="370"/>
      <c r="Z226" s="370"/>
      <c r="AA226" s="370"/>
      <c r="AB226" s="370"/>
      <c r="AC226" s="370"/>
      <c r="AD226" s="370"/>
      <c r="AE226" s="370"/>
      <c r="AF226" s="370"/>
      <c r="AG226" s="370"/>
      <c r="AH226" s="370"/>
      <c r="AI226" s="370"/>
      <c r="AJ226" s="370"/>
      <c r="AK226" s="370"/>
      <c r="AL226" s="370"/>
      <c r="AM226" s="370"/>
      <c r="AN226" s="370"/>
      <c r="AO226" s="370"/>
      <c r="AP226" s="370"/>
      <c r="AQ226" s="370"/>
      <c r="AR226" s="370"/>
      <c r="AS226" s="370"/>
      <c r="AT226" s="370"/>
      <c r="AU226" s="370"/>
      <c r="AV226" s="370"/>
      <c r="AW226" s="370"/>
      <c r="AX226" s="370"/>
      <c r="AY226" s="370"/>
    </row>
    <row r="227" ht="15.75" customHeight="1">
      <c r="A227" s="370"/>
      <c r="B227" s="370"/>
      <c r="C227" s="370"/>
      <c r="D227" s="370"/>
      <c r="E227" s="370"/>
      <c r="F227" s="370"/>
      <c r="G227" s="370"/>
      <c r="H227" s="370"/>
      <c r="I227" s="370"/>
      <c r="J227" s="370"/>
      <c r="K227" s="370"/>
      <c r="L227" s="370"/>
      <c r="M227" s="370"/>
      <c r="N227" s="370"/>
      <c r="O227" s="370"/>
      <c r="P227" s="370"/>
      <c r="Q227" s="370"/>
      <c r="R227" s="370"/>
      <c r="S227" s="370"/>
      <c r="T227" s="370"/>
      <c r="U227" s="370"/>
      <c r="V227" s="370"/>
      <c r="W227" s="370"/>
      <c r="X227" s="370"/>
      <c r="Y227" s="370"/>
      <c r="Z227" s="370"/>
      <c r="AA227" s="370"/>
      <c r="AB227" s="370"/>
      <c r="AC227" s="370"/>
      <c r="AD227" s="370"/>
      <c r="AE227" s="370"/>
      <c r="AF227" s="370"/>
      <c r="AG227" s="370"/>
      <c r="AH227" s="370"/>
      <c r="AI227" s="370"/>
      <c r="AJ227" s="370"/>
      <c r="AK227" s="370"/>
      <c r="AL227" s="370"/>
      <c r="AM227" s="370"/>
      <c r="AN227" s="370"/>
      <c r="AO227" s="370"/>
      <c r="AP227" s="370"/>
      <c r="AQ227" s="370"/>
      <c r="AR227" s="370"/>
      <c r="AS227" s="370"/>
      <c r="AT227" s="370"/>
      <c r="AU227" s="370"/>
      <c r="AV227" s="370"/>
      <c r="AW227" s="370"/>
      <c r="AX227" s="370"/>
      <c r="AY227" s="370"/>
    </row>
    <row r="228" ht="15.75" customHeight="1">
      <c r="A228" s="370"/>
      <c r="B228" s="370"/>
      <c r="C228" s="370"/>
      <c r="D228" s="370"/>
      <c r="E228" s="370"/>
      <c r="F228" s="370"/>
      <c r="G228" s="370"/>
      <c r="H228" s="370"/>
      <c r="I228" s="370"/>
      <c r="J228" s="370"/>
      <c r="K228" s="370"/>
      <c r="L228" s="370"/>
      <c r="M228" s="370"/>
      <c r="N228" s="370"/>
      <c r="O228" s="370"/>
      <c r="P228" s="370"/>
      <c r="Q228" s="370"/>
      <c r="R228" s="370"/>
      <c r="S228" s="370"/>
      <c r="T228" s="370"/>
      <c r="U228" s="370"/>
      <c r="V228" s="370"/>
      <c r="W228" s="370"/>
      <c r="X228" s="370"/>
      <c r="Y228" s="370"/>
      <c r="Z228" s="370"/>
      <c r="AA228" s="370"/>
      <c r="AB228" s="370"/>
      <c r="AC228" s="370"/>
      <c r="AD228" s="370"/>
      <c r="AE228" s="370"/>
      <c r="AF228" s="370"/>
      <c r="AG228" s="370"/>
      <c r="AH228" s="370"/>
      <c r="AI228" s="370"/>
      <c r="AJ228" s="370"/>
      <c r="AK228" s="370"/>
      <c r="AL228" s="370"/>
      <c r="AM228" s="370"/>
      <c r="AN228" s="370"/>
      <c r="AO228" s="370"/>
      <c r="AP228" s="370"/>
      <c r="AQ228" s="370"/>
      <c r="AR228" s="370"/>
      <c r="AS228" s="370"/>
      <c r="AT228" s="370"/>
      <c r="AU228" s="370"/>
      <c r="AV228" s="370"/>
      <c r="AW228" s="370"/>
      <c r="AX228" s="370"/>
      <c r="AY228" s="370"/>
    </row>
    <row r="229" ht="15.75" customHeight="1">
      <c r="A229" s="370"/>
      <c r="B229" s="370"/>
      <c r="C229" s="370"/>
      <c r="D229" s="370"/>
      <c r="E229" s="370"/>
      <c r="F229" s="370"/>
      <c r="G229" s="370"/>
      <c r="H229" s="370"/>
      <c r="I229" s="370"/>
      <c r="J229" s="370"/>
      <c r="K229" s="370"/>
      <c r="L229" s="370"/>
      <c r="M229" s="370"/>
      <c r="N229" s="370"/>
      <c r="O229" s="370"/>
      <c r="P229" s="370"/>
      <c r="Q229" s="370"/>
      <c r="R229" s="370"/>
      <c r="S229" s="370"/>
      <c r="T229" s="370"/>
      <c r="U229" s="370"/>
      <c r="V229" s="370"/>
      <c r="W229" s="370"/>
      <c r="X229" s="370"/>
      <c r="Y229" s="370"/>
      <c r="Z229" s="370"/>
      <c r="AA229" s="370"/>
      <c r="AB229" s="370"/>
      <c r="AC229" s="370"/>
      <c r="AD229" s="370"/>
      <c r="AE229" s="370"/>
      <c r="AF229" s="370"/>
      <c r="AG229" s="370"/>
      <c r="AH229" s="370"/>
      <c r="AI229" s="370"/>
      <c r="AJ229" s="370"/>
      <c r="AK229" s="370"/>
      <c r="AL229" s="370"/>
      <c r="AM229" s="370"/>
      <c r="AN229" s="370"/>
      <c r="AO229" s="370"/>
      <c r="AP229" s="370"/>
      <c r="AQ229" s="370"/>
      <c r="AR229" s="370"/>
      <c r="AS229" s="370"/>
      <c r="AT229" s="370"/>
      <c r="AU229" s="370"/>
      <c r="AV229" s="370"/>
      <c r="AW229" s="370"/>
      <c r="AX229" s="370"/>
      <c r="AY229" s="370"/>
    </row>
    <row r="230" ht="15.75" customHeight="1">
      <c r="A230" s="370"/>
      <c r="B230" s="370"/>
      <c r="C230" s="370"/>
      <c r="D230" s="370"/>
      <c r="E230" s="370"/>
      <c r="F230" s="370"/>
      <c r="G230" s="370"/>
      <c r="H230" s="370"/>
      <c r="I230" s="370"/>
      <c r="J230" s="370"/>
      <c r="K230" s="370"/>
      <c r="L230" s="370"/>
      <c r="M230" s="370"/>
      <c r="N230" s="370"/>
      <c r="O230" s="370"/>
      <c r="P230" s="370"/>
      <c r="Q230" s="370"/>
      <c r="R230" s="370"/>
      <c r="S230" s="370"/>
      <c r="T230" s="370"/>
      <c r="U230" s="370"/>
      <c r="V230" s="370"/>
      <c r="W230" s="370"/>
      <c r="X230" s="370"/>
      <c r="Y230" s="370"/>
      <c r="Z230" s="370"/>
      <c r="AA230" s="370"/>
      <c r="AB230" s="370"/>
      <c r="AC230" s="370"/>
      <c r="AD230" s="370"/>
      <c r="AE230" s="370"/>
      <c r="AF230" s="370"/>
      <c r="AG230" s="370"/>
      <c r="AH230" s="370"/>
      <c r="AI230" s="370"/>
      <c r="AJ230" s="370"/>
      <c r="AK230" s="370"/>
      <c r="AL230" s="370"/>
      <c r="AM230" s="370"/>
      <c r="AN230" s="370"/>
      <c r="AO230" s="370"/>
      <c r="AP230" s="370"/>
      <c r="AQ230" s="370"/>
      <c r="AR230" s="370"/>
      <c r="AS230" s="370"/>
      <c r="AT230" s="370"/>
      <c r="AU230" s="370"/>
      <c r="AV230" s="370"/>
      <c r="AW230" s="370"/>
      <c r="AX230" s="370"/>
      <c r="AY230" s="370"/>
    </row>
    <row r="231" ht="15.75" customHeight="1">
      <c r="A231" s="370"/>
      <c r="B231" s="370"/>
      <c r="C231" s="370"/>
      <c r="D231" s="370"/>
      <c r="E231" s="370"/>
      <c r="F231" s="370"/>
      <c r="G231" s="370"/>
      <c r="H231" s="370"/>
      <c r="I231" s="370"/>
      <c r="J231" s="370"/>
      <c r="K231" s="370"/>
      <c r="L231" s="370"/>
      <c r="M231" s="370"/>
      <c r="N231" s="370"/>
      <c r="O231" s="370"/>
      <c r="P231" s="370"/>
      <c r="Q231" s="370"/>
      <c r="R231" s="370"/>
      <c r="S231" s="370"/>
      <c r="T231" s="370"/>
      <c r="U231" s="370"/>
      <c r="V231" s="370"/>
      <c r="W231" s="370"/>
      <c r="X231" s="370"/>
      <c r="Y231" s="370"/>
      <c r="Z231" s="370"/>
      <c r="AA231" s="370"/>
      <c r="AB231" s="370"/>
      <c r="AC231" s="370"/>
      <c r="AD231" s="370"/>
      <c r="AE231" s="370"/>
      <c r="AF231" s="370"/>
      <c r="AG231" s="370"/>
      <c r="AH231" s="370"/>
      <c r="AI231" s="370"/>
      <c r="AJ231" s="370"/>
      <c r="AK231" s="370"/>
      <c r="AL231" s="370"/>
      <c r="AM231" s="370"/>
      <c r="AN231" s="370"/>
      <c r="AO231" s="370"/>
      <c r="AP231" s="370"/>
      <c r="AQ231" s="370"/>
      <c r="AR231" s="370"/>
      <c r="AS231" s="370"/>
      <c r="AT231" s="370"/>
      <c r="AU231" s="370"/>
      <c r="AV231" s="370"/>
      <c r="AW231" s="370"/>
      <c r="AX231" s="370"/>
      <c r="AY231" s="370"/>
    </row>
    <row r="232" ht="15.75" customHeight="1">
      <c r="A232" s="370"/>
      <c r="B232" s="370"/>
      <c r="C232" s="370"/>
      <c r="D232" s="370"/>
      <c r="E232" s="370"/>
      <c r="F232" s="370"/>
      <c r="G232" s="370"/>
      <c r="H232" s="370"/>
      <c r="I232" s="370"/>
      <c r="J232" s="370"/>
      <c r="K232" s="370"/>
      <c r="L232" s="370"/>
      <c r="M232" s="370"/>
      <c r="N232" s="370"/>
      <c r="O232" s="370"/>
      <c r="P232" s="370"/>
      <c r="Q232" s="370"/>
      <c r="R232" s="370"/>
      <c r="S232" s="370"/>
      <c r="T232" s="370"/>
      <c r="U232" s="370"/>
      <c r="V232" s="370"/>
      <c r="W232" s="370"/>
      <c r="X232" s="370"/>
      <c r="Y232" s="370"/>
      <c r="Z232" s="370"/>
      <c r="AA232" s="370"/>
      <c r="AB232" s="370"/>
      <c r="AC232" s="370"/>
      <c r="AD232" s="370"/>
      <c r="AE232" s="370"/>
      <c r="AF232" s="370"/>
      <c r="AG232" s="370"/>
      <c r="AH232" s="370"/>
      <c r="AI232" s="370"/>
      <c r="AJ232" s="370"/>
      <c r="AK232" s="370"/>
      <c r="AL232" s="370"/>
      <c r="AM232" s="370"/>
      <c r="AN232" s="370"/>
      <c r="AO232" s="370"/>
      <c r="AP232" s="370"/>
      <c r="AQ232" s="370"/>
      <c r="AR232" s="370"/>
      <c r="AS232" s="370"/>
      <c r="AT232" s="370"/>
      <c r="AU232" s="370"/>
      <c r="AV232" s="370"/>
      <c r="AW232" s="370"/>
      <c r="AX232" s="370"/>
      <c r="AY232" s="370"/>
    </row>
    <row r="233" ht="15.75" customHeight="1">
      <c r="A233" s="370"/>
      <c r="B233" s="370"/>
      <c r="C233" s="370"/>
      <c r="D233" s="370"/>
      <c r="E233" s="370"/>
      <c r="F233" s="370"/>
      <c r="G233" s="370"/>
      <c r="H233" s="370"/>
      <c r="I233" s="370"/>
      <c r="J233" s="370"/>
      <c r="K233" s="370"/>
      <c r="L233" s="370"/>
      <c r="M233" s="370"/>
      <c r="N233" s="370"/>
      <c r="O233" s="370"/>
      <c r="P233" s="370"/>
      <c r="Q233" s="370"/>
      <c r="R233" s="370"/>
      <c r="S233" s="370"/>
      <c r="T233" s="370"/>
      <c r="U233" s="370"/>
      <c r="V233" s="370"/>
      <c r="W233" s="370"/>
      <c r="X233" s="370"/>
      <c r="Y233" s="370"/>
      <c r="Z233" s="370"/>
      <c r="AA233" s="370"/>
      <c r="AB233" s="370"/>
      <c r="AC233" s="370"/>
      <c r="AD233" s="370"/>
      <c r="AE233" s="370"/>
      <c r="AF233" s="370"/>
      <c r="AG233" s="370"/>
      <c r="AH233" s="370"/>
      <c r="AI233" s="370"/>
      <c r="AJ233" s="370"/>
      <c r="AK233" s="370"/>
      <c r="AL233" s="370"/>
      <c r="AM233" s="370"/>
      <c r="AN233" s="370"/>
      <c r="AO233" s="370"/>
      <c r="AP233" s="370"/>
      <c r="AQ233" s="370"/>
      <c r="AR233" s="370"/>
      <c r="AS233" s="370"/>
      <c r="AT233" s="370"/>
      <c r="AU233" s="370"/>
      <c r="AV233" s="370"/>
      <c r="AW233" s="370"/>
      <c r="AX233" s="370"/>
      <c r="AY233" s="370"/>
    </row>
    <row r="234" ht="15.75" customHeight="1">
      <c r="A234" s="370"/>
      <c r="B234" s="370"/>
      <c r="C234" s="370"/>
      <c r="D234" s="370"/>
      <c r="E234" s="370"/>
      <c r="F234" s="370"/>
      <c r="G234" s="370"/>
      <c r="H234" s="370"/>
      <c r="I234" s="370"/>
      <c r="J234" s="370"/>
      <c r="K234" s="370"/>
      <c r="L234" s="370"/>
      <c r="M234" s="370"/>
      <c r="N234" s="370"/>
      <c r="O234" s="370"/>
      <c r="P234" s="370"/>
      <c r="Q234" s="370"/>
      <c r="R234" s="370"/>
      <c r="S234" s="370"/>
      <c r="T234" s="370"/>
      <c r="U234" s="370"/>
      <c r="V234" s="370"/>
      <c r="W234" s="370"/>
      <c r="X234" s="370"/>
      <c r="Y234" s="370"/>
      <c r="Z234" s="370"/>
      <c r="AA234" s="370"/>
      <c r="AB234" s="370"/>
      <c r="AC234" s="370"/>
      <c r="AD234" s="370"/>
      <c r="AE234" s="370"/>
      <c r="AF234" s="370"/>
      <c r="AG234" s="370"/>
      <c r="AH234" s="370"/>
      <c r="AI234" s="370"/>
      <c r="AJ234" s="370"/>
      <c r="AK234" s="370"/>
      <c r="AL234" s="370"/>
      <c r="AM234" s="370"/>
      <c r="AN234" s="370"/>
      <c r="AO234" s="370"/>
      <c r="AP234" s="370"/>
      <c r="AQ234" s="370"/>
      <c r="AR234" s="370"/>
      <c r="AS234" s="370"/>
      <c r="AT234" s="370"/>
      <c r="AU234" s="370"/>
      <c r="AV234" s="370"/>
      <c r="AW234" s="370"/>
      <c r="AX234" s="370"/>
      <c r="AY234" s="370"/>
    </row>
    <row r="235" ht="15.75" customHeight="1">
      <c r="A235" s="370"/>
      <c r="B235" s="370"/>
      <c r="C235" s="370"/>
      <c r="D235" s="370"/>
      <c r="E235" s="370"/>
      <c r="F235" s="370"/>
      <c r="G235" s="370"/>
      <c r="H235" s="370"/>
      <c r="I235" s="370"/>
      <c r="J235" s="370"/>
      <c r="K235" s="370"/>
      <c r="L235" s="370"/>
      <c r="M235" s="370"/>
      <c r="N235" s="370"/>
      <c r="O235" s="370"/>
      <c r="P235" s="370"/>
      <c r="Q235" s="370"/>
      <c r="R235" s="370"/>
      <c r="S235" s="370"/>
      <c r="T235" s="370"/>
      <c r="U235" s="370"/>
      <c r="V235" s="370"/>
      <c r="W235" s="370"/>
      <c r="X235" s="370"/>
      <c r="Y235" s="370"/>
      <c r="Z235" s="370"/>
      <c r="AA235" s="370"/>
      <c r="AB235" s="370"/>
      <c r="AC235" s="370"/>
      <c r="AD235" s="370"/>
      <c r="AE235" s="370"/>
      <c r="AF235" s="370"/>
      <c r="AG235" s="370"/>
      <c r="AH235" s="370"/>
      <c r="AI235" s="370"/>
      <c r="AJ235" s="370"/>
      <c r="AK235" s="370"/>
      <c r="AL235" s="370"/>
      <c r="AM235" s="370"/>
      <c r="AN235" s="370"/>
      <c r="AO235" s="370"/>
      <c r="AP235" s="370"/>
      <c r="AQ235" s="370"/>
      <c r="AR235" s="370"/>
      <c r="AS235" s="370"/>
      <c r="AT235" s="370"/>
      <c r="AU235" s="370"/>
      <c r="AV235" s="370"/>
      <c r="AW235" s="370"/>
      <c r="AX235" s="370"/>
      <c r="AY235" s="370"/>
    </row>
    <row r="236" ht="15.75" customHeight="1">
      <c r="A236" s="370"/>
      <c r="B236" s="370"/>
      <c r="C236" s="370"/>
      <c r="D236" s="370"/>
      <c r="E236" s="370"/>
      <c r="F236" s="370"/>
      <c r="G236" s="370"/>
      <c r="H236" s="370"/>
      <c r="I236" s="370"/>
      <c r="J236" s="370"/>
      <c r="K236" s="370"/>
      <c r="L236" s="370"/>
      <c r="M236" s="370"/>
      <c r="N236" s="370"/>
      <c r="O236" s="370"/>
      <c r="P236" s="370"/>
      <c r="Q236" s="370"/>
      <c r="R236" s="370"/>
      <c r="S236" s="370"/>
      <c r="T236" s="370"/>
      <c r="U236" s="370"/>
      <c r="V236" s="370"/>
      <c r="W236" s="370"/>
      <c r="X236" s="370"/>
      <c r="Y236" s="370"/>
      <c r="Z236" s="370"/>
      <c r="AA236" s="370"/>
      <c r="AB236" s="370"/>
      <c r="AC236" s="370"/>
      <c r="AD236" s="370"/>
      <c r="AE236" s="370"/>
      <c r="AF236" s="370"/>
      <c r="AG236" s="370"/>
      <c r="AH236" s="370"/>
      <c r="AI236" s="370"/>
      <c r="AJ236" s="370"/>
      <c r="AK236" s="370"/>
      <c r="AL236" s="370"/>
      <c r="AM236" s="370"/>
      <c r="AN236" s="370"/>
      <c r="AO236" s="370"/>
      <c r="AP236" s="370"/>
      <c r="AQ236" s="370"/>
      <c r="AR236" s="370"/>
      <c r="AS236" s="370"/>
      <c r="AT236" s="370"/>
      <c r="AU236" s="370"/>
      <c r="AV236" s="370"/>
      <c r="AW236" s="370"/>
      <c r="AX236" s="370"/>
      <c r="AY236" s="370"/>
    </row>
    <row r="237" ht="15.75" customHeight="1">
      <c r="A237" s="370"/>
      <c r="B237" s="370"/>
      <c r="C237" s="370"/>
      <c r="D237" s="370"/>
      <c r="E237" s="370"/>
      <c r="F237" s="370"/>
      <c r="G237" s="370"/>
      <c r="H237" s="370"/>
      <c r="I237" s="370"/>
      <c r="J237" s="370"/>
      <c r="K237" s="370"/>
      <c r="L237" s="370"/>
      <c r="M237" s="370"/>
      <c r="N237" s="370"/>
      <c r="O237" s="370"/>
      <c r="P237" s="370"/>
      <c r="Q237" s="370"/>
      <c r="R237" s="370"/>
      <c r="S237" s="370"/>
      <c r="T237" s="370"/>
      <c r="U237" s="370"/>
      <c r="V237" s="370"/>
      <c r="W237" s="370"/>
      <c r="X237" s="370"/>
      <c r="Y237" s="370"/>
      <c r="Z237" s="370"/>
      <c r="AA237" s="370"/>
      <c r="AB237" s="370"/>
      <c r="AC237" s="370"/>
      <c r="AD237" s="370"/>
      <c r="AE237" s="370"/>
      <c r="AF237" s="370"/>
      <c r="AG237" s="370"/>
      <c r="AH237" s="370"/>
      <c r="AI237" s="370"/>
      <c r="AJ237" s="370"/>
      <c r="AK237" s="370"/>
      <c r="AL237" s="370"/>
      <c r="AM237" s="370"/>
      <c r="AN237" s="370"/>
      <c r="AO237" s="370"/>
      <c r="AP237" s="370"/>
      <c r="AQ237" s="370"/>
      <c r="AR237" s="370"/>
      <c r="AS237" s="370"/>
      <c r="AT237" s="370"/>
      <c r="AU237" s="370"/>
      <c r="AV237" s="370"/>
      <c r="AW237" s="370"/>
      <c r="AX237" s="370"/>
      <c r="AY237" s="370"/>
    </row>
    <row r="238" ht="15.75" customHeight="1">
      <c r="A238" s="370"/>
      <c r="B238" s="370"/>
      <c r="C238" s="370"/>
      <c r="D238" s="370"/>
      <c r="E238" s="370"/>
      <c r="F238" s="370"/>
      <c r="G238" s="370"/>
      <c r="H238" s="370"/>
      <c r="I238" s="370"/>
      <c r="J238" s="370"/>
      <c r="K238" s="370"/>
      <c r="L238" s="370"/>
      <c r="M238" s="370"/>
      <c r="N238" s="370"/>
      <c r="O238" s="370"/>
      <c r="P238" s="370"/>
      <c r="Q238" s="370"/>
      <c r="R238" s="370"/>
      <c r="S238" s="370"/>
      <c r="T238" s="370"/>
      <c r="U238" s="370"/>
      <c r="V238" s="370"/>
      <c r="W238" s="370"/>
      <c r="X238" s="370"/>
      <c r="Y238" s="370"/>
      <c r="Z238" s="370"/>
      <c r="AA238" s="370"/>
      <c r="AB238" s="370"/>
      <c r="AC238" s="370"/>
      <c r="AD238" s="370"/>
      <c r="AE238" s="370"/>
      <c r="AF238" s="370"/>
      <c r="AG238" s="370"/>
      <c r="AH238" s="370"/>
      <c r="AI238" s="370"/>
      <c r="AJ238" s="370"/>
      <c r="AK238" s="370"/>
      <c r="AL238" s="370"/>
      <c r="AM238" s="370"/>
      <c r="AN238" s="370"/>
      <c r="AO238" s="370"/>
      <c r="AP238" s="370"/>
      <c r="AQ238" s="370"/>
      <c r="AR238" s="370"/>
      <c r="AS238" s="370"/>
      <c r="AT238" s="370"/>
      <c r="AU238" s="370"/>
      <c r="AV238" s="370"/>
      <c r="AW238" s="370"/>
      <c r="AX238" s="370"/>
      <c r="AY238" s="370"/>
    </row>
    <row r="239" ht="15.75" customHeight="1">
      <c r="A239" s="370"/>
      <c r="B239" s="370"/>
      <c r="C239" s="370"/>
      <c r="D239" s="370"/>
      <c r="E239" s="370"/>
      <c r="F239" s="370"/>
      <c r="G239" s="370"/>
      <c r="H239" s="370"/>
      <c r="I239" s="370"/>
      <c r="J239" s="370"/>
      <c r="K239" s="370"/>
      <c r="L239" s="370"/>
      <c r="M239" s="370"/>
      <c r="N239" s="370"/>
      <c r="O239" s="370"/>
      <c r="P239" s="370"/>
      <c r="Q239" s="370"/>
      <c r="R239" s="370"/>
      <c r="S239" s="370"/>
      <c r="T239" s="370"/>
      <c r="U239" s="370"/>
      <c r="V239" s="370"/>
      <c r="W239" s="370"/>
      <c r="X239" s="370"/>
      <c r="Y239" s="370"/>
      <c r="Z239" s="370"/>
      <c r="AA239" s="370"/>
      <c r="AB239" s="370"/>
      <c r="AC239" s="370"/>
      <c r="AD239" s="370"/>
      <c r="AE239" s="370"/>
      <c r="AF239" s="370"/>
      <c r="AG239" s="370"/>
      <c r="AH239" s="370"/>
      <c r="AI239" s="370"/>
      <c r="AJ239" s="370"/>
      <c r="AK239" s="370"/>
      <c r="AL239" s="370"/>
      <c r="AM239" s="370"/>
      <c r="AN239" s="370"/>
      <c r="AO239" s="370"/>
      <c r="AP239" s="370"/>
      <c r="AQ239" s="370"/>
      <c r="AR239" s="370"/>
      <c r="AS239" s="370"/>
      <c r="AT239" s="370"/>
      <c r="AU239" s="370"/>
      <c r="AV239" s="370"/>
      <c r="AW239" s="370"/>
      <c r="AX239" s="370"/>
      <c r="AY239" s="370"/>
    </row>
    <row r="240" ht="15.75" customHeight="1">
      <c r="A240" s="370"/>
      <c r="B240" s="370"/>
      <c r="C240" s="370"/>
      <c r="D240" s="370"/>
      <c r="E240" s="370"/>
      <c r="F240" s="370"/>
      <c r="G240" s="370"/>
      <c r="H240" s="370"/>
      <c r="I240" s="370"/>
      <c r="J240" s="370"/>
      <c r="K240" s="370"/>
      <c r="L240" s="370"/>
      <c r="M240" s="370"/>
      <c r="N240" s="370"/>
      <c r="O240" s="370"/>
      <c r="P240" s="370"/>
      <c r="Q240" s="370"/>
      <c r="R240" s="370"/>
      <c r="S240" s="370"/>
      <c r="T240" s="370"/>
      <c r="U240" s="370"/>
      <c r="V240" s="370"/>
      <c r="W240" s="370"/>
      <c r="X240" s="370"/>
      <c r="Y240" s="370"/>
      <c r="Z240" s="370"/>
      <c r="AA240" s="370"/>
      <c r="AB240" s="370"/>
      <c r="AC240" s="370"/>
      <c r="AD240" s="370"/>
      <c r="AE240" s="370"/>
      <c r="AF240" s="370"/>
      <c r="AG240" s="370"/>
      <c r="AH240" s="370"/>
      <c r="AI240" s="370"/>
      <c r="AJ240" s="370"/>
      <c r="AK240" s="370"/>
      <c r="AL240" s="370"/>
      <c r="AM240" s="370"/>
      <c r="AN240" s="370"/>
      <c r="AO240" s="370"/>
      <c r="AP240" s="370"/>
      <c r="AQ240" s="370"/>
      <c r="AR240" s="370"/>
      <c r="AS240" s="370"/>
      <c r="AT240" s="370"/>
      <c r="AU240" s="370"/>
      <c r="AV240" s="370"/>
      <c r="AW240" s="370"/>
      <c r="AX240" s="370"/>
      <c r="AY240" s="370"/>
    </row>
    <row r="241" ht="15.75" customHeight="1">
      <c r="A241" s="370"/>
      <c r="B241" s="370"/>
      <c r="C241" s="370"/>
      <c r="D241" s="370"/>
      <c r="E241" s="370"/>
      <c r="F241" s="370"/>
      <c r="G241" s="370"/>
      <c r="H241" s="370"/>
      <c r="I241" s="370"/>
      <c r="J241" s="370"/>
      <c r="K241" s="370"/>
      <c r="L241" s="370"/>
      <c r="M241" s="370"/>
      <c r="N241" s="370"/>
      <c r="O241" s="370"/>
      <c r="P241" s="370"/>
      <c r="Q241" s="370"/>
      <c r="R241" s="370"/>
      <c r="S241" s="370"/>
      <c r="T241" s="370"/>
      <c r="U241" s="370"/>
      <c r="V241" s="370"/>
      <c r="W241" s="370"/>
      <c r="X241" s="370"/>
      <c r="Y241" s="370"/>
      <c r="Z241" s="370"/>
      <c r="AA241" s="370"/>
      <c r="AB241" s="370"/>
      <c r="AC241" s="370"/>
      <c r="AD241" s="370"/>
      <c r="AE241" s="370"/>
      <c r="AF241" s="370"/>
      <c r="AG241" s="370"/>
      <c r="AH241" s="370"/>
      <c r="AI241" s="370"/>
      <c r="AJ241" s="370"/>
      <c r="AK241" s="370"/>
      <c r="AL241" s="370"/>
      <c r="AM241" s="370"/>
      <c r="AN241" s="370"/>
      <c r="AO241" s="370"/>
      <c r="AP241" s="370"/>
      <c r="AQ241" s="370"/>
      <c r="AR241" s="370"/>
      <c r="AS241" s="370"/>
      <c r="AT241" s="370"/>
      <c r="AU241" s="370"/>
      <c r="AV241" s="370"/>
      <c r="AW241" s="370"/>
      <c r="AX241" s="370"/>
      <c r="AY241" s="370"/>
    </row>
    <row r="242" ht="15.75" customHeight="1">
      <c r="A242" s="370"/>
      <c r="B242" s="370"/>
      <c r="C242" s="370"/>
      <c r="D242" s="370"/>
      <c r="E242" s="370"/>
      <c r="F242" s="370"/>
      <c r="G242" s="370"/>
      <c r="H242" s="370"/>
      <c r="I242" s="370"/>
      <c r="J242" s="370"/>
      <c r="K242" s="370"/>
      <c r="L242" s="370"/>
      <c r="M242" s="370"/>
      <c r="N242" s="370"/>
      <c r="O242" s="370"/>
      <c r="P242" s="370"/>
      <c r="Q242" s="370"/>
      <c r="R242" s="370"/>
      <c r="S242" s="370"/>
      <c r="T242" s="370"/>
      <c r="U242" s="370"/>
      <c r="V242" s="370"/>
      <c r="W242" s="370"/>
      <c r="X242" s="370"/>
      <c r="Y242" s="370"/>
      <c r="Z242" s="370"/>
      <c r="AA242" s="370"/>
      <c r="AB242" s="370"/>
      <c r="AC242" s="370"/>
      <c r="AD242" s="370"/>
      <c r="AE242" s="370"/>
      <c r="AF242" s="370"/>
      <c r="AG242" s="370"/>
      <c r="AH242" s="370"/>
      <c r="AI242" s="370"/>
      <c r="AJ242" s="370"/>
      <c r="AK242" s="370"/>
      <c r="AL242" s="370"/>
      <c r="AM242" s="370"/>
      <c r="AN242" s="370"/>
      <c r="AO242" s="370"/>
      <c r="AP242" s="370"/>
      <c r="AQ242" s="370"/>
      <c r="AR242" s="370"/>
      <c r="AS242" s="370"/>
      <c r="AT242" s="370"/>
      <c r="AU242" s="370"/>
      <c r="AV242" s="370"/>
      <c r="AW242" s="370"/>
      <c r="AX242" s="370"/>
      <c r="AY242" s="370"/>
    </row>
    <row r="243" ht="15.75" customHeight="1">
      <c r="A243" s="370"/>
      <c r="B243" s="370"/>
      <c r="C243" s="370"/>
      <c r="D243" s="370"/>
      <c r="E243" s="370"/>
      <c r="F243" s="370"/>
      <c r="G243" s="370"/>
      <c r="H243" s="370"/>
      <c r="I243" s="370"/>
      <c r="J243" s="370"/>
      <c r="K243" s="370"/>
      <c r="L243" s="370"/>
      <c r="M243" s="370"/>
      <c r="N243" s="370"/>
      <c r="O243" s="370"/>
      <c r="P243" s="370"/>
      <c r="Q243" s="370"/>
      <c r="R243" s="370"/>
      <c r="S243" s="370"/>
      <c r="T243" s="370"/>
      <c r="U243" s="370"/>
      <c r="V243" s="370"/>
      <c r="W243" s="370"/>
      <c r="X243" s="370"/>
      <c r="Y243" s="370"/>
      <c r="Z243" s="370"/>
      <c r="AA243" s="370"/>
      <c r="AB243" s="370"/>
      <c r="AC243" s="370"/>
      <c r="AD243" s="370"/>
      <c r="AE243" s="370"/>
      <c r="AF243" s="370"/>
      <c r="AG243" s="370"/>
      <c r="AH243" s="370"/>
      <c r="AI243" s="370"/>
      <c r="AJ243" s="370"/>
      <c r="AK243" s="370"/>
      <c r="AL243" s="370"/>
      <c r="AM243" s="370"/>
      <c r="AN243" s="370"/>
      <c r="AO243" s="370"/>
      <c r="AP243" s="370"/>
      <c r="AQ243" s="370"/>
      <c r="AR243" s="370"/>
      <c r="AS243" s="370"/>
      <c r="AT243" s="370"/>
      <c r="AU243" s="370"/>
      <c r="AV243" s="370"/>
      <c r="AW243" s="370"/>
      <c r="AX243" s="370"/>
      <c r="AY243" s="370"/>
    </row>
    <row r="244" ht="15.75" customHeight="1">
      <c r="A244" s="370"/>
      <c r="B244" s="370"/>
      <c r="C244" s="370"/>
      <c r="D244" s="370"/>
      <c r="E244" s="370"/>
      <c r="F244" s="370"/>
      <c r="G244" s="370"/>
      <c r="H244" s="370"/>
      <c r="I244" s="370"/>
      <c r="J244" s="370"/>
      <c r="K244" s="370"/>
      <c r="L244" s="370"/>
      <c r="M244" s="370"/>
      <c r="N244" s="370"/>
      <c r="O244" s="370"/>
      <c r="P244" s="370"/>
      <c r="Q244" s="370"/>
      <c r="R244" s="370"/>
      <c r="S244" s="370"/>
      <c r="T244" s="370"/>
      <c r="U244" s="370"/>
      <c r="V244" s="370"/>
      <c r="W244" s="370"/>
      <c r="X244" s="370"/>
      <c r="Y244" s="370"/>
      <c r="Z244" s="370"/>
      <c r="AA244" s="370"/>
      <c r="AB244" s="370"/>
      <c r="AC244" s="370"/>
      <c r="AD244" s="370"/>
      <c r="AE244" s="370"/>
      <c r="AF244" s="370"/>
      <c r="AG244" s="370"/>
      <c r="AH244" s="370"/>
      <c r="AI244" s="370"/>
      <c r="AJ244" s="370"/>
      <c r="AK244" s="370"/>
      <c r="AL244" s="370"/>
      <c r="AM244" s="370"/>
      <c r="AN244" s="370"/>
      <c r="AO244" s="370"/>
      <c r="AP244" s="370"/>
      <c r="AQ244" s="370"/>
      <c r="AR244" s="370"/>
      <c r="AS244" s="370"/>
      <c r="AT244" s="370"/>
      <c r="AU244" s="370"/>
      <c r="AV244" s="370"/>
      <c r="AW244" s="370"/>
      <c r="AX244" s="370"/>
      <c r="AY244" s="370"/>
    </row>
    <row r="245" ht="15.75" customHeight="1">
      <c r="A245" s="370"/>
      <c r="B245" s="370"/>
      <c r="C245" s="370"/>
      <c r="D245" s="370"/>
      <c r="E245" s="370"/>
      <c r="F245" s="370"/>
      <c r="G245" s="370"/>
      <c r="H245" s="370"/>
      <c r="I245" s="370"/>
      <c r="J245" s="370"/>
      <c r="K245" s="370"/>
      <c r="L245" s="370"/>
      <c r="M245" s="370"/>
      <c r="N245" s="370"/>
      <c r="O245" s="370"/>
      <c r="P245" s="370"/>
      <c r="Q245" s="370"/>
      <c r="R245" s="370"/>
      <c r="S245" s="370"/>
      <c r="T245" s="370"/>
      <c r="U245" s="370"/>
      <c r="V245" s="370"/>
      <c r="W245" s="370"/>
      <c r="X245" s="370"/>
      <c r="Y245" s="370"/>
      <c r="Z245" s="370"/>
      <c r="AA245" s="370"/>
      <c r="AB245" s="370"/>
      <c r="AC245" s="370"/>
      <c r="AD245" s="370"/>
      <c r="AE245" s="370"/>
      <c r="AF245" s="370"/>
      <c r="AG245" s="370"/>
      <c r="AH245" s="370"/>
      <c r="AI245" s="370"/>
      <c r="AJ245" s="370"/>
      <c r="AK245" s="370"/>
      <c r="AL245" s="370"/>
      <c r="AM245" s="370"/>
      <c r="AN245" s="370"/>
      <c r="AO245" s="370"/>
      <c r="AP245" s="370"/>
      <c r="AQ245" s="370"/>
      <c r="AR245" s="370"/>
      <c r="AS245" s="370"/>
      <c r="AT245" s="370"/>
      <c r="AU245" s="370"/>
      <c r="AV245" s="370"/>
      <c r="AW245" s="370"/>
      <c r="AX245" s="370"/>
      <c r="AY245" s="370"/>
    </row>
    <row r="246" ht="15.75" customHeight="1">
      <c r="A246" s="370"/>
      <c r="B246" s="370"/>
      <c r="C246" s="370"/>
      <c r="D246" s="370"/>
      <c r="E246" s="370"/>
      <c r="F246" s="370"/>
      <c r="G246" s="370"/>
      <c r="H246" s="370"/>
      <c r="I246" s="370"/>
      <c r="J246" s="370"/>
      <c r="K246" s="370"/>
      <c r="L246" s="370"/>
      <c r="M246" s="370"/>
      <c r="N246" s="370"/>
      <c r="O246" s="370"/>
      <c r="P246" s="370"/>
      <c r="Q246" s="370"/>
      <c r="R246" s="370"/>
      <c r="S246" s="370"/>
      <c r="T246" s="370"/>
      <c r="U246" s="370"/>
      <c r="V246" s="370"/>
      <c r="W246" s="370"/>
      <c r="X246" s="370"/>
      <c r="Y246" s="370"/>
      <c r="Z246" s="370"/>
      <c r="AA246" s="370"/>
      <c r="AB246" s="370"/>
      <c r="AC246" s="370"/>
      <c r="AD246" s="370"/>
      <c r="AE246" s="370"/>
      <c r="AF246" s="370"/>
      <c r="AG246" s="370"/>
      <c r="AH246" s="370"/>
      <c r="AI246" s="370"/>
      <c r="AJ246" s="370"/>
      <c r="AK246" s="370"/>
      <c r="AL246" s="370"/>
      <c r="AM246" s="370"/>
      <c r="AN246" s="370"/>
      <c r="AO246" s="370"/>
      <c r="AP246" s="370"/>
      <c r="AQ246" s="370"/>
      <c r="AR246" s="370"/>
      <c r="AS246" s="370"/>
      <c r="AT246" s="370"/>
      <c r="AU246" s="370"/>
      <c r="AV246" s="370"/>
      <c r="AW246" s="370"/>
      <c r="AX246" s="370"/>
      <c r="AY246" s="370"/>
    </row>
    <row r="247" ht="15.75" customHeight="1">
      <c r="A247" s="370"/>
      <c r="B247" s="370"/>
      <c r="C247" s="370"/>
      <c r="D247" s="370"/>
      <c r="E247" s="370"/>
      <c r="F247" s="370"/>
      <c r="G247" s="370"/>
      <c r="H247" s="370"/>
      <c r="I247" s="370"/>
      <c r="J247" s="370"/>
      <c r="K247" s="370"/>
      <c r="L247" s="370"/>
      <c r="M247" s="370"/>
      <c r="N247" s="370"/>
      <c r="O247" s="370"/>
      <c r="P247" s="370"/>
      <c r="Q247" s="370"/>
      <c r="R247" s="370"/>
      <c r="S247" s="370"/>
      <c r="T247" s="370"/>
      <c r="U247" s="370"/>
      <c r="V247" s="370"/>
      <c r="W247" s="370"/>
      <c r="X247" s="370"/>
      <c r="Y247" s="370"/>
      <c r="Z247" s="370"/>
      <c r="AA247" s="370"/>
      <c r="AB247" s="370"/>
      <c r="AC247" s="370"/>
      <c r="AD247" s="370"/>
      <c r="AE247" s="370"/>
      <c r="AF247" s="370"/>
      <c r="AG247" s="370"/>
      <c r="AH247" s="370"/>
      <c r="AI247" s="370"/>
      <c r="AJ247" s="370"/>
      <c r="AK247" s="370"/>
      <c r="AL247" s="370"/>
      <c r="AM247" s="370"/>
      <c r="AN247" s="370"/>
      <c r="AO247" s="370"/>
      <c r="AP247" s="370"/>
      <c r="AQ247" s="370"/>
      <c r="AR247" s="370"/>
      <c r="AS247" s="370"/>
      <c r="AT247" s="370"/>
      <c r="AU247" s="370"/>
      <c r="AV247" s="370"/>
      <c r="AW247" s="370"/>
      <c r="AX247" s="370"/>
      <c r="AY247" s="370"/>
    </row>
    <row r="248" ht="15.75" customHeight="1">
      <c r="A248" s="370"/>
      <c r="B248" s="370"/>
      <c r="C248" s="370"/>
      <c r="D248" s="370"/>
      <c r="E248" s="370"/>
      <c r="F248" s="370"/>
      <c r="G248" s="370"/>
      <c r="H248" s="370"/>
      <c r="I248" s="370"/>
      <c r="J248" s="370"/>
      <c r="K248" s="370"/>
      <c r="L248" s="370"/>
      <c r="M248" s="370"/>
      <c r="N248" s="370"/>
      <c r="O248" s="370"/>
      <c r="P248" s="370"/>
      <c r="Q248" s="370"/>
      <c r="R248" s="370"/>
      <c r="S248" s="370"/>
      <c r="T248" s="370"/>
      <c r="U248" s="370"/>
      <c r="V248" s="370"/>
      <c r="W248" s="370"/>
      <c r="X248" s="370"/>
      <c r="Y248" s="370"/>
      <c r="Z248" s="370"/>
      <c r="AA248" s="370"/>
      <c r="AB248" s="370"/>
      <c r="AC248" s="370"/>
      <c r="AD248" s="370"/>
      <c r="AE248" s="370"/>
      <c r="AF248" s="370"/>
      <c r="AG248" s="370"/>
      <c r="AH248" s="370"/>
      <c r="AI248" s="370"/>
      <c r="AJ248" s="370"/>
      <c r="AK248" s="370"/>
      <c r="AL248" s="370"/>
      <c r="AM248" s="370"/>
      <c r="AN248" s="370"/>
      <c r="AO248" s="370"/>
      <c r="AP248" s="370"/>
      <c r="AQ248" s="370"/>
      <c r="AR248" s="370"/>
      <c r="AS248" s="370"/>
      <c r="AT248" s="370"/>
      <c r="AU248" s="370"/>
      <c r="AV248" s="370"/>
      <c r="AW248" s="370"/>
      <c r="AX248" s="370"/>
      <c r="AY248" s="370"/>
    </row>
    <row r="249" ht="15.75" customHeight="1">
      <c r="A249" s="370"/>
      <c r="B249" s="370"/>
      <c r="C249" s="370"/>
      <c r="D249" s="370"/>
      <c r="E249" s="370"/>
      <c r="F249" s="370"/>
      <c r="G249" s="370"/>
      <c r="H249" s="370"/>
      <c r="I249" s="370"/>
      <c r="J249" s="370"/>
      <c r="K249" s="370"/>
      <c r="L249" s="370"/>
      <c r="M249" s="370"/>
      <c r="N249" s="370"/>
      <c r="O249" s="370"/>
      <c r="P249" s="370"/>
      <c r="Q249" s="370"/>
      <c r="R249" s="370"/>
      <c r="S249" s="370"/>
      <c r="T249" s="370"/>
      <c r="U249" s="370"/>
      <c r="V249" s="370"/>
      <c r="W249" s="370"/>
      <c r="X249" s="370"/>
      <c r="Y249" s="370"/>
      <c r="Z249" s="370"/>
      <c r="AA249" s="370"/>
      <c r="AB249" s="370"/>
      <c r="AC249" s="370"/>
      <c r="AD249" s="370"/>
      <c r="AE249" s="370"/>
      <c r="AF249" s="370"/>
      <c r="AG249" s="370"/>
      <c r="AH249" s="370"/>
      <c r="AI249" s="370"/>
      <c r="AJ249" s="370"/>
      <c r="AK249" s="370"/>
      <c r="AL249" s="370"/>
      <c r="AM249" s="370"/>
      <c r="AN249" s="370"/>
      <c r="AO249" s="370"/>
      <c r="AP249" s="370"/>
      <c r="AQ249" s="370"/>
      <c r="AR249" s="370"/>
      <c r="AS249" s="370"/>
      <c r="AT249" s="370"/>
      <c r="AU249" s="370"/>
      <c r="AV249" s="370"/>
      <c r="AW249" s="370"/>
      <c r="AX249" s="370"/>
      <c r="AY249" s="370"/>
    </row>
    <row r="250" ht="15.75" customHeight="1">
      <c r="A250" s="370"/>
      <c r="B250" s="370"/>
      <c r="C250" s="370"/>
      <c r="D250" s="370"/>
      <c r="E250" s="370"/>
      <c r="F250" s="370"/>
      <c r="G250" s="370"/>
      <c r="H250" s="370"/>
      <c r="I250" s="370"/>
      <c r="J250" s="370"/>
      <c r="K250" s="370"/>
      <c r="L250" s="370"/>
      <c r="M250" s="370"/>
      <c r="N250" s="370"/>
      <c r="O250" s="370"/>
      <c r="P250" s="370"/>
      <c r="Q250" s="370"/>
      <c r="R250" s="370"/>
      <c r="S250" s="370"/>
      <c r="T250" s="370"/>
      <c r="U250" s="370"/>
      <c r="V250" s="370"/>
      <c r="W250" s="370"/>
      <c r="X250" s="370"/>
      <c r="Y250" s="370"/>
      <c r="Z250" s="370"/>
      <c r="AA250" s="370"/>
      <c r="AB250" s="370"/>
      <c r="AC250" s="370"/>
      <c r="AD250" s="370"/>
      <c r="AE250" s="370"/>
      <c r="AF250" s="370"/>
      <c r="AG250" s="370"/>
      <c r="AH250" s="370"/>
      <c r="AI250" s="370"/>
      <c r="AJ250" s="370"/>
      <c r="AK250" s="370"/>
      <c r="AL250" s="370"/>
      <c r="AM250" s="370"/>
      <c r="AN250" s="370"/>
      <c r="AO250" s="370"/>
      <c r="AP250" s="370"/>
      <c r="AQ250" s="370"/>
      <c r="AR250" s="370"/>
      <c r="AS250" s="370"/>
      <c r="AT250" s="370"/>
      <c r="AU250" s="370"/>
      <c r="AV250" s="370"/>
      <c r="AW250" s="370"/>
      <c r="AX250" s="370"/>
      <c r="AY250" s="370"/>
    </row>
    <row r="251" ht="15.75" customHeight="1">
      <c r="A251" s="370"/>
      <c r="B251" s="370"/>
      <c r="C251" s="370"/>
      <c r="D251" s="370"/>
      <c r="E251" s="370"/>
      <c r="F251" s="370"/>
      <c r="G251" s="370"/>
      <c r="H251" s="370"/>
      <c r="I251" s="370"/>
      <c r="J251" s="370"/>
      <c r="K251" s="370"/>
      <c r="L251" s="370"/>
      <c r="M251" s="370"/>
      <c r="N251" s="370"/>
      <c r="O251" s="370"/>
      <c r="P251" s="370"/>
      <c r="Q251" s="370"/>
      <c r="R251" s="370"/>
      <c r="S251" s="370"/>
      <c r="T251" s="370"/>
      <c r="U251" s="370"/>
      <c r="V251" s="370"/>
      <c r="W251" s="370"/>
      <c r="X251" s="370"/>
      <c r="Y251" s="370"/>
      <c r="Z251" s="370"/>
      <c r="AA251" s="370"/>
      <c r="AB251" s="370"/>
      <c r="AC251" s="370"/>
      <c r="AD251" s="370"/>
      <c r="AE251" s="370"/>
      <c r="AF251" s="370"/>
      <c r="AG251" s="370"/>
      <c r="AH251" s="370"/>
      <c r="AI251" s="370"/>
      <c r="AJ251" s="370"/>
      <c r="AK251" s="370"/>
      <c r="AL251" s="370"/>
      <c r="AM251" s="370"/>
      <c r="AN251" s="370"/>
      <c r="AO251" s="370"/>
      <c r="AP251" s="370"/>
      <c r="AQ251" s="370"/>
      <c r="AR251" s="370"/>
      <c r="AS251" s="370"/>
      <c r="AT251" s="370"/>
      <c r="AU251" s="370"/>
      <c r="AV251" s="370"/>
      <c r="AW251" s="370"/>
      <c r="AX251" s="370"/>
      <c r="AY251" s="370"/>
    </row>
    <row r="252" ht="15.75" customHeight="1">
      <c r="A252" s="370"/>
      <c r="B252" s="370"/>
      <c r="C252" s="370"/>
      <c r="D252" s="370"/>
      <c r="E252" s="370"/>
      <c r="F252" s="370"/>
      <c r="G252" s="370"/>
      <c r="H252" s="370"/>
      <c r="I252" s="370"/>
      <c r="J252" s="370"/>
      <c r="K252" s="370"/>
      <c r="L252" s="370"/>
      <c r="M252" s="370"/>
      <c r="N252" s="370"/>
      <c r="O252" s="370"/>
      <c r="P252" s="370"/>
      <c r="Q252" s="370"/>
      <c r="R252" s="370"/>
      <c r="S252" s="370"/>
      <c r="T252" s="370"/>
      <c r="U252" s="370"/>
      <c r="V252" s="370"/>
      <c r="W252" s="370"/>
      <c r="X252" s="370"/>
      <c r="Y252" s="370"/>
      <c r="Z252" s="370"/>
      <c r="AA252" s="370"/>
      <c r="AB252" s="370"/>
      <c r="AC252" s="370"/>
      <c r="AD252" s="370"/>
      <c r="AE252" s="370"/>
      <c r="AF252" s="370"/>
      <c r="AG252" s="370"/>
      <c r="AH252" s="370"/>
      <c r="AI252" s="370"/>
      <c r="AJ252" s="370"/>
      <c r="AK252" s="370"/>
      <c r="AL252" s="370"/>
      <c r="AM252" s="370"/>
      <c r="AN252" s="370"/>
      <c r="AO252" s="370"/>
      <c r="AP252" s="370"/>
      <c r="AQ252" s="370"/>
      <c r="AR252" s="370"/>
      <c r="AS252" s="370"/>
      <c r="AT252" s="370"/>
      <c r="AU252" s="370"/>
      <c r="AV252" s="370"/>
      <c r="AW252" s="370"/>
      <c r="AX252" s="370"/>
      <c r="AY252" s="370"/>
    </row>
    <row r="253" ht="15.75" customHeight="1">
      <c r="A253" s="370"/>
      <c r="B253" s="370"/>
      <c r="C253" s="370"/>
      <c r="D253" s="370"/>
      <c r="E253" s="370"/>
      <c r="F253" s="370"/>
      <c r="G253" s="370"/>
      <c r="H253" s="370"/>
      <c r="I253" s="370"/>
      <c r="J253" s="370"/>
      <c r="K253" s="370"/>
      <c r="L253" s="370"/>
      <c r="M253" s="370"/>
      <c r="N253" s="370"/>
      <c r="O253" s="370"/>
      <c r="P253" s="370"/>
      <c r="Q253" s="370"/>
      <c r="R253" s="370"/>
      <c r="S253" s="370"/>
      <c r="T253" s="370"/>
      <c r="U253" s="370"/>
      <c r="V253" s="370"/>
      <c r="W253" s="370"/>
      <c r="X253" s="370"/>
      <c r="Y253" s="370"/>
      <c r="Z253" s="370"/>
      <c r="AA253" s="370"/>
      <c r="AB253" s="370"/>
      <c r="AC253" s="370"/>
      <c r="AD253" s="370"/>
      <c r="AE253" s="370"/>
      <c r="AF253" s="370"/>
      <c r="AG253" s="370"/>
      <c r="AH253" s="370"/>
      <c r="AI253" s="370"/>
      <c r="AJ253" s="370"/>
      <c r="AK253" s="370"/>
      <c r="AL253" s="370"/>
      <c r="AM253" s="370"/>
      <c r="AN253" s="370"/>
      <c r="AO253" s="370"/>
      <c r="AP253" s="370"/>
      <c r="AQ253" s="370"/>
      <c r="AR253" s="370"/>
      <c r="AS253" s="370"/>
      <c r="AT253" s="370"/>
      <c r="AU253" s="370"/>
      <c r="AV253" s="370"/>
      <c r="AW253" s="370"/>
      <c r="AX253" s="370"/>
      <c r="AY253" s="370"/>
    </row>
    <row r="254" ht="15.75" customHeight="1">
      <c r="A254" s="370"/>
      <c r="B254" s="370"/>
      <c r="C254" s="370"/>
      <c r="D254" s="370"/>
      <c r="E254" s="370"/>
      <c r="F254" s="370"/>
      <c r="G254" s="370"/>
      <c r="H254" s="370"/>
      <c r="I254" s="370"/>
      <c r="J254" s="370"/>
      <c r="K254" s="370"/>
      <c r="L254" s="370"/>
      <c r="M254" s="370"/>
      <c r="N254" s="370"/>
      <c r="O254" s="370"/>
      <c r="P254" s="370"/>
      <c r="Q254" s="370"/>
      <c r="R254" s="370"/>
      <c r="S254" s="370"/>
      <c r="T254" s="370"/>
      <c r="U254" s="370"/>
      <c r="V254" s="370"/>
      <c r="W254" s="370"/>
      <c r="X254" s="370"/>
      <c r="Y254" s="370"/>
      <c r="Z254" s="370"/>
      <c r="AA254" s="370"/>
      <c r="AB254" s="370"/>
      <c r="AC254" s="370"/>
      <c r="AD254" s="370"/>
      <c r="AE254" s="370"/>
      <c r="AF254" s="370"/>
      <c r="AG254" s="370"/>
      <c r="AH254" s="370"/>
      <c r="AI254" s="370"/>
      <c r="AJ254" s="370"/>
      <c r="AK254" s="370"/>
      <c r="AL254" s="370"/>
      <c r="AM254" s="370"/>
      <c r="AN254" s="370"/>
      <c r="AO254" s="370"/>
      <c r="AP254" s="370"/>
      <c r="AQ254" s="370"/>
      <c r="AR254" s="370"/>
      <c r="AS254" s="370"/>
      <c r="AT254" s="370"/>
      <c r="AU254" s="370"/>
      <c r="AV254" s="370"/>
      <c r="AW254" s="370"/>
      <c r="AX254" s="370"/>
      <c r="AY254" s="370"/>
    </row>
    <row r="255" ht="15.75" customHeight="1">
      <c r="A255" s="370"/>
      <c r="B255" s="370"/>
      <c r="C255" s="370"/>
      <c r="D255" s="370"/>
      <c r="E255" s="370"/>
      <c r="F255" s="370"/>
      <c r="G255" s="370"/>
      <c r="H255" s="370"/>
      <c r="I255" s="370"/>
      <c r="J255" s="370"/>
      <c r="K255" s="370"/>
      <c r="L255" s="370"/>
      <c r="M255" s="370"/>
      <c r="N255" s="370"/>
      <c r="O255" s="370"/>
      <c r="P255" s="370"/>
      <c r="Q255" s="370"/>
      <c r="R255" s="370"/>
      <c r="S255" s="370"/>
      <c r="T255" s="370"/>
      <c r="U255" s="370"/>
      <c r="V255" s="370"/>
      <c r="W255" s="370"/>
      <c r="X255" s="370"/>
      <c r="Y255" s="370"/>
      <c r="Z255" s="370"/>
      <c r="AA255" s="370"/>
      <c r="AB255" s="370"/>
      <c r="AC255" s="370"/>
      <c r="AD255" s="370"/>
      <c r="AE255" s="370"/>
      <c r="AF255" s="370"/>
      <c r="AG255" s="370"/>
      <c r="AH255" s="370"/>
      <c r="AI255" s="370"/>
      <c r="AJ255" s="370"/>
      <c r="AK255" s="370"/>
      <c r="AL255" s="370"/>
      <c r="AM255" s="370"/>
      <c r="AN255" s="370"/>
      <c r="AO255" s="370"/>
      <c r="AP255" s="370"/>
      <c r="AQ255" s="370"/>
      <c r="AR255" s="370"/>
      <c r="AS255" s="370"/>
      <c r="AT255" s="370"/>
      <c r="AU255" s="370"/>
      <c r="AV255" s="370"/>
      <c r="AW255" s="370"/>
      <c r="AX255" s="370"/>
      <c r="AY255" s="370"/>
    </row>
    <row r="256" ht="15.75" customHeight="1">
      <c r="A256" s="370"/>
      <c r="B256" s="370"/>
      <c r="C256" s="370"/>
      <c r="D256" s="370"/>
      <c r="E256" s="370"/>
      <c r="F256" s="370"/>
      <c r="G256" s="370"/>
      <c r="H256" s="370"/>
      <c r="I256" s="370"/>
      <c r="J256" s="370"/>
      <c r="K256" s="370"/>
      <c r="L256" s="370"/>
      <c r="M256" s="370"/>
      <c r="N256" s="370"/>
      <c r="O256" s="370"/>
      <c r="P256" s="370"/>
      <c r="Q256" s="370"/>
      <c r="R256" s="370"/>
      <c r="S256" s="370"/>
      <c r="T256" s="370"/>
      <c r="U256" s="370"/>
      <c r="V256" s="370"/>
      <c r="W256" s="370"/>
      <c r="X256" s="370"/>
      <c r="Y256" s="370"/>
      <c r="Z256" s="370"/>
      <c r="AA256" s="370"/>
      <c r="AB256" s="370"/>
      <c r="AC256" s="370"/>
      <c r="AD256" s="370"/>
      <c r="AE256" s="370"/>
      <c r="AF256" s="370"/>
      <c r="AG256" s="370"/>
      <c r="AH256" s="370"/>
      <c r="AI256" s="370"/>
      <c r="AJ256" s="370"/>
      <c r="AK256" s="370"/>
      <c r="AL256" s="370"/>
      <c r="AM256" s="370"/>
      <c r="AN256" s="370"/>
      <c r="AO256" s="370"/>
      <c r="AP256" s="370"/>
      <c r="AQ256" s="370"/>
      <c r="AR256" s="370"/>
      <c r="AS256" s="370"/>
      <c r="AT256" s="370"/>
      <c r="AU256" s="370"/>
      <c r="AV256" s="370"/>
      <c r="AW256" s="370"/>
      <c r="AX256" s="370"/>
      <c r="AY256" s="370"/>
    </row>
    <row r="257" ht="15.75" customHeight="1">
      <c r="A257" s="370"/>
      <c r="B257" s="370"/>
      <c r="C257" s="370"/>
      <c r="D257" s="370"/>
      <c r="E257" s="370"/>
      <c r="F257" s="370"/>
      <c r="G257" s="370"/>
      <c r="H257" s="370"/>
      <c r="I257" s="370"/>
      <c r="J257" s="370"/>
      <c r="K257" s="370"/>
      <c r="L257" s="370"/>
      <c r="M257" s="370"/>
      <c r="N257" s="370"/>
      <c r="O257" s="370"/>
      <c r="P257" s="370"/>
      <c r="Q257" s="370"/>
      <c r="R257" s="370"/>
      <c r="S257" s="370"/>
      <c r="T257" s="370"/>
      <c r="U257" s="370"/>
      <c r="V257" s="370"/>
      <c r="W257" s="370"/>
      <c r="X257" s="370"/>
      <c r="Y257" s="370"/>
      <c r="Z257" s="370"/>
      <c r="AA257" s="370"/>
      <c r="AB257" s="370"/>
      <c r="AC257" s="370"/>
      <c r="AD257" s="370"/>
      <c r="AE257" s="370"/>
      <c r="AF257" s="370"/>
      <c r="AG257" s="370"/>
      <c r="AH257" s="370"/>
      <c r="AI257" s="370"/>
      <c r="AJ257" s="370"/>
      <c r="AK257" s="370"/>
      <c r="AL257" s="370"/>
      <c r="AM257" s="370"/>
      <c r="AN257" s="370"/>
      <c r="AO257" s="370"/>
      <c r="AP257" s="370"/>
      <c r="AQ257" s="370"/>
      <c r="AR257" s="370"/>
      <c r="AS257" s="370"/>
      <c r="AT257" s="370"/>
      <c r="AU257" s="370"/>
      <c r="AV257" s="370"/>
      <c r="AW257" s="370"/>
      <c r="AX257" s="370"/>
      <c r="AY257" s="370"/>
    </row>
    <row r="258" ht="15.75" customHeight="1">
      <c r="A258" s="370"/>
      <c r="B258" s="370"/>
      <c r="C258" s="370"/>
      <c r="D258" s="370"/>
      <c r="E258" s="370"/>
      <c r="F258" s="370"/>
      <c r="G258" s="370"/>
      <c r="H258" s="370"/>
      <c r="I258" s="370"/>
      <c r="J258" s="370"/>
      <c r="K258" s="370"/>
      <c r="L258" s="370"/>
      <c r="M258" s="370"/>
      <c r="N258" s="370"/>
      <c r="O258" s="370"/>
      <c r="P258" s="370"/>
      <c r="Q258" s="370"/>
      <c r="R258" s="370"/>
      <c r="S258" s="370"/>
      <c r="T258" s="370"/>
      <c r="U258" s="370"/>
      <c r="V258" s="370"/>
      <c r="W258" s="370"/>
      <c r="X258" s="370"/>
      <c r="Y258" s="370"/>
      <c r="Z258" s="370"/>
      <c r="AA258" s="370"/>
      <c r="AB258" s="370"/>
      <c r="AC258" s="370"/>
      <c r="AD258" s="370"/>
      <c r="AE258" s="370"/>
      <c r="AF258" s="370"/>
      <c r="AG258" s="370"/>
      <c r="AH258" s="370"/>
      <c r="AI258" s="370"/>
      <c r="AJ258" s="370"/>
      <c r="AK258" s="370"/>
      <c r="AL258" s="370"/>
      <c r="AM258" s="370"/>
      <c r="AN258" s="370"/>
      <c r="AO258" s="370"/>
      <c r="AP258" s="370"/>
      <c r="AQ258" s="370"/>
      <c r="AR258" s="370"/>
      <c r="AS258" s="370"/>
      <c r="AT258" s="370"/>
      <c r="AU258" s="370"/>
      <c r="AV258" s="370"/>
      <c r="AW258" s="370"/>
      <c r="AX258" s="370"/>
      <c r="AY258" s="370"/>
    </row>
    <row r="259" ht="15.75" customHeight="1">
      <c r="A259" s="370"/>
      <c r="B259" s="370"/>
      <c r="C259" s="370"/>
      <c r="D259" s="370"/>
      <c r="E259" s="370"/>
      <c r="F259" s="370"/>
      <c r="G259" s="370"/>
      <c r="H259" s="370"/>
      <c r="I259" s="370"/>
      <c r="J259" s="370"/>
      <c r="K259" s="370"/>
      <c r="L259" s="370"/>
      <c r="M259" s="370"/>
      <c r="N259" s="370"/>
      <c r="O259" s="370"/>
      <c r="P259" s="370"/>
      <c r="Q259" s="370"/>
      <c r="R259" s="370"/>
      <c r="S259" s="370"/>
      <c r="T259" s="370"/>
      <c r="U259" s="370"/>
      <c r="V259" s="370"/>
      <c r="W259" s="370"/>
      <c r="X259" s="370"/>
      <c r="Y259" s="370"/>
      <c r="Z259" s="370"/>
      <c r="AA259" s="370"/>
      <c r="AB259" s="370"/>
      <c r="AC259" s="370"/>
      <c r="AD259" s="370"/>
      <c r="AE259" s="370"/>
      <c r="AF259" s="370"/>
      <c r="AG259" s="370"/>
      <c r="AH259" s="370"/>
      <c r="AI259" s="370"/>
      <c r="AJ259" s="370"/>
      <c r="AK259" s="370"/>
      <c r="AL259" s="370"/>
      <c r="AM259" s="370"/>
      <c r="AN259" s="370"/>
      <c r="AO259" s="370"/>
      <c r="AP259" s="370"/>
      <c r="AQ259" s="370"/>
      <c r="AR259" s="370"/>
      <c r="AS259" s="370"/>
      <c r="AT259" s="370"/>
      <c r="AU259" s="370"/>
      <c r="AV259" s="370"/>
      <c r="AW259" s="370"/>
      <c r="AX259" s="370"/>
      <c r="AY259" s="370"/>
    </row>
    <row r="260" ht="15.75" customHeight="1">
      <c r="A260" s="370"/>
      <c r="B260" s="370"/>
      <c r="C260" s="370"/>
      <c r="D260" s="370"/>
      <c r="E260" s="370"/>
      <c r="F260" s="370"/>
      <c r="G260" s="370"/>
      <c r="H260" s="370"/>
      <c r="I260" s="370"/>
      <c r="J260" s="370"/>
      <c r="K260" s="370"/>
      <c r="L260" s="370"/>
      <c r="M260" s="370"/>
      <c r="N260" s="370"/>
      <c r="O260" s="370"/>
      <c r="P260" s="370"/>
      <c r="Q260" s="370"/>
      <c r="R260" s="370"/>
      <c r="S260" s="370"/>
      <c r="T260" s="370"/>
      <c r="U260" s="370"/>
      <c r="V260" s="370"/>
      <c r="W260" s="370"/>
      <c r="X260" s="370"/>
      <c r="Y260" s="370"/>
      <c r="Z260" s="370"/>
      <c r="AA260" s="370"/>
      <c r="AB260" s="370"/>
      <c r="AC260" s="370"/>
      <c r="AD260" s="370"/>
      <c r="AE260" s="370"/>
      <c r="AF260" s="370"/>
      <c r="AG260" s="370"/>
      <c r="AH260" s="370"/>
      <c r="AI260" s="370"/>
      <c r="AJ260" s="370"/>
      <c r="AK260" s="370"/>
      <c r="AL260" s="370"/>
      <c r="AM260" s="370"/>
      <c r="AN260" s="370"/>
      <c r="AO260" s="370"/>
      <c r="AP260" s="370"/>
      <c r="AQ260" s="370"/>
      <c r="AR260" s="370"/>
      <c r="AS260" s="370"/>
      <c r="AT260" s="370"/>
      <c r="AU260" s="370"/>
      <c r="AV260" s="370"/>
      <c r="AW260" s="370"/>
      <c r="AX260" s="370"/>
      <c r="AY260" s="370"/>
    </row>
    <row r="261" ht="15.75" customHeight="1">
      <c r="A261" s="370"/>
      <c r="B261" s="370"/>
      <c r="C261" s="370"/>
      <c r="D261" s="370"/>
      <c r="E261" s="370"/>
      <c r="F261" s="370"/>
      <c r="G261" s="370"/>
      <c r="H261" s="370"/>
      <c r="I261" s="370"/>
      <c r="J261" s="370"/>
      <c r="K261" s="370"/>
      <c r="L261" s="370"/>
      <c r="M261" s="370"/>
      <c r="N261" s="370"/>
      <c r="O261" s="370"/>
      <c r="P261" s="370"/>
      <c r="Q261" s="370"/>
      <c r="R261" s="370"/>
      <c r="S261" s="370"/>
      <c r="T261" s="370"/>
      <c r="U261" s="370"/>
      <c r="V261" s="370"/>
      <c r="W261" s="370"/>
      <c r="X261" s="370"/>
      <c r="Y261" s="370"/>
      <c r="Z261" s="370"/>
      <c r="AA261" s="370"/>
      <c r="AB261" s="370"/>
      <c r="AC261" s="370"/>
      <c r="AD261" s="370"/>
      <c r="AE261" s="370"/>
      <c r="AF261" s="370"/>
      <c r="AG261" s="370"/>
      <c r="AH261" s="370"/>
      <c r="AI261" s="370"/>
      <c r="AJ261" s="370"/>
      <c r="AK261" s="370"/>
      <c r="AL261" s="370"/>
      <c r="AM261" s="370"/>
      <c r="AN261" s="370"/>
      <c r="AO261" s="370"/>
      <c r="AP261" s="370"/>
      <c r="AQ261" s="370"/>
      <c r="AR261" s="370"/>
      <c r="AS261" s="370"/>
      <c r="AT261" s="370"/>
      <c r="AU261" s="370"/>
      <c r="AV261" s="370"/>
      <c r="AW261" s="370"/>
      <c r="AX261" s="370"/>
      <c r="AY261" s="370"/>
    </row>
    <row r="262" ht="15.75" customHeight="1">
      <c r="A262" s="370"/>
      <c r="B262" s="370"/>
      <c r="C262" s="370"/>
      <c r="D262" s="370"/>
      <c r="E262" s="370"/>
      <c r="F262" s="370"/>
      <c r="G262" s="370"/>
      <c r="H262" s="370"/>
      <c r="I262" s="370"/>
      <c r="J262" s="370"/>
      <c r="K262" s="370"/>
      <c r="L262" s="370"/>
      <c r="M262" s="370"/>
      <c r="N262" s="370"/>
      <c r="O262" s="370"/>
      <c r="P262" s="370"/>
      <c r="Q262" s="370"/>
      <c r="R262" s="370"/>
      <c r="S262" s="370"/>
      <c r="T262" s="370"/>
      <c r="U262" s="370"/>
      <c r="V262" s="370"/>
      <c r="W262" s="370"/>
      <c r="X262" s="370"/>
      <c r="Y262" s="370"/>
      <c r="Z262" s="370"/>
      <c r="AA262" s="370"/>
      <c r="AB262" s="370"/>
      <c r="AC262" s="370"/>
      <c r="AD262" s="370"/>
      <c r="AE262" s="370"/>
      <c r="AF262" s="370"/>
      <c r="AG262" s="370"/>
      <c r="AH262" s="370"/>
      <c r="AI262" s="370"/>
      <c r="AJ262" s="370"/>
      <c r="AK262" s="370"/>
      <c r="AL262" s="370"/>
      <c r="AM262" s="370"/>
      <c r="AN262" s="370"/>
      <c r="AO262" s="370"/>
      <c r="AP262" s="370"/>
      <c r="AQ262" s="370"/>
      <c r="AR262" s="370"/>
      <c r="AS262" s="370"/>
      <c r="AT262" s="370"/>
      <c r="AU262" s="370"/>
      <c r="AV262" s="370"/>
      <c r="AW262" s="370"/>
      <c r="AX262" s="370"/>
      <c r="AY262" s="370"/>
    </row>
    <row r="263" ht="15.75" customHeight="1">
      <c r="A263" s="370"/>
      <c r="B263" s="370"/>
      <c r="C263" s="370"/>
      <c r="D263" s="370"/>
      <c r="E263" s="370"/>
      <c r="F263" s="370"/>
      <c r="G263" s="370"/>
      <c r="H263" s="370"/>
      <c r="I263" s="370"/>
      <c r="J263" s="370"/>
      <c r="K263" s="370"/>
      <c r="L263" s="370"/>
      <c r="M263" s="370"/>
      <c r="N263" s="370"/>
      <c r="O263" s="370"/>
      <c r="P263" s="370"/>
      <c r="Q263" s="370"/>
      <c r="R263" s="370"/>
      <c r="S263" s="370"/>
      <c r="T263" s="370"/>
      <c r="U263" s="370"/>
      <c r="V263" s="370"/>
      <c r="W263" s="370"/>
      <c r="X263" s="370"/>
      <c r="Y263" s="370"/>
      <c r="Z263" s="370"/>
      <c r="AA263" s="370"/>
      <c r="AB263" s="370"/>
      <c r="AC263" s="370"/>
      <c r="AD263" s="370"/>
      <c r="AE263" s="370"/>
      <c r="AF263" s="370"/>
      <c r="AG263" s="370"/>
      <c r="AH263" s="370"/>
      <c r="AI263" s="370"/>
      <c r="AJ263" s="370"/>
      <c r="AK263" s="370"/>
      <c r="AL263" s="370"/>
      <c r="AM263" s="370"/>
      <c r="AN263" s="370"/>
      <c r="AO263" s="370"/>
      <c r="AP263" s="370"/>
      <c r="AQ263" s="370"/>
      <c r="AR263" s="370"/>
      <c r="AS263" s="370"/>
      <c r="AT263" s="370"/>
      <c r="AU263" s="370"/>
      <c r="AV263" s="370"/>
      <c r="AW263" s="370"/>
      <c r="AX263" s="370"/>
      <c r="AY263" s="370"/>
    </row>
    <row r="264" ht="15.75" customHeight="1">
      <c r="A264" s="370"/>
      <c r="B264" s="370"/>
      <c r="C264" s="370"/>
      <c r="D264" s="370"/>
      <c r="E264" s="370"/>
      <c r="F264" s="370"/>
      <c r="G264" s="370"/>
      <c r="H264" s="370"/>
      <c r="I264" s="370"/>
      <c r="J264" s="370"/>
      <c r="K264" s="370"/>
      <c r="L264" s="370"/>
      <c r="M264" s="370"/>
      <c r="N264" s="370"/>
      <c r="O264" s="370"/>
      <c r="P264" s="370"/>
      <c r="Q264" s="370"/>
      <c r="R264" s="370"/>
      <c r="S264" s="370"/>
      <c r="T264" s="370"/>
      <c r="U264" s="370"/>
      <c r="V264" s="370"/>
      <c r="W264" s="370"/>
      <c r="X264" s="370"/>
      <c r="Y264" s="370"/>
      <c r="Z264" s="370"/>
      <c r="AA264" s="370"/>
      <c r="AB264" s="370"/>
      <c r="AC264" s="370"/>
      <c r="AD264" s="370"/>
      <c r="AE264" s="370"/>
      <c r="AF264" s="370"/>
      <c r="AG264" s="370"/>
      <c r="AH264" s="370"/>
      <c r="AI264" s="370"/>
      <c r="AJ264" s="370"/>
      <c r="AK264" s="370"/>
      <c r="AL264" s="370"/>
      <c r="AM264" s="370"/>
      <c r="AN264" s="370"/>
      <c r="AO264" s="370"/>
      <c r="AP264" s="370"/>
      <c r="AQ264" s="370"/>
      <c r="AR264" s="370"/>
      <c r="AS264" s="370"/>
      <c r="AT264" s="370"/>
      <c r="AU264" s="370"/>
      <c r="AV264" s="370"/>
      <c r="AW264" s="370"/>
      <c r="AX264" s="370"/>
      <c r="AY264" s="370"/>
    </row>
    <row r="265" ht="15.75" customHeight="1">
      <c r="A265" s="370"/>
      <c r="B265" s="370"/>
      <c r="C265" s="370"/>
      <c r="D265" s="370"/>
      <c r="E265" s="370"/>
      <c r="F265" s="370"/>
      <c r="G265" s="370"/>
      <c r="H265" s="370"/>
      <c r="I265" s="370"/>
      <c r="J265" s="370"/>
      <c r="K265" s="370"/>
      <c r="L265" s="370"/>
      <c r="M265" s="370"/>
      <c r="N265" s="370"/>
      <c r="O265" s="370"/>
      <c r="P265" s="370"/>
      <c r="Q265" s="370"/>
      <c r="R265" s="370"/>
      <c r="S265" s="370"/>
      <c r="T265" s="370"/>
      <c r="U265" s="370"/>
      <c r="V265" s="370"/>
      <c r="W265" s="370"/>
      <c r="X265" s="370"/>
      <c r="Y265" s="370"/>
      <c r="Z265" s="370"/>
      <c r="AA265" s="370"/>
      <c r="AB265" s="370"/>
      <c r="AC265" s="370"/>
      <c r="AD265" s="370"/>
      <c r="AE265" s="370"/>
      <c r="AF265" s="370"/>
      <c r="AG265" s="370"/>
      <c r="AH265" s="370"/>
      <c r="AI265" s="370"/>
      <c r="AJ265" s="370"/>
      <c r="AK265" s="370"/>
      <c r="AL265" s="370"/>
      <c r="AM265" s="370"/>
      <c r="AN265" s="370"/>
      <c r="AO265" s="370"/>
      <c r="AP265" s="370"/>
      <c r="AQ265" s="370"/>
      <c r="AR265" s="370"/>
      <c r="AS265" s="370"/>
      <c r="AT265" s="370"/>
      <c r="AU265" s="370"/>
      <c r="AV265" s="370"/>
      <c r="AW265" s="370"/>
      <c r="AX265" s="370"/>
      <c r="AY265" s="370"/>
    </row>
    <row r="266" ht="15.75" customHeight="1">
      <c r="A266" s="370"/>
      <c r="B266" s="370"/>
      <c r="C266" s="370"/>
      <c r="D266" s="370"/>
      <c r="E266" s="370"/>
      <c r="F266" s="370"/>
      <c r="G266" s="370"/>
      <c r="H266" s="370"/>
      <c r="I266" s="370"/>
      <c r="J266" s="370"/>
      <c r="K266" s="370"/>
      <c r="L266" s="370"/>
      <c r="M266" s="370"/>
      <c r="N266" s="370"/>
      <c r="O266" s="370"/>
      <c r="P266" s="370"/>
      <c r="Q266" s="370"/>
      <c r="R266" s="370"/>
      <c r="S266" s="370"/>
      <c r="T266" s="370"/>
      <c r="U266" s="370"/>
      <c r="V266" s="370"/>
      <c r="W266" s="370"/>
      <c r="X266" s="370"/>
      <c r="Y266" s="370"/>
      <c r="Z266" s="370"/>
      <c r="AA266" s="370"/>
      <c r="AB266" s="370"/>
      <c r="AC266" s="370"/>
      <c r="AD266" s="370"/>
      <c r="AE266" s="370"/>
      <c r="AF266" s="370"/>
      <c r="AG266" s="370"/>
      <c r="AH266" s="370"/>
      <c r="AI266" s="370"/>
      <c r="AJ266" s="370"/>
      <c r="AK266" s="370"/>
      <c r="AL266" s="370"/>
      <c r="AM266" s="370"/>
      <c r="AN266" s="370"/>
      <c r="AO266" s="370"/>
      <c r="AP266" s="370"/>
      <c r="AQ266" s="370"/>
      <c r="AR266" s="370"/>
      <c r="AS266" s="370"/>
      <c r="AT266" s="370"/>
      <c r="AU266" s="370"/>
      <c r="AV266" s="370"/>
      <c r="AW266" s="370"/>
      <c r="AX266" s="370"/>
      <c r="AY266" s="370"/>
    </row>
    <row r="267" ht="15.75" customHeight="1">
      <c r="A267" s="370"/>
      <c r="B267" s="370"/>
      <c r="C267" s="370"/>
      <c r="D267" s="370"/>
      <c r="E267" s="370"/>
      <c r="F267" s="370"/>
      <c r="G267" s="370"/>
      <c r="H267" s="370"/>
      <c r="I267" s="370"/>
      <c r="J267" s="370"/>
      <c r="K267" s="370"/>
      <c r="L267" s="370"/>
      <c r="M267" s="370"/>
      <c r="N267" s="370"/>
      <c r="O267" s="370"/>
      <c r="P267" s="370"/>
      <c r="Q267" s="370"/>
      <c r="R267" s="370"/>
      <c r="S267" s="370"/>
      <c r="T267" s="370"/>
      <c r="U267" s="370"/>
      <c r="V267" s="370"/>
      <c r="W267" s="370"/>
      <c r="X267" s="370"/>
      <c r="Y267" s="370"/>
      <c r="Z267" s="370"/>
      <c r="AA267" s="370"/>
      <c r="AB267" s="370"/>
      <c r="AC267" s="370"/>
      <c r="AD267" s="370"/>
      <c r="AE267" s="370"/>
      <c r="AF267" s="370"/>
      <c r="AG267" s="370"/>
      <c r="AH267" s="370"/>
      <c r="AI267" s="370"/>
      <c r="AJ267" s="370"/>
      <c r="AK267" s="370"/>
      <c r="AL267" s="370"/>
      <c r="AM267" s="370"/>
      <c r="AN267" s="370"/>
      <c r="AO267" s="370"/>
      <c r="AP267" s="370"/>
      <c r="AQ267" s="370"/>
      <c r="AR267" s="370"/>
      <c r="AS267" s="370"/>
      <c r="AT267" s="370"/>
      <c r="AU267" s="370"/>
      <c r="AV267" s="370"/>
      <c r="AW267" s="370"/>
      <c r="AX267" s="370"/>
      <c r="AY267" s="370"/>
    </row>
    <row r="268" ht="15.75" customHeight="1">
      <c r="A268" s="370"/>
      <c r="B268" s="370"/>
      <c r="C268" s="370"/>
      <c r="D268" s="370"/>
      <c r="E268" s="370"/>
      <c r="F268" s="370"/>
      <c r="G268" s="370"/>
      <c r="H268" s="370"/>
      <c r="I268" s="370"/>
      <c r="J268" s="370"/>
      <c r="K268" s="370"/>
      <c r="L268" s="370"/>
      <c r="M268" s="370"/>
      <c r="N268" s="370"/>
      <c r="O268" s="370"/>
      <c r="P268" s="370"/>
      <c r="Q268" s="370"/>
      <c r="R268" s="370"/>
      <c r="S268" s="370"/>
      <c r="T268" s="370"/>
      <c r="U268" s="370"/>
      <c r="V268" s="370"/>
      <c r="W268" s="370"/>
      <c r="X268" s="370"/>
      <c r="Y268" s="370"/>
      <c r="Z268" s="370"/>
      <c r="AA268" s="370"/>
      <c r="AB268" s="370"/>
      <c r="AC268" s="370"/>
      <c r="AD268" s="370"/>
      <c r="AE268" s="370"/>
      <c r="AF268" s="370"/>
      <c r="AG268" s="370"/>
      <c r="AH268" s="370"/>
      <c r="AI268" s="370"/>
      <c r="AJ268" s="370"/>
      <c r="AK268" s="370"/>
      <c r="AL268" s="370"/>
      <c r="AM268" s="370"/>
      <c r="AN268" s="370"/>
      <c r="AO268" s="370"/>
      <c r="AP268" s="370"/>
      <c r="AQ268" s="370"/>
      <c r="AR268" s="370"/>
      <c r="AS268" s="370"/>
      <c r="AT268" s="370"/>
      <c r="AU268" s="370"/>
      <c r="AV268" s="370"/>
      <c r="AW268" s="370"/>
      <c r="AX268" s="370"/>
      <c r="AY268" s="370"/>
    </row>
    <row r="269" ht="15.75" customHeight="1">
      <c r="A269" s="370"/>
      <c r="B269" s="370"/>
      <c r="C269" s="370"/>
      <c r="D269" s="370"/>
      <c r="E269" s="370"/>
      <c r="F269" s="370"/>
      <c r="G269" s="370"/>
      <c r="H269" s="370"/>
      <c r="I269" s="370"/>
      <c r="J269" s="370"/>
      <c r="K269" s="370"/>
      <c r="L269" s="370"/>
      <c r="M269" s="370"/>
      <c r="N269" s="370"/>
      <c r="O269" s="370"/>
      <c r="P269" s="370"/>
      <c r="Q269" s="370"/>
      <c r="R269" s="370"/>
      <c r="S269" s="370"/>
      <c r="T269" s="370"/>
      <c r="U269" s="370"/>
      <c r="V269" s="370"/>
      <c r="W269" s="370"/>
      <c r="X269" s="370"/>
      <c r="Y269" s="370"/>
      <c r="Z269" s="370"/>
      <c r="AA269" s="370"/>
      <c r="AB269" s="370"/>
      <c r="AC269" s="370"/>
      <c r="AD269" s="370"/>
      <c r="AE269" s="370"/>
      <c r="AF269" s="370"/>
      <c r="AG269" s="370"/>
      <c r="AH269" s="370"/>
      <c r="AI269" s="370"/>
      <c r="AJ269" s="370"/>
      <c r="AK269" s="370"/>
      <c r="AL269" s="370"/>
      <c r="AM269" s="370"/>
      <c r="AN269" s="370"/>
      <c r="AO269" s="370"/>
      <c r="AP269" s="370"/>
      <c r="AQ269" s="370"/>
      <c r="AR269" s="370"/>
      <c r="AS269" s="370"/>
      <c r="AT269" s="370"/>
      <c r="AU269" s="370"/>
      <c r="AV269" s="370"/>
      <c r="AW269" s="370"/>
      <c r="AX269" s="370"/>
      <c r="AY269" s="370"/>
    </row>
    <row r="270" ht="15.75" customHeight="1">
      <c r="A270" s="370"/>
      <c r="B270" s="370"/>
      <c r="C270" s="370"/>
      <c r="D270" s="370"/>
      <c r="E270" s="370"/>
      <c r="F270" s="370"/>
      <c r="G270" s="370"/>
      <c r="H270" s="370"/>
      <c r="I270" s="370"/>
      <c r="J270" s="370"/>
      <c r="K270" s="370"/>
      <c r="L270" s="370"/>
      <c r="M270" s="370"/>
      <c r="N270" s="370"/>
      <c r="O270" s="370"/>
      <c r="P270" s="370"/>
      <c r="Q270" s="370"/>
      <c r="R270" s="370"/>
      <c r="S270" s="370"/>
      <c r="T270" s="370"/>
      <c r="U270" s="370"/>
      <c r="V270" s="370"/>
      <c r="W270" s="370"/>
      <c r="X270" s="370"/>
      <c r="Y270" s="370"/>
      <c r="Z270" s="370"/>
      <c r="AA270" s="370"/>
      <c r="AB270" s="370"/>
      <c r="AC270" s="370"/>
      <c r="AD270" s="370"/>
      <c r="AE270" s="370"/>
      <c r="AF270" s="370"/>
      <c r="AG270" s="370"/>
      <c r="AH270" s="370"/>
      <c r="AI270" s="370"/>
      <c r="AJ270" s="370"/>
      <c r="AK270" s="370"/>
      <c r="AL270" s="370"/>
      <c r="AM270" s="370"/>
      <c r="AN270" s="370"/>
      <c r="AO270" s="370"/>
      <c r="AP270" s="370"/>
      <c r="AQ270" s="370"/>
      <c r="AR270" s="370"/>
      <c r="AS270" s="370"/>
      <c r="AT270" s="370"/>
      <c r="AU270" s="370"/>
      <c r="AV270" s="370"/>
      <c r="AW270" s="370"/>
      <c r="AX270" s="370"/>
      <c r="AY270" s="370"/>
    </row>
    <row r="271" ht="15.75" customHeight="1">
      <c r="A271" s="370"/>
      <c r="B271" s="370"/>
      <c r="C271" s="370"/>
      <c r="D271" s="370"/>
      <c r="E271" s="370"/>
      <c r="F271" s="370"/>
      <c r="G271" s="370"/>
      <c r="H271" s="370"/>
      <c r="I271" s="370"/>
      <c r="J271" s="370"/>
      <c r="K271" s="370"/>
      <c r="L271" s="370"/>
      <c r="M271" s="370"/>
      <c r="N271" s="370"/>
      <c r="O271" s="370"/>
      <c r="P271" s="370"/>
      <c r="Q271" s="370"/>
      <c r="R271" s="370"/>
      <c r="S271" s="370"/>
      <c r="T271" s="370"/>
      <c r="U271" s="370"/>
      <c r="V271" s="370"/>
      <c r="W271" s="370"/>
      <c r="X271" s="370"/>
      <c r="Y271" s="370"/>
      <c r="Z271" s="370"/>
      <c r="AA271" s="370"/>
      <c r="AB271" s="370"/>
      <c r="AC271" s="370"/>
      <c r="AD271" s="370"/>
      <c r="AE271" s="370"/>
      <c r="AF271" s="370"/>
      <c r="AG271" s="370"/>
      <c r="AH271" s="370"/>
      <c r="AI271" s="370"/>
      <c r="AJ271" s="370"/>
      <c r="AK271" s="370"/>
      <c r="AL271" s="370"/>
      <c r="AM271" s="370"/>
      <c r="AN271" s="370"/>
      <c r="AO271" s="370"/>
      <c r="AP271" s="370"/>
      <c r="AQ271" s="370"/>
      <c r="AR271" s="370"/>
      <c r="AS271" s="370"/>
      <c r="AT271" s="370"/>
      <c r="AU271" s="370"/>
      <c r="AV271" s="370"/>
      <c r="AW271" s="370"/>
      <c r="AX271" s="370"/>
      <c r="AY271" s="370"/>
    </row>
    <row r="272" ht="15.75" customHeight="1">
      <c r="A272" s="370"/>
      <c r="B272" s="370"/>
      <c r="C272" s="370"/>
      <c r="D272" s="370"/>
      <c r="E272" s="370"/>
      <c r="F272" s="370"/>
      <c r="G272" s="370"/>
      <c r="H272" s="370"/>
      <c r="I272" s="370"/>
      <c r="J272" s="370"/>
      <c r="K272" s="370"/>
      <c r="L272" s="370"/>
      <c r="M272" s="370"/>
      <c r="N272" s="370"/>
      <c r="O272" s="370"/>
      <c r="P272" s="370"/>
      <c r="Q272" s="370"/>
      <c r="R272" s="370"/>
      <c r="S272" s="370"/>
      <c r="T272" s="370"/>
      <c r="U272" s="370"/>
      <c r="V272" s="370"/>
      <c r="W272" s="370"/>
      <c r="X272" s="370"/>
      <c r="Y272" s="370"/>
      <c r="Z272" s="370"/>
      <c r="AA272" s="370"/>
      <c r="AB272" s="370"/>
      <c r="AC272" s="370"/>
      <c r="AD272" s="370"/>
      <c r="AE272" s="370"/>
      <c r="AF272" s="370"/>
      <c r="AG272" s="370"/>
      <c r="AH272" s="370"/>
      <c r="AI272" s="370"/>
      <c r="AJ272" s="370"/>
      <c r="AK272" s="370"/>
      <c r="AL272" s="370"/>
      <c r="AM272" s="370"/>
      <c r="AN272" s="370"/>
      <c r="AO272" s="370"/>
      <c r="AP272" s="370"/>
      <c r="AQ272" s="370"/>
      <c r="AR272" s="370"/>
      <c r="AS272" s="370"/>
      <c r="AT272" s="370"/>
      <c r="AU272" s="370"/>
      <c r="AV272" s="370"/>
      <c r="AW272" s="370"/>
      <c r="AX272" s="370"/>
      <c r="AY272" s="370"/>
    </row>
    <row r="273" ht="15.75" customHeight="1">
      <c r="A273" s="370"/>
      <c r="B273" s="370"/>
      <c r="C273" s="370"/>
      <c r="D273" s="370"/>
      <c r="E273" s="370"/>
      <c r="F273" s="370"/>
      <c r="G273" s="370"/>
      <c r="H273" s="370"/>
      <c r="I273" s="370"/>
      <c r="J273" s="370"/>
      <c r="K273" s="370"/>
      <c r="L273" s="370"/>
      <c r="M273" s="370"/>
      <c r="N273" s="370"/>
      <c r="O273" s="370"/>
      <c r="P273" s="370"/>
      <c r="Q273" s="370"/>
      <c r="R273" s="370"/>
      <c r="S273" s="370"/>
      <c r="T273" s="370"/>
      <c r="U273" s="370"/>
      <c r="V273" s="370"/>
      <c r="W273" s="370"/>
      <c r="X273" s="370"/>
      <c r="Y273" s="370"/>
      <c r="Z273" s="370"/>
      <c r="AA273" s="370"/>
      <c r="AB273" s="370"/>
      <c r="AC273" s="370"/>
      <c r="AD273" s="370"/>
      <c r="AE273" s="370"/>
      <c r="AF273" s="370"/>
      <c r="AG273" s="370"/>
      <c r="AH273" s="370"/>
      <c r="AI273" s="370"/>
      <c r="AJ273" s="370"/>
      <c r="AK273" s="370"/>
      <c r="AL273" s="370"/>
      <c r="AM273" s="370"/>
      <c r="AN273" s="370"/>
      <c r="AO273" s="370"/>
      <c r="AP273" s="370"/>
      <c r="AQ273" s="370"/>
      <c r="AR273" s="370"/>
      <c r="AS273" s="370"/>
      <c r="AT273" s="370"/>
      <c r="AU273" s="370"/>
      <c r="AV273" s="370"/>
      <c r="AW273" s="370"/>
      <c r="AX273" s="370"/>
      <c r="AY273" s="370"/>
    </row>
    <row r="274" ht="15.75" customHeight="1">
      <c r="A274" s="370"/>
      <c r="B274" s="370"/>
      <c r="C274" s="370"/>
      <c r="D274" s="370"/>
      <c r="E274" s="370"/>
      <c r="F274" s="370"/>
      <c r="G274" s="370"/>
      <c r="H274" s="370"/>
      <c r="I274" s="370"/>
      <c r="J274" s="370"/>
      <c r="K274" s="370"/>
      <c r="L274" s="370"/>
      <c r="M274" s="370"/>
      <c r="N274" s="370"/>
      <c r="O274" s="370"/>
      <c r="P274" s="370"/>
      <c r="Q274" s="370"/>
      <c r="R274" s="370"/>
      <c r="S274" s="370"/>
      <c r="T274" s="370"/>
      <c r="U274" s="370"/>
      <c r="V274" s="370"/>
      <c r="W274" s="370"/>
      <c r="X274" s="370"/>
      <c r="Y274" s="370"/>
      <c r="Z274" s="370"/>
      <c r="AA274" s="370"/>
      <c r="AB274" s="370"/>
      <c r="AC274" s="370"/>
      <c r="AD274" s="370"/>
      <c r="AE274" s="370"/>
      <c r="AF274" s="370"/>
      <c r="AG274" s="370"/>
      <c r="AH274" s="370"/>
      <c r="AI274" s="370"/>
      <c r="AJ274" s="370"/>
      <c r="AK274" s="370"/>
      <c r="AL274" s="370"/>
      <c r="AM274" s="370"/>
      <c r="AN274" s="370"/>
      <c r="AO274" s="370"/>
      <c r="AP274" s="370"/>
      <c r="AQ274" s="370"/>
      <c r="AR274" s="370"/>
      <c r="AS274" s="370"/>
      <c r="AT274" s="370"/>
      <c r="AU274" s="370"/>
      <c r="AV274" s="370"/>
      <c r="AW274" s="370"/>
      <c r="AX274" s="370"/>
      <c r="AY274" s="370"/>
    </row>
    <row r="275" ht="15.75" customHeight="1">
      <c r="A275" s="370"/>
      <c r="B275" s="370"/>
      <c r="C275" s="370"/>
      <c r="D275" s="370"/>
      <c r="E275" s="370"/>
      <c r="F275" s="370"/>
      <c r="G275" s="370"/>
      <c r="H275" s="370"/>
      <c r="I275" s="370"/>
      <c r="J275" s="370"/>
      <c r="K275" s="370"/>
      <c r="L275" s="370"/>
      <c r="M275" s="370"/>
      <c r="N275" s="370"/>
      <c r="O275" s="370"/>
      <c r="P275" s="370"/>
      <c r="Q275" s="370"/>
      <c r="R275" s="370"/>
      <c r="S275" s="370"/>
      <c r="T275" s="370"/>
      <c r="U275" s="370"/>
      <c r="V275" s="370"/>
      <c r="W275" s="370"/>
      <c r="X275" s="370"/>
      <c r="Y275" s="370"/>
      <c r="Z275" s="370"/>
      <c r="AA275" s="370"/>
      <c r="AB275" s="370"/>
      <c r="AC275" s="370"/>
      <c r="AD275" s="370"/>
      <c r="AE275" s="370"/>
      <c r="AF275" s="370"/>
      <c r="AG275" s="370"/>
      <c r="AH275" s="370"/>
      <c r="AI275" s="370"/>
      <c r="AJ275" s="370"/>
      <c r="AK275" s="370"/>
      <c r="AL275" s="370"/>
      <c r="AM275" s="370"/>
      <c r="AN275" s="370"/>
      <c r="AO275" s="370"/>
      <c r="AP275" s="370"/>
      <c r="AQ275" s="370"/>
      <c r="AR275" s="370"/>
      <c r="AS275" s="370"/>
      <c r="AT275" s="370"/>
      <c r="AU275" s="370"/>
      <c r="AV275" s="370"/>
      <c r="AW275" s="370"/>
      <c r="AX275" s="370"/>
      <c r="AY275" s="370"/>
    </row>
    <row r="276" ht="15.75" customHeight="1">
      <c r="A276" s="370"/>
      <c r="B276" s="370"/>
      <c r="C276" s="370"/>
      <c r="D276" s="370"/>
      <c r="E276" s="370"/>
      <c r="F276" s="370"/>
      <c r="G276" s="370"/>
      <c r="H276" s="370"/>
      <c r="I276" s="370"/>
      <c r="J276" s="370"/>
      <c r="K276" s="370"/>
      <c r="L276" s="370"/>
      <c r="M276" s="370"/>
      <c r="N276" s="370"/>
      <c r="O276" s="370"/>
      <c r="P276" s="370"/>
      <c r="Q276" s="370"/>
      <c r="R276" s="370"/>
      <c r="S276" s="370"/>
      <c r="T276" s="370"/>
      <c r="U276" s="370"/>
      <c r="V276" s="370"/>
      <c r="W276" s="370"/>
      <c r="X276" s="370"/>
      <c r="Y276" s="370"/>
      <c r="Z276" s="370"/>
      <c r="AA276" s="370"/>
      <c r="AB276" s="370"/>
      <c r="AC276" s="370"/>
      <c r="AD276" s="370"/>
      <c r="AE276" s="370"/>
      <c r="AF276" s="370"/>
      <c r="AG276" s="370"/>
      <c r="AH276" s="370"/>
      <c r="AI276" s="370"/>
      <c r="AJ276" s="370"/>
      <c r="AK276" s="370"/>
      <c r="AL276" s="370"/>
      <c r="AM276" s="370"/>
      <c r="AN276" s="370"/>
      <c r="AO276" s="370"/>
      <c r="AP276" s="370"/>
      <c r="AQ276" s="370"/>
      <c r="AR276" s="370"/>
      <c r="AS276" s="370"/>
      <c r="AT276" s="370"/>
      <c r="AU276" s="370"/>
      <c r="AV276" s="370"/>
      <c r="AW276" s="370"/>
      <c r="AX276" s="370"/>
      <c r="AY276" s="370"/>
    </row>
    <row r="277" ht="15.75" customHeight="1">
      <c r="A277" s="370"/>
      <c r="B277" s="370"/>
      <c r="C277" s="370"/>
      <c r="D277" s="370"/>
      <c r="E277" s="370"/>
      <c r="F277" s="370"/>
      <c r="G277" s="370"/>
      <c r="H277" s="370"/>
      <c r="I277" s="370"/>
      <c r="J277" s="370"/>
      <c r="K277" s="370"/>
      <c r="L277" s="370"/>
      <c r="M277" s="370"/>
      <c r="N277" s="370"/>
      <c r="O277" s="370"/>
      <c r="P277" s="370"/>
      <c r="Q277" s="370"/>
      <c r="R277" s="370"/>
      <c r="S277" s="370"/>
      <c r="T277" s="370"/>
      <c r="U277" s="370"/>
      <c r="V277" s="370"/>
      <c r="W277" s="370"/>
      <c r="X277" s="370"/>
      <c r="Y277" s="370"/>
      <c r="Z277" s="370"/>
      <c r="AA277" s="370"/>
      <c r="AB277" s="370"/>
      <c r="AC277" s="370"/>
      <c r="AD277" s="370"/>
      <c r="AE277" s="370"/>
      <c r="AF277" s="370"/>
      <c r="AG277" s="370"/>
      <c r="AH277" s="370"/>
      <c r="AI277" s="370"/>
      <c r="AJ277" s="370"/>
      <c r="AK277" s="370"/>
      <c r="AL277" s="370"/>
      <c r="AM277" s="370"/>
      <c r="AN277" s="370"/>
      <c r="AO277" s="370"/>
      <c r="AP277" s="370"/>
      <c r="AQ277" s="370"/>
      <c r="AR277" s="370"/>
      <c r="AS277" s="370"/>
      <c r="AT277" s="370"/>
      <c r="AU277" s="370"/>
      <c r="AV277" s="370"/>
      <c r="AW277" s="370"/>
      <c r="AX277" s="370"/>
      <c r="AY277" s="370"/>
    </row>
    <row r="278" ht="15.75" customHeight="1">
      <c r="A278" s="370"/>
      <c r="B278" s="370"/>
      <c r="C278" s="370"/>
      <c r="D278" s="370"/>
      <c r="E278" s="370"/>
      <c r="F278" s="370"/>
      <c r="G278" s="370"/>
      <c r="H278" s="370"/>
      <c r="I278" s="370"/>
      <c r="J278" s="370"/>
      <c r="K278" s="370"/>
      <c r="L278" s="370"/>
      <c r="M278" s="370"/>
      <c r="N278" s="370"/>
      <c r="O278" s="370"/>
      <c r="P278" s="370"/>
      <c r="Q278" s="370"/>
      <c r="R278" s="370"/>
      <c r="S278" s="370"/>
      <c r="T278" s="370"/>
      <c r="U278" s="370"/>
      <c r="V278" s="370"/>
      <c r="W278" s="370"/>
      <c r="X278" s="370"/>
      <c r="Y278" s="370"/>
      <c r="Z278" s="370"/>
      <c r="AA278" s="370"/>
      <c r="AB278" s="370"/>
      <c r="AC278" s="370"/>
      <c r="AD278" s="370"/>
      <c r="AE278" s="370"/>
      <c r="AF278" s="370"/>
      <c r="AG278" s="370"/>
      <c r="AH278" s="370"/>
      <c r="AI278" s="370"/>
      <c r="AJ278" s="370"/>
      <c r="AK278" s="370"/>
      <c r="AL278" s="370"/>
      <c r="AM278" s="370"/>
      <c r="AN278" s="370"/>
      <c r="AO278" s="370"/>
      <c r="AP278" s="370"/>
      <c r="AQ278" s="370"/>
      <c r="AR278" s="370"/>
      <c r="AS278" s="370"/>
      <c r="AT278" s="370"/>
      <c r="AU278" s="370"/>
      <c r="AV278" s="370"/>
      <c r="AW278" s="370"/>
      <c r="AX278" s="370"/>
      <c r="AY278" s="370"/>
    </row>
    <row r="279" ht="15.75" customHeight="1">
      <c r="A279" s="370"/>
      <c r="B279" s="370"/>
      <c r="C279" s="370"/>
      <c r="D279" s="370"/>
      <c r="E279" s="370"/>
      <c r="F279" s="370"/>
      <c r="G279" s="370"/>
      <c r="H279" s="370"/>
      <c r="I279" s="370"/>
      <c r="J279" s="370"/>
      <c r="K279" s="370"/>
      <c r="L279" s="370"/>
      <c r="M279" s="370"/>
      <c r="N279" s="370"/>
      <c r="O279" s="370"/>
      <c r="P279" s="370"/>
      <c r="Q279" s="370"/>
      <c r="R279" s="370"/>
      <c r="S279" s="370"/>
      <c r="T279" s="370"/>
      <c r="U279" s="370"/>
      <c r="V279" s="370"/>
      <c r="W279" s="370"/>
      <c r="X279" s="370"/>
      <c r="Y279" s="370"/>
      <c r="Z279" s="370"/>
      <c r="AA279" s="370"/>
      <c r="AB279" s="370"/>
      <c r="AC279" s="370"/>
      <c r="AD279" s="370"/>
      <c r="AE279" s="370"/>
      <c r="AF279" s="370"/>
      <c r="AG279" s="370"/>
      <c r="AH279" s="370"/>
      <c r="AI279" s="370"/>
      <c r="AJ279" s="370"/>
      <c r="AK279" s="370"/>
      <c r="AL279" s="370"/>
      <c r="AM279" s="370"/>
      <c r="AN279" s="370"/>
      <c r="AO279" s="370"/>
      <c r="AP279" s="370"/>
      <c r="AQ279" s="370"/>
      <c r="AR279" s="370"/>
      <c r="AS279" s="370"/>
      <c r="AT279" s="370"/>
      <c r="AU279" s="370"/>
      <c r="AV279" s="370"/>
      <c r="AW279" s="370"/>
      <c r="AX279" s="370"/>
      <c r="AY279" s="370"/>
    </row>
    <row r="280" ht="15.75" customHeight="1">
      <c r="A280" s="370"/>
      <c r="B280" s="370"/>
      <c r="C280" s="370"/>
      <c r="D280" s="370"/>
      <c r="E280" s="370"/>
      <c r="F280" s="370"/>
      <c r="G280" s="370"/>
      <c r="H280" s="370"/>
      <c r="I280" s="370"/>
      <c r="J280" s="370"/>
      <c r="K280" s="370"/>
      <c r="L280" s="370"/>
      <c r="M280" s="370"/>
      <c r="N280" s="370"/>
      <c r="O280" s="370"/>
      <c r="P280" s="370"/>
      <c r="Q280" s="370"/>
      <c r="R280" s="370"/>
      <c r="S280" s="370"/>
      <c r="T280" s="370"/>
      <c r="U280" s="370"/>
      <c r="V280" s="370"/>
      <c r="W280" s="370"/>
      <c r="X280" s="370"/>
      <c r="Y280" s="370"/>
      <c r="Z280" s="370"/>
      <c r="AA280" s="370"/>
      <c r="AB280" s="370"/>
      <c r="AC280" s="370"/>
      <c r="AD280" s="370"/>
      <c r="AE280" s="370"/>
      <c r="AF280" s="370"/>
      <c r="AG280" s="370"/>
      <c r="AH280" s="370"/>
      <c r="AI280" s="370"/>
      <c r="AJ280" s="370"/>
      <c r="AK280" s="370"/>
      <c r="AL280" s="370"/>
      <c r="AM280" s="370"/>
      <c r="AN280" s="370"/>
      <c r="AO280" s="370"/>
      <c r="AP280" s="370"/>
      <c r="AQ280" s="370"/>
      <c r="AR280" s="370"/>
      <c r="AS280" s="370"/>
      <c r="AT280" s="370"/>
      <c r="AU280" s="370"/>
      <c r="AV280" s="370"/>
      <c r="AW280" s="370"/>
      <c r="AX280" s="370"/>
      <c r="AY280" s="370"/>
    </row>
    <row r="281" ht="15.75" customHeight="1">
      <c r="A281" s="370"/>
      <c r="B281" s="370"/>
      <c r="C281" s="370"/>
      <c r="D281" s="370"/>
      <c r="E281" s="370"/>
      <c r="F281" s="370"/>
      <c r="G281" s="370"/>
      <c r="H281" s="370"/>
      <c r="I281" s="370"/>
      <c r="J281" s="370"/>
      <c r="K281" s="370"/>
      <c r="L281" s="370"/>
      <c r="M281" s="370"/>
      <c r="N281" s="370"/>
      <c r="O281" s="370"/>
      <c r="P281" s="370"/>
      <c r="Q281" s="370"/>
      <c r="R281" s="370"/>
      <c r="S281" s="370"/>
      <c r="T281" s="370"/>
      <c r="U281" s="370"/>
      <c r="V281" s="370"/>
      <c r="W281" s="370"/>
      <c r="X281" s="370"/>
      <c r="Y281" s="370"/>
      <c r="Z281" s="370"/>
      <c r="AA281" s="370"/>
      <c r="AB281" s="370"/>
      <c r="AC281" s="370"/>
      <c r="AD281" s="370"/>
      <c r="AE281" s="370"/>
      <c r="AF281" s="370"/>
      <c r="AG281" s="370"/>
      <c r="AH281" s="370"/>
      <c r="AI281" s="370"/>
      <c r="AJ281" s="370"/>
      <c r="AK281" s="370"/>
      <c r="AL281" s="370"/>
      <c r="AM281" s="370"/>
      <c r="AN281" s="370"/>
      <c r="AO281" s="370"/>
      <c r="AP281" s="370"/>
      <c r="AQ281" s="370"/>
      <c r="AR281" s="370"/>
      <c r="AS281" s="370"/>
      <c r="AT281" s="370"/>
      <c r="AU281" s="370"/>
      <c r="AV281" s="370"/>
      <c r="AW281" s="370"/>
      <c r="AX281" s="370"/>
      <c r="AY281" s="370"/>
    </row>
    <row r="282" ht="15.75" customHeight="1">
      <c r="A282" s="370"/>
      <c r="B282" s="370"/>
      <c r="C282" s="370"/>
      <c r="D282" s="370"/>
      <c r="E282" s="370"/>
      <c r="F282" s="370"/>
      <c r="G282" s="370"/>
      <c r="H282" s="370"/>
      <c r="I282" s="370"/>
      <c r="J282" s="370"/>
      <c r="K282" s="370"/>
      <c r="L282" s="370"/>
      <c r="M282" s="370"/>
      <c r="N282" s="370"/>
      <c r="O282" s="370"/>
      <c r="P282" s="370"/>
      <c r="Q282" s="370"/>
      <c r="R282" s="370"/>
      <c r="S282" s="370"/>
      <c r="T282" s="370"/>
      <c r="U282" s="370"/>
      <c r="V282" s="370"/>
      <c r="W282" s="370"/>
      <c r="X282" s="370"/>
      <c r="Y282" s="370"/>
      <c r="Z282" s="370"/>
      <c r="AA282" s="370"/>
      <c r="AB282" s="370"/>
      <c r="AC282" s="370"/>
      <c r="AD282" s="370"/>
      <c r="AE282" s="370"/>
      <c r="AF282" s="370"/>
      <c r="AG282" s="370"/>
      <c r="AH282" s="370"/>
      <c r="AI282" s="370"/>
      <c r="AJ282" s="370"/>
      <c r="AK282" s="370"/>
      <c r="AL282" s="370"/>
      <c r="AM282" s="370"/>
      <c r="AN282" s="370"/>
      <c r="AO282" s="370"/>
      <c r="AP282" s="370"/>
      <c r="AQ282" s="370"/>
      <c r="AR282" s="370"/>
      <c r="AS282" s="370"/>
      <c r="AT282" s="370"/>
      <c r="AU282" s="370"/>
      <c r="AV282" s="370"/>
      <c r="AW282" s="370"/>
      <c r="AX282" s="370"/>
      <c r="AY282" s="370"/>
    </row>
    <row r="283" ht="15.75" customHeight="1">
      <c r="A283" s="370"/>
      <c r="B283" s="370"/>
      <c r="C283" s="370"/>
      <c r="D283" s="370"/>
      <c r="E283" s="370"/>
      <c r="F283" s="370"/>
      <c r="G283" s="370"/>
      <c r="H283" s="370"/>
      <c r="I283" s="370"/>
      <c r="J283" s="370"/>
      <c r="K283" s="370"/>
      <c r="L283" s="370"/>
      <c r="M283" s="370"/>
      <c r="N283" s="370"/>
      <c r="O283" s="370"/>
      <c r="P283" s="370"/>
      <c r="Q283" s="370"/>
      <c r="R283" s="370"/>
      <c r="S283" s="370"/>
      <c r="T283" s="370"/>
      <c r="U283" s="370"/>
      <c r="V283" s="370"/>
      <c r="W283" s="370"/>
      <c r="X283" s="370"/>
      <c r="Y283" s="370"/>
      <c r="Z283" s="370"/>
      <c r="AA283" s="370"/>
      <c r="AB283" s="370"/>
      <c r="AC283" s="370"/>
      <c r="AD283" s="370"/>
      <c r="AE283" s="370"/>
      <c r="AF283" s="370"/>
      <c r="AG283" s="370"/>
      <c r="AH283" s="370"/>
      <c r="AI283" s="370"/>
      <c r="AJ283" s="370"/>
      <c r="AK283" s="370"/>
      <c r="AL283" s="370"/>
      <c r="AM283" s="370"/>
      <c r="AN283" s="370"/>
      <c r="AO283" s="370"/>
      <c r="AP283" s="370"/>
      <c r="AQ283" s="370"/>
      <c r="AR283" s="370"/>
      <c r="AS283" s="370"/>
      <c r="AT283" s="370"/>
      <c r="AU283" s="370"/>
      <c r="AV283" s="370"/>
      <c r="AW283" s="370"/>
      <c r="AX283" s="370"/>
      <c r="AY283" s="370"/>
    </row>
    <row r="284" ht="15.75" customHeight="1">
      <c r="A284" s="370"/>
      <c r="B284" s="370"/>
      <c r="C284" s="370"/>
      <c r="D284" s="370"/>
      <c r="E284" s="370"/>
      <c r="F284" s="370"/>
      <c r="G284" s="370"/>
      <c r="H284" s="370"/>
      <c r="I284" s="370"/>
      <c r="J284" s="370"/>
      <c r="K284" s="370"/>
      <c r="L284" s="370"/>
      <c r="M284" s="370"/>
      <c r="N284" s="370"/>
      <c r="O284" s="370"/>
      <c r="P284" s="370"/>
      <c r="Q284" s="370"/>
      <c r="R284" s="370"/>
      <c r="S284" s="370"/>
      <c r="T284" s="370"/>
      <c r="U284" s="370"/>
      <c r="V284" s="370"/>
      <c r="W284" s="370"/>
      <c r="X284" s="370"/>
      <c r="Y284" s="370"/>
      <c r="Z284" s="370"/>
      <c r="AA284" s="370"/>
      <c r="AB284" s="370"/>
      <c r="AC284" s="370"/>
      <c r="AD284" s="370"/>
      <c r="AE284" s="370"/>
      <c r="AF284" s="370"/>
      <c r="AG284" s="370"/>
      <c r="AH284" s="370"/>
      <c r="AI284" s="370"/>
      <c r="AJ284" s="370"/>
      <c r="AK284" s="370"/>
      <c r="AL284" s="370"/>
      <c r="AM284" s="370"/>
      <c r="AN284" s="370"/>
      <c r="AO284" s="370"/>
      <c r="AP284" s="370"/>
      <c r="AQ284" s="370"/>
      <c r="AR284" s="370"/>
      <c r="AS284" s="370"/>
      <c r="AT284" s="370"/>
      <c r="AU284" s="370"/>
      <c r="AV284" s="370"/>
      <c r="AW284" s="370"/>
      <c r="AX284" s="370"/>
      <c r="AY284" s="370"/>
    </row>
    <row r="285" ht="15.75" customHeight="1">
      <c r="A285" s="370"/>
      <c r="B285" s="370"/>
      <c r="C285" s="370"/>
      <c r="D285" s="370"/>
      <c r="E285" s="370"/>
      <c r="F285" s="370"/>
      <c r="G285" s="370"/>
      <c r="H285" s="370"/>
      <c r="I285" s="370"/>
      <c r="J285" s="370"/>
      <c r="K285" s="370"/>
      <c r="L285" s="370"/>
      <c r="M285" s="370"/>
      <c r="N285" s="370"/>
      <c r="O285" s="370"/>
      <c r="P285" s="370"/>
      <c r="Q285" s="370"/>
      <c r="R285" s="370"/>
      <c r="S285" s="370"/>
      <c r="T285" s="370"/>
      <c r="U285" s="370"/>
      <c r="V285" s="370"/>
      <c r="W285" s="370"/>
      <c r="X285" s="370"/>
      <c r="Y285" s="370"/>
      <c r="Z285" s="370"/>
      <c r="AA285" s="370"/>
      <c r="AB285" s="370"/>
      <c r="AC285" s="370"/>
      <c r="AD285" s="370"/>
      <c r="AE285" s="370"/>
      <c r="AF285" s="370"/>
      <c r="AG285" s="370"/>
      <c r="AH285" s="370"/>
      <c r="AI285" s="370"/>
      <c r="AJ285" s="370"/>
      <c r="AK285" s="370"/>
      <c r="AL285" s="370"/>
      <c r="AM285" s="370"/>
      <c r="AN285" s="370"/>
      <c r="AO285" s="370"/>
      <c r="AP285" s="370"/>
      <c r="AQ285" s="370"/>
      <c r="AR285" s="370"/>
      <c r="AS285" s="370"/>
      <c r="AT285" s="370"/>
      <c r="AU285" s="370"/>
      <c r="AV285" s="370"/>
      <c r="AW285" s="370"/>
      <c r="AX285" s="370"/>
      <c r="AY285" s="370"/>
    </row>
    <row r="286" ht="15.75" customHeight="1">
      <c r="A286" s="370"/>
      <c r="B286" s="370"/>
      <c r="C286" s="370"/>
      <c r="D286" s="370"/>
      <c r="E286" s="370"/>
      <c r="F286" s="370"/>
      <c r="G286" s="370"/>
      <c r="H286" s="370"/>
      <c r="I286" s="370"/>
      <c r="J286" s="370"/>
      <c r="K286" s="370"/>
      <c r="L286" s="370"/>
      <c r="M286" s="370"/>
      <c r="N286" s="370"/>
      <c r="O286" s="370"/>
      <c r="P286" s="370"/>
      <c r="Q286" s="370"/>
      <c r="R286" s="370"/>
      <c r="S286" s="370"/>
      <c r="T286" s="370"/>
      <c r="U286" s="370"/>
      <c r="V286" s="370"/>
      <c r="W286" s="370"/>
      <c r="X286" s="370"/>
      <c r="Y286" s="370"/>
      <c r="Z286" s="370"/>
      <c r="AA286" s="370"/>
      <c r="AB286" s="370"/>
      <c r="AC286" s="370"/>
      <c r="AD286" s="370"/>
      <c r="AE286" s="370"/>
      <c r="AF286" s="370"/>
      <c r="AG286" s="370"/>
      <c r="AH286" s="370"/>
      <c r="AI286" s="370"/>
      <c r="AJ286" s="370"/>
      <c r="AK286" s="370"/>
      <c r="AL286" s="370"/>
      <c r="AM286" s="370"/>
      <c r="AN286" s="370"/>
      <c r="AO286" s="370"/>
      <c r="AP286" s="370"/>
      <c r="AQ286" s="370"/>
      <c r="AR286" s="370"/>
      <c r="AS286" s="370"/>
      <c r="AT286" s="370"/>
      <c r="AU286" s="370"/>
      <c r="AV286" s="370"/>
      <c r="AW286" s="370"/>
      <c r="AX286" s="370"/>
      <c r="AY286" s="370"/>
    </row>
    <row r="287" ht="15.75" customHeight="1">
      <c r="A287" s="370"/>
      <c r="B287" s="370"/>
      <c r="C287" s="370"/>
      <c r="D287" s="370"/>
      <c r="E287" s="370"/>
      <c r="F287" s="370"/>
      <c r="G287" s="370"/>
      <c r="H287" s="370"/>
      <c r="I287" s="370"/>
      <c r="J287" s="370"/>
      <c r="K287" s="370"/>
      <c r="L287" s="370"/>
      <c r="M287" s="370"/>
      <c r="N287" s="370"/>
      <c r="O287" s="370"/>
      <c r="P287" s="370"/>
      <c r="Q287" s="370"/>
      <c r="R287" s="370"/>
      <c r="S287" s="370"/>
      <c r="T287" s="370"/>
      <c r="U287" s="370"/>
      <c r="V287" s="370"/>
      <c r="W287" s="370"/>
      <c r="X287" s="370"/>
      <c r="Y287" s="370"/>
      <c r="Z287" s="370"/>
      <c r="AA287" s="370"/>
      <c r="AB287" s="370"/>
      <c r="AC287" s="370"/>
      <c r="AD287" s="370"/>
      <c r="AE287" s="370"/>
      <c r="AF287" s="370"/>
      <c r="AG287" s="370"/>
      <c r="AH287" s="370"/>
      <c r="AI287" s="370"/>
      <c r="AJ287" s="370"/>
      <c r="AK287" s="370"/>
      <c r="AL287" s="370"/>
      <c r="AM287" s="370"/>
      <c r="AN287" s="370"/>
      <c r="AO287" s="370"/>
      <c r="AP287" s="370"/>
      <c r="AQ287" s="370"/>
      <c r="AR287" s="370"/>
      <c r="AS287" s="370"/>
      <c r="AT287" s="370"/>
      <c r="AU287" s="370"/>
      <c r="AV287" s="370"/>
      <c r="AW287" s="370"/>
      <c r="AX287" s="370"/>
      <c r="AY287" s="370"/>
    </row>
    <row r="288" ht="15.75" customHeight="1">
      <c r="A288" s="370"/>
      <c r="B288" s="370"/>
      <c r="C288" s="370"/>
      <c r="D288" s="370"/>
      <c r="E288" s="370"/>
      <c r="F288" s="370"/>
      <c r="G288" s="370"/>
      <c r="H288" s="370"/>
      <c r="I288" s="370"/>
      <c r="J288" s="370"/>
      <c r="K288" s="370"/>
      <c r="L288" s="370"/>
      <c r="M288" s="370"/>
      <c r="N288" s="370"/>
      <c r="O288" s="370"/>
      <c r="P288" s="370"/>
      <c r="Q288" s="370"/>
      <c r="R288" s="370"/>
      <c r="S288" s="370"/>
      <c r="T288" s="370"/>
      <c r="U288" s="370"/>
      <c r="V288" s="370"/>
      <c r="W288" s="370"/>
      <c r="X288" s="370"/>
      <c r="Y288" s="370"/>
      <c r="Z288" s="370"/>
      <c r="AA288" s="370"/>
      <c r="AB288" s="370"/>
      <c r="AC288" s="370"/>
      <c r="AD288" s="370"/>
      <c r="AE288" s="370"/>
      <c r="AF288" s="370"/>
      <c r="AG288" s="370"/>
      <c r="AH288" s="370"/>
      <c r="AI288" s="370"/>
      <c r="AJ288" s="370"/>
      <c r="AK288" s="370"/>
      <c r="AL288" s="370"/>
      <c r="AM288" s="370"/>
      <c r="AN288" s="370"/>
      <c r="AO288" s="370"/>
      <c r="AP288" s="370"/>
      <c r="AQ288" s="370"/>
      <c r="AR288" s="370"/>
      <c r="AS288" s="370"/>
      <c r="AT288" s="370"/>
      <c r="AU288" s="370"/>
      <c r="AV288" s="370"/>
      <c r="AW288" s="370"/>
      <c r="AX288" s="370"/>
      <c r="AY288" s="370"/>
    </row>
    <row r="289" ht="15.75" customHeight="1">
      <c r="A289" s="370"/>
      <c r="B289" s="370"/>
      <c r="C289" s="370"/>
      <c r="D289" s="370"/>
      <c r="E289" s="370"/>
      <c r="F289" s="370"/>
      <c r="G289" s="370"/>
      <c r="H289" s="370"/>
      <c r="I289" s="370"/>
      <c r="J289" s="370"/>
      <c r="K289" s="370"/>
      <c r="L289" s="370"/>
      <c r="M289" s="370"/>
      <c r="N289" s="370"/>
      <c r="O289" s="370"/>
      <c r="P289" s="370"/>
      <c r="Q289" s="370"/>
      <c r="R289" s="370"/>
      <c r="S289" s="370"/>
      <c r="T289" s="370"/>
      <c r="U289" s="370"/>
      <c r="V289" s="370"/>
      <c r="W289" s="370"/>
      <c r="X289" s="370"/>
      <c r="Y289" s="370"/>
      <c r="Z289" s="370"/>
      <c r="AA289" s="370"/>
      <c r="AB289" s="370"/>
      <c r="AC289" s="370"/>
      <c r="AD289" s="370"/>
      <c r="AE289" s="370"/>
      <c r="AF289" s="370"/>
      <c r="AG289" s="370"/>
      <c r="AH289" s="370"/>
      <c r="AI289" s="370"/>
      <c r="AJ289" s="370"/>
      <c r="AK289" s="370"/>
      <c r="AL289" s="370"/>
      <c r="AM289" s="370"/>
      <c r="AN289" s="370"/>
      <c r="AO289" s="370"/>
      <c r="AP289" s="370"/>
      <c r="AQ289" s="370"/>
      <c r="AR289" s="370"/>
      <c r="AS289" s="370"/>
      <c r="AT289" s="370"/>
      <c r="AU289" s="370"/>
      <c r="AV289" s="370"/>
      <c r="AW289" s="370"/>
      <c r="AX289" s="370"/>
      <c r="AY289" s="370"/>
    </row>
    <row r="290" ht="15.75" customHeight="1">
      <c r="A290" s="370"/>
      <c r="B290" s="370"/>
      <c r="C290" s="370"/>
      <c r="D290" s="370"/>
      <c r="E290" s="370"/>
      <c r="F290" s="370"/>
      <c r="G290" s="370"/>
      <c r="H290" s="370"/>
      <c r="I290" s="370"/>
      <c r="J290" s="370"/>
      <c r="K290" s="370"/>
      <c r="L290" s="370"/>
      <c r="M290" s="370"/>
      <c r="N290" s="370"/>
      <c r="O290" s="370"/>
      <c r="P290" s="370"/>
      <c r="Q290" s="370"/>
      <c r="R290" s="370"/>
      <c r="S290" s="370"/>
      <c r="T290" s="370"/>
      <c r="U290" s="370"/>
      <c r="V290" s="370"/>
      <c r="W290" s="370"/>
      <c r="X290" s="370"/>
      <c r="Y290" s="370"/>
      <c r="Z290" s="370"/>
      <c r="AA290" s="370"/>
      <c r="AB290" s="370"/>
      <c r="AC290" s="370"/>
      <c r="AD290" s="370"/>
      <c r="AE290" s="370"/>
      <c r="AF290" s="370"/>
      <c r="AG290" s="370"/>
      <c r="AH290" s="370"/>
      <c r="AI290" s="370"/>
      <c r="AJ290" s="370"/>
      <c r="AK290" s="370"/>
      <c r="AL290" s="370"/>
      <c r="AM290" s="370"/>
      <c r="AN290" s="370"/>
      <c r="AO290" s="370"/>
      <c r="AP290" s="370"/>
      <c r="AQ290" s="370"/>
      <c r="AR290" s="370"/>
      <c r="AS290" s="370"/>
      <c r="AT290" s="370"/>
      <c r="AU290" s="370"/>
      <c r="AV290" s="370"/>
      <c r="AW290" s="370"/>
      <c r="AX290" s="370"/>
      <c r="AY290" s="370"/>
    </row>
    <row r="291" ht="15.75" customHeight="1">
      <c r="A291" s="370"/>
      <c r="B291" s="370"/>
      <c r="C291" s="370"/>
      <c r="D291" s="370"/>
      <c r="E291" s="370"/>
      <c r="F291" s="370"/>
      <c r="G291" s="370"/>
      <c r="H291" s="370"/>
      <c r="I291" s="370"/>
      <c r="J291" s="370"/>
      <c r="K291" s="370"/>
      <c r="L291" s="370"/>
      <c r="M291" s="370"/>
      <c r="N291" s="370"/>
      <c r="O291" s="370"/>
      <c r="P291" s="370"/>
      <c r="Q291" s="370"/>
      <c r="R291" s="370"/>
      <c r="S291" s="370"/>
      <c r="T291" s="370"/>
      <c r="U291" s="370"/>
      <c r="V291" s="370"/>
      <c r="W291" s="370"/>
      <c r="X291" s="370"/>
      <c r="Y291" s="370"/>
      <c r="Z291" s="370"/>
      <c r="AA291" s="370"/>
      <c r="AB291" s="370"/>
      <c r="AC291" s="370"/>
      <c r="AD291" s="370"/>
      <c r="AE291" s="370"/>
      <c r="AF291" s="370"/>
      <c r="AG291" s="370"/>
      <c r="AH291" s="370"/>
      <c r="AI291" s="370"/>
      <c r="AJ291" s="370"/>
      <c r="AK291" s="370"/>
      <c r="AL291" s="370"/>
      <c r="AM291" s="370"/>
      <c r="AN291" s="370"/>
      <c r="AO291" s="370"/>
      <c r="AP291" s="370"/>
      <c r="AQ291" s="370"/>
      <c r="AR291" s="370"/>
      <c r="AS291" s="370"/>
      <c r="AT291" s="370"/>
      <c r="AU291" s="370"/>
      <c r="AV291" s="370"/>
      <c r="AW291" s="370"/>
      <c r="AX291" s="370"/>
      <c r="AY291" s="370"/>
    </row>
    <row r="292" ht="15.75" customHeight="1">
      <c r="A292" s="370"/>
      <c r="B292" s="370"/>
      <c r="C292" s="370"/>
      <c r="D292" s="370"/>
      <c r="E292" s="370"/>
      <c r="F292" s="370"/>
      <c r="G292" s="370"/>
      <c r="H292" s="370"/>
      <c r="I292" s="370"/>
      <c r="J292" s="370"/>
      <c r="K292" s="370"/>
      <c r="L292" s="370"/>
      <c r="M292" s="370"/>
      <c r="N292" s="370"/>
      <c r="O292" s="370"/>
      <c r="P292" s="370"/>
      <c r="Q292" s="370"/>
      <c r="R292" s="370"/>
      <c r="S292" s="370"/>
      <c r="T292" s="370"/>
      <c r="U292" s="370"/>
      <c r="V292" s="370"/>
      <c r="W292" s="370"/>
      <c r="X292" s="370"/>
      <c r="Y292" s="370"/>
      <c r="Z292" s="370"/>
      <c r="AA292" s="370"/>
      <c r="AB292" s="370"/>
      <c r="AC292" s="370"/>
      <c r="AD292" s="370"/>
      <c r="AE292" s="370"/>
      <c r="AF292" s="370"/>
      <c r="AG292" s="370"/>
      <c r="AH292" s="370"/>
      <c r="AI292" s="370"/>
      <c r="AJ292" s="370"/>
      <c r="AK292" s="370"/>
      <c r="AL292" s="370"/>
      <c r="AM292" s="370"/>
      <c r="AN292" s="370"/>
      <c r="AO292" s="370"/>
      <c r="AP292" s="370"/>
      <c r="AQ292" s="370"/>
      <c r="AR292" s="370"/>
      <c r="AS292" s="370"/>
      <c r="AT292" s="370"/>
      <c r="AU292" s="370"/>
      <c r="AV292" s="370"/>
      <c r="AW292" s="370"/>
      <c r="AX292" s="370"/>
      <c r="AY292" s="370"/>
    </row>
    <row r="293" ht="15.75" customHeight="1">
      <c r="A293" s="370"/>
      <c r="B293" s="370"/>
      <c r="C293" s="370"/>
      <c r="D293" s="370"/>
      <c r="E293" s="370"/>
      <c r="F293" s="370"/>
      <c r="G293" s="370"/>
      <c r="H293" s="370"/>
      <c r="I293" s="370"/>
      <c r="J293" s="370"/>
      <c r="K293" s="370"/>
      <c r="L293" s="370"/>
      <c r="M293" s="370"/>
      <c r="N293" s="370"/>
      <c r="O293" s="370"/>
      <c r="P293" s="370"/>
      <c r="Q293" s="370"/>
      <c r="R293" s="370"/>
      <c r="S293" s="370"/>
      <c r="T293" s="370"/>
      <c r="U293" s="370"/>
      <c r="V293" s="370"/>
      <c r="W293" s="370"/>
      <c r="X293" s="370"/>
      <c r="Y293" s="370"/>
      <c r="Z293" s="370"/>
      <c r="AA293" s="370"/>
      <c r="AB293" s="370"/>
      <c r="AC293" s="370"/>
      <c r="AD293" s="370"/>
      <c r="AE293" s="370"/>
      <c r="AF293" s="370"/>
      <c r="AG293" s="370"/>
      <c r="AH293" s="370"/>
      <c r="AI293" s="370"/>
      <c r="AJ293" s="370"/>
      <c r="AK293" s="370"/>
      <c r="AL293" s="370"/>
      <c r="AM293" s="370"/>
      <c r="AN293" s="370"/>
      <c r="AO293" s="370"/>
      <c r="AP293" s="370"/>
      <c r="AQ293" s="370"/>
      <c r="AR293" s="370"/>
      <c r="AS293" s="370"/>
      <c r="AT293" s="370"/>
      <c r="AU293" s="370"/>
      <c r="AV293" s="370"/>
      <c r="AW293" s="370"/>
      <c r="AX293" s="370"/>
      <c r="AY293" s="370"/>
    </row>
    <row r="294" ht="15.75" customHeight="1">
      <c r="A294" s="370"/>
      <c r="B294" s="370"/>
      <c r="C294" s="370"/>
      <c r="D294" s="370"/>
      <c r="E294" s="370"/>
      <c r="F294" s="370"/>
      <c r="G294" s="370"/>
      <c r="H294" s="370"/>
      <c r="I294" s="370"/>
      <c r="J294" s="370"/>
      <c r="K294" s="370"/>
      <c r="L294" s="370"/>
      <c r="M294" s="370"/>
      <c r="N294" s="370"/>
      <c r="O294" s="370"/>
      <c r="P294" s="370"/>
      <c r="Q294" s="370"/>
      <c r="R294" s="370"/>
      <c r="S294" s="370"/>
      <c r="T294" s="370"/>
      <c r="U294" s="370"/>
      <c r="V294" s="370"/>
      <c r="W294" s="370"/>
      <c r="X294" s="370"/>
      <c r="Y294" s="370"/>
      <c r="Z294" s="370"/>
      <c r="AA294" s="370"/>
      <c r="AB294" s="370"/>
      <c r="AC294" s="370"/>
      <c r="AD294" s="370"/>
      <c r="AE294" s="370"/>
      <c r="AF294" s="370"/>
      <c r="AG294" s="370"/>
      <c r="AH294" s="370"/>
      <c r="AI294" s="370"/>
      <c r="AJ294" s="370"/>
      <c r="AK294" s="370"/>
      <c r="AL294" s="370"/>
      <c r="AM294" s="370"/>
      <c r="AN294" s="370"/>
      <c r="AO294" s="370"/>
      <c r="AP294" s="370"/>
      <c r="AQ294" s="370"/>
      <c r="AR294" s="370"/>
      <c r="AS294" s="370"/>
      <c r="AT294" s="370"/>
      <c r="AU294" s="370"/>
      <c r="AV294" s="370"/>
      <c r="AW294" s="370"/>
      <c r="AX294" s="370"/>
      <c r="AY294" s="370"/>
    </row>
    <row r="295" ht="15.75" customHeight="1">
      <c r="A295" s="370"/>
      <c r="B295" s="370"/>
      <c r="C295" s="370"/>
      <c r="D295" s="370"/>
      <c r="E295" s="370"/>
      <c r="F295" s="370"/>
      <c r="G295" s="370"/>
      <c r="H295" s="370"/>
      <c r="I295" s="370"/>
      <c r="J295" s="370"/>
      <c r="K295" s="370"/>
      <c r="L295" s="370"/>
      <c r="M295" s="370"/>
      <c r="N295" s="370"/>
      <c r="O295" s="370"/>
      <c r="P295" s="370"/>
      <c r="Q295" s="370"/>
      <c r="R295" s="370"/>
      <c r="S295" s="370"/>
      <c r="T295" s="370"/>
      <c r="U295" s="370"/>
      <c r="V295" s="370"/>
      <c r="W295" s="370"/>
      <c r="X295" s="370"/>
      <c r="Y295" s="370"/>
      <c r="Z295" s="370"/>
      <c r="AA295" s="370"/>
      <c r="AB295" s="370"/>
      <c r="AC295" s="370"/>
      <c r="AD295" s="370"/>
      <c r="AE295" s="370"/>
      <c r="AF295" s="370"/>
      <c r="AG295" s="370"/>
      <c r="AH295" s="370"/>
      <c r="AI295" s="370"/>
      <c r="AJ295" s="370"/>
      <c r="AK295" s="370"/>
      <c r="AL295" s="370"/>
      <c r="AM295" s="370"/>
      <c r="AN295" s="370"/>
      <c r="AO295" s="370"/>
      <c r="AP295" s="370"/>
      <c r="AQ295" s="370"/>
      <c r="AR295" s="370"/>
      <c r="AS295" s="370"/>
      <c r="AT295" s="370"/>
      <c r="AU295" s="370"/>
      <c r="AV295" s="370"/>
      <c r="AW295" s="370"/>
      <c r="AX295" s="370"/>
      <c r="AY295" s="370"/>
    </row>
    <row r="296" ht="15.75" customHeight="1">
      <c r="A296" s="370"/>
      <c r="B296" s="370"/>
      <c r="C296" s="370"/>
      <c r="D296" s="370"/>
      <c r="E296" s="370"/>
      <c r="F296" s="370"/>
      <c r="G296" s="370"/>
      <c r="H296" s="370"/>
      <c r="I296" s="370"/>
      <c r="J296" s="370"/>
      <c r="K296" s="370"/>
      <c r="L296" s="370"/>
      <c r="M296" s="370"/>
      <c r="N296" s="370"/>
      <c r="O296" s="370"/>
      <c r="P296" s="370"/>
      <c r="Q296" s="370"/>
      <c r="R296" s="370"/>
      <c r="S296" s="370"/>
      <c r="T296" s="370"/>
      <c r="U296" s="370"/>
      <c r="V296" s="370"/>
      <c r="W296" s="370"/>
      <c r="X296" s="370"/>
      <c r="Y296" s="370"/>
      <c r="Z296" s="370"/>
      <c r="AA296" s="370"/>
      <c r="AB296" s="370"/>
      <c r="AC296" s="370"/>
      <c r="AD296" s="370"/>
      <c r="AE296" s="370"/>
      <c r="AF296" s="370"/>
      <c r="AG296" s="370"/>
      <c r="AH296" s="370"/>
      <c r="AI296" s="370"/>
      <c r="AJ296" s="370"/>
      <c r="AK296" s="370"/>
      <c r="AL296" s="370"/>
      <c r="AM296" s="370"/>
      <c r="AN296" s="370"/>
      <c r="AO296" s="370"/>
      <c r="AP296" s="370"/>
      <c r="AQ296" s="370"/>
      <c r="AR296" s="370"/>
      <c r="AS296" s="370"/>
      <c r="AT296" s="370"/>
      <c r="AU296" s="370"/>
      <c r="AV296" s="370"/>
      <c r="AW296" s="370"/>
      <c r="AX296" s="370"/>
      <c r="AY296" s="370"/>
    </row>
    <row r="297" ht="15.75" customHeight="1">
      <c r="A297" s="370"/>
      <c r="B297" s="370"/>
      <c r="C297" s="370"/>
      <c r="D297" s="370"/>
      <c r="E297" s="370"/>
      <c r="F297" s="370"/>
      <c r="G297" s="370"/>
      <c r="H297" s="370"/>
      <c r="I297" s="370"/>
      <c r="J297" s="370"/>
      <c r="K297" s="370"/>
      <c r="L297" s="370"/>
      <c r="M297" s="370"/>
      <c r="N297" s="370"/>
      <c r="O297" s="370"/>
      <c r="P297" s="370"/>
      <c r="Q297" s="370"/>
      <c r="R297" s="370"/>
      <c r="S297" s="370"/>
      <c r="T297" s="370"/>
      <c r="U297" s="370"/>
      <c r="V297" s="370"/>
      <c r="W297" s="370"/>
      <c r="X297" s="370"/>
      <c r="Y297" s="370"/>
      <c r="Z297" s="370"/>
      <c r="AA297" s="370"/>
      <c r="AB297" s="370"/>
      <c r="AC297" s="370"/>
      <c r="AD297" s="370"/>
      <c r="AE297" s="370"/>
      <c r="AF297" s="370"/>
      <c r="AG297" s="370"/>
      <c r="AH297" s="370"/>
      <c r="AI297" s="370"/>
      <c r="AJ297" s="370"/>
      <c r="AK297" s="370"/>
      <c r="AL297" s="370"/>
      <c r="AM297" s="370"/>
      <c r="AN297" s="370"/>
      <c r="AO297" s="370"/>
      <c r="AP297" s="370"/>
      <c r="AQ297" s="370"/>
      <c r="AR297" s="370"/>
      <c r="AS297" s="370"/>
      <c r="AT297" s="370"/>
      <c r="AU297" s="370"/>
      <c r="AV297" s="370"/>
      <c r="AW297" s="370"/>
      <c r="AX297" s="370"/>
      <c r="AY297" s="370"/>
    </row>
    <row r="298" ht="15.75" customHeight="1">
      <c r="A298" s="370"/>
      <c r="B298" s="370"/>
      <c r="C298" s="370"/>
      <c r="D298" s="370"/>
      <c r="E298" s="370"/>
      <c r="F298" s="370"/>
      <c r="G298" s="370"/>
      <c r="H298" s="370"/>
      <c r="I298" s="370"/>
      <c r="J298" s="370"/>
      <c r="K298" s="370"/>
      <c r="L298" s="370"/>
      <c r="M298" s="370"/>
      <c r="N298" s="370"/>
      <c r="O298" s="370"/>
      <c r="P298" s="370"/>
      <c r="Q298" s="370"/>
      <c r="R298" s="370"/>
      <c r="S298" s="370"/>
      <c r="T298" s="370"/>
      <c r="U298" s="370"/>
      <c r="V298" s="370"/>
      <c r="W298" s="370"/>
      <c r="X298" s="370"/>
      <c r="Y298" s="370"/>
      <c r="Z298" s="370"/>
      <c r="AA298" s="370"/>
      <c r="AB298" s="370"/>
      <c r="AC298" s="370"/>
      <c r="AD298" s="370"/>
      <c r="AE298" s="370"/>
      <c r="AF298" s="370"/>
      <c r="AG298" s="370"/>
      <c r="AH298" s="370"/>
      <c r="AI298" s="370"/>
      <c r="AJ298" s="370"/>
      <c r="AK298" s="370"/>
      <c r="AL298" s="370"/>
      <c r="AM298" s="370"/>
      <c r="AN298" s="370"/>
      <c r="AO298" s="370"/>
      <c r="AP298" s="370"/>
      <c r="AQ298" s="370"/>
      <c r="AR298" s="370"/>
      <c r="AS298" s="370"/>
      <c r="AT298" s="370"/>
      <c r="AU298" s="370"/>
      <c r="AV298" s="370"/>
      <c r="AW298" s="370"/>
      <c r="AX298" s="370"/>
      <c r="AY298" s="370"/>
    </row>
    <row r="299" ht="15.75" customHeight="1">
      <c r="A299" s="370"/>
      <c r="B299" s="370"/>
      <c r="C299" s="370"/>
      <c r="D299" s="370"/>
      <c r="E299" s="370"/>
      <c r="F299" s="370"/>
      <c r="G299" s="370"/>
      <c r="H299" s="370"/>
      <c r="I299" s="370"/>
      <c r="J299" s="370"/>
      <c r="K299" s="370"/>
      <c r="L299" s="370"/>
      <c r="M299" s="370"/>
      <c r="N299" s="370"/>
      <c r="O299" s="370"/>
      <c r="P299" s="370"/>
      <c r="Q299" s="370"/>
      <c r="R299" s="370"/>
      <c r="S299" s="370"/>
      <c r="T299" s="370"/>
      <c r="U299" s="370"/>
      <c r="V299" s="370"/>
      <c r="W299" s="370"/>
      <c r="X299" s="370"/>
      <c r="Y299" s="370"/>
      <c r="Z299" s="370"/>
      <c r="AA299" s="370"/>
      <c r="AB299" s="370"/>
      <c r="AC299" s="370"/>
      <c r="AD299" s="370"/>
      <c r="AE299" s="370"/>
      <c r="AF299" s="370"/>
      <c r="AG299" s="370"/>
      <c r="AH299" s="370"/>
      <c r="AI299" s="370"/>
      <c r="AJ299" s="370"/>
      <c r="AK299" s="370"/>
      <c r="AL299" s="370"/>
      <c r="AM299" s="370"/>
      <c r="AN299" s="370"/>
      <c r="AO299" s="370"/>
      <c r="AP299" s="370"/>
      <c r="AQ299" s="370"/>
      <c r="AR299" s="370"/>
      <c r="AS299" s="370"/>
      <c r="AT299" s="370"/>
      <c r="AU299" s="370"/>
      <c r="AV299" s="370"/>
      <c r="AW299" s="370"/>
      <c r="AX299" s="370"/>
      <c r="AY299" s="370"/>
    </row>
    <row r="300" ht="15.75" customHeight="1">
      <c r="A300" s="370"/>
      <c r="B300" s="370"/>
      <c r="C300" s="370"/>
      <c r="D300" s="370"/>
      <c r="E300" s="370"/>
      <c r="F300" s="370"/>
      <c r="G300" s="370"/>
      <c r="H300" s="370"/>
      <c r="I300" s="370"/>
      <c r="J300" s="370"/>
      <c r="K300" s="370"/>
      <c r="L300" s="370"/>
      <c r="M300" s="370"/>
      <c r="N300" s="370"/>
      <c r="O300" s="370"/>
      <c r="P300" s="370"/>
      <c r="Q300" s="370"/>
      <c r="R300" s="370"/>
      <c r="S300" s="370"/>
      <c r="T300" s="370"/>
      <c r="U300" s="370"/>
      <c r="V300" s="370"/>
      <c r="W300" s="370"/>
      <c r="X300" s="370"/>
      <c r="Y300" s="370"/>
      <c r="Z300" s="370"/>
      <c r="AA300" s="370"/>
      <c r="AB300" s="370"/>
      <c r="AC300" s="370"/>
      <c r="AD300" s="370"/>
      <c r="AE300" s="370"/>
      <c r="AF300" s="370"/>
      <c r="AG300" s="370"/>
      <c r="AH300" s="370"/>
      <c r="AI300" s="370"/>
      <c r="AJ300" s="370"/>
      <c r="AK300" s="370"/>
      <c r="AL300" s="370"/>
      <c r="AM300" s="370"/>
      <c r="AN300" s="370"/>
      <c r="AO300" s="370"/>
      <c r="AP300" s="370"/>
      <c r="AQ300" s="370"/>
      <c r="AR300" s="370"/>
      <c r="AS300" s="370"/>
      <c r="AT300" s="370"/>
      <c r="AU300" s="370"/>
      <c r="AV300" s="370"/>
      <c r="AW300" s="370"/>
      <c r="AX300" s="370"/>
      <c r="AY300" s="370"/>
    </row>
    <row r="301" ht="15.75" customHeight="1">
      <c r="A301" s="370"/>
      <c r="B301" s="370"/>
      <c r="C301" s="370"/>
      <c r="D301" s="370"/>
      <c r="E301" s="370"/>
      <c r="F301" s="370"/>
      <c r="G301" s="370"/>
      <c r="H301" s="370"/>
      <c r="I301" s="370"/>
      <c r="J301" s="370"/>
      <c r="K301" s="370"/>
      <c r="L301" s="370"/>
      <c r="M301" s="370"/>
      <c r="N301" s="370"/>
      <c r="O301" s="370"/>
      <c r="P301" s="370"/>
      <c r="Q301" s="370"/>
      <c r="R301" s="370"/>
      <c r="S301" s="370"/>
      <c r="T301" s="370"/>
      <c r="U301" s="370"/>
      <c r="V301" s="370"/>
      <c r="W301" s="370"/>
      <c r="X301" s="370"/>
      <c r="Y301" s="370"/>
      <c r="Z301" s="370"/>
      <c r="AA301" s="370"/>
      <c r="AB301" s="370"/>
      <c r="AC301" s="370"/>
      <c r="AD301" s="370"/>
      <c r="AE301" s="370"/>
      <c r="AF301" s="370"/>
      <c r="AG301" s="370"/>
      <c r="AH301" s="370"/>
      <c r="AI301" s="370"/>
      <c r="AJ301" s="370"/>
      <c r="AK301" s="370"/>
      <c r="AL301" s="370"/>
      <c r="AM301" s="370"/>
      <c r="AN301" s="370"/>
      <c r="AO301" s="370"/>
      <c r="AP301" s="370"/>
      <c r="AQ301" s="370"/>
      <c r="AR301" s="370"/>
      <c r="AS301" s="370"/>
      <c r="AT301" s="370"/>
      <c r="AU301" s="370"/>
      <c r="AV301" s="370"/>
      <c r="AW301" s="370"/>
      <c r="AX301" s="370"/>
      <c r="AY301" s="370"/>
    </row>
    <row r="302" ht="15.75" customHeight="1">
      <c r="A302" s="370"/>
      <c r="B302" s="370"/>
      <c r="C302" s="370"/>
      <c r="D302" s="370"/>
      <c r="E302" s="370"/>
      <c r="F302" s="370"/>
      <c r="G302" s="370"/>
      <c r="H302" s="370"/>
      <c r="I302" s="370"/>
      <c r="J302" s="370"/>
      <c r="K302" s="370"/>
      <c r="L302" s="370"/>
      <c r="M302" s="370"/>
      <c r="N302" s="370"/>
      <c r="O302" s="370"/>
      <c r="P302" s="370"/>
      <c r="Q302" s="370"/>
      <c r="R302" s="370"/>
      <c r="S302" s="370"/>
      <c r="T302" s="370"/>
      <c r="U302" s="370"/>
      <c r="V302" s="370"/>
      <c r="W302" s="370"/>
      <c r="X302" s="370"/>
      <c r="Y302" s="370"/>
      <c r="Z302" s="370"/>
      <c r="AA302" s="370"/>
      <c r="AB302" s="370"/>
      <c r="AC302" s="370"/>
      <c r="AD302" s="370"/>
      <c r="AE302" s="370"/>
      <c r="AF302" s="370"/>
      <c r="AG302" s="370"/>
      <c r="AH302" s="370"/>
      <c r="AI302" s="370"/>
      <c r="AJ302" s="370"/>
      <c r="AK302" s="370"/>
      <c r="AL302" s="370"/>
      <c r="AM302" s="370"/>
      <c r="AN302" s="370"/>
      <c r="AO302" s="370"/>
      <c r="AP302" s="370"/>
      <c r="AQ302" s="370"/>
      <c r="AR302" s="370"/>
      <c r="AS302" s="370"/>
      <c r="AT302" s="370"/>
      <c r="AU302" s="370"/>
      <c r="AV302" s="370"/>
      <c r="AW302" s="370"/>
      <c r="AX302" s="370"/>
      <c r="AY302" s="370"/>
    </row>
    <row r="303" ht="15.75" customHeight="1">
      <c r="A303" s="370"/>
      <c r="B303" s="370"/>
      <c r="C303" s="370"/>
      <c r="D303" s="370"/>
      <c r="E303" s="370"/>
      <c r="F303" s="370"/>
      <c r="G303" s="370"/>
      <c r="H303" s="370"/>
      <c r="I303" s="370"/>
      <c r="J303" s="370"/>
      <c r="K303" s="370"/>
      <c r="L303" s="370"/>
      <c r="M303" s="370"/>
      <c r="N303" s="370"/>
      <c r="O303" s="370"/>
      <c r="P303" s="370"/>
      <c r="Q303" s="370"/>
      <c r="R303" s="370"/>
      <c r="S303" s="370"/>
      <c r="T303" s="370"/>
      <c r="U303" s="370"/>
      <c r="V303" s="370"/>
      <c r="W303" s="370"/>
      <c r="X303" s="370"/>
      <c r="Y303" s="370"/>
      <c r="Z303" s="370"/>
      <c r="AA303" s="370"/>
      <c r="AB303" s="370"/>
      <c r="AC303" s="370"/>
      <c r="AD303" s="370"/>
      <c r="AE303" s="370"/>
      <c r="AF303" s="370"/>
      <c r="AG303" s="370"/>
      <c r="AH303" s="370"/>
      <c r="AI303" s="370"/>
      <c r="AJ303" s="370"/>
      <c r="AK303" s="370"/>
      <c r="AL303" s="370"/>
      <c r="AM303" s="370"/>
      <c r="AN303" s="370"/>
      <c r="AO303" s="370"/>
      <c r="AP303" s="370"/>
      <c r="AQ303" s="370"/>
      <c r="AR303" s="370"/>
      <c r="AS303" s="370"/>
      <c r="AT303" s="370"/>
      <c r="AU303" s="370"/>
      <c r="AV303" s="370"/>
      <c r="AW303" s="370"/>
      <c r="AX303" s="370"/>
      <c r="AY303" s="370"/>
    </row>
    <row r="304" ht="15.75" customHeight="1">
      <c r="A304" s="370"/>
      <c r="B304" s="370"/>
      <c r="C304" s="370"/>
      <c r="D304" s="370"/>
      <c r="E304" s="370"/>
      <c r="F304" s="370"/>
      <c r="G304" s="370"/>
      <c r="H304" s="370"/>
      <c r="I304" s="370"/>
      <c r="J304" s="370"/>
      <c r="K304" s="370"/>
      <c r="L304" s="370"/>
      <c r="M304" s="370"/>
      <c r="N304" s="370"/>
      <c r="O304" s="370"/>
      <c r="P304" s="370"/>
      <c r="Q304" s="370"/>
      <c r="R304" s="370"/>
      <c r="S304" s="370"/>
      <c r="T304" s="370"/>
      <c r="U304" s="370"/>
      <c r="V304" s="370"/>
      <c r="W304" s="370"/>
      <c r="X304" s="370"/>
      <c r="Y304" s="370"/>
      <c r="Z304" s="370"/>
      <c r="AA304" s="370"/>
      <c r="AB304" s="370"/>
      <c r="AC304" s="370"/>
      <c r="AD304" s="370"/>
      <c r="AE304" s="370"/>
      <c r="AF304" s="370"/>
      <c r="AG304" s="370"/>
      <c r="AH304" s="370"/>
      <c r="AI304" s="370"/>
      <c r="AJ304" s="370"/>
      <c r="AK304" s="370"/>
      <c r="AL304" s="370"/>
      <c r="AM304" s="370"/>
      <c r="AN304" s="370"/>
      <c r="AO304" s="370"/>
      <c r="AP304" s="370"/>
      <c r="AQ304" s="370"/>
      <c r="AR304" s="370"/>
      <c r="AS304" s="370"/>
      <c r="AT304" s="370"/>
      <c r="AU304" s="370"/>
      <c r="AV304" s="370"/>
      <c r="AW304" s="370"/>
      <c r="AX304" s="370"/>
      <c r="AY304" s="370"/>
    </row>
    <row r="305" ht="15.75" customHeight="1">
      <c r="A305" s="370"/>
      <c r="B305" s="370"/>
      <c r="C305" s="370"/>
      <c r="D305" s="370"/>
      <c r="E305" s="370"/>
      <c r="F305" s="370"/>
      <c r="G305" s="370"/>
      <c r="H305" s="370"/>
      <c r="I305" s="370"/>
      <c r="J305" s="370"/>
      <c r="K305" s="370"/>
      <c r="L305" s="370"/>
      <c r="M305" s="370"/>
      <c r="N305" s="370"/>
      <c r="O305" s="370"/>
      <c r="P305" s="370"/>
      <c r="Q305" s="370"/>
      <c r="R305" s="370"/>
      <c r="S305" s="370"/>
      <c r="T305" s="370"/>
      <c r="U305" s="370"/>
      <c r="V305" s="370"/>
      <c r="W305" s="370"/>
      <c r="X305" s="370"/>
      <c r="Y305" s="370"/>
      <c r="Z305" s="370"/>
      <c r="AA305" s="370"/>
      <c r="AB305" s="370"/>
      <c r="AC305" s="370"/>
      <c r="AD305" s="370"/>
      <c r="AE305" s="370"/>
      <c r="AF305" s="370"/>
      <c r="AG305" s="370"/>
      <c r="AH305" s="370"/>
      <c r="AI305" s="370"/>
      <c r="AJ305" s="370"/>
      <c r="AK305" s="370"/>
      <c r="AL305" s="370"/>
      <c r="AM305" s="370"/>
      <c r="AN305" s="370"/>
      <c r="AO305" s="370"/>
      <c r="AP305" s="370"/>
      <c r="AQ305" s="370"/>
      <c r="AR305" s="370"/>
      <c r="AS305" s="370"/>
      <c r="AT305" s="370"/>
      <c r="AU305" s="370"/>
      <c r="AV305" s="370"/>
      <c r="AW305" s="370"/>
      <c r="AX305" s="370"/>
      <c r="AY305" s="370"/>
    </row>
    <row r="306" ht="15.75" customHeight="1">
      <c r="A306" s="370"/>
      <c r="B306" s="370"/>
      <c r="C306" s="370"/>
      <c r="D306" s="370"/>
      <c r="E306" s="370"/>
      <c r="F306" s="370"/>
      <c r="G306" s="370"/>
      <c r="H306" s="370"/>
      <c r="I306" s="370"/>
      <c r="J306" s="370"/>
      <c r="K306" s="370"/>
      <c r="L306" s="370"/>
      <c r="M306" s="370"/>
      <c r="N306" s="370"/>
      <c r="O306" s="370"/>
      <c r="P306" s="370"/>
      <c r="Q306" s="370"/>
      <c r="R306" s="370"/>
      <c r="S306" s="370"/>
      <c r="T306" s="370"/>
      <c r="U306" s="370"/>
      <c r="V306" s="370"/>
      <c r="W306" s="370"/>
      <c r="X306" s="370"/>
      <c r="Y306" s="370"/>
      <c r="Z306" s="370"/>
      <c r="AA306" s="370"/>
      <c r="AB306" s="370"/>
      <c r="AC306" s="370"/>
      <c r="AD306" s="370"/>
      <c r="AE306" s="370"/>
      <c r="AF306" s="370"/>
      <c r="AG306" s="370"/>
      <c r="AH306" s="370"/>
      <c r="AI306" s="370"/>
      <c r="AJ306" s="370"/>
      <c r="AK306" s="370"/>
      <c r="AL306" s="370"/>
      <c r="AM306" s="370"/>
      <c r="AN306" s="370"/>
      <c r="AO306" s="370"/>
      <c r="AP306" s="370"/>
      <c r="AQ306" s="370"/>
      <c r="AR306" s="370"/>
      <c r="AS306" s="370"/>
      <c r="AT306" s="370"/>
      <c r="AU306" s="370"/>
      <c r="AV306" s="370"/>
      <c r="AW306" s="370"/>
      <c r="AX306" s="370"/>
      <c r="AY306" s="370"/>
    </row>
    <row r="307" ht="15.75" customHeight="1">
      <c r="A307" s="370"/>
      <c r="B307" s="370"/>
      <c r="C307" s="370"/>
      <c r="D307" s="370"/>
      <c r="E307" s="370"/>
      <c r="F307" s="370"/>
      <c r="G307" s="370"/>
      <c r="H307" s="370"/>
      <c r="I307" s="370"/>
      <c r="J307" s="370"/>
      <c r="K307" s="370"/>
      <c r="L307" s="370"/>
      <c r="M307" s="370"/>
      <c r="N307" s="370"/>
      <c r="O307" s="370"/>
      <c r="P307" s="370"/>
      <c r="Q307" s="370"/>
      <c r="R307" s="370"/>
      <c r="S307" s="370"/>
      <c r="T307" s="370"/>
      <c r="U307" s="370"/>
      <c r="V307" s="370"/>
      <c r="W307" s="370"/>
      <c r="X307" s="370"/>
      <c r="Y307" s="370"/>
      <c r="Z307" s="370"/>
      <c r="AA307" s="370"/>
      <c r="AB307" s="370"/>
      <c r="AC307" s="370"/>
      <c r="AD307" s="370"/>
      <c r="AE307" s="370"/>
      <c r="AF307" s="370"/>
      <c r="AG307" s="370"/>
      <c r="AH307" s="370"/>
      <c r="AI307" s="370"/>
      <c r="AJ307" s="370"/>
      <c r="AK307" s="370"/>
      <c r="AL307" s="370"/>
      <c r="AM307" s="370"/>
      <c r="AN307" s="370"/>
      <c r="AO307" s="370"/>
      <c r="AP307" s="370"/>
      <c r="AQ307" s="370"/>
      <c r="AR307" s="370"/>
      <c r="AS307" s="370"/>
      <c r="AT307" s="370"/>
      <c r="AU307" s="370"/>
      <c r="AV307" s="370"/>
      <c r="AW307" s="370"/>
      <c r="AX307" s="370"/>
      <c r="AY307" s="370"/>
    </row>
    <row r="308" ht="15.75" customHeight="1">
      <c r="A308" s="370"/>
      <c r="B308" s="370"/>
      <c r="C308" s="370"/>
      <c r="D308" s="370"/>
      <c r="E308" s="370"/>
      <c r="F308" s="370"/>
      <c r="G308" s="370"/>
      <c r="H308" s="370"/>
      <c r="I308" s="370"/>
      <c r="J308" s="370"/>
      <c r="K308" s="370"/>
      <c r="L308" s="370"/>
      <c r="M308" s="370"/>
      <c r="N308" s="370"/>
      <c r="O308" s="370"/>
      <c r="P308" s="370"/>
      <c r="Q308" s="370"/>
      <c r="R308" s="370"/>
      <c r="S308" s="370"/>
      <c r="T308" s="370"/>
      <c r="U308" s="370"/>
      <c r="V308" s="370"/>
      <c r="W308" s="370"/>
      <c r="X308" s="370"/>
      <c r="Y308" s="370"/>
      <c r="Z308" s="370"/>
      <c r="AA308" s="370"/>
      <c r="AB308" s="370"/>
      <c r="AC308" s="370"/>
      <c r="AD308" s="370"/>
      <c r="AE308" s="370"/>
      <c r="AF308" s="370"/>
      <c r="AG308" s="370"/>
      <c r="AH308" s="370"/>
      <c r="AI308" s="370"/>
      <c r="AJ308" s="370"/>
      <c r="AK308" s="370"/>
      <c r="AL308" s="370"/>
      <c r="AM308" s="370"/>
      <c r="AN308" s="370"/>
      <c r="AO308" s="370"/>
      <c r="AP308" s="370"/>
      <c r="AQ308" s="370"/>
      <c r="AR308" s="370"/>
      <c r="AS308" s="370"/>
      <c r="AT308" s="370"/>
      <c r="AU308" s="370"/>
      <c r="AV308" s="370"/>
      <c r="AW308" s="370"/>
      <c r="AX308" s="370"/>
      <c r="AY308" s="370"/>
    </row>
    <row r="309" ht="15.75" customHeight="1">
      <c r="A309" s="370"/>
      <c r="B309" s="370"/>
      <c r="C309" s="370"/>
      <c r="D309" s="370"/>
      <c r="E309" s="370"/>
      <c r="F309" s="370"/>
      <c r="G309" s="370"/>
      <c r="H309" s="370"/>
      <c r="I309" s="370"/>
      <c r="J309" s="370"/>
      <c r="K309" s="370"/>
      <c r="L309" s="370"/>
      <c r="M309" s="370"/>
      <c r="N309" s="370"/>
      <c r="O309" s="370"/>
      <c r="P309" s="370"/>
      <c r="Q309" s="370"/>
      <c r="R309" s="370"/>
      <c r="S309" s="370"/>
      <c r="T309" s="370"/>
      <c r="U309" s="370"/>
      <c r="V309" s="370"/>
      <c r="W309" s="370"/>
      <c r="X309" s="370"/>
      <c r="Y309" s="370"/>
      <c r="Z309" s="370"/>
      <c r="AA309" s="370"/>
      <c r="AB309" s="370"/>
      <c r="AC309" s="370"/>
      <c r="AD309" s="370"/>
      <c r="AE309" s="370"/>
      <c r="AF309" s="370"/>
      <c r="AG309" s="370"/>
      <c r="AH309" s="370"/>
      <c r="AI309" s="370"/>
      <c r="AJ309" s="370"/>
      <c r="AK309" s="370"/>
      <c r="AL309" s="370"/>
      <c r="AM309" s="370"/>
      <c r="AN309" s="370"/>
      <c r="AO309" s="370"/>
      <c r="AP309" s="370"/>
      <c r="AQ309" s="370"/>
      <c r="AR309" s="370"/>
      <c r="AS309" s="370"/>
      <c r="AT309" s="370"/>
      <c r="AU309" s="370"/>
      <c r="AV309" s="370"/>
      <c r="AW309" s="370"/>
      <c r="AX309" s="370"/>
      <c r="AY309" s="370"/>
    </row>
    <row r="310" ht="15.75" customHeight="1">
      <c r="A310" s="370"/>
      <c r="B310" s="370"/>
      <c r="C310" s="370"/>
      <c r="D310" s="370"/>
      <c r="E310" s="370"/>
      <c r="F310" s="370"/>
      <c r="G310" s="370"/>
      <c r="H310" s="370"/>
      <c r="I310" s="370"/>
      <c r="J310" s="370"/>
      <c r="K310" s="370"/>
      <c r="L310" s="370"/>
      <c r="M310" s="370"/>
      <c r="N310" s="370"/>
      <c r="O310" s="370"/>
      <c r="P310" s="370"/>
      <c r="Q310" s="370"/>
      <c r="R310" s="370"/>
      <c r="S310" s="370"/>
      <c r="T310" s="370"/>
      <c r="U310" s="370"/>
      <c r="V310" s="370"/>
      <c r="W310" s="370"/>
      <c r="X310" s="370"/>
      <c r="Y310" s="370"/>
      <c r="Z310" s="370"/>
      <c r="AA310" s="370"/>
      <c r="AB310" s="370"/>
      <c r="AC310" s="370"/>
      <c r="AD310" s="370"/>
      <c r="AE310" s="370"/>
      <c r="AF310" s="370"/>
      <c r="AG310" s="370"/>
      <c r="AH310" s="370"/>
      <c r="AI310" s="370"/>
      <c r="AJ310" s="370"/>
      <c r="AK310" s="370"/>
      <c r="AL310" s="370"/>
      <c r="AM310" s="370"/>
      <c r="AN310" s="370"/>
      <c r="AO310" s="370"/>
      <c r="AP310" s="370"/>
      <c r="AQ310" s="370"/>
      <c r="AR310" s="370"/>
      <c r="AS310" s="370"/>
      <c r="AT310" s="370"/>
      <c r="AU310" s="370"/>
      <c r="AV310" s="370"/>
      <c r="AW310" s="370"/>
      <c r="AX310" s="370"/>
      <c r="AY310" s="370"/>
    </row>
    <row r="311" ht="15.75" customHeight="1">
      <c r="A311" s="370"/>
      <c r="B311" s="370"/>
      <c r="C311" s="370"/>
      <c r="D311" s="370"/>
      <c r="E311" s="370"/>
      <c r="F311" s="370"/>
      <c r="G311" s="370"/>
      <c r="H311" s="370"/>
      <c r="I311" s="370"/>
      <c r="J311" s="370"/>
      <c r="K311" s="370"/>
      <c r="L311" s="370"/>
      <c r="M311" s="370"/>
      <c r="N311" s="370"/>
      <c r="O311" s="370"/>
      <c r="P311" s="370"/>
      <c r="Q311" s="370"/>
      <c r="R311" s="370"/>
      <c r="S311" s="370"/>
      <c r="T311" s="370"/>
      <c r="U311" s="370"/>
      <c r="V311" s="370"/>
      <c r="W311" s="370"/>
      <c r="X311" s="370"/>
      <c r="Y311" s="370"/>
      <c r="Z311" s="370"/>
      <c r="AA311" s="370"/>
      <c r="AB311" s="370"/>
      <c r="AC311" s="370"/>
      <c r="AD311" s="370"/>
      <c r="AE311" s="370"/>
      <c r="AF311" s="370"/>
      <c r="AG311" s="370"/>
      <c r="AH311" s="370"/>
      <c r="AI311" s="370"/>
      <c r="AJ311" s="370"/>
      <c r="AK311" s="370"/>
      <c r="AL311" s="370"/>
      <c r="AM311" s="370"/>
      <c r="AN311" s="370"/>
      <c r="AO311" s="370"/>
      <c r="AP311" s="370"/>
      <c r="AQ311" s="370"/>
      <c r="AR311" s="370"/>
      <c r="AS311" s="370"/>
      <c r="AT311" s="370"/>
      <c r="AU311" s="370"/>
      <c r="AV311" s="370"/>
      <c r="AW311" s="370"/>
      <c r="AX311" s="370"/>
      <c r="AY311" s="370"/>
    </row>
    <row r="312" ht="15.75" customHeight="1">
      <c r="A312" s="370"/>
      <c r="B312" s="370"/>
      <c r="C312" s="370"/>
      <c r="D312" s="370"/>
      <c r="E312" s="370"/>
      <c r="F312" s="370"/>
      <c r="G312" s="370"/>
      <c r="H312" s="370"/>
      <c r="I312" s="370"/>
      <c r="J312" s="370"/>
      <c r="K312" s="370"/>
      <c r="L312" s="370"/>
      <c r="M312" s="370"/>
      <c r="N312" s="370"/>
      <c r="O312" s="370"/>
      <c r="P312" s="370"/>
      <c r="Q312" s="370"/>
      <c r="R312" s="370"/>
      <c r="S312" s="370"/>
      <c r="T312" s="370"/>
      <c r="U312" s="370"/>
      <c r="V312" s="370"/>
      <c r="W312" s="370"/>
      <c r="X312" s="370"/>
      <c r="Y312" s="370"/>
      <c r="Z312" s="370"/>
      <c r="AA312" s="370"/>
      <c r="AB312" s="370"/>
      <c r="AC312" s="370"/>
      <c r="AD312" s="370"/>
      <c r="AE312" s="370"/>
      <c r="AF312" s="370"/>
      <c r="AG312" s="370"/>
      <c r="AH312" s="370"/>
      <c r="AI312" s="370"/>
      <c r="AJ312" s="370"/>
      <c r="AK312" s="370"/>
      <c r="AL312" s="370"/>
      <c r="AM312" s="370"/>
      <c r="AN312" s="370"/>
      <c r="AO312" s="370"/>
      <c r="AP312" s="370"/>
      <c r="AQ312" s="370"/>
      <c r="AR312" s="370"/>
      <c r="AS312" s="370"/>
      <c r="AT312" s="370"/>
      <c r="AU312" s="370"/>
      <c r="AV312" s="370"/>
      <c r="AW312" s="370"/>
      <c r="AX312" s="370"/>
      <c r="AY312" s="370"/>
    </row>
    <row r="313" ht="15.75" customHeight="1">
      <c r="A313" s="370"/>
      <c r="B313" s="370"/>
      <c r="C313" s="370"/>
      <c r="D313" s="370"/>
      <c r="E313" s="370"/>
      <c r="F313" s="370"/>
      <c r="G313" s="370"/>
      <c r="H313" s="370"/>
      <c r="I313" s="370"/>
      <c r="J313" s="370"/>
      <c r="K313" s="370"/>
      <c r="L313" s="370"/>
      <c r="M313" s="370"/>
      <c r="N313" s="370"/>
      <c r="O313" s="370"/>
      <c r="P313" s="370"/>
      <c r="Q313" s="370"/>
      <c r="R313" s="370"/>
      <c r="S313" s="370"/>
      <c r="T313" s="370"/>
      <c r="U313" s="370"/>
      <c r="V313" s="370"/>
      <c r="W313" s="370"/>
      <c r="X313" s="370"/>
      <c r="Y313" s="370"/>
      <c r="Z313" s="370"/>
      <c r="AA313" s="370"/>
      <c r="AB313" s="370"/>
      <c r="AC313" s="370"/>
      <c r="AD313" s="370"/>
      <c r="AE313" s="370"/>
      <c r="AF313" s="370"/>
      <c r="AG313" s="370"/>
      <c r="AH313" s="370"/>
      <c r="AI313" s="370"/>
      <c r="AJ313" s="370"/>
      <c r="AK313" s="370"/>
      <c r="AL313" s="370"/>
      <c r="AM313" s="370"/>
      <c r="AN313" s="370"/>
      <c r="AO313" s="370"/>
      <c r="AP313" s="370"/>
      <c r="AQ313" s="370"/>
      <c r="AR313" s="370"/>
      <c r="AS313" s="370"/>
      <c r="AT313" s="370"/>
      <c r="AU313" s="370"/>
      <c r="AV313" s="370"/>
      <c r="AW313" s="370"/>
      <c r="AX313" s="370"/>
      <c r="AY313" s="370"/>
    </row>
    <row r="314" ht="15.75" customHeight="1">
      <c r="A314" s="370"/>
      <c r="B314" s="370"/>
      <c r="C314" s="370"/>
      <c r="D314" s="370"/>
      <c r="E314" s="370"/>
      <c r="F314" s="370"/>
      <c r="G314" s="370"/>
      <c r="H314" s="370"/>
      <c r="I314" s="370"/>
      <c r="J314" s="370"/>
      <c r="K314" s="370"/>
      <c r="L314" s="370"/>
      <c r="M314" s="370"/>
      <c r="N314" s="370"/>
      <c r="O314" s="370"/>
      <c r="P314" s="370"/>
      <c r="Q314" s="370"/>
      <c r="R314" s="370"/>
      <c r="S314" s="370"/>
      <c r="T314" s="370"/>
      <c r="U314" s="370"/>
      <c r="V314" s="370"/>
      <c r="W314" s="370"/>
      <c r="X314" s="370"/>
      <c r="Y314" s="370"/>
      <c r="Z314" s="370"/>
      <c r="AA314" s="370"/>
      <c r="AB314" s="370"/>
      <c r="AC314" s="370"/>
      <c r="AD314" s="370"/>
      <c r="AE314" s="370"/>
      <c r="AF314" s="370"/>
      <c r="AG314" s="370"/>
      <c r="AH314" s="370"/>
      <c r="AI314" s="370"/>
      <c r="AJ314" s="370"/>
      <c r="AK314" s="370"/>
      <c r="AL314" s="370"/>
      <c r="AM314" s="370"/>
      <c r="AN314" s="370"/>
      <c r="AO314" s="370"/>
      <c r="AP314" s="370"/>
      <c r="AQ314" s="370"/>
      <c r="AR314" s="370"/>
      <c r="AS314" s="370"/>
      <c r="AT314" s="370"/>
      <c r="AU314" s="370"/>
      <c r="AV314" s="370"/>
      <c r="AW314" s="370"/>
      <c r="AX314" s="370"/>
      <c r="AY314" s="370"/>
    </row>
    <row r="315" ht="15.75" customHeight="1">
      <c r="A315" s="370"/>
      <c r="B315" s="370"/>
      <c r="C315" s="370"/>
      <c r="D315" s="370"/>
      <c r="E315" s="370"/>
      <c r="F315" s="370"/>
      <c r="G315" s="370"/>
      <c r="H315" s="370"/>
      <c r="I315" s="370"/>
      <c r="J315" s="370"/>
      <c r="K315" s="370"/>
      <c r="L315" s="370"/>
      <c r="M315" s="370"/>
      <c r="N315" s="370"/>
      <c r="O315" s="370"/>
      <c r="P315" s="370"/>
      <c r="Q315" s="370"/>
      <c r="R315" s="370"/>
      <c r="S315" s="370"/>
      <c r="T315" s="370"/>
      <c r="U315" s="370"/>
      <c r="V315" s="370"/>
      <c r="W315" s="370"/>
      <c r="X315" s="370"/>
      <c r="Y315" s="370"/>
      <c r="Z315" s="370"/>
      <c r="AA315" s="370"/>
      <c r="AB315" s="370"/>
      <c r="AC315" s="370"/>
      <c r="AD315" s="370"/>
      <c r="AE315" s="370"/>
      <c r="AF315" s="370"/>
      <c r="AG315" s="370"/>
      <c r="AH315" s="370"/>
      <c r="AI315" s="370"/>
      <c r="AJ315" s="370"/>
      <c r="AK315" s="370"/>
      <c r="AL315" s="370"/>
      <c r="AM315" s="370"/>
      <c r="AN315" s="370"/>
      <c r="AO315" s="370"/>
      <c r="AP315" s="370"/>
      <c r="AQ315" s="370"/>
      <c r="AR315" s="370"/>
      <c r="AS315" s="370"/>
      <c r="AT315" s="370"/>
      <c r="AU315" s="370"/>
      <c r="AV315" s="370"/>
      <c r="AW315" s="370"/>
      <c r="AX315" s="370"/>
      <c r="AY315" s="370"/>
    </row>
    <row r="316" ht="15.75" customHeight="1">
      <c r="A316" s="370"/>
      <c r="B316" s="370"/>
      <c r="C316" s="370"/>
      <c r="D316" s="370"/>
      <c r="E316" s="370"/>
      <c r="F316" s="370"/>
      <c r="G316" s="370"/>
      <c r="H316" s="370"/>
      <c r="I316" s="370"/>
      <c r="J316" s="370"/>
      <c r="K316" s="370"/>
      <c r="L316" s="370"/>
      <c r="M316" s="370"/>
      <c r="N316" s="370"/>
      <c r="O316" s="370"/>
      <c r="P316" s="370"/>
      <c r="Q316" s="370"/>
      <c r="R316" s="370"/>
      <c r="S316" s="370"/>
      <c r="T316" s="370"/>
      <c r="U316" s="370"/>
      <c r="V316" s="370"/>
      <c r="W316" s="370"/>
      <c r="X316" s="370"/>
      <c r="Y316" s="370"/>
      <c r="Z316" s="370"/>
      <c r="AA316" s="370"/>
      <c r="AB316" s="370"/>
      <c r="AC316" s="370"/>
      <c r="AD316" s="370"/>
      <c r="AE316" s="370"/>
      <c r="AF316" s="370"/>
      <c r="AG316" s="370"/>
      <c r="AH316" s="370"/>
      <c r="AI316" s="370"/>
      <c r="AJ316" s="370"/>
      <c r="AK316" s="370"/>
      <c r="AL316" s="370"/>
      <c r="AM316" s="370"/>
      <c r="AN316" s="370"/>
      <c r="AO316" s="370"/>
      <c r="AP316" s="370"/>
      <c r="AQ316" s="370"/>
      <c r="AR316" s="370"/>
      <c r="AS316" s="370"/>
      <c r="AT316" s="370"/>
      <c r="AU316" s="370"/>
      <c r="AV316" s="370"/>
      <c r="AW316" s="370"/>
      <c r="AX316" s="370"/>
      <c r="AY316" s="370"/>
    </row>
    <row r="317" ht="15.75" customHeight="1">
      <c r="A317" s="370"/>
      <c r="B317" s="370"/>
      <c r="C317" s="370"/>
      <c r="D317" s="370"/>
      <c r="E317" s="370"/>
      <c r="F317" s="370"/>
      <c r="G317" s="370"/>
      <c r="H317" s="370"/>
      <c r="I317" s="370"/>
      <c r="J317" s="370"/>
      <c r="K317" s="370"/>
      <c r="L317" s="370"/>
      <c r="M317" s="370"/>
      <c r="N317" s="370"/>
      <c r="O317" s="370"/>
      <c r="P317" s="370"/>
      <c r="Q317" s="370"/>
      <c r="R317" s="370"/>
      <c r="S317" s="370"/>
      <c r="T317" s="370"/>
      <c r="U317" s="370"/>
      <c r="V317" s="370"/>
      <c r="W317" s="370"/>
      <c r="X317" s="370"/>
      <c r="Y317" s="370"/>
      <c r="Z317" s="370"/>
      <c r="AA317" s="370"/>
      <c r="AB317" s="370"/>
      <c r="AC317" s="370"/>
      <c r="AD317" s="370"/>
      <c r="AE317" s="370"/>
      <c r="AF317" s="370"/>
      <c r="AG317" s="370"/>
      <c r="AH317" s="370"/>
      <c r="AI317" s="370"/>
      <c r="AJ317" s="370"/>
      <c r="AK317" s="370"/>
      <c r="AL317" s="370"/>
      <c r="AM317" s="370"/>
      <c r="AN317" s="370"/>
      <c r="AO317" s="370"/>
      <c r="AP317" s="370"/>
      <c r="AQ317" s="370"/>
      <c r="AR317" s="370"/>
      <c r="AS317" s="370"/>
      <c r="AT317" s="370"/>
      <c r="AU317" s="370"/>
      <c r="AV317" s="370"/>
      <c r="AW317" s="370"/>
      <c r="AX317" s="370"/>
      <c r="AY317" s="370"/>
    </row>
    <row r="318" ht="15.75" customHeight="1">
      <c r="A318" s="370"/>
      <c r="B318" s="370"/>
      <c r="C318" s="370"/>
      <c r="D318" s="370"/>
      <c r="E318" s="370"/>
      <c r="F318" s="370"/>
      <c r="G318" s="370"/>
      <c r="H318" s="370"/>
      <c r="I318" s="370"/>
      <c r="J318" s="370"/>
      <c r="K318" s="370"/>
      <c r="L318" s="370"/>
      <c r="M318" s="370"/>
      <c r="N318" s="370"/>
      <c r="O318" s="370"/>
      <c r="P318" s="370"/>
      <c r="Q318" s="370"/>
      <c r="R318" s="370"/>
      <c r="S318" s="370"/>
      <c r="T318" s="370"/>
      <c r="U318" s="370"/>
      <c r="V318" s="370"/>
      <c r="W318" s="370"/>
      <c r="X318" s="370"/>
      <c r="Y318" s="370"/>
      <c r="Z318" s="370"/>
      <c r="AA318" s="370"/>
      <c r="AB318" s="370"/>
      <c r="AC318" s="370"/>
      <c r="AD318" s="370"/>
      <c r="AE318" s="370"/>
      <c r="AF318" s="370"/>
      <c r="AG318" s="370"/>
      <c r="AH318" s="370"/>
      <c r="AI318" s="370"/>
      <c r="AJ318" s="370"/>
      <c r="AK318" s="370"/>
      <c r="AL318" s="370"/>
      <c r="AM318" s="370"/>
      <c r="AN318" s="370"/>
      <c r="AO318" s="370"/>
      <c r="AP318" s="370"/>
      <c r="AQ318" s="370"/>
      <c r="AR318" s="370"/>
      <c r="AS318" s="370"/>
      <c r="AT318" s="370"/>
      <c r="AU318" s="370"/>
      <c r="AV318" s="370"/>
      <c r="AW318" s="370"/>
      <c r="AX318" s="370"/>
      <c r="AY318" s="370"/>
    </row>
    <row r="319" ht="15.75" customHeight="1">
      <c r="A319" s="370"/>
      <c r="B319" s="370"/>
      <c r="C319" s="370"/>
      <c r="D319" s="370"/>
      <c r="E319" s="370"/>
      <c r="F319" s="370"/>
      <c r="G319" s="370"/>
      <c r="H319" s="370"/>
      <c r="I319" s="370"/>
      <c r="J319" s="370"/>
      <c r="K319" s="370"/>
      <c r="L319" s="370"/>
      <c r="M319" s="370"/>
      <c r="N319" s="370"/>
      <c r="O319" s="370"/>
      <c r="P319" s="370"/>
      <c r="Q319" s="370"/>
      <c r="R319" s="370"/>
      <c r="S319" s="370"/>
      <c r="T319" s="370"/>
      <c r="U319" s="370"/>
      <c r="V319" s="370"/>
      <c r="W319" s="370"/>
      <c r="X319" s="370"/>
      <c r="Y319" s="370"/>
      <c r="Z319" s="370"/>
      <c r="AA319" s="370"/>
      <c r="AB319" s="370"/>
      <c r="AC319" s="370"/>
      <c r="AD319" s="370"/>
      <c r="AE319" s="370"/>
      <c r="AF319" s="370"/>
      <c r="AG319" s="370"/>
      <c r="AH319" s="370"/>
      <c r="AI319" s="370"/>
      <c r="AJ319" s="370"/>
      <c r="AK319" s="370"/>
      <c r="AL319" s="370"/>
      <c r="AM319" s="370"/>
      <c r="AN319" s="370"/>
      <c r="AO319" s="370"/>
      <c r="AP319" s="370"/>
      <c r="AQ319" s="370"/>
      <c r="AR319" s="370"/>
      <c r="AS319" s="370"/>
      <c r="AT319" s="370"/>
      <c r="AU319" s="370"/>
      <c r="AV319" s="370"/>
      <c r="AW319" s="370"/>
      <c r="AX319" s="370"/>
      <c r="AY319" s="370"/>
    </row>
    <row r="320" ht="15.75" customHeight="1">
      <c r="A320" s="370"/>
      <c r="B320" s="370"/>
      <c r="C320" s="370"/>
      <c r="D320" s="370"/>
      <c r="E320" s="370"/>
      <c r="F320" s="370"/>
      <c r="G320" s="370"/>
      <c r="H320" s="370"/>
      <c r="I320" s="370"/>
      <c r="J320" s="370"/>
      <c r="K320" s="370"/>
      <c r="L320" s="370"/>
      <c r="M320" s="370"/>
      <c r="N320" s="370"/>
      <c r="O320" s="370"/>
      <c r="P320" s="370"/>
      <c r="Q320" s="370"/>
      <c r="R320" s="370"/>
      <c r="S320" s="370"/>
      <c r="T320" s="370"/>
      <c r="U320" s="370"/>
      <c r="V320" s="370"/>
      <c r="W320" s="370"/>
      <c r="X320" s="370"/>
      <c r="Y320" s="370"/>
      <c r="Z320" s="370"/>
      <c r="AA320" s="370"/>
      <c r="AB320" s="370"/>
      <c r="AC320" s="370"/>
      <c r="AD320" s="370"/>
      <c r="AE320" s="370"/>
      <c r="AF320" s="370"/>
      <c r="AG320" s="370"/>
      <c r="AH320" s="370"/>
      <c r="AI320" s="370"/>
      <c r="AJ320" s="370"/>
      <c r="AK320" s="370"/>
      <c r="AL320" s="370"/>
      <c r="AM320" s="370"/>
      <c r="AN320" s="370"/>
      <c r="AO320" s="370"/>
      <c r="AP320" s="370"/>
      <c r="AQ320" s="370"/>
      <c r="AR320" s="370"/>
      <c r="AS320" s="370"/>
      <c r="AT320" s="370"/>
      <c r="AU320" s="370"/>
      <c r="AV320" s="370"/>
      <c r="AW320" s="370"/>
      <c r="AX320" s="370"/>
      <c r="AY320" s="370"/>
    </row>
    <row r="321" ht="15.75" customHeight="1">
      <c r="A321" s="370"/>
      <c r="B321" s="370"/>
      <c r="C321" s="370"/>
      <c r="D321" s="370"/>
      <c r="E321" s="370"/>
      <c r="F321" s="370"/>
      <c r="G321" s="370"/>
      <c r="H321" s="370"/>
      <c r="I321" s="370"/>
      <c r="J321" s="370"/>
      <c r="K321" s="370"/>
      <c r="L321" s="370"/>
      <c r="M321" s="370"/>
      <c r="N321" s="370"/>
      <c r="O321" s="370"/>
      <c r="P321" s="370"/>
      <c r="Q321" s="370"/>
      <c r="R321" s="370"/>
      <c r="S321" s="370"/>
      <c r="T321" s="370"/>
      <c r="U321" s="370"/>
      <c r="V321" s="370"/>
      <c r="W321" s="370"/>
      <c r="X321" s="370"/>
      <c r="Y321" s="370"/>
      <c r="Z321" s="370"/>
      <c r="AA321" s="370"/>
      <c r="AB321" s="370"/>
      <c r="AC321" s="370"/>
      <c r="AD321" s="370"/>
      <c r="AE321" s="370"/>
      <c r="AF321" s="370"/>
      <c r="AG321" s="370"/>
      <c r="AH321" s="370"/>
      <c r="AI321" s="370"/>
      <c r="AJ321" s="370"/>
      <c r="AK321" s="370"/>
      <c r="AL321" s="370"/>
      <c r="AM321" s="370"/>
      <c r="AN321" s="370"/>
      <c r="AO321" s="370"/>
      <c r="AP321" s="370"/>
      <c r="AQ321" s="370"/>
      <c r="AR321" s="370"/>
      <c r="AS321" s="370"/>
      <c r="AT321" s="370"/>
      <c r="AU321" s="370"/>
      <c r="AV321" s="370"/>
      <c r="AW321" s="370"/>
      <c r="AX321" s="370"/>
      <c r="AY321" s="370"/>
    </row>
    <row r="322" ht="15.75" customHeight="1">
      <c r="A322" s="370"/>
      <c r="B322" s="370"/>
      <c r="C322" s="370"/>
      <c r="D322" s="370"/>
      <c r="E322" s="370"/>
      <c r="F322" s="370"/>
      <c r="G322" s="370"/>
      <c r="H322" s="370"/>
      <c r="I322" s="370"/>
      <c r="J322" s="370"/>
      <c r="K322" s="370"/>
      <c r="L322" s="370"/>
      <c r="M322" s="370"/>
      <c r="N322" s="370"/>
      <c r="O322" s="370"/>
      <c r="P322" s="370"/>
      <c r="Q322" s="370"/>
      <c r="R322" s="370"/>
      <c r="S322" s="370"/>
      <c r="T322" s="370"/>
      <c r="U322" s="370"/>
      <c r="V322" s="370"/>
      <c r="W322" s="370"/>
      <c r="X322" s="370"/>
      <c r="Y322" s="370"/>
      <c r="Z322" s="370"/>
      <c r="AA322" s="370"/>
      <c r="AB322" s="370"/>
      <c r="AC322" s="370"/>
      <c r="AD322" s="370"/>
      <c r="AE322" s="370"/>
      <c r="AF322" s="370"/>
      <c r="AG322" s="370"/>
      <c r="AH322" s="370"/>
      <c r="AI322" s="370"/>
      <c r="AJ322" s="370"/>
      <c r="AK322" s="370"/>
      <c r="AL322" s="370"/>
      <c r="AM322" s="370"/>
      <c r="AN322" s="370"/>
      <c r="AO322" s="370"/>
      <c r="AP322" s="370"/>
      <c r="AQ322" s="370"/>
      <c r="AR322" s="370"/>
      <c r="AS322" s="370"/>
      <c r="AT322" s="370"/>
      <c r="AU322" s="370"/>
      <c r="AV322" s="370"/>
      <c r="AW322" s="370"/>
      <c r="AX322" s="370"/>
      <c r="AY322" s="370"/>
    </row>
    <row r="323" ht="15.75" customHeight="1">
      <c r="A323" s="370"/>
      <c r="B323" s="370"/>
      <c r="C323" s="370"/>
      <c r="D323" s="370"/>
      <c r="E323" s="370"/>
      <c r="F323" s="370"/>
      <c r="G323" s="370"/>
      <c r="H323" s="370"/>
      <c r="I323" s="370"/>
      <c r="J323" s="370"/>
      <c r="K323" s="370"/>
      <c r="L323" s="370"/>
      <c r="M323" s="370"/>
      <c r="N323" s="370"/>
      <c r="O323" s="370"/>
      <c r="P323" s="370"/>
      <c r="Q323" s="370"/>
      <c r="R323" s="370"/>
      <c r="S323" s="370"/>
      <c r="T323" s="370"/>
      <c r="U323" s="370"/>
      <c r="V323" s="370"/>
      <c r="W323" s="370"/>
      <c r="X323" s="370"/>
      <c r="Y323" s="370"/>
      <c r="Z323" s="370"/>
      <c r="AA323" s="370"/>
      <c r="AB323" s="370"/>
      <c r="AC323" s="370"/>
      <c r="AD323" s="370"/>
      <c r="AE323" s="370"/>
      <c r="AF323" s="370"/>
      <c r="AG323" s="370"/>
      <c r="AH323" s="370"/>
      <c r="AI323" s="370"/>
      <c r="AJ323" s="370"/>
      <c r="AK323" s="370"/>
      <c r="AL323" s="370"/>
      <c r="AM323" s="370"/>
      <c r="AN323" s="370"/>
      <c r="AO323" s="370"/>
      <c r="AP323" s="370"/>
      <c r="AQ323" s="370"/>
      <c r="AR323" s="370"/>
      <c r="AS323" s="370"/>
      <c r="AT323" s="370"/>
      <c r="AU323" s="370"/>
      <c r="AV323" s="370"/>
      <c r="AW323" s="370"/>
      <c r="AX323" s="370"/>
      <c r="AY323" s="370"/>
    </row>
    <row r="324" ht="15.75" customHeight="1">
      <c r="A324" s="370"/>
      <c r="B324" s="370"/>
      <c r="C324" s="370"/>
      <c r="D324" s="370"/>
      <c r="E324" s="370"/>
      <c r="F324" s="370"/>
      <c r="G324" s="370"/>
      <c r="H324" s="370"/>
      <c r="I324" s="370"/>
      <c r="J324" s="370"/>
      <c r="K324" s="370"/>
      <c r="L324" s="370"/>
      <c r="M324" s="370"/>
      <c r="N324" s="370"/>
      <c r="O324" s="370"/>
      <c r="P324" s="370"/>
      <c r="Q324" s="370"/>
      <c r="R324" s="370"/>
      <c r="S324" s="370"/>
      <c r="T324" s="370"/>
      <c r="U324" s="370"/>
      <c r="V324" s="370"/>
      <c r="W324" s="370"/>
      <c r="X324" s="370"/>
      <c r="Y324" s="370"/>
      <c r="Z324" s="370"/>
      <c r="AA324" s="370"/>
      <c r="AB324" s="370"/>
      <c r="AC324" s="370"/>
      <c r="AD324" s="370"/>
      <c r="AE324" s="370"/>
      <c r="AF324" s="370"/>
      <c r="AG324" s="370"/>
      <c r="AH324" s="370"/>
      <c r="AI324" s="370"/>
      <c r="AJ324" s="370"/>
      <c r="AK324" s="370"/>
      <c r="AL324" s="370"/>
      <c r="AM324" s="370"/>
      <c r="AN324" s="370"/>
      <c r="AO324" s="370"/>
      <c r="AP324" s="370"/>
      <c r="AQ324" s="370"/>
      <c r="AR324" s="370"/>
      <c r="AS324" s="370"/>
      <c r="AT324" s="370"/>
      <c r="AU324" s="370"/>
      <c r="AV324" s="370"/>
      <c r="AW324" s="370"/>
      <c r="AX324" s="370"/>
      <c r="AY324" s="370"/>
    </row>
    <row r="325" ht="15.75" customHeight="1">
      <c r="A325" s="370"/>
      <c r="B325" s="370"/>
      <c r="C325" s="370"/>
      <c r="D325" s="370"/>
      <c r="E325" s="370"/>
      <c r="F325" s="370"/>
      <c r="G325" s="370"/>
      <c r="H325" s="370"/>
      <c r="I325" s="370"/>
      <c r="J325" s="370"/>
      <c r="K325" s="370"/>
      <c r="L325" s="370"/>
      <c r="M325" s="370"/>
      <c r="N325" s="370"/>
      <c r="O325" s="370"/>
      <c r="P325" s="370"/>
      <c r="Q325" s="370"/>
      <c r="R325" s="370"/>
      <c r="S325" s="370"/>
      <c r="T325" s="370"/>
      <c r="U325" s="370"/>
      <c r="V325" s="370"/>
      <c r="W325" s="370"/>
      <c r="X325" s="370"/>
      <c r="Y325" s="370"/>
      <c r="Z325" s="370"/>
      <c r="AA325" s="370"/>
      <c r="AB325" s="370"/>
      <c r="AC325" s="370"/>
      <c r="AD325" s="370"/>
      <c r="AE325" s="370"/>
      <c r="AF325" s="370"/>
      <c r="AG325" s="370"/>
      <c r="AH325" s="370"/>
      <c r="AI325" s="370"/>
      <c r="AJ325" s="370"/>
      <c r="AK325" s="370"/>
      <c r="AL325" s="370"/>
      <c r="AM325" s="370"/>
      <c r="AN325" s="370"/>
      <c r="AO325" s="370"/>
      <c r="AP325" s="370"/>
      <c r="AQ325" s="370"/>
      <c r="AR325" s="370"/>
      <c r="AS325" s="370"/>
      <c r="AT325" s="370"/>
      <c r="AU325" s="370"/>
      <c r="AV325" s="370"/>
      <c r="AW325" s="370"/>
      <c r="AX325" s="370"/>
      <c r="AY325" s="370"/>
    </row>
    <row r="326" ht="15.75" customHeight="1">
      <c r="A326" s="370"/>
      <c r="B326" s="370"/>
      <c r="C326" s="370"/>
      <c r="D326" s="370"/>
      <c r="E326" s="370"/>
      <c r="F326" s="370"/>
      <c r="G326" s="370"/>
      <c r="H326" s="370"/>
      <c r="I326" s="370"/>
      <c r="J326" s="370"/>
      <c r="K326" s="370"/>
      <c r="L326" s="370"/>
      <c r="M326" s="370"/>
      <c r="N326" s="370"/>
      <c r="O326" s="370"/>
      <c r="P326" s="370"/>
      <c r="Q326" s="370"/>
      <c r="R326" s="370"/>
      <c r="S326" s="370"/>
      <c r="T326" s="370"/>
      <c r="U326" s="370"/>
      <c r="V326" s="370"/>
      <c r="W326" s="370"/>
      <c r="X326" s="370"/>
      <c r="Y326" s="370"/>
      <c r="Z326" s="370"/>
      <c r="AA326" s="370"/>
      <c r="AB326" s="370"/>
      <c r="AC326" s="370"/>
      <c r="AD326" s="370"/>
      <c r="AE326" s="370"/>
      <c r="AF326" s="370"/>
      <c r="AG326" s="370"/>
      <c r="AH326" s="370"/>
      <c r="AI326" s="370"/>
      <c r="AJ326" s="370"/>
      <c r="AK326" s="370"/>
      <c r="AL326" s="370"/>
      <c r="AM326" s="370"/>
      <c r="AN326" s="370"/>
      <c r="AO326" s="370"/>
      <c r="AP326" s="370"/>
      <c r="AQ326" s="370"/>
      <c r="AR326" s="370"/>
      <c r="AS326" s="370"/>
      <c r="AT326" s="370"/>
      <c r="AU326" s="370"/>
      <c r="AV326" s="370"/>
      <c r="AW326" s="370"/>
      <c r="AX326" s="370"/>
      <c r="AY326" s="370"/>
    </row>
    <row r="327" ht="15.75" customHeight="1">
      <c r="A327" s="370"/>
      <c r="B327" s="370"/>
      <c r="C327" s="370"/>
      <c r="D327" s="370"/>
      <c r="E327" s="370"/>
      <c r="F327" s="370"/>
      <c r="G327" s="370"/>
      <c r="H327" s="370"/>
      <c r="I327" s="370"/>
      <c r="J327" s="370"/>
      <c r="K327" s="370"/>
      <c r="L327" s="370"/>
      <c r="M327" s="370"/>
      <c r="N327" s="370"/>
      <c r="O327" s="370"/>
      <c r="P327" s="370"/>
      <c r="Q327" s="370"/>
      <c r="R327" s="370"/>
      <c r="S327" s="370"/>
      <c r="T327" s="370"/>
      <c r="U327" s="370"/>
      <c r="V327" s="370"/>
      <c r="W327" s="370"/>
      <c r="X327" s="370"/>
      <c r="Y327" s="370"/>
      <c r="Z327" s="370"/>
      <c r="AA327" s="370"/>
      <c r="AB327" s="370"/>
      <c r="AC327" s="370"/>
      <c r="AD327" s="370"/>
      <c r="AE327" s="370"/>
      <c r="AF327" s="370"/>
      <c r="AG327" s="370"/>
      <c r="AH327" s="370"/>
      <c r="AI327" s="370"/>
      <c r="AJ327" s="370"/>
      <c r="AK327" s="370"/>
      <c r="AL327" s="370"/>
      <c r="AM327" s="370"/>
      <c r="AN327" s="370"/>
      <c r="AO327" s="370"/>
      <c r="AP327" s="370"/>
      <c r="AQ327" s="370"/>
      <c r="AR327" s="370"/>
      <c r="AS327" s="370"/>
      <c r="AT327" s="370"/>
      <c r="AU327" s="370"/>
      <c r="AV327" s="370"/>
      <c r="AW327" s="370"/>
      <c r="AX327" s="370"/>
      <c r="AY327" s="370"/>
    </row>
    <row r="328" ht="15.75" customHeight="1">
      <c r="A328" s="370"/>
      <c r="B328" s="370"/>
      <c r="C328" s="370"/>
      <c r="D328" s="370"/>
      <c r="E328" s="370"/>
      <c r="F328" s="370"/>
      <c r="G328" s="370"/>
      <c r="H328" s="370"/>
      <c r="I328" s="370"/>
      <c r="J328" s="370"/>
      <c r="K328" s="370"/>
      <c r="L328" s="370"/>
      <c r="M328" s="370"/>
      <c r="N328" s="370"/>
      <c r="O328" s="370"/>
      <c r="P328" s="370"/>
      <c r="Q328" s="370"/>
      <c r="R328" s="370"/>
      <c r="S328" s="370"/>
      <c r="T328" s="370"/>
      <c r="U328" s="370"/>
      <c r="V328" s="370"/>
      <c r="W328" s="370"/>
      <c r="X328" s="370"/>
      <c r="Y328" s="370"/>
      <c r="Z328" s="370"/>
      <c r="AA328" s="370"/>
      <c r="AB328" s="370"/>
      <c r="AC328" s="370"/>
      <c r="AD328" s="370"/>
      <c r="AE328" s="370"/>
      <c r="AF328" s="370"/>
      <c r="AG328" s="370"/>
      <c r="AH328" s="370"/>
      <c r="AI328" s="370"/>
      <c r="AJ328" s="370"/>
      <c r="AK328" s="370"/>
      <c r="AL328" s="370"/>
      <c r="AM328" s="370"/>
      <c r="AN328" s="370"/>
      <c r="AO328" s="370"/>
      <c r="AP328" s="370"/>
      <c r="AQ328" s="370"/>
      <c r="AR328" s="370"/>
      <c r="AS328" s="370"/>
      <c r="AT328" s="370"/>
      <c r="AU328" s="370"/>
      <c r="AV328" s="370"/>
      <c r="AW328" s="370"/>
      <c r="AX328" s="370"/>
      <c r="AY328" s="370"/>
    </row>
    <row r="329" ht="15.75" customHeight="1">
      <c r="A329" s="370"/>
      <c r="B329" s="370"/>
      <c r="C329" s="370"/>
      <c r="D329" s="370"/>
      <c r="E329" s="370"/>
      <c r="F329" s="370"/>
      <c r="G329" s="370"/>
      <c r="H329" s="370"/>
      <c r="I329" s="370"/>
      <c r="J329" s="370"/>
      <c r="K329" s="370"/>
      <c r="L329" s="370"/>
      <c r="M329" s="370"/>
      <c r="N329" s="370"/>
      <c r="O329" s="370"/>
      <c r="P329" s="370"/>
      <c r="Q329" s="370"/>
      <c r="R329" s="370"/>
      <c r="S329" s="370"/>
      <c r="T329" s="370"/>
      <c r="U329" s="370"/>
      <c r="V329" s="370"/>
      <c r="W329" s="370"/>
      <c r="X329" s="370"/>
      <c r="Y329" s="370"/>
      <c r="Z329" s="370"/>
      <c r="AA329" s="370"/>
      <c r="AB329" s="370"/>
      <c r="AC329" s="370"/>
      <c r="AD329" s="370"/>
      <c r="AE329" s="370"/>
      <c r="AF329" s="370"/>
      <c r="AG329" s="370"/>
      <c r="AH329" s="370"/>
      <c r="AI329" s="370"/>
      <c r="AJ329" s="370"/>
      <c r="AK329" s="370"/>
      <c r="AL329" s="370"/>
      <c r="AM329" s="370"/>
      <c r="AN329" s="370"/>
      <c r="AO329" s="370"/>
      <c r="AP329" s="370"/>
      <c r="AQ329" s="370"/>
      <c r="AR329" s="370"/>
      <c r="AS329" s="370"/>
      <c r="AT329" s="370"/>
      <c r="AU329" s="370"/>
      <c r="AV329" s="370"/>
      <c r="AW329" s="370"/>
      <c r="AX329" s="370"/>
      <c r="AY329" s="370"/>
    </row>
    <row r="330" ht="15.75" customHeight="1">
      <c r="A330" s="370"/>
      <c r="B330" s="370"/>
      <c r="C330" s="370"/>
      <c r="D330" s="370"/>
      <c r="E330" s="370"/>
      <c r="F330" s="370"/>
      <c r="G330" s="370"/>
      <c r="H330" s="370"/>
      <c r="I330" s="370"/>
      <c r="J330" s="370"/>
      <c r="K330" s="370"/>
      <c r="L330" s="370"/>
      <c r="M330" s="370"/>
      <c r="N330" s="370"/>
      <c r="O330" s="370"/>
      <c r="P330" s="370"/>
      <c r="Q330" s="370"/>
      <c r="R330" s="370"/>
      <c r="S330" s="370"/>
      <c r="T330" s="370"/>
      <c r="U330" s="370"/>
      <c r="V330" s="370"/>
      <c r="W330" s="370"/>
      <c r="X330" s="370"/>
      <c r="Y330" s="370"/>
      <c r="Z330" s="370"/>
      <c r="AA330" s="370"/>
      <c r="AB330" s="370"/>
      <c r="AC330" s="370"/>
      <c r="AD330" s="370"/>
      <c r="AE330" s="370"/>
      <c r="AF330" s="370"/>
      <c r="AG330" s="370"/>
      <c r="AH330" s="370"/>
      <c r="AI330" s="370"/>
      <c r="AJ330" s="370"/>
      <c r="AK330" s="370"/>
      <c r="AL330" s="370"/>
      <c r="AM330" s="370"/>
      <c r="AN330" s="370"/>
      <c r="AO330" s="370"/>
      <c r="AP330" s="370"/>
      <c r="AQ330" s="370"/>
      <c r="AR330" s="370"/>
      <c r="AS330" s="370"/>
      <c r="AT330" s="370"/>
      <c r="AU330" s="370"/>
      <c r="AV330" s="370"/>
      <c r="AW330" s="370"/>
      <c r="AX330" s="370"/>
      <c r="AY330" s="370"/>
    </row>
    <row r="331" ht="15.75" customHeight="1">
      <c r="A331" s="370"/>
      <c r="B331" s="370"/>
      <c r="C331" s="370"/>
      <c r="D331" s="370"/>
      <c r="E331" s="370"/>
      <c r="F331" s="370"/>
      <c r="G331" s="370"/>
      <c r="H331" s="370"/>
      <c r="I331" s="370"/>
      <c r="J331" s="370"/>
      <c r="K331" s="370"/>
      <c r="L331" s="370"/>
      <c r="M331" s="370"/>
      <c r="N331" s="370"/>
      <c r="O331" s="370"/>
      <c r="P331" s="370"/>
      <c r="Q331" s="370"/>
      <c r="R331" s="370"/>
      <c r="S331" s="370"/>
      <c r="T331" s="370"/>
      <c r="U331" s="370"/>
      <c r="V331" s="370"/>
      <c r="W331" s="370"/>
      <c r="X331" s="370"/>
      <c r="Y331" s="370"/>
      <c r="Z331" s="370"/>
      <c r="AA331" s="370"/>
      <c r="AB331" s="370"/>
      <c r="AC331" s="370"/>
      <c r="AD331" s="370"/>
      <c r="AE331" s="370"/>
      <c r="AF331" s="370"/>
      <c r="AG331" s="370"/>
      <c r="AH331" s="370"/>
      <c r="AI331" s="370"/>
      <c r="AJ331" s="370"/>
      <c r="AK331" s="370"/>
      <c r="AL331" s="370"/>
      <c r="AM331" s="370"/>
      <c r="AN331" s="370"/>
      <c r="AO331" s="370"/>
      <c r="AP331" s="370"/>
      <c r="AQ331" s="370"/>
      <c r="AR331" s="370"/>
      <c r="AS331" s="370"/>
      <c r="AT331" s="370"/>
      <c r="AU331" s="370"/>
      <c r="AV331" s="370"/>
      <c r="AW331" s="370"/>
      <c r="AX331" s="370"/>
      <c r="AY331" s="370"/>
    </row>
    <row r="332" ht="15.75" customHeight="1">
      <c r="A332" s="370"/>
      <c r="B332" s="370"/>
      <c r="C332" s="370"/>
      <c r="D332" s="370"/>
      <c r="E332" s="370"/>
      <c r="F332" s="370"/>
      <c r="G332" s="370"/>
      <c r="H332" s="370"/>
      <c r="I332" s="370"/>
      <c r="J332" s="370"/>
      <c r="K332" s="370"/>
      <c r="L332" s="370"/>
      <c r="M332" s="370"/>
      <c r="N332" s="370"/>
      <c r="O332" s="370"/>
      <c r="P332" s="370"/>
      <c r="Q332" s="370"/>
      <c r="R332" s="370"/>
      <c r="S332" s="370"/>
      <c r="T332" s="370"/>
      <c r="U332" s="370"/>
      <c r="V332" s="370"/>
      <c r="W332" s="370"/>
      <c r="X332" s="370"/>
      <c r="Y332" s="370"/>
      <c r="Z332" s="370"/>
      <c r="AA332" s="370"/>
      <c r="AB332" s="370"/>
      <c r="AC332" s="370"/>
      <c r="AD332" s="370"/>
      <c r="AE332" s="370"/>
      <c r="AF332" s="370"/>
      <c r="AG332" s="370"/>
      <c r="AH332" s="370"/>
      <c r="AI332" s="370"/>
      <c r="AJ332" s="370"/>
      <c r="AK332" s="370"/>
      <c r="AL332" s="370"/>
      <c r="AM332" s="370"/>
      <c r="AN332" s="370"/>
      <c r="AO332" s="370"/>
      <c r="AP332" s="370"/>
      <c r="AQ332" s="370"/>
      <c r="AR332" s="370"/>
      <c r="AS332" s="370"/>
      <c r="AT332" s="370"/>
      <c r="AU332" s="370"/>
      <c r="AV332" s="370"/>
      <c r="AW332" s="370"/>
      <c r="AX332" s="370"/>
      <c r="AY332" s="370"/>
    </row>
    <row r="333" ht="15.75" customHeight="1">
      <c r="A333" s="370"/>
      <c r="B333" s="370"/>
      <c r="C333" s="370"/>
      <c r="D333" s="370"/>
      <c r="E333" s="370"/>
      <c r="F333" s="370"/>
      <c r="G333" s="370"/>
      <c r="H333" s="370"/>
      <c r="I333" s="370"/>
      <c r="J333" s="370"/>
      <c r="K333" s="370"/>
      <c r="L333" s="370"/>
      <c r="M333" s="370"/>
      <c r="N333" s="370"/>
      <c r="O333" s="370"/>
      <c r="P333" s="370"/>
      <c r="Q333" s="370"/>
      <c r="R333" s="370"/>
      <c r="S333" s="370"/>
      <c r="T333" s="370"/>
      <c r="U333" s="370"/>
      <c r="V333" s="370"/>
      <c r="W333" s="370"/>
      <c r="X333" s="370"/>
      <c r="Y333" s="370"/>
      <c r="Z333" s="370"/>
      <c r="AA333" s="370"/>
      <c r="AB333" s="370"/>
      <c r="AC333" s="370"/>
      <c r="AD333" s="370"/>
      <c r="AE333" s="370"/>
      <c r="AF333" s="370"/>
      <c r="AG333" s="370"/>
      <c r="AH333" s="370"/>
      <c r="AI333" s="370"/>
      <c r="AJ333" s="370"/>
      <c r="AK333" s="370"/>
      <c r="AL333" s="370"/>
      <c r="AM333" s="370"/>
      <c r="AN333" s="370"/>
      <c r="AO333" s="370"/>
      <c r="AP333" s="370"/>
      <c r="AQ333" s="370"/>
      <c r="AR333" s="370"/>
      <c r="AS333" s="370"/>
      <c r="AT333" s="370"/>
      <c r="AU333" s="370"/>
      <c r="AV333" s="370"/>
      <c r="AW333" s="370"/>
      <c r="AX333" s="370"/>
      <c r="AY333" s="370"/>
    </row>
    <row r="334" ht="15.75" customHeight="1">
      <c r="A334" s="370"/>
      <c r="B334" s="370"/>
      <c r="C334" s="370"/>
      <c r="D334" s="370"/>
      <c r="E334" s="370"/>
      <c r="F334" s="370"/>
      <c r="G334" s="370"/>
      <c r="H334" s="370"/>
      <c r="I334" s="370"/>
      <c r="J334" s="370"/>
      <c r="K334" s="370"/>
      <c r="L334" s="370"/>
      <c r="M334" s="370"/>
      <c r="N334" s="370"/>
      <c r="O334" s="370"/>
      <c r="P334" s="370"/>
      <c r="Q334" s="370"/>
      <c r="R334" s="370"/>
      <c r="S334" s="370"/>
      <c r="T334" s="370"/>
      <c r="U334" s="370"/>
      <c r="V334" s="370"/>
      <c r="W334" s="370"/>
      <c r="X334" s="370"/>
      <c r="Y334" s="370"/>
      <c r="Z334" s="370"/>
      <c r="AA334" s="370"/>
      <c r="AB334" s="370"/>
      <c r="AC334" s="370"/>
      <c r="AD334" s="370"/>
      <c r="AE334" s="370"/>
      <c r="AF334" s="370"/>
      <c r="AG334" s="370"/>
      <c r="AH334" s="370"/>
      <c r="AI334" s="370"/>
      <c r="AJ334" s="370"/>
      <c r="AK334" s="370"/>
      <c r="AL334" s="370"/>
      <c r="AM334" s="370"/>
      <c r="AN334" s="370"/>
      <c r="AO334" s="370"/>
      <c r="AP334" s="370"/>
      <c r="AQ334" s="370"/>
      <c r="AR334" s="370"/>
      <c r="AS334" s="370"/>
      <c r="AT334" s="370"/>
      <c r="AU334" s="370"/>
      <c r="AV334" s="370"/>
      <c r="AW334" s="370"/>
      <c r="AX334" s="370"/>
      <c r="AY334" s="370"/>
    </row>
    <row r="335" ht="15.75" customHeight="1">
      <c r="A335" s="370"/>
      <c r="B335" s="370"/>
      <c r="C335" s="370"/>
      <c r="D335" s="370"/>
      <c r="E335" s="370"/>
      <c r="F335" s="370"/>
      <c r="G335" s="370"/>
      <c r="H335" s="370"/>
      <c r="I335" s="370"/>
      <c r="J335" s="370"/>
      <c r="K335" s="370"/>
      <c r="L335" s="370"/>
      <c r="M335" s="370"/>
      <c r="N335" s="370"/>
      <c r="O335" s="370"/>
      <c r="P335" s="370"/>
      <c r="Q335" s="370"/>
      <c r="R335" s="370"/>
      <c r="S335" s="370"/>
      <c r="T335" s="370"/>
      <c r="U335" s="370"/>
      <c r="V335" s="370"/>
      <c r="W335" s="370"/>
      <c r="X335" s="370"/>
      <c r="Y335" s="370"/>
      <c r="Z335" s="370"/>
      <c r="AA335" s="370"/>
      <c r="AB335" s="370"/>
      <c r="AC335" s="370"/>
      <c r="AD335" s="370"/>
      <c r="AE335" s="370"/>
      <c r="AF335" s="370"/>
      <c r="AG335" s="370"/>
      <c r="AH335" s="370"/>
      <c r="AI335" s="370"/>
      <c r="AJ335" s="370"/>
      <c r="AK335" s="370"/>
      <c r="AL335" s="370"/>
      <c r="AM335" s="370"/>
      <c r="AN335" s="370"/>
      <c r="AO335" s="370"/>
      <c r="AP335" s="370"/>
      <c r="AQ335" s="370"/>
      <c r="AR335" s="370"/>
      <c r="AS335" s="370"/>
      <c r="AT335" s="370"/>
      <c r="AU335" s="370"/>
      <c r="AV335" s="370"/>
      <c r="AW335" s="370"/>
      <c r="AX335" s="370"/>
      <c r="AY335" s="370"/>
    </row>
    <row r="336" ht="15.75" customHeight="1">
      <c r="A336" s="370"/>
      <c r="B336" s="370"/>
      <c r="C336" s="370"/>
      <c r="D336" s="370"/>
      <c r="E336" s="370"/>
      <c r="F336" s="370"/>
      <c r="G336" s="370"/>
      <c r="H336" s="370"/>
      <c r="I336" s="370"/>
      <c r="J336" s="370"/>
      <c r="K336" s="370"/>
      <c r="L336" s="370"/>
      <c r="M336" s="370"/>
      <c r="N336" s="370"/>
      <c r="O336" s="370"/>
      <c r="P336" s="370"/>
      <c r="Q336" s="370"/>
      <c r="R336" s="370"/>
      <c r="S336" s="370"/>
      <c r="T336" s="370"/>
      <c r="U336" s="370"/>
      <c r="V336" s="370"/>
      <c r="W336" s="370"/>
      <c r="X336" s="370"/>
      <c r="Y336" s="370"/>
      <c r="Z336" s="370"/>
      <c r="AA336" s="370"/>
      <c r="AB336" s="370"/>
      <c r="AC336" s="370"/>
      <c r="AD336" s="370"/>
      <c r="AE336" s="370"/>
      <c r="AF336" s="370"/>
      <c r="AG336" s="370"/>
      <c r="AH336" s="370"/>
      <c r="AI336" s="370"/>
      <c r="AJ336" s="370"/>
      <c r="AK336" s="370"/>
      <c r="AL336" s="370"/>
      <c r="AM336" s="370"/>
      <c r="AN336" s="370"/>
      <c r="AO336" s="370"/>
      <c r="AP336" s="370"/>
      <c r="AQ336" s="370"/>
      <c r="AR336" s="370"/>
      <c r="AS336" s="370"/>
      <c r="AT336" s="370"/>
      <c r="AU336" s="370"/>
      <c r="AV336" s="370"/>
      <c r="AW336" s="370"/>
      <c r="AX336" s="370"/>
      <c r="AY336" s="370"/>
    </row>
    <row r="337" ht="15.75" customHeight="1">
      <c r="A337" s="370"/>
      <c r="B337" s="370"/>
      <c r="C337" s="370"/>
      <c r="D337" s="370"/>
      <c r="E337" s="370"/>
      <c r="F337" s="370"/>
      <c r="G337" s="370"/>
      <c r="H337" s="370"/>
      <c r="I337" s="370"/>
      <c r="J337" s="370"/>
      <c r="K337" s="370"/>
      <c r="L337" s="370"/>
      <c r="M337" s="370"/>
      <c r="N337" s="370"/>
      <c r="O337" s="370"/>
      <c r="P337" s="370"/>
      <c r="Q337" s="370"/>
      <c r="R337" s="370"/>
      <c r="S337" s="370"/>
      <c r="T337" s="370"/>
      <c r="U337" s="370"/>
      <c r="V337" s="370"/>
      <c r="W337" s="370"/>
      <c r="X337" s="370"/>
      <c r="Y337" s="370"/>
      <c r="Z337" s="370"/>
      <c r="AA337" s="370"/>
      <c r="AB337" s="370"/>
      <c r="AC337" s="370"/>
      <c r="AD337" s="370"/>
      <c r="AE337" s="370"/>
      <c r="AF337" s="370"/>
      <c r="AG337" s="370"/>
      <c r="AH337" s="370"/>
      <c r="AI337" s="370"/>
      <c r="AJ337" s="370"/>
      <c r="AK337" s="370"/>
      <c r="AL337" s="370"/>
      <c r="AM337" s="370"/>
      <c r="AN337" s="370"/>
      <c r="AO337" s="370"/>
      <c r="AP337" s="370"/>
      <c r="AQ337" s="370"/>
      <c r="AR337" s="370"/>
      <c r="AS337" s="370"/>
      <c r="AT337" s="370"/>
      <c r="AU337" s="370"/>
      <c r="AV337" s="370"/>
      <c r="AW337" s="370"/>
      <c r="AX337" s="370"/>
      <c r="AY337" s="370"/>
    </row>
    <row r="338" ht="15.75" customHeight="1">
      <c r="A338" s="370"/>
      <c r="B338" s="370"/>
      <c r="C338" s="370"/>
      <c r="D338" s="370"/>
      <c r="E338" s="370"/>
      <c r="F338" s="370"/>
      <c r="G338" s="370"/>
      <c r="H338" s="370"/>
      <c r="I338" s="370"/>
      <c r="J338" s="370"/>
      <c r="K338" s="370"/>
      <c r="L338" s="370"/>
      <c r="M338" s="370"/>
      <c r="N338" s="370"/>
      <c r="O338" s="370"/>
      <c r="P338" s="370"/>
      <c r="Q338" s="370"/>
      <c r="R338" s="370"/>
      <c r="S338" s="370"/>
      <c r="T338" s="370"/>
      <c r="U338" s="370"/>
      <c r="V338" s="370"/>
      <c r="W338" s="370"/>
      <c r="X338" s="370"/>
      <c r="Y338" s="370"/>
      <c r="Z338" s="370"/>
      <c r="AA338" s="370"/>
      <c r="AB338" s="370"/>
      <c r="AC338" s="370"/>
      <c r="AD338" s="370"/>
      <c r="AE338" s="370"/>
      <c r="AF338" s="370"/>
      <c r="AG338" s="370"/>
      <c r="AH338" s="370"/>
      <c r="AI338" s="370"/>
      <c r="AJ338" s="370"/>
      <c r="AK338" s="370"/>
      <c r="AL338" s="370"/>
      <c r="AM338" s="370"/>
      <c r="AN338" s="370"/>
      <c r="AO338" s="370"/>
      <c r="AP338" s="370"/>
      <c r="AQ338" s="370"/>
      <c r="AR338" s="370"/>
      <c r="AS338" s="370"/>
      <c r="AT338" s="370"/>
      <c r="AU338" s="370"/>
      <c r="AV338" s="370"/>
      <c r="AW338" s="370"/>
      <c r="AX338" s="370"/>
      <c r="AY338" s="370"/>
    </row>
    <row r="339" ht="15.75" customHeight="1">
      <c r="A339" s="370"/>
      <c r="B339" s="370"/>
      <c r="C339" s="370"/>
      <c r="D339" s="370"/>
      <c r="E339" s="370"/>
      <c r="F339" s="370"/>
      <c r="G339" s="370"/>
      <c r="H339" s="370"/>
      <c r="I339" s="370"/>
      <c r="J339" s="370"/>
      <c r="K339" s="370"/>
      <c r="L339" s="370"/>
      <c r="M339" s="370"/>
      <c r="N339" s="370"/>
      <c r="O339" s="370"/>
      <c r="P339" s="370"/>
      <c r="Q339" s="370"/>
      <c r="R339" s="370"/>
      <c r="S339" s="370"/>
      <c r="T339" s="370"/>
      <c r="U339" s="370"/>
      <c r="V339" s="370"/>
      <c r="W339" s="370"/>
      <c r="X339" s="370"/>
      <c r="Y339" s="370"/>
      <c r="Z339" s="370"/>
      <c r="AA339" s="370"/>
      <c r="AB339" s="370"/>
      <c r="AC339" s="370"/>
      <c r="AD339" s="370"/>
      <c r="AE339" s="370"/>
      <c r="AF339" s="370"/>
      <c r="AG339" s="370"/>
      <c r="AH339" s="370"/>
      <c r="AI339" s="370"/>
      <c r="AJ339" s="370"/>
      <c r="AK339" s="370"/>
      <c r="AL339" s="370"/>
      <c r="AM339" s="370"/>
      <c r="AN339" s="370"/>
      <c r="AO339" s="370"/>
      <c r="AP339" s="370"/>
      <c r="AQ339" s="370"/>
      <c r="AR339" s="370"/>
      <c r="AS339" s="370"/>
      <c r="AT339" s="370"/>
      <c r="AU339" s="370"/>
      <c r="AV339" s="370"/>
      <c r="AW339" s="370"/>
      <c r="AX339" s="370"/>
      <c r="AY339" s="370"/>
    </row>
    <row r="340" ht="15.75" customHeight="1">
      <c r="A340" s="370"/>
      <c r="B340" s="370"/>
      <c r="C340" s="370"/>
      <c r="D340" s="370"/>
      <c r="E340" s="370"/>
      <c r="F340" s="370"/>
      <c r="G340" s="370"/>
      <c r="H340" s="370"/>
      <c r="I340" s="370"/>
      <c r="J340" s="370"/>
      <c r="K340" s="370"/>
      <c r="L340" s="370"/>
      <c r="M340" s="370"/>
      <c r="N340" s="370"/>
      <c r="O340" s="370"/>
      <c r="P340" s="370"/>
      <c r="Q340" s="370"/>
      <c r="R340" s="370"/>
      <c r="S340" s="370"/>
      <c r="T340" s="370"/>
      <c r="U340" s="370"/>
      <c r="V340" s="370"/>
      <c r="W340" s="370"/>
      <c r="X340" s="370"/>
      <c r="Y340" s="370"/>
      <c r="Z340" s="370"/>
      <c r="AA340" s="370"/>
      <c r="AB340" s="370"/>
      <c r="AC340" s="370"/>
      <c r="AD340" s="370"/>
      <c r="AE340" s="370"/>
      <c r="AF340" s="370"/>
      <c r="AG340" s="370"/>
      <c r="AH340" s="370"/>
      <c r="AI340" s="370"/>
      <c r="AJ340" s="370"/>
      <c r="AK340" s="370"/>
      <c r="AL340" s="370"/>
      <c r="AM340" s="370"/>
      <c r="AN340" s="370"/>
      <c r="AO340" s="370"/>
      <c r="AP340" s="370"/>
      <c r="AQ340" s="370"/>
      <c r="AR340" s="370"/>
      <c r="AS340" s="370"/>
      <c r="AT340" s="370"/>
      <c r="AU340" s="370"/>
      <c r="AV340" s="370"/>
      <c r="AW340" s="370"/>
      <c r="AX340" s="370"/>
      <c r="AY340" s="370"/>
    </row>
    <row r="341" ht="15.75" customHeight="1">
      <c r="A341" s="370"/>
      <c r="B341" s="370"/>
      <c r="C341" s="370"/>
      <c r="D341" s="370"/>
      <c r="E341" s="370"/>
      <c r="F341" s="370"/>
      <c r="G341" s="370"/>
      <c r="H341" s="370"/>
      <c r="I341" s="370"/>
      <c r="J341" s="370"/>
      <c r="K341" s="370"/>
      <c r="L341" s="370"/>
      <c r="M341" s="370"/>
      <c r="N341" s="370"/>
      <c r="O341" s="370"/>
      <c r="P341" s="370"/>
      <c r="Q341" s="370"/>
      <c r="R341" s="370"/>
      <c r="S341" s="370"/>
      <c r="T341" s="370"/>
      <c r="U341" s="370"/>
      <c r="V341" s="370"/>
      <c r="W341" s="370"/>
      <c r="X341" s="370"/>
      <c r="Y341" s="370"/>
      <c r="Z341" s="370"/>
      <c r="AA341" s="370"/>
      <c r="AB341" s="370"/>
      <c r="AC341" s="370"/>
      <c r="AD341" s="370"/>
      <c r="AE341" s="370"/>
      <c r="AF341" s="370"/>
      <c r="AG341" s="370"/>
      <c r="AH341" s="370"/>
      <c r="AI341" s="370"/>
      <c r="AJ341" s="370"/>
      <c r="AK341" s="370"/>
      <c r="AL341" s="370"/>
      <c r="AM341" s="370"/>
      <c r="AN341" s="370"/>
      <c r="AO341" s="370"/>
      <c r="AP341" s="370"/>
      <c r="AQ341" s="370"/>
      <c r="AR341" s="370"/>
      <c r="AS341" s="370"/>
      <c r="AT341" s="370"/>
      <c r="AU341" s="370"/>
      <c r="AV341" s="370"/>
      <c r="AW341" s="370"/>
      <c r="AX341" s="370"/>
      <c r="AY341" s="370"/>
    </row>
    <row r="342" ht="15.75" customHeight="1">
      <c r="A342" s="370"/>
      <c r="B342" s="370"/>
      <c r="C342" s="370"/>
      <c r="D342" s="370"/>
      <c r="E342" s="370"/>
      <c r="F342" s="370"/>
      <c r="G342" s="370"/>
      <c r="H342" s="370"/>
      <c r="I342" s="370"/>
      <c r="J342" s="370"/>
      <c r="K342" s="370"/>
      <c r="L342" s="370"/>
      <c r="M342" s="370"/>
      <c r="N342" s="370"/>
      <c r="O342" s="370"/>
      <c r="P342" s="370"/>
      <c r="Q342" s="370"/>
      <c r="R342" s="370"/>
      <c r="S342" s="370"/>
      <c r="T342" s="370"/>
      <c r="U342" s="370"/>
      <c r="V342" s="370"/>
      <c r="W342" s="370"/>
      <c r="X342" s="370"/>
      <c r="Y342" s="370"/>
      <c r="Z342" s="370"/>
      <c r="AA342" s="370"/>
      <c r="AB342" s="370"/>
      <c r="AC342" s="370"/>
      <c r="AD342" s="370"/>
      <c r="AE342" s="370"/>
      <c r="AF342" s="370"/>
      <c r="AG342" s="370"/>
      <c r="AH342" s="370"/>
      <c r="AI342" s="370"/>
      <c r="AJ342" s="370"/>
      <c r="AK342" s="370"/>
      <c r="AL342" s="370"/>
      <c r="AM342" s="370"/>
      <c r="AN342" s="370"/>
      <c r="AO342" s="370"/>
      <c r="AP342" s="370"/>
      <c r="AQ342" s="370"/>
      <c r="AR342" s="370"/>
      <c r="AS342" s="370"/>
      <c r="AT342" s="370"/>
      <c r="AU342" s="370"/>
      <c r="AV342" s="370"/>
      <c r="AW342" s="370"/>
      <c r="AX342" s="370"/>
      <c r="AY342" s="370"/>
    </row>
    <row r="343" ht="15.75" customHeight="1">
      <c r="A343" s="370"/>
      <c r="B343" s="370"/>
      <c r="C343" s="370"/>
      <c r="D343" s="370"/>
      <c r="E343" s="370"/>
      <c r="F343" s="370"/>
      <c r="G343" s="370"/>
      <c r="H343" s="370"/>
      <c r="I343" s="370"/>
      <c r="J343" s="370"/>
      <c r="K343" s="370"/>
      <c r="L343" s="370"/>
      <c r="M343" s="370"/>
      <c r="N343" s="370"/>
      <c r="O343" s="370"/>
      <c r="P343" s="370"/>
      <c r="Q343" s="370"/>
      <c r="R343" s="370"/>
      <c r="S343" s="370"/>
      <c r="T343" s="370"/>
      <c r="U343" s="370"/>
      <c r="V343" s="370"/>
      <c r="W343" s="370"/>
      <c r="X343" s="370"/>
      <c r="Y343" s="370"/>
      <c r="Z343" s="370"/>
      <c r="AA343" s="370"/>
      <c r="AB343" s="370"/>
      <c r="AC343" s="370"/>
      <c r="AD343" s="370"/>
      <c r="AE343" s="370"/>
      <c r="AF343" s="370"/>
      <c r="AG343" s="370"/>
      <c r="AH343" s="370"/>
      <c r="AI343" s="370"/>
      <c r="AJ343" s="370"/>
      <c r="AK343" s="370"/>
      <c r="AL343" s="370"/>
      <c r="AM343" s="370"/>
      <c r="AN343" s="370"/>
      <c r="AO343" s="370"/>
      <c r="AP343" s="370"/>
      <c r="AQ343" s="370"/>
      <c r="AR343" s="370"/>
      <c r="AS343" s="370"/>
      <c r="AT343" s="370"/>
      <c r="AU343" s="370"/>
      <c r="AV343" s="370"/>
      <c r="AW343" s="370"/>
      <c r="AX343" s="370"/>
      <c r="AY343" s="370"/>
    </row>
    <row r="344" ht="15.75" customHeight="1">
      <c r="A344" s="370"/>
      <c r="B344" s="370"/>
      <c r="C344" s="370"/>
      <c r="D344" s="370"/>
      <c r="E344" s="370"/>
      <c r="F344" s="370"/>
      <c r="G344" s="370"/>
      <c r="H344" s="370"/>
      <c r="I344" s="370"/>
      <c r="J344" s="370"/>
      <c r="K344" s="370"/>
      <c r="L344" s="370"/>
      <c r="M344" s="370"/>
      <c r="N344" s="370"/>
      <c r="O344" s="370"/>
      <c r="P344" s="370"/>
      <c r="Q344" s="370"/>
      <c r="R344" s="370"/>
      <c r="S344" s="370"/>
      <c r="T344" s="370"/>
      <c r="U344" s="370"/>
      <c r="V344" s="370"/>
      <c r="W344" s="370"/>
      <c r="X344" s="370"/>
      <c r="Y344" s="370"/>
      <c r="Z344" s="370"/>
      <c r="AA344" s="370"/>
      <c r="AB344" s="370"/>
      <c r="AC344" s="370"/>
      <c r="AD344" s="370"/>
      <c r="AE344" s="370"/>
      <c r="AF344" s="370"/>
      <c r="AG344" s="370"/>
      <c r="AH344" s="370"/>
      <c r="AI344" s="370"/>
      <c r="AJ344" s="370"/>
      <c r="AK344" s="370"/>
      <c r="AL344" s="370"/>
      <c r="AM344" s="370"/>
      <c r="AN344" s="370"/>
      <c r="AO344" s="370"/>
      <c r="AP344" s="370"/>
      <c r="AQ344" s="370"/>
      <c r="AR344" s="370"/>
      <c r="AS344" s="370"/>
      <c r="AT344" s="370"/>
      <c r="AU344" s="370"/>
      <c r="AV344" s="370"/>
      <c r="AW344" s="370"/>
      <c r="AX344" s="370"/>
      <c r="AY344" s="370"/>
    </row>
    <row r="345" ht="15.75" customHeight="1">
      <c r="A345" s="370"/>
      <c r="B345" s="370"/>
      <c r="C345" s="370"/>
      <c r="D345" s="370"/>
      <c r="E345" s="370"/>
      <c r="F345" s="370"/>
      <c r="G345" s="370"/>
      <c r="H345" s="370"/>
      <c r="I345" s="370"/>
      <c r="J345" s="370"/>
      <c r="K345" s="370"/>
      <c r="L345" s="370"/>
      <c r="M345" s="370"/>
      <c r="N345" s="370"/>
      <c r="O345" s="370"/>
      <c r="P345" s="370"/>
      <c r="Q345" s="370"/>
      <c r="R345" s="370"/>
      <c r="S345" s="370"/>
      <c r="T345" s="370"/>
      <c r="U345" s="370"/>
      <c r="V345" s="370"/>
      <c r="W345" s="370"/>
      <c r="X345" s="370"/>
      <c r="Y345" s="370"/>
      <c r="Z345" s="370"/>
      <c r="AA345" s="370"/>
      <c r="AB345" s="370"/>
      <c r="AC345" s="370"/>
      <c r="AD345" s="370"/>
      <c r="AE345" s="370"/>
      <c r="AF345" s="370"/>
      <c r="AG345" s="370"/>
      <c r="AH345" s="370"/>
      <c r="AI345" s="370"/>
      <c r="AJ345" s="370"/>
      <c r="AK345" s="370"/>
      <c r="AL345" s="370"/>
      <c r="AM345" s="370"/>
      <c r="AN345" s="370"/>
      <c r="AO345" s="370"/>
      <c r="AP345" s="370"/>
      <c r="AQ345" s="370"/>
      <c r="AR345" s="370"/>
      <c r="AS345" s="370"/>
      <c r="AT345" s="370"/>
      <c r="AU345" s="370"/>
      <c r="AV345" s="370"/>
      <c r="AW345" s="370"/>
      <c r="AX345" s="370"/>
      <c r="AY345" s="370"/>
    </row>
    <row r="346" ht="15.75" customHeight="1">
      <c r="A346" s="370"/>
      <c r="B346" s="370"/>
      <c r="C346" s="370"/>
      <c r="D346" s="370"/>
      <c r="E346" s="370"/>
      <c r="F346" s="370"/>
      <c r="G346" s="370"/>
      <c r="H346" s="370"/>
      <c r="I346" s="370"/>
      <c r="J346" s="370"/>
      <c r="K346" s="370"/>
      <c r="L346" s="370"/>
      <c r="M346" s="370"/>
      <c r="N346" s="370"/>
      <c r="O346" s="370"/>
      <c r="P346" s="370"/>
      <c r="Q346" s="370"/>
      <c r="R346" s="370"/>
      <c r="S346" s="370"/>
      <c r="T346" s="370"/>
      <c r="U346" s="370"/>
      <c r="V346" s="370"/>
      <c r="W346" s="370"/>
      <c r="X346" s="370"/>
      <c r="Y346" s="370"/>
      <c r="Z346" s="370"/>
      <c r="AA346" s="370"/>
      <c r="AB346" s="370"/>
      <c r="AC346" s="370"/>
      <c r="AD346" s="370"/>
      <c r="AE346" s="370"/>
      <c r="AF346" s="370"/>
      <c r="AG346" s="370"/>
      <c r="AH346" s="370"/>
      <c r="AI346" s="370"/>
      <c r="AJ346" s="370"/>
      <c r="AK346" s="370"/>
      <c r="AL346" s="370"/>
      <c r="AM346" s="370"/>
      <c r="AN346" s="370"/>
      <c r="AO346" s="370"/>
      <c r="AP346" s="370"/>
      <c r="AQ346" s="370"/>
      <c r="AR346" s="370"/>
      <c r="AS346" s="370"/>
      <c r="AT346" s="370"/>
      <c r="AU346" s="370"/>
      <c r="AV346" s="370"/>
      <c r="AW346" s="370"/>
      <c r="AX346" s="370"/>
      <c r="AY346" s="370"/>
    </row>
    <row r="347" ht="15.75" customHeight="1">
      <c r="A347" s="370"/>
      <c r="B347" s="370"/>
      <c r="C347" s="370"/>
      <c r="D347" s="370"/>
      <c r="E347" s="370"/>
      <c r="F347" s="370"/>
      <c r="G347" s="370"/>
      <c r="H347" s="370"/>
      <c r="I347" s="370"/>
      <c r="J347" s="370"/>
      <c r="K347" s="370"/>
      <c r="L347" s="370"/>
      <c r="M347" s="370"/>
      <c r="N347" s="370"/>
      <c r="O347" s="370"/>
      <c r="P347" s="370"/>
      <c r="Q347" s="370"/>
      <c r="R347" s="370"/>
      <c r="S347" s="370"/>
      <c r="T347" s="370"/>
      <c r="U347" s="370"/>
      <c r="V347" s="370"/>
      <c r="W347" s="370"/>
      <c r="X347" s="370"/>
      <c r="Y347" s="370"/>
      <c r="Z347" s="370"/>
      <c r="AA347" s="370"/>
      <c r="AB347" s="370"/>
      <c r="AC347" s="370"/>
      <c r="AD347" s="370"/>
      <c r="AE347" s="370"/>
      <c r="AF347" s="370"/>
      <c r="AG347" s="370"/>
      <c r="AH347" s="370"/>
      <c r="AI347" s="370"/>
      <c r="AJ347" s="370"/>
      <c r="AK347" s="370"/>
      <c r="AL347" s="370"/>
      <c r="AM347" s="370"/>
      <c r="AN347" s="370"/>
      <c r="AO347" s="370"/>
      <c r="AP347" s="370"/>
      <c r="AQ347" s="370"/>
      <c r="AR347" s="370"/>
      <c r="AS347" s="370"/>
      <c r="AT347" s="370"/>
      <c r="AU347" s="370"/>
      <c r="AV347" s="370"/>
      <c r="AW347" s="370"/>
      <c r="AX347" s="370"/>
      <c r="AY347" s="370"/>
    </row>
    <row r="348" ht="15.75" customHeight="1">
      <c r="A348" s="370"/>
      <c r="B348" s="370"/>
      <c r="C348" s="370"/>
      <c r="D348" s="370"/>
      <c r="E348" s="370"/>
      <c r="F348" s="370"/>
      <c r="G348" s="370"/>
      <c r="H348" s="370"/>
      <c r="I348" s="370"/>
      <c r="J348" s="370"/>
      <c r="K348" s="370"/>
      <c r="L348" s="370"/>
      <c r="M348" s="370"/>
      <c r="N348" s="370"/>
      <c r="O348" s="370"/>
      <c r="P348" s="370"/>
      <c r="Q348" s="370"/>
      <c r="R348" s="370"/>
      <c r="S348" s="370"/>
      <c r="T348" s="370"/>
      <c r="U348" s="370"/>
      <c r="V348" s="370"/>
      <c r="W348" s="370"/>
      <c r="X348" s="370"/>
      <c r="Y348" s="370"/>
      <c r="Z348" s="370"/>
      <c r="AA348" s="370"/>
      <c r="AB348" s="370"/>
      <c r="AC348" s="370"/>
      <c r="AD348" s="370"/>
      <c r="AE348" s="370"/>
      <c r="AF348" s="370"/>
      <c r="AG348" s="370"/>
      <c r="AH348" s="370"/>
      <c r="AI348" s="370"/>
      <c r="AJ348" s="370"/>
      <c r="AK348" s="370"/>
      <c r="AL348" s="370"/>
      <c r="AM348" s="370"/>
      <c r="AN348" s="370"/>
      <c r="AO348" s="370"/>
      <c r="AP348" s="370"/>
      <c r="AQ348" s="370"/>
      <c r="AR348" s="370"/>
      <c r="AS348" s="370"/>
      <c r="AT348" s="370"/>
      <c r="AU348" s="370"/>
      <c r="AV348" s="370"/>
      <c r="AW348" s="370"/>
      <c r="AX348" s="370"/>
      <c r="AY348" s="370"/>
    </row>
    <row r="349" ht="15.75" customHeight="1">
      <c r="A349" s="370"/>
      <c r="B349" s="370"/>
      <c r="C349" s="370"/>
      <c r="D349" s="370"/>
      <c r="E349" s="370"/>
      <c r="F349" s="370"/>
      <c r="G349" s="370"/>
      <c r="H349" s="370"/>
      <c r="I349" s="370"/>
      <c r="J349" s="370"/>
      <c r="K349" s="370"/>
      <c r="L349" s="370"/>
      <c r="M349" s="370"/>
      <c r="N349" s="370"/>
      <c r="O349" s="370"/>
      <c r="P349" s="370"/>
      <c r="Q349" s="370"/>
      <c r="R349" s="370"/>
      <c r="S349" s="370"/>
      <c r="T349" s="370"/>
      <c r="U349" s="370"/>
      <c r="V349" s="370"/>
      <c r="W349" s="370"/>
      <c r="X349" s="370"/>
      <c r="Y349" s="370"/>
      <c r="Z349" s="370"/>
      <c r="AA349" s="370"/>
      <c r="AB349" s="370"/>
      <c r="AC349" s="370"/>
      <c r="AD349" s="370"/>
      <c r="AE349" s="370"/>
      <c r="AF349" s="370"/>
      <c r="AG349" s="370"/>
      <c r="AH349" s="370"/>
      <c r="AI349" s="370"/>
      <c r="AJ349" s="370"/>
      <c r="AK349" s="370"/>
      <c r="AL349" s="370"/>
      <c r="AM349" s="370"/>
      <c r="AN349" s="370"/>
      <c r="AO349" s="370"/>
      <c r="AP349" s="370"/>
      <c r="AQ349" s="370"/>
      <c r="AR349" s="370"/>
      <c r="AS349" s="370"/>
      <c r="AT349" s="370"/>
      <c r="AU349" s="370"/>
      <c r="AV349" s="370"/>
      <c r="AW349" s="370"/>
      <c r="AX349" s="370"/>
      <c r="AY349" s="370"/>
    </row>
    <row r="350" ht="15.75" customHeight="1">
      <c r="A350" s="370"/>
      <c r="B350" s="370"/>
      <c r="C350" s="370"/>
      <c r="D350" s="370"/>
      <c r="E350" s="370"/>
      <c r="F350" s="370"/>
      <c r="G350" s="370"/>
      <c r="H350" s="370"/>
      <c r="I350" s="370"/>
      <c r="J350" s="370"/>
      <c r="K350" s="370"/>
      <c r="L350" s="370"/>
      <c r="M350" s="370"/>
      <c r="N350" s="370"/>
      <c r="O350" s="370"/>
      <c r="P350" s="370"/>
      <c r="Q350" s="370"/>
      <c r="R350" s="370"/>
      <c r="S350" s="370"/>
      <c r="T350" s="370"/>
      <c r="U350" s="370"/>
      <c r="V350" s="370"/>
      <c r="W350" s="370"/>
      <c r="X350" s="370"/>
      <c r="Y350" s="370"/>
      <c r="Z350" s="370"/>
      <c r="AA350" s="370"/>
      <c r="AB350" s="370"/>
      <c r="AC350" s="370"/>
      <c r="AD350" s="370"/>
      <c r="AE350" s="370"/>
      <c r="AF350" s="370"/>
      <c r="AG350" s="370"/>
      <c r="AH350" s="370"/>
      <c r="AI350" s="370"/>
      <c r="AJ350" s="370"/>
      <c r="AK350" s="370"/>
      <c r="AL350" s="370"/>
      <c r="AM350" s="370"/>
      <c r="AN350" s="370"/>
      <c r="AO350" s="370"/>
      <c r="AP350" s="370"/>
      <c r="AQ350" s="370"/>
      <c r="AR350" s="370"/>
      <c r="AS350" s="370"/>
      <c r="AT350" s="370"/>
      <c r="AU350" s="370"/>
      <c r="AV350" s="370"/>
      <c r="AW350" s="370"/>
      <c r="AX350" s="370"/>
      <c r="AY350" s="370"/>
    </row>
    <row r="351" ht="15.75" customHeight="1">
      <c r="A351" s="370"/>
      <c r="B351" s="370"/>
      <c r="C351" s="370"/>
      <c r="D351" s="370"/>
      <c r="E351" s="370"/>
      <c r="F351" s="370"/>
      <c r="G351" s="370"/>
      <c r="H351" s="370"/>
      <c r="I351" s="370"/>
      <c r="J351" s="370"/>
      <c r="K351" s="370"/>
      <c r="L351" s="370"/>
      <c r="M351" s="370"/>
      <c r="N351" s="370"/>
      <c r="O351" s="370"/>
      <c r="P351" s="370"/>
      <c r="Q351" s="370"/>
      <c r="R351" s="370"/>
      <c r="S351" s="370"/>
      <c r="T351" s="370"/>
      <c r="U351" s="370"/>
      <c r="V351" s="370"/>
      <c r="W351" s="370"/>
      <c r="X351" s="370"/>
      <c r="Y351" s="370"/>
      <c r="Z351" s="370"/>
      <c r="AA351" s="370"/>
      <c r="AB351" s="370"/>
      <c r="AC351" s="370"/>
      <c r="AD351" s="370"/>
      <c r="AE351" s="370"/>
      <c r="AF351" s="370"/>
      <c r="AG351" s="370"/>
      <c r="AH351" s="370"/>
      <c r="AI351" s="370"/>
      <c r="AJ351" s="370"/>
      <c r="AK351" s="370"/>
      <c r="AL351" s="370"/>
      <c r="AM351" s="370"/>
      <c r="AN351" s="370"/>
      <c r="AO351" s="370"/>
      <c r="AP351" s="370"/>
      <c r="AQ351" s="370"/>
      <c r="AR351" s="370"/>
      <c r="AS351" s="370"/>
      <c r="AT351" s="370"/>
      <c r="AU351" s="370"/>
      <c r="AV351" s="370"/>
      <c r="AW351" s="370"/>
      <c r="AX351" s="370"/>
      <c r="AY351" s="370"/>
    </row>
    <row r="352" ht="15.75" customHeight="1">
      <c r="A352" s="370"/>
      <c r="B352" s="370"/>
      <c r="C352" s="370"/>
      <c r="D352" s="370"/>
      <c r="E352" s="370"/>
      <c r="F352" s="370"/>
      <c r="G352" s="370"/>
      <c r="H352" s="370"/>
      <c r="I352" s="370"/>
      <c r="J352" s="370"/>
      <c r="K352" s="370"/>
      <c r="L352" s="370"/>
      <c r="M352" s="370"/>
      <c r="N352" s="370"/>
      <c r="O352" s="370"/>
      <c r="P352" s="370"/>
      <c r="Q352" s="370"/>
      <c r="R352" s="370"/>
      <c r="S352" s="370"/>
      <c r="T352" s="370"/>
      <c r="U352" s="370"/>
      <c r="V352" s="370"/>
      <c r="W352" s="370"/>
      <c r="X352" s="370"/>
      <c r="Y352" s="370"/>
      <c r="Z352" s="370"/>
      <c r="AA352" s="370"/>
      <c r="AB352" s="370"/>
      <c r="AC352" s="370"/>
      <c r="AD352" s="370"/>
      <c r="AE352" s="370"/>
      <c r="AF352" s="370"/>
      <c r="AG352" s="370"/>
      <c r="AH352" s="370"/>
      <c r="AI352" s="370"/>
      <c r="AJ352" s="370"/>
      <c r="AK352" s="370"/>
      <c r="AL352" s="370"/>
      <c r="AM352" s="370"/>
      <c r="AN352" s="370"/>
      <c r="AO352" s="370"/>
      <c r="AP352" s="370"/>
      <c r="AQ352" s="370"/>
      <c r="AR352" s="370"/>
      <c r="AS352" s="370"/>
      <c r="AT352" s="370"/>
      <c r="AU352" s="370"/>
      <c r="AV352" s="370"/>
      <c r="AW352" s="370"/>
      <c r="AX352" s="370"/>
      <c r="AY352" s="370"/>
    </row>
    <row r="353" ht="15.75" customHeight="1">
      <c r="A353" s="370"/>
      <c r="B353" s="370"/>
      <c r="C353" s="370"/>
      <c r="D353" s="370"/>
      <c r="E353" s="370"/>
      <c r="F353" s="370"/>
      <c r="G353" s="370"/>
      <c r="H353" s="370"/>
      <c r="I353" s="370"/>
      <c r="J353" s="370"/>
      <c r="K353" s="370"/>
      <c r="L353" s="370"/>
      <c r="M353" s="370"/>
      <c r="N353" s="370"/>
      <c r="O353" s="370"/>
      <c r="P353" s="370"/>
      <c r="Q353" s="370"/>
      <c r="R353" s="370"/>
      <c r="S353" s="370"/>
      <c r="T353" s="370"/>
      <c r="U353" s="370"/>
      <c r="V353" s="370"/>
      <c r="W353" s="370"/>
      <c r="X353" s="370"/>
      <c r="Y353" s="370"/>
      <c r="Z353" s="370"/>
      <c r="AA353" s="370"/>
      <c r="AB353" s="370"/>
      <c r="AC353" s="370"/>
      <c r="AD353" s="370"/>
      <c r="AE353" s="370"/>
      <c r="AF353" s="370"/>
      <c r="AG353" s="370"/>
      <c r="AH353" s="370"/>
      <c r="AI353" s="370"/>
      <c r="AJ353" s="370"/>
      <c r="AK353" s="370"/>
      <c r="AL353" s="370"/>
      <c r="AM353" s="370"/>
      <c r="AN353" s="370"/>
      <c r="AO353" s="370"/>
      <c r="AP353" s="370"/>
      <c r="AQ353" s="370"/>
      <c r="AR353" s="370"/>
      <c r="AS353" s="370"/>
      <c r="AT353" s="370"/>
      <c r="AU353" s="370"/>
      <c r="AV353" s="370"/>
      <c r="AW353" s="370"/>
      <c r="AX353" s="370"/>
      <c r="AY353" s="370"/>
    </row>
    <row r="354" ht="15.75" customHeight="1">
      <c r="A354" s="370"/>
      <c r="B354" s="370"/>
      <c r="C354" s="370"/>
      <c r="D354" s="370"/>
      <c r="E354" s="370"/>
      <c r="F354" s="370"/>
      <c r="G354" s="370"/>
      <c r="H354" s="370"/>
      <c r="I354" s="370"/>
      <c r="J354" s="370"/>
      <c r="K354" s="370"/>
      <c r="L354" s="370"/>
      <c r="M354" s="370"/>
      <c r="N354" s="370"/>
      <c r="O354" s="370"/>
      <c r="P354" s="370"/>
      <c r="Q354" s="370"/>
      <c r="R354" s="370"/>
      <c r="S354" s="370"/>
      <c r="T354" s="370"/>
      <c r="U354" s="370"/>
      <c r="V354" s="370"/>
      <c r="W354" s="370"/>
      <c r="X354" s="370"/>
      <c r="Y354" s="370"/>
      <c r="Z354" s="370"/>
      <c r="AA354" s="370"/>
      <c r="AB354" s="370"/>
      <c r="AC354" s="370"/>
      <c r="AD354" s="370"/>
      <c r="AE354" s="370"/>
      <c r="AF354" s="370"/>
      <c r="AG354" s="370"/>
      <c r="AH354" s="370"/>
      <c r="AI354" s="370"/>
      <c r="AJ354" s="370"/>
      <c r="AK354" s="370"/>
      <c r="AL354" s="370"/>
      <c r="AM354" s="370"/>
      <c r="AN354" s="370"/>
      <c r="AO354" s="370"/>
      <c r="AP354" s="370"/>
      <c r="AQ354" s="370"/>
      <c r="AR354" s="370"/>
      <c r="AS354" s="370"/>
      <c r="AT354" s="370"/>
      <c r="AU354" s="370"/>
      <c r="AV354" s="370"/>
      <c r="AW354" s="370"/>
      <c r="AX354" s="370"/>
      <c r="AY354" s="370"/>
    </row>
    <row r="355" ht="15.75" customHeight="1">
      <c r="A355" s="370"/>
      <c r="B355" s="370"/>
      <c r="C355" s="370"/>
      <c r="D355" s="370"/>
      <c r="E355" s="370"/>
      <c r="F355" s="370"/>
      <c r="G355" s="370"/>
      <c r="H355" s="370"/>
      <c r="I355" s="370"/>
      <c r="J355" s="370"/>
      <c r="K355" s="370"/>
      <c r="L355" s="370"/>
      <c r="M355" s="370"/>
      <c r="N355" s="370"/>
      <c r="O355" s="370"/>
      <c r="P355" s="370"/>
      <c r="Q355" s="370"/>
      <c r="R355" s="370"/>
      <c r="S355" s="370"/>
      <c r="T355" s="370"/>
      <c r="U355" s="370"/>
      <c r="V355" s="370"/>
      <c r="W355" s="370"/>
      <c r="X355" s="370"/>
      <c r="Y355" s="370"/>
      <c r="Z355" s="370"/>
      <c r="AA355" s="370"/>
      <c r="AB355" s="370"/>
      <c r="AC355" s="370"/>
      <c r="AD355" s="370"/>
      <c r="AE355" s="370"/>
      <c r="AF355" s="370"/>
      <c r="AG355" s="370"/>
      <c r="AH355" s="370"/>
      <c r="AI355" s="370"/>
      <c r="AJ355" s="370"/>
      <c r="AK355" s="370"/>
      <c r="AL355" s="370"/>
      <c r="AM355" s="370"/>
      <c r="AN355" s="370"/>
      <c r="AO355" s="370"/>
      <c r="AP355" s="370"/>
      <c r="AQ355" s="370"/>
      <c r="AR355" s="370"/>
      <c r="AS355" s="370"/>
      <c r="AT355" s="370"/>
      <c r="AU355" s="370"/>
      <c r="AV355" s="370"/>
      <c r="AW355" s="370"/>
      <c r="AX355" s="370"/>
      <c r="AY355" s="370"/>
    </row>
    <row r="356" ht="15.75" customHeight="1">
      <c r="A356" s="370"/>
      <c r="B356" s="370"/>
      <c r="C356" s="370"/>
      <c r="D356" s="370"/>
      <c r="E356" s="370"/>
      <c r="F356" s="370"/>
      <c r="G356" s="370"/>
      <c r="H356" s="370"/>
      <c r="I356" s="370"/>
      <c r="J356" s="370"/>
      <c r="K356" s="370"/>
      <c r="L356" s="370"/>
      <c r="M356" s="370"/>
      <c r="N356" s="370"/>
      <c r="O356" s="370"/>
      <c r="P356" s="370"/>
      <c r="Q356" s="370"/>
      <c r="R356" s="370"/>
      <c r="S356" s="370"/>
      <c r="T356" s="370"/>
      <c r="U356" s="370"/>
      <c r="V356" s="370"/>
      <c r="W356" s="370"/>
      <c r="X356" s="370"/>
      <c r="Y356" s="370"/>
      <c r="Z356" s="370"/>
      <c r="AA356" s="370"/>
      <c r="AB356" s="370"/>
      <c r="AC356" s="370"/>
      <c r="AD356" s="370"/>
      <c r="AE356" s="370"/>
      <c r="AF356" s="370"/>
      <c r="AG356" s="370"/>
      <c r="AH356" s="370"/>
      <c r="AI356" s="370"/>
      <c r="AJ356" s="370"/>
      <c r="AK356" s="370"/>
      <c r="AL356" s="370"/>
      <c r="AM356" s="370"/>
      <c r="AN356" s="370"/>
      <c r="AO356" s="370"/>
      <c r="AP356" s="370"/>
      <c r="AQ356" s="370"/>
      <c r="AR356" s="370"/>
      <c r="AS356" s="370"/>
      <c r="AT356" s="370"/>
      <c r="AU356" s="370"/>
      <c r="AV356" s="370"/>
      <c r="AW356" s="370"/>
      <c r="AX356" s="370"/>
      <c r="AY356" s="370"/>
    </row>
    <row r="357" ht="15.75" customHeight="1">
      <c r="A357" s="370"/>
      <c r="B357" s="370"/>
      <c r="C357" s="370"/>
      <c r="D357" s="370"/>
      <c r="E357" s="370"/>
      <c r="F357" s="370"/>
      <c r="G357" s="370"/>
      <c r="H357" s="370"/>
      <c r="I357" s="370"/>
      <c r="J357" s="370"/>
      <c r="K357" s="370"/>
      <c r="L357" s="370"/>
      <c r="M357" s="370"/>
      <c r="N357" s="370"/>
      <c r="O357" s="370"/>
      <c r="P357" s="370"/>
      <c r="Q357" s="370"/>
      <c r="R357" s="370"/>
      <c r="S357" s="370"/>
      <c r="T357" s="370"/>
      <c r="U357" s="370"/>
      <c r="V357" s="370"/>
      <c r="W357" s="370"/>
      <c r="X357" s="370"/>
      <c r="Y357" s="370"/>
      <c r="Z357" s="370"/>
      <c r="AA357" s="370"/>
      <c r="AB357" s="370"/>
      <c r="AC357" s="370"/>
      <c r="AD357" s="370"/>
      <c r="AE357" s="370"/>
      <c r="AF357" s="370"/>
      <c r="AG357" s="370"/>
      <c r="AH357" s="370"/>
      <c r="AI357" s="370"/>
      <c r="AJ357" s="370"/>
      <c r="AK357" s="370"/>
      <c r="AL357" s="370"/>
      <c r="AM357" s="370"/>
      <c r="AN357" s="370"/>
      <c r="AO357" s="370"/>
      <c r="AP357" s="370"/>
      <c r="AQ357" s="370"/>
      <c r="AR357" s="370"/>
      <c r="AS357" s="370"/>
      <c r="AT357" s="370"/>
      <c r="AU357" s="370"/>
      <c r="AV357" s="370"/>
      <c r="AW357" s="370"/>
      <c r="AX357" s="370"/>
      <c r="AY357" s="370"/>
    </row>
    <row r="358" ht="15.75" customHeight="1">
      <c r="A358" s="370"/>
      <c r="B358" s="370"/>
      <c r="C358" s="370"/>
      <c r="D358" s="370"/>
      <c r="E358" s="370"/>
      <c r="F358" s="370"/>
      <c r="G358" s="370"/>
      <c r="H358" s="370"/>
      <c r="I358" s="370"/>
      <c r="J358" s="370"/>
      <c r="K358" s="370"/>
      <c r="L358" s="370"/>
      <c r="M358" s="370"/>
      <c r="N358" s="370"/>
      <c r="O358" s="370"/>
      <c r="P358" s="370"/>
      <c r="Q358" s="370"/>
      <c r="R358" s="370"/>
      <c r="S358" s="370"/>
      <c r="T358" s="370"/>
      <c r="U358" s="370"/>
      <c r="V358" s="370"/>
      <c r="W358" s="370"/>
      <c r="X358" s="370"/>
      <c r="Y358" s="370"/>
      <c r="Z358" s="370"/>
      <c r="AA358" s="370"/>
      <c r="AB358" s="370"/>
      <c r="AC358" s="370"/>
      <c r="AD358" s="370"/>
      <c r="AE358" s="370"/>
      <c r="AF358" s="370"/>
      <c r="AG358" s="370"/>
      <c r="AH358" s="370"/>
      <c r="AI358" s="370"/>
      <c r="AJ358" s="370"/>
      <c r="AK358" s="370"/>
      <c r="AL358" s="370"/>
      <c r="AM358" s="370"/>
      <c r="AN358" s="370"/>
      <c r="AO358" s="370"/>
      <c r="AP358" s="370"/>
      <c r="AQ358" s="370"/>
      <c r="AR358" s="370"/>
      <c r="AS358" s="370"/>
      <c r="AT358" s="370"/>
      <c r="AU358" s="370"/>
      <c r="AV358" s="370"/>
      <c r="AW358" s="370"/>
      <c r="AX358" s="370"/>
      <c r="AY358" s="370"/>
    </row>
    <row r="359" ht="15.75" customHeight="1">
      <c r="A359" s="370"/>
      <c r="B359" s="370"/>
      <c r="C359" s="370"/>
      <c r="D359" s="370"/>
      <c r="E359" s="370"/>
      <c r="F359" s="370"/>
      <c r="G359" s="370"/>
      <c r="H359" s="370"/>
      <c r="I359" s="370"/>
      <c r="J359" s="370"/>
      <c r="K359" s="370"/>
      <c r="L359" s="370"/>
      <c r="M359" s="370"/>
      <c r="N359" s="370"/>
      <c r="O359" s="370"/>
      <c r="P359" s="370"/>
      <c r="Q359" s="370"/>
      <c r="R359" s="370"/>
      <c r="S359" s="370"/>
      <c r="T359" s="370"/>
      <c r="U359" s="370"/>
      <c r="V359" s="370"/>
      <c r="W359" s="370"/>
      <c r="X359" s="370"/>
      <c r="Y359" s="370"/>
      <c r="Z359" s="370"/>
      <c r="AA359" s="370"/>
      <c r="AB359" s="370"/>
      <c r="AC359" s="370"/>
      <c r="AD359" s="370"/>
      <c r="AE359" s="370"/>
      <c r="AF359" s="370"/>
      <c r="AG359" s="370"/>
      <c r="AH359" s="370"/>
      <c r="AI359" s="370"/>
      <c r="AJ359" s="370"/>
      <c r="AK359" s="370"/>
      <c r="AL359" s="370"/>
      <c r="AM359" s="370"/>
      <c r="AN359" s="370"/>
      <c r="AO359" s="370"/>
      <c r="AP359" s="370"/>
      <c r="AQ359" s="370"/>
      <c r="AR359" s="370"/>
      <c r="AS359" s="370"/>
      <c r="AT359" s="370"/>
      <c r="AU359" s="370"/>
      <c r="AV359" s="370"/>
      <c r="AW359" s="370"/>
      <c r="AX359" s="370"/>
      <c r="AY359" s="370"/>
    </row>
    <row r="360" ht="15.75" customHeight="1">
      <c r="A360" s="370"/>
      <c r="B360" s="370"/>
      <c r="C360" s="370"/>
      <c r="D360" s="370"/>
      <c r="E360" s="370"/>
      <c r="F360" s="370"/>
      <c r="G360" s="370"/>
      <c r="H360" s="370"/>
      <c r="I360" s="370"/>
      <c r="J360" s="370"/>
      <c r="K360" s="370"/>
      <c r="L360" s="370"/>
      <c r="M360" s="370"/>
      <c r="N360" s="370"/>
      <c r="O360" s="370"/>
      <c r="P360" s="370"/>
      <c r="Q360" s="370"/>
      <c r="R360" s="370"/>
      <c r="S360" s="370"/>
      <c r="T360" s="370"/>
      <c r="U360" s="370"/>
      <c r="V360" s="370"/>
      <c r="W360" s="370"/>
      <c r="X360" s="370"/>
      <c r="Y360" s="370"/>
      <c r="Z360" s="370"/>
      <c r="AA360" s="370"/>
      <c r="AB360" s="370"/>
      <c r="AC360" s="370"/>
      <c r="AD360" s="370"/>
      <c r="AE360" s="370"/>
      <c r="AF360" s="370"/>
      <c r="AG360" s="370"/>
      <c r="AH360" s="370"/>
      <c r="AI360" s="370"/>
      <c r="AJ360" s="370"/>
      <c r="AK360" s="370"/>
      <c r="AL360" s="370"/>
      <c r="AM360" s="370"/>
      <c r="AN360" s="370"/>
      <c r="AO360" s="370"/>
      <c r="AP360" s="370"/>
      <c r="AQ360" s="370"/>
      <c r="AR360" s="370"/>
      <c r="AS360" s="370"/>
      <c r="AT360" s="370"/>
      <c r="AU360" s="370"/>
      <c r="AV360" s="370"/>
      <c r="AW360" s="370"/>
      <c r="AX360" s="370"/>
      <c r="AY360" s="370"/>
    </row>
    <row r="361" ht="15.75" customHeight="1">
      <c r="A361" s="370"/>
      <c r="B361" s="370"/>
      <c r="C361" s="370"/>
      <c r="D361" s="370"/>
      <c r="E361" s="370"/>
      <c r="F361" s="370"/>
      <c r="G361" s="370"/>
      <c r="H361" s="370"/>
      <c r="I361" s="370"/>
      <c r="J361" s="370"/>
      <c r="K361" s="370"/>
      <c r="L361" s="370"/>
      <c r="M361" s="370"/>
      <c r="N361" s="370"/>
      <c r="O361" s="370"/>
      <c r="P361" s="370"/>
      <c r="Q361" s="370"/>
      <c r="R361" s="370"/>
      <c r="S361" s="370"/>
      <c r="T361" s="370"/>
      <c r="U361" s="370"/>
      <c r="V361" s="370"/>
      <c r="W361" s="370"/>
      <c r="X361" s="370"/>
      <c r="Y361" s="370"/>
      <c r="Z361" s="370"/>
      <c r="AA361" s="370"/>
      <c r="AB361" s="370"/>
      <c r="AC361" s="370"/>
      <c r="AD361" s="370"/>
      <c r="AE361" s="370"/>
      <c r="AF361" s="370"/>
      <c r="AG361" s="370"/>
      <c r="AH361" s="370"/>
      <c r="AI361" s="370"/>
      <c r="AJ361" s="370"/>
      <c r="AK361" s="370"/>
      <c r="AL361" s="370"/>
      <c r="AM361" s="370"/>
      <c r="AN361" s="370"/>
      <c r="AO361" s="370"/>
      <c r="AP361" s="370"/>
      <c r="AQ361" s="370"/>
      <c r="AR361" s="370"/>
      <c r="AS361" s="370"/>
      <c r="AT361" s="370"/>
      <c r="AU361" s="370"/>
      <c r="AV361" s="370"/>
      <c r="AW361" s="370"/>
      <c r="AX361" s="370"/>
      <c r="AY361" s="370"/>
    </row>
    <row r="362" ht="15.75" customHeight="1">
      <c r="A362" s="370"/>
      <c r="B362" s="370"/>
      <c r="C362" s="370"/>
      <c r="D362" s="370"/>
      <c r="E362" s="370"/>
      <c r="F362" s="370"/>
      <c r="G362" s="370"/>
      <c r="H362" s="370"/>
      <c r="I362" s="370"/>
      <c r="J362" s="370"/>
      <c r="K362" s="370"/>
      <c r="L362" s="370"/>
      <c r="M362" s="370"/>
      <c r="N362" s="370"/>
      <c r="O362" s="370"/>
      <c r="P362" s="370"/>
      <c r="Q362" s="370"/>
      <c r="R362" s="370"/>
      <c r="S362" s="370"/>
      <c r="T362" s="370"/>
      <c r="U362" s="370"/>
      <c r="V362" s="370"/>
      <c r="W362" s="370"/>
      <c r="X362" s="370"/>
      <c r="Y362" s="370"/>
      <c r="Z362" s="370"/>
      <c r="AA362" s="370"/>
      <c r="AB362" s="370"/>
      <c r="AC362" s="370"/>
      <c r="AD362" s="370"/>
      <c r="AE362" s="370"/>
      <c r="AF362" s="370"/>
      <c r="AG362" s="370"/>
      <c r="AH362" s="370"/>
      <c r="AI362" s="370"/>
      <c r="AJ362" s="370"/>
      <c r="AK362" s="370"/>
      <c r="AL362" s="370"/>
      <c r="AM362" s="370"/>
      <c r="AN362" s="370"/>
      <c r="AO362" s="370"/>
      <c r="AP362" s="370"/>
      <c r="AQ362" s="370"/>
      <c r="AR362" s="370"/>
      <c r="AS362" s="370"/>
      <c r="AT362" s="370"/>
      <c r="AU362" s="370"/>
      <c r="AV362" s="370"/>
      <c r="AW362" s="370"/>
      <c r="AX362" s="370"/>
      <c r="AY362" s="370"/>
    </row>
    <row r="363" ht="15.75" customHeight="1">
      <c r="A363" s="370"/>
      <c r="B363" s="370"/>
      <c r="C363" s="370"/>
      <c r="D363" s="370"/>
      <c r="E363" s="370"/>
      <c r="F363" s="370"/>
      <c r="G363" s="370"/>
      <c r="H363" s="370"/>
      <c r="I363" s="370"/>
      <c r="J363" s="370"/>
      <c r="K363" s="370"/>
      <c r="L363" s="370"/>
      <c r="M363" s="370"/>
      <c r="N363" s="370"/>
      <c r="O363" s="370"/>
      <c r="P363" s="370"/>
      <c r="Q363" s="370"/>
      <c r="R363" s="370"/>
      <c r="S363" s="370"/>
      <c r="T363" s="370"/>
      <c r="U363" s="370"/>
      <c r="V363" s="370"/>
      <c r="W363" s="370"/>
      <c r="X363" s="370"/>
      <c r="Y363" s="370"/>
      <c r="Z363" s="370"/>
      <c r="AA363" s="370"/>
      <c r="AB363" s="370"/>
      <c r="AC363" s="370"/>
      <c r="AD363" s="370"/>
      <c r="AE363" s="370"/>
      <c r="AF363" s="370"/>
      <c r="AG363" s="370"/>
      <c r="AH363" s="370"/>
      <c r="AI363" s="370"/>
      <c r="AJ363" s="370"/>
      <c r="AK363" s="370"/>
      <c r="AL363" s="370"/>
      <c r="AM363" s="370"/>
      <c r="AN363" s="370"/>
      <c r="AO363" s="370"/>
      <c r="AP363" s="370"/>
      <c r="AQ363" s="370"/>
      <c r="AR363" s="370"/>
      <c r="AS363" s="370"/>
      <c r="AT363" s="370"/>
      <c r="AU363" s="370"/>
      <c r="AV363" s="370"/>
      <c r="AW363" s="370"/>
      <c r="AX363" s="370"/>
      <c r="AY363" s="370"/>
    </row>
    <row r="364" ht="15.75" customHeight="1">
      <c r="A364" s="370"/>
      <c r="B364" s="370"/>
      <c r="C364" s="370"/>
      <c r="D364" s="370"/>
      <c r="E364" s="370"/>
      <c r="F364" s="370"/>
      <c r="G364" s="370"/>
      <c r="H364" s="370"/>
      <c r="I364" s="370"/>
      <c r="J364" s="370"/>
      <c r="K364" s="370"/>
      <c r="L364" s="370"/>
      <c r="M364" s="370"/>
      <c r="N364" s="370"/>
      <c r="O364" s="370"/>
      <c r="P364" s="370"/>
      <c r="Q364" s="370"/>
      <c r="R364" s="370"/>
      <c r="S364" s="370"/>
      <c r="T364" s="370"/>
      <c r="U364" s="370"/>
      <c r="V364" s="370"/>
      <c r="W364" s="370"/>
      <c r="X364" s="370"/>
      <c r="Y364" s="370"/>
      <c r="Z364" s="370"/>
      <c r="AA364" s="370"/>
      <c r="AB364" s="370"/>
      <c r="AC364" s="370"/>
      <c r="AD364" s="370"/>
      <c r="AE364" s="370"/>
      <c r="AF364" s="370"/>
      <c r="AG364" s="370"/>
      <c r="AH364" s="370"/>
      <c r="AI364" s="370"/>
      <c r="AJ364" s="370"/>
      <c r="AK364" s="370"/>
      <c r="AL364" s="370"/>
      <c r="AM364" s="370"/>
      <c r="AN364" s="370"/>
      <c r="AO364" s="370"/>
      <c r="AP364" s="370"/>
      <c r="AQ364" s="370"/>
      <c r="AR364" s="370"/>
      <c r="AS364" s="370"/>
      <c r="AT364" s="370"/>
      <c r="AU364" s="370"/>
      <c r="AV364" s="370"/>
      <c r="AW364" s="370"/>
      <c r="AX364" s="370"/>
      <c r="AY364" s="370"/>
    </row>
    <row r="365" ht="15.75" customHeight="1">
      <c r="A365" s="370"/>
      <c r="B365" s="370"/>
      <c r="C365" s="370"/>
      <c r="D365" s="370"/>
      <c r="E365" s="370"/>
      <c r="F365" s="370"/>
      <c r="G365" s="370"/>
      <c r="H365" s="370"/>
      <c r="I365" s="370"/>
      <c r="J365" s="370"/>
      <c r="K365" s="370"/>
      <c r="L365" s="370"/>
      <c r="M365" s="370"/>
      <c r="N365" s="370"/>
      <c r="O365" s="370"/>
      <c r="P365" s="370"/>
      <c r="Q365" s="370"/>
      <c r="R365" s="370"/>
      <c r="S365" s="370"/>
      <c r="T365" s="370"/>
      <c r="U365" s="370"/>
      <c r="V365" s="370"/>
      <c r="W365" s="370"/>
      <c r="X365" s="370"/>
      <c r="Y365" s="370"/>
      <c r="Z365" s="370"/>
      <c r="AA365" s="370"/>
      <c r="AB365" s="370"/>
      <c r="AC365" s="370"/>
      <c r="AD365" s="370"/>
      <c r="AE365" s="370"/>
      <c r="AF365" s="370"/>
      <c r="AG365" s="370"/>
      <c r="AH365" s="370"/>
      <c r="AI365" s="370"/>
      <c r="AJ365" s="370"/>
      <c r="AK365" s="370"/>
      <c r="AL365" s="370"/>
      <c r="AM365" s="370"/>
      <c r="AN365" s="370"/>
      <c r="AO365" s="370"/>
      <c r="AP365" s="370"/>
      <c r="AQ365" s="370"/>
      <c r="AR365" s="370"/>
      <c r="AS365" s="370"/>
      <c r="AT365" s="370"/>
      <c r="AU365" s="370"/>
      <c r="AV365" s="370"/>
      <c r="AW365" s="370"/>
      <c r="AX365" s="370"/>
      <c r="AY365" s="370"/>
    </row>
    <row r="366" ht="15.75" customHeight="1">
      <c r="A366" s="370"/>
      <c r="B366" s="370"/>
      <c r="C366" s="370"/>
      <c r="D366" s="370"/>
      <c r="E366" s="370"/>
      <c r="F366" s="370"/>
      <c r="G366" s="370"/>
      <c r="H366" s="370"/>
      <c r="I366" s="370"/>
      <c r="J366" s="370"/>
      <c r="K366" s="370"/>
      <c r="L366" s="370"/>
      <c r="M366" s="370"/>
      <c r="N366" s="370"/>
      <c r="O366" s="370"/>
      <c r="P366" s="370"/>
      <c r="Q366" s="370"/>
      <c r="R366" s="370"/>
      <c r="S366" s="370"/>
      <c r="T366" s="370"/>
      <c r="U366" s="370"/>
      <c r="V366" s="370"/>
      <c r="W366" s="370"/>
      <c r="X366" s="370"/>
      <c r="Y366" s="370"/>
      <c r="Z366" s="370"/>
      <c r="AA366" s="370"/>
      <c r="AB366" s="370"/>
      <c r="AC366" s="370"/>
      <c r="AD366" s="370"/>
      <c r="AE366" s="370"/>
      <c r="AF366" s="370"/>
      <c r="AG366" s="370"/>
      <c r="AH366" s="370"/>
      <c r="AI366" s="370"/>
      <c r="AJ366" s="370"/>
      <c r="AK366" s="370"/>
      <c r="AL366" s="370"/>
      <c r="AM366" s="370"/>
      <c r="AN366" s="370"/>
      <c r="AO366" s="370"/>
      <c r="AP366" s="370"/>
      <c r="AQ366" s="370"/>
      <c r="AR366" s="370"/>
      <c r="AS366" s="370"/>
      <c r="AT366" s="370"/>
      <c r="AU366" s="370"/>
      <c r="AV366" s="370"/>
      <c r="AW366" s="370"/>
      <c r="AX366" s="370"/>
      <c r="AY366" s="370"/>
    </row>
    <row r="367" ht="15.75" customHeight="1">
      <c r="A367" s="370"/>
      <c r="B367" s="370"/>
      <c r="C367" s="370"/>
      <c r="D367" s="370"/>
      <c r="E367" s="370"/>
      <c r="F367" s="370"/>
      <c r="G367" s="370"/>
      <c r="H367" s="370"/>
      <c r="I367" s="370"/>
      <c r="J367" s="370"/>
      <c r="K367" s="370"/>
      <c r="L367" s="370"/>
      <c r="M367" s="370"/>
      <c r="N367" s="370"/>
      <c r="O367" s="370"/>
      <c r="P367" s="370"/>
      <c r="Q367" s="370"/>
      <c r="R367" s="370"/>
      <c r="S367" s="370"/>
      <c r="T367" s="370"/>
      <c r="U367" s="370"/>
      <c r="V367" s="370"/>
      <c r="W367" s="370"/>
      <c r="X367" s="370"/>
      <c r="Y367" s="370"/>
      <c r="Z367" s="370"/>
      <c r="AA367" s="370"/>
      <c r="AB367" s="370"/>
      <c r="AC367" s="370"/>
      <c r="AD367" s="370"/>
      <c r="AE367" s="370"/>
      <c r="AF367" s="370"/>
      <c r="AG367" s="370"/>
      <c r="AH367" s="370"/>
      <c r="AI367" s="370"/>
      <c r="AJ367" s="370"/>
      <c r="AK367" s="370"/>
      <c r="AL367" s="370"/>
      <c r="AM367" s="370"/>
      <c r="AN367" s="370"/>
      <c r="AO367" s="370"/>
      <c r="AP367" s="370"/>
      <c r="AQ367" s="370"/>
      <c r="AR367" s="370"/>
      <c r="AS367" s="370"/>
      <c r="AT367" s="370"/>
      <c r="AU367" s="370"/>
      <c r="AV367" s="370"/>
      <c r="AW367" s="370"/>
      <c r="AX367" s="370"/>
      <c r="AY367" s="370"/>
    </row>
    <row r="368" ht="15.75" customHeight="1">
      <c r="A368" s="370"/>
      <c r="B368" s="370"/>
      <c r="C368" s="370"/>
      <c r="D368" s="370"/>
      <c r="E368" s="370"/>
      <c r="F368" s="370"/>
      <c r="G368" s="370"/>
      <c r="H368" s="370"/>
      <c r="I368" s="370"/>
      <c r="J368" s="370"/>
      <c r="K368" s="370"/>
      <c r="L368" s="370"/>
      <c r="M368" s="370"/>
      <c r="N368" s="370"/>
      <c r="O368" s="370"/>
      <c r="P368" s="370"/>
      <c r="Q368" s="370"/>
      <c r="R368" s="370"/>
      <c r="S368" s="370"/>
      <c r="T368" s="370"/>
      <c r="U368" s="370"/>
      <c r="V368" s="370"/>
      <c r="W368" s="370"/>
      <c r="X368" s="370"/>
      <c r="Y368" s="370"/>
      <c r="Z368" s="370"/>
      <c r="AA368" s="370"/>
      <c r="AB368" s="370"/>
      <c r="AC368" s="370"/>
      <c r="AD368" s="370"/>
      <c r="AE368" s="370"/>
      <c r="AF368" s="370"/>
      <c r="AG368" s="370"/>
      <c r="AH368" s="370"/>
      <c r="AI368" s="370"/>
      <c r="AJ368" s="370"/>
      <c r="AK368" s="370"/>
      <c r="AL368" s="370"/>
      <c r="AM368" s="370"/>
      <c r="AN368" s="370"/>
      <c r="AO368" s="370"/>
      <c r="AP368" s="370"/>
      <c r="AQ368" s="370"/>
      <c r="AR368" s="370"/>
      <c r="AS368" s="370"/>
      <c r="AT368" s="370"/>
      <c r="AU368" s="370"/>
      <c r="AV368" s="370"/>
      <c r="AW368" s="370"/>
      <c r="AX368" s="370"/>
      <c r="AY368" s="370"/>
    </row>
    <row r="369" ht="15.75" customHeight="1">
      <c r="A369" s="370"/>
      <c r="B369" s="370"/>
      <c r="C369" s="370"/>
      <c r="D369" s="370"/>
      <c r="E369" s="370"/>
      <c r="F369" s="370"/>
      <c r="G369" s="370"/>
      <c r="H369" s="370"/>
      <c r="I369" s="370"/>
      <c r="J369" s="370"/>
      <c r="K369" s="370"/>
      <c r="L369" s="370"/>
      <c r="M369" s="370"/>
      <c r="N369" s="370"/>
      <c r="O369" s="370"/>
      <c r="P369" s="370"/>
      <c r="Q369" s="370"/>
      <c r="R369" s="370"/>
      <c r="S369" s="370"/>
      <c r="T369" s="370"/>
      <c r="U369" s="370"/>
      <c r="V369" s="370"/>
      <c r="W369" s="370"/>
      <c r="X369" s="370"/>
      <c r="Y369" s="370"/>
      <c r="Z369" s="370"/>
      <c r="AA369" s="370"/>
      <c r="AB369" s="370"/>
      <c r="AC369" s="370"/>
      <c r="AD369" s="370"/>
      <c r="AE369" s="370"/>
      <c r="AF369" s="370"/>
      <c r="AG369" s="370"/>
      <c r="AH369" s="370"/>
      <c r="AI369" s="370"/>
      <c r="AJ369" s="370"/>
      <c r="AK369" s="370"/>
      <c r="AL369" s="370"/>
      <c r="AM369" s="370"/>
      <c r="AN369" s="370"/>
      <c r="AO369" s="370"/>
      <c r="AP369" s="370"/>
      <c r="AQ369" s="370"/>
      <c r="AR369" s="370"/>
      <c r="AS369" s="370"/>
      <c r="AT369" s="370"/>
      <c r="AU369" s="370"/>
      <c r="AV369" s="370"/>
      <c r="AW369" s="370"/>
      <c r="AX369" s="370"/>
      <c r="AY369" s="370"/>
    </row>
    <row r="370" ht="15.75" customHeight="1">
      <c r="A370" s="370"/>
      <c r="B370" s="370"/>
      <c r="C370" s="370"/>
      <c r="D370" s="370"/>
      <c r="E370" s="370"/>
      <c r="F370" s="370"/>
      <c r="G370" s="370"/>
      <c r="H370" s="370"/>
      <c r="I370" s="370"/>
      <c r="J370" s="370"/>
      <c r="K370" s="370"/>
      <c r="L370" s="370"/>
      <c r="M370" s="370"/>
      <c r="N370" s="370"/>
      <c r="O370" s="370"/>
      <c r="P370" s="370"/>
      <c r="Q370" s="370"/>
      <c r="R370" s="370"/>
      <c r="S370" s="370"/>
      <c r="T370" s="370"/>
      <c r="U370" s="370"/>
      <c r="V370" s="370"/>
      <c r="W370" s="370"/>
      <c r="X370" s="370"/>
      <c r="Y370" s="370"/>
      <c r="Z370" s="370"/>
      <c r="AA370" s="370"/>
      <c r="AB370" s="370"/>
      <c r="AC370" s="370"/>
      <c r="AD370" s="370"/>
      <c r="AE370" s="370"/>
      <c r="AF370" s="370"/>
      <c r="AG370" s="370"/>
      <c r="AH370" s="370"/>
      <c r="AI370" s="370"/>
      <c r="AJ370" s="370"/>
      <c r="AK370" s="370"/>
      <c r="AL370" s="370"/>
      <c r="AM370" s="370"/>
      <c r="AN370" s="370"/>
      <c r="AO370" s="370"/>
      <c r="AP370" s="370"/>
      <c r="AQ370" s="370"/>
      <c r="AR370" s="370"/>
      <c r="AS370" s="370"/>
      <c r="AT370" s="370"/>
      <c r="AU370" s="370"/>
      <c r="AV370" s="370"/>
      <c r="AW370" s="370"/>
      <c r="AX370" s="370"/>
      <c r="AY370" s="370"/>
    </row>
    <row r="371" ht="15.75" customHeight="1">
      <c r="A371" s="370"/>
      <c r="B371" s="370"/>
      <c r="C371" s="370"/>
      <c r="D371" s="370"/>
      <c r="E371" s="370"/>
      <c r="F371" s="370"/>
      <c r="G371" s="370"/>
      <c r="H371" s="370"/>
      <c r="I371" s="370"/>
      <c r="J371" s="370"/>
      <c r="K371" s="370"/>
      <c r="L371" s="370"/>
      <c r="M371" s="370"/>
      <c r="N371" s="370"/>
      <c r="O371" s="370"/>
      <c r="P371" s="370"/>
      <c r="Q371" s="370"/>
      <c r="R371" s="370"/>
      <c r="S371" s="370"/>
      <c r="T371" s="370"/>
      <c r="U371" s="370"/>
      <c r="V371" s="370"/>
      <c r="W371" s="370"/>
      <c r="X371" s="370"/>
      <c r="Y371" s="370"/>
      <c r="Z371" s="370"/>
      <c r="AA371" s="370"/>
      <c r="AB371" s="370"/>
      <c r="AC371" s="370"/>
      <c r="AD371" s="370"/>
      <c r="AE371" s="370"/>
      <c r="AF371" s="370"/>
      <c r="AG371" s="370"/>
      <c r="AH371" s="370"/>
      <c r="AI371" s="370"/>
      <c r="AJ371" s="370"/>
      <c r="AK371" s="370"/>
      <c r="AL371" s="370"/>
      <c r="AM371" s="370"/>
      <c r="AN371" s="370"/>
      <c r="AO371" s="370"/>
      <c r="AP371" s="370"/>
      <c r="AQ371" s="370"/>
      <c r="AR371" s="370"/>
      <c r="AS371" s="370"/>
      <c r="AT371" s="370"/>
      <c r="AU371" s="370"/>
      <c r="AV371" s="370"/>
      <c r="AW371" s="370"/>
      <c r="AX371" s="370"/>
      <c r="AY371" s="370"/>
    </row>
    <row r="372" ht="15.75" customHeight="1">
      <c r="A372" s="370"/>
      <c r="B372" s="370"/>
      <c r="C372" s="370"/>
      <c r="D372" s="370"/>
      <c r="E372" s="370"/>
      <c r="F372" s="370"/>
      <c r="G372" s="370"/>
      <c r="H372" s="370"/>
      <c r="I372" s="370"/>
      <c r="J372" s="370"/>
      <c r="K372" s="370"/>
      <c r="L372" s="370"/>
      <c r="M372" s="370"/>
      <c r="N372" s="370"/>
      <c r="O372" s="370"/>
      <c r="P372" s="370"/>
      <c r="Q372" s="370"/>
      <c r="R372" s="370"/>
      <c r="S372" s="370"/>
      <c r="T372" s="370"/>
      <c r="U372" s="370"/>
      <c r="V372" s="370"/>
      <c r="W372" s="370"/>
      <c r="X372" s="370"/>
      <c r="Y372" s="370"/>
      <c r="Z372" s="370"/>
      <c r="AA372" s="370"/>
      <c r="AB372" s="370"/>
      <c r="AC372" s="370"/>
      <c r="AD372" s="370"/>
      <c r="AE372" s="370"/>
      <c r="AF372" s="370"/>
      <c r="AG372" s="370"/>
      <c r="AH372" s="370"/>
      <c r="AI372" s="370"/>
      <c r="AJ372" s="370"/>
      <c r="AK372" s="370"/>
      <c r="AL372" s="370"/>
      <c r="AM372" s="370"/>
      <c r="AN372" s="370"/>
      <c r="AO372" s="370"/>
      <c r="AP372" s="370"/>
      <c r="AQ372" s="370"/>
      <c r="AR372" s="370"/>
      <c r="AS372" s="370"/>
      <c r="AT372" s="370"/>
      <c r="AU372" s="370"/>
      <c r="AV372" s="370"/>
      <c r="AW372" s="370"/>
      <c r="AX372" s="370"/>
      <c r="AY372" s="370"/>
    </row>
    <row r="373" ht="15.75" customHeight="1">
      <c r="A373" s="370"/>
      <c r="B373" s="370"/>
      <c r="C373" s="370"/>
      <c r="D373" s="370"/>
      <c r="E373" s="370"/>
      <c r="F373" s="370"/>
      <c r="G373" s="370"/>
      <c r="H373" s="370"/>
      <c r="I373" s="370"/>
      <c r="J373" s="370"/>
      <c r="K373" s="370"/>
      <c r="L373" s="370"/>
      <c r="M373" s="370"/>
      <c r="N373" s="370"/>
      <c r="O373" s="370"/>
      <c r="P373" s="370"/>
      <c r="Q373" s="370"/>
      <c r="R373" s="370"/>
      <c r="S373" s="370"/>
      <c r="T373" s="370"/>
      <c r="U373" s="370"/>
      <c r="V373" s="370"/>
      <c r="W373" s="370"/>
      <c r="X373" s="370"/>
      <c r="Y373" s="370"/>
      <c r="Z373" s="370"/>
      <c r="AA373" s="370"/>
      <c r="AB373" s="370"/>
      <c r="AC373" s="370"/>
      <c r="AD373" s="370"/>
      <c r="AE373" s="370"/>
      <c r="AF373" s="370"/>
      <c r="AG373" s="370"/>
      <c r="AH373" s="370"/>
      <c r="AI373" s="370"/>
      <c r="AJ373" s="370"/>
      <c r="AK373" s="370"/>
      <c r="AL373" s="370"/>
      <c r="AM373" s="370"/>
      <c r="AN373" s="370"/>
      <c r="AO373" s="370"/>
      <c r="AP373" s="370"/>
      <c r="AQ373" s="370"/>
      <c r="AR373" s="370"/>
      <c r="AS373" s="370"/>
      <c r="AT373" s="370"/>
      <c r="AU373" s="370"/>
      <c r="AV373" s="370"/>
      <c r="AW373" s="370"/>
      <c r="AX373" s="370"/>
      <c r="AY373" s="370"/>
    </row>
    <row r="374" ht="15.75" customHeight="1">
      <c r="A374" s="370"/>
      <c r="B374" s="370"/>
      <c r="C374" s="370"/>
      <c r="D374" s="370"/>
      <c r="E374" s="370"/>
      <c r="F374" s="370"/>
      <c r="G374" s="370"/>
      <c r="H374" s="370"/>
      <c r="I374" s="370"/>
      <c r="J374" s="370"/>
      <c r="K374" s="370"/>
      <c r="L374" s="370"/>
      <c r="M374" s="370"/>
      <c r="N374" s="370"/>
      <c r="O374" s="370"/>
      <c r="P374" s="370"/>
      <c r="Q374" s="370"/>
      <c r="R374" s="370"/>
      <c r="S374" s="370"/>
      <c r="T374" s="370"/>
      <c r="U374" s="370"/>
      <c r="V374" s="370"/>
      <c r="W374" s="370"/>
      <c r="X374" s="370"/>
      <c r="Y374" s="370"/>
      <c r="Z374" s="370"/>
      <c r="AA374" s="370"/>
      <c r="AB374" s="370"/>
      <c r="AC374" s="370"/>
      <c r="AD374" s="370"/>
      <c r="AE374" s="370"/>
      <c r="AF374" s="370"/>
      <c r="AG374" s="370"/>
      <c r="AH374" s="370"/>
      <c r="AI374" s="370"/>
      <c r="AJ374" s="370"/>
      <c r="AK374" s="370"/>
      <c r="AL374" s="370"/>
      <c r="AM374" s="370"/>
      <c r="AN374" s="370"/>
      <c r="AO374" s="370"/>
      <c r="AP374" s="370"/>
      <c r="AQ374" s="370"/>
      <c r="AR374" s="370"/>
      <c r="AS374" s="370"/>
      <c r="AT374" s="370"/>
      <c r="AU374" s="370"/>
      <c r="AV374" s="370"/>
      <c r="AW374" s="370"/>
      <c r="AX374" s="370"/>
      <c r="AY374" s="370"/>
    </row>
    <row r="375" ht="15.75" customHeight="1">
      <c r="A375" s="370"/>
      <c r="B375" s="370"/>
      <c r="C375" s="370"/>
      <c r="D375" s="370"/>
      <c r="E375" s="370"/>
      <c r="F375" s="370"/>
      <c r="G375" s="370"/>
      <c r="H375" s="370"/>
      <c r="I375" s="370"/>
      <c r="J375" s="370"/>
      <c r="K375" s="370"/>
      <c r="L375" s="370"/>
      <c r="M375" s="370"/>
      <c r="N375" s="370"/>
      <c r="O375" s="370"/>
      <c r="P375" s="370"/>
      <c r="Q375" s="370"/>
      <c r="R375" s="370"/>
      <c r="S375" s="370"/>
      <c r="T375" s="370"/>
      <c r="U375" s="370"/>
      <c r="V375" s="370"/>
      <c r="W375" s="370"/>
      <c r="X375" s="370"/>
      <c r="Y375" s="370"/>
      <c r="Z375" s="370"/>
      <c r="AA375" s="370"/>
      <c r="AB375" s="370"/>
      <c r="AC375" s="370"/>
      <c r="AD375" s="370"/>
      <c r="AE375" s="370"/>
      <c r="AF375" s="370"/>
      <c r="AG375" s="370"/>
      <c r="AH375" s="370"/>
      <c r="AI375" s="370"/>
      <c r="AJ375" s="370"/>
      <c r="AK375" s="370"/>
      <c r="AL375" s="370"/>
      <c r="AM375" s="370"/>
      <c r="AN375" s="370"/>
      <c r="AO375" s="370"/>
      <c r="AP375" s="370"/>
      <c r="AQ375" s="370"/>
      <c r="AR375" s="370"/>
      <c r="AS375" s="370"/>
      <c r="AT375" s="370"/>
      <c r="AU375" s="370"/>
      <c r="AV375" s="370"/>
      <c r="AW375" s="370"/>
      <c r="AX375" s="370"/>
      <c r="AY375" s="370"/>
    </row>
    <row r="376" ht="15.75" customHeight="1">
      <c r="A376" s="370"/>
      <c r="B376" s="370"/>
      <c r="C376" s="370"/>
      <c r="D376" s="370"/>
      <c r="E376" s="370"/>
      <c r="F376" s="370"/>
      <c r="G376" s="370"/>
      <c r="H376" s="370"/>
      <c r="I376" s="370"/>
      <c r="J376" s="370"/>
      <c r="K376" s="370"/>
      <c r="L376" s="370"/>
      <c r="M376" s="370"/>
      <c r="N376" s="370"/>
      <c r="O376" s="370"/>
      <c r="P376" s="370"/>
      <c r="Q376" s="370"/>
      <c r="R376" s="370"/>
      <c r="S376" s="370"/>
      <c r="T376" s="370"/>
      <c r="U376" s="370"/>
      <c r="V376" s="370"/>
      <c r="W376" s="370"/>
      <c r="X376" s="370"/>
      <c r="Y376" s="370"/>
      <c r="Z376" s="370"/>
      <c r="AA376" s="370"/>
      <c r="AB376" s="370"/>
      <c r="AC376" s="370"/>
      <c r="AD376" s="370"/>
      <c r="AE376" s="370"/>
      <c r="AF376" s="370"/>
      <c r="AG376" s="370"/>
      <c r="AH376" s="370"/>
      <c r="AI376" s="370"/>
      <c r="AJ376" s="370"/>
      <c r="AK376" s="370"/>
      <c r="AL376" s="370"/>
      <c r="AM376" s="370"/>
      <c r="AN376" s="370"/>
      <c r="AO376" s="370"/>
      <c r="AP376" s="370"/>
      <c r="AQ376" s="370"/>
      <c r="AR376" s="370"/>
      <c r="AS376" s="370"/>
      <c r="AT376" s="370"/>
      <c r="AU376" s="370"/>
      <c r="AV376" s="370"/>
      <c r="AW376" s="370"/>
      <c r="AX376" s="370"/>
      <c r="AY376" s="370"/>
    </row>
    <row r="377" ht="15.75" customHeight="1">
      <c r="A377" s="370"/>
      <c r="B377" s="370"/>
      <c r="C377" s="370"/>
      <c r="D377" s="370"/>
      <c r="E377" s="370"/>
      <c r="F377" s="370"/>
      <c r="G377" s="370"/>
      <c r="H377" s="370"/>
      <c r="I377" s="370"/>
      <c r="J377" s="370"/>
      <c r="K377" s="370"/>
      <c r="L377" s="370"/>
      <c r="M377" s="370"/>
      <c r="N377" s="370"/>
      <c r="O377" s="370"/>
      <c r="P377" s="370"/>
      <c r="Q377" s="370"/>
      <c r="R377" s="370"/>
      <c r="S377" s="370"/>
      <c r="T377" s="370"/>
      <c r="U377" s="370"/>
      <c r="V377" s="370"/>
      <c r="W377" s="370"/>
      <c r="X377" s="370"/>
      <c r="Y377" s="370"/>
      <c r="Z377" s="370"/>
      <c r="AA377" s="370"/>
      <c r="AB377" s="370"/>
      <c r="AC377" s="370"/>
      <c r="AD377" s="370"/>
      <c r="AE377" s="370"/>
      <c r="AF377" s="370"/>
      <c r="AG377" s="370"/>
      <c r="AH377" s="370"/>
      <c r="AI377" s="370"/>
      <c r="AJ377" s="370"/>
      <c r="AK377" s="370"/>
      <c r="AL377" s="370"/>
      <c r="AM377" s="370"/>
      <c r="AN377" s="370"/>
      <c r="AO377" s="370"/>
      <c r="AP377" s="370"/>
      <c r="AQ377" s="370"/>
      <c r="AR377" s="370"/>
      <c r="AS377" s="370"/>
      <c r="AT377" s="370"/>
      <c r="AU377" s="370"/>
      <c r="AV377" s="370"/>
      <c r="AW377" s="370"/>
      <c r="AX377" s="370"/>
      <c r="AY377" s="370"/>
    </row>
    <row r="378" ht="15.75" customHeight="1">
      <c r="A378" s="370"/>
      <c r="B378" s="370"/>
      <c r="C378" s="370"/>
      <c r="D378" s="370"/>
      <c r="E378" s="370"/>
      <c r="F378" s="370"/>
      <c r="G378" s="370"/>
      <c r="H378" s="370"/>
      <c r="I378" s="370"/>
      <c r="J378" s="370"/>
      <c r="K378" s="370"/>
      <c r="L378" s="370"/>
      <c r="M378" s="370"/>
      <c r="N378" s="370"/>
      <c r="O378" s="370"/>
      <c r="P378" s="370"/>
      <c r="Q378" s="370"/>
      <c r="R378" s="370"/>
      <c r="S378" s="370"/>
      <c r="T378" s="370"/>
      <c r="U378" s="370"/>
      <c r="V378" s="370"/>
      <c r="W378" s="370"/>
      <c r="X378" s="370"/>
      <c r="Y378" s="370"/>
      <c r="Z378" s="370"/>
      <c r="AA378" s="370"/>
      <c r="AB378" s="370"/>
      <c r="AC378" s="370"/>
      <c r="AD378" s="370"/>
      <c r="AE378" s="370"/>
      <c r="AF378" s="370"/>
      <c r="AG378" s="370"/>
      <c r="AH378" s="370"/>
      <c r="AI378" s="370"/>
      <c r="AJ378" s="370"/>
      <c r="AK378" s="370"/>
      <c r="AL378" s="370"/>
      <c r="AM378" s="370"/>
      <c r="AN378" s="370"/>
      <c r="AO378" s="370"/>
      <c r="AP378" s="370"/>
      <c r="AQ378" s="370"/>
      <c r="AR378" s="370"/>
      <c r="AS378" s="370"/>
      <c r="AT378" s="370"/>
      <c r="AU378" s="370"/>
      <c r="AV378" s="370"/>
      <c r="AW378" s="370"/>
      <c r="AX378" s="370"/>
      <c r="AY378" s="370"/>
    </row>
    <row r="379" ht="15.75" customHeight="1">
      <c r="A379" s="370"/>
      <c r="B379" s="370"/>
      <c r="C379" s="370"/>
      <c r="D379" s="370"/>
      <c r="E379" s="370"/>
      <c r="F379" s="370"/>
      <c r="G379" s="370"/>
      <c r="H379" s="370"/>
      <c r="I379" s="370"/>
      <c r="J379" s="370"/>
      <c r="K379" s="370"/>
      <c r="L379" s="370"/>
      <c r="M379" s="370"/>
      <c r="N379" s="370"/>
      <c r="O379" s="370"/>
      <c r="P379" s="370"/>
      <c r="Q379" s="370"/>
      <c r="R379" s="370"/>
      <c r="S379" s="370"/>
      <c r="T379" s="370"/>
      <c r="U379" s="370"/>
      <c r="V379" s="370"/>
      <c r="W379" s="370"/>
      <c r="X379" s="370"/>
      <c r="Y379" s="370"/>
      <c r="Z379" s="370"/>
      <c r="AA379" s="370"/>
      <c r="AB379" s="370"/>
      <c r="AC379" s="370"/>
      <c r="AD379" s="370"/>
      <c r="AE379" s="370"/>
      <c r="AF379" s="370"/>
      <c r="AG379" s="370"/>
      <c r="AH379" s="370"/>
      <c r="AI379" s="370"/>
      <c r="AJ379" s="370"/>
      <c r="AK379" s="370"/>
      <c r="AL379" s="370"/>
      <c r="AM379" s="370"/>
      <c r="AN379" s="370"/>
      <c r="AO379" s="370"/>
      <c r="AP379" s="370"/>
      <c r="AQ379" s="370"/>
      <c r="AR379" s="370"/>
      <c r="AS379" s="370"/>
      <c r="AT379" s="370"/>
      <c r="AU379" s="370"/>
      <c r="AV379" s="370"/>
      <c r="AW379" s="370"/>
      <c r="AX379" s="370"/>
      <c r="AY379" s="370"/>
    </row>
    <row r="380" ht="15.75" customHeight="1">
      <c r="A380" s="370"/>
      <c r="B380" s="370"/>
      <c r="C380" s="370"/>
      <c r="D380" s="370"/>
      <c r="E380" s="370"/>
      <c r="F380" s="370"/>
      <c r="G380" s="370"/>
      <c r="H380" s="370"/>
      <c r="I380" s="370"/>
      <c r="J380" s="370"/>
      <c r="K380" s="370"/>
      <c r="L380" s="370"/>
      <c r="M380" s="370"/>
      <c r="N380" s="370"/>
      <c r="O380" s="370"/>
      <c r="P380" s="370"/>
      <c r="Q380" s="370"/>
      <c r="R380" s="370"/>
      <c r="S380" s="370"/>
      <c r="T380" s="370"/>
      <c r="U380" s="370"/>
      <c r="V380" s="370"/>
      <c r="W380" s="370"/>
      <c r="X380" s="370"/>
      <c r="Y380" s="370"/>
      <c r="Z380" s="370"/>
      <c r="AA380" s="370"/>
      <c r="AB380" s="370"/>
      <c r="AC380" s="370"/>
      <c r="AD380" s="370"/>
      <c r="AE380" s="370"/>
      <c r="AF380" s="370"/>
      <c r="AG380" s="370"/>
      <c r="AH380" s="370"/>
      <c r="AI380" s="370"/>
      <c r="AJ380" s="370"/>
      <c r="AK380" s="370"/>
      <c r="AL380" s="370"/>
      <c r="AM380" s="370"/>
      <c r="AN380" s="370"/>
      <c r="AO380" s="370"/>
      <c r="AP380" s="370"/>
      <c r="AQ380" s="370"/>
      <c r="AR380" s="370"/>
      <c r="AS380" s="370"/>
      <c r="AT380" s="370"/>
      <c r="AU380" s="370"/>
      <c r="AV380" s="370"/>
      <c r="AW380" s="370"/>
      <c r="AX380" s="370"/>
      <c r="AY380" s="370"/>
    </row>
    <row r="381" ht="15.75" customHeight="1">
      <c r="A381" s="370"/>
      <c r="B381" s="370"/>
      <c r="C381" s="370"/>
      <c r="D381" s="370"/>
      <c r="E381" s="370"/>
      <c r="F381" s="370"/>
      <c r="G381" s="370"/>
      <c r="H381" s="370"/>
      <c r="I381" s="370"/>
      <c r="J381" s="370"/>
      <c r="K381" s="370"/>
      <c r="L381" s="370"/>
      <c r="M381" s="370"/>
      <c r="N381" s="370"/>
      <c r="O381" s="370"/>
      <c r="P381" s="370"/>
      <c r="Q381" s="370"/>
      <c r="R381" s="370"/>
      <c r="S381" s="370"/>
      <c r="T381" s="370"/>
      <c r="U381" s="370"/>
      <c r="V381" s="370"/>
      <c r="W381" s="370"/>
      <c r="X381" s="370"/>
      <c r="Y381" s="370"/>
      <c r="Z381" s="370"/>
      <c r="AA381" s="370"/>
      <c r="AB381" s="370"/>
      <c r="AC381" s="370"/>
      <c r="AD381" s="370"/>
      <c r="AE381" s="370"/>
      <c r="AF381" s="370"/>
      <c r="AG381" s="370"/>
      <c r="AH381" s="370"/>
      <c r="AI381" s="370"/>
      <c r="AJ381" s="370"/>
      <c r="AK381" s="370"/>
      <c r="AL381" s="370"/>
      <c r="AM381" s="370"/>
      <c r="AN381" s="370"/>
      <c r="AO381" s="370"/>
      <c r="AP381" s="370"/>
      <c r="AQ381" s="370"/>
      <c r="AR381" s="370"/>
      <c r="AS381" s="370"/>
      <c r="AT381" s="370"/>
      <c r="AU381" s="370"/>
      <c r="AV381" s="370"/>
      <c r="AW381" s="370"/>
      <c r="AX381" s="370"/>
      <c r="AY381" s="370"/>
    </row>
    <row r="382" ht="15.75" customHeight="1">
      <c r="A382" s="370"/>
      <c r="B382" s="370"/>
      <c r="C382" s="370"/>
      <c r="D382" s="370"/>
      <c r="E382" s="370"/>
      <c r="F382" s="370"/>
      <c r="G382" s="370"/>
      <c r="H382" s="370"/>
      <c r="I382" s="370"/>
      <c r="J382" s="370"/>
      <c r="K382" s="370"/>
      <c r="L382" s="370"/>
      <c r="M382" s="370"/>
      <c r="N382" s="370"/>
      <c r="O382" s="370"/>
      <c r="P382" s="370"/>
      <c r="Q382" s="370"/>
      <c r="R382" s="370"/>
      <c r="S382" s="370"/>
      <c r="T382" s="370"/>
      <c r="U382" s="370"/>
      <c r="V382" s="370"/>
      <c r="W382" s="370"/>
      <c r="X382" s="370"/>
      <c r="Y382" s="370"/>
      <c r="Z382" s="370"/>
      <c r="AA382" s="370"/>
      <c r="AB382" s="370"/>
      <c r="AC382" s="370"/>
      <c r="AD382" s="370"/>
      <c r="AE382" s="370"/>
      <c r="AF382" s="370"/>
      <c r="AG382" s="370"/>
      <c r="AH382" s="370"/>
      <c r="AI382" s="370"/>
      <c r="AJ382" s="370"/>
      <c r="AK382" s="370"/>
      <c r="AL382" s="370"/>
      <c r="AM382" s="370"/>
      <c r="AN382" s="370"/>
      <c r="AO382" s="370"/>
      <c r="AP382" s="370"/>
      <c r="AQ382" s="370"/>
      <c r="AR382" s="370"/>
      <c r="AS382" s="370"/>
      <c r="AT382" s="370"/>
      <c r="AU382" s="370"/>
      <c r="AV382" s="370"/>
      <c r="AW382" s="370"/>
      <c r="AX382" s="370"/>
      <c r="AY382" s="370"/>
    </row>
    <row r="383" ht="15.75" customHeight="1">
      <c r="A383" s="370"/>
      <c r="B383" s="370"/>
      <c r="C383" s="370"/>
      <c r="D383" s="370"/>
      <c r="E383" s="370"/>
      <c r="F383" s="370"/>
      <c r="G383" s="370"/>
      <c r="H383" s="370"/>
      <c r="I383" s="370"/>
      <c r="J383" s="370"/>
      <c r="K383" s="370"/>
      <c r="L383" s="370"/>
      <c r="M383" s="370"/>
      <c r="N383" s="370"/>
      <c r="O383" s="370"/>
      <c r="P383" s="370"/>
      <c r="Q383" s="370"/>
      <c r="R383" s="370"/>
      <c r="S383" s="370"/>
      <c r="T383" s="370"/>
      <c r="U383" s="370"/>
      <c r="V383" s="370"/>
      <c r="W383" s="370"/>
      <c r="X383" s="370"/>
      <c r="Y383" s="370"/>
      <c r="Z383" s="370"/>
      <c r="AA383" s="370"/>
      <c r="AB383" s="370"/>
      <c r="AC383" s="370"/>
      <c r="AD383" s="370"/>
      <c r="AE383" s="370"/>
      <c r="AF383" s="370"/>
      <c r="AG383" s="370"/>
      <c r="AH383" s="370"/>
      <c r="AI383" s="370"/>
      <c r="AJ383" s="370"/>
      <c r="AK383" s="370"/>
      <c r="AL383" s="370"/>
      <c r="AM383" s="370"/>
      <c r="AN383" s="370"/>
      <c r="AO383" s="370"/>
      <c r="AP383" s="370"/>
      <c r="AQ383" s="370"/>
      <c r="AR383" s="370"/>
      <c r="AS383" s="370"/>
      <c r="AT383" s="370"/>
      <c r="AU383" s="370"/>
      <c r="AV383" s="370"/>
      <c r="AW383" s="370"/>
      <c r="AX383" s="370"/>
      <c r="AY383" s="370"/>
    </row>
    <row r="384" ht="15.75" customHeight="1">
      <c r="A384" s="370"/>
      <c r="B384" s="370"/>
      <c r="C384" s="370"/>
      <c r="D384" s="370"/>
      <c r="E384" s="370"/>
      <c r="F384" s="370"/>
      <c r="G384" s="370"/>
      <c r="H384" s="370"/>
      <c r="I384" s="370"/>
      <c r="J384" s="370"/>
      <c r="K384" s="370"/>
      <c r="L384" s="370"/>
      <c r="M384" s="370"/>
      <c r="N384" s="370"/>
      <c r="O384" s="370"/>
      <c r="P384" s="370"/>
      <c r="Q384" s="370"/>
      <c r="R384" s="370"/>
      <c r="S384" s="370"/>
      <c r="T384" s="370"/>
      <c r="U384" s="370"/>
      <c r="V384" s="370"/>
      <c r="W384" s="370"/>
      <c r="X384" s="370"/>
      <c r="Y384" s="370"/>
      <c r="Z384" s="370"/>
      <c r="AA384" s="370"/>
      <c r="AB384" s="370"/>
      <c r="AC384" s="370"/>
      <c r="AD384" s="370"/>
      <c r="AE384" s="370"/>
      <c r="AF384" s="370"/>
      <c r="AG384" s="370"/>
      <c r="AH384" s="370"/>
      <c r="AI384" s="370"/>
      <c r="AJ384" s="370"/>
      <c r="AK384" s="370"/>
      <c r="AL384" s="370"/>
      <c r="AM384" s="370"/>
      <c r="AN384" s="370"/>
      <c r="AO384" s="370"/>
      <c r="AP384" s="370"/>
      <c r="AQ384" s="370"/>
      <c r="AR384" s="370"/>
      <c r="AS384" s="370"/>
      <c r="AT384" s="370"/>
      <c r="AU384" s="370"/>
      <c r="AV384" s="370"/>
      <c r="AW384" s="370"/>
      <c r="AX384" s="370"/>
      <c r="AY384" s="370"/>
    </row>
    <row r="385" ht="15.75" customHeight="1">
      <c r="A385" s="370"/>
      <c r="B385" s="370"/>
      <c r="C385" s="370"/>
      <c r="D385" s="370"/>
      <c r="E385" s="370"/>
      <c r="F385" s="370"/>
      <c r="G385" s="370"/>
      <c r="H385" s="370"/>
      <c r="I385" s="370"/>
      <c r="J385" s="370"/>
      <c r="K385" s="370"/>
      <c r="L385" s="370"/>
      <c r="M385" s="370"/>
      <c r="N385" s="370"/>
      <c r="O385" s="370"/>
      <c r="P385" s="370"/>
      <c r="Q385" s="370"/>
      <c r="R385" s="370"/>
      <c r="S385" s="370"/>
      <c r="T385" s="370"/>
      <c r="U385" s="370"/>
      <c r="V385" s="370"/>
      <c r="W385" s="370"/>
      <c r="X385" s="370"/>
      <c r="Y385" s="370"/>
      <c r="Z385" s="370"/>
      <c r="AA385" s="370"/>
      <c r="AB385" s="370"/>
      <c r="AC385" s="370"/>
      <c r="AD385" s="370"/>
      <c r="AE385" s="370"/>
      <c r="AF385" s="370"/>
      <c r="AG385" s="370"/>
      <c r="AH385" s="370"/>
      <c r="AI385" s="370"/>
      <c r="AJ385" s="370"/>
      <c r="AK385" s="370"/>
      <c r="AL385" s="370"/>
      <c r="AM385" s="370"/>
      <c r="AN385" s="370"/>
      <c r="AO385" s="370"/>
      <c r="AP385" s="370"/>
      <c r="AQ385" s="370"/>
      <c r="AR385" s="370"/>
      <c r="AS385" s="370"/>
      <c r="AT385" s="370"/>
      <c r="AU385" s="370"/>
      <c r="AV385" s="370"/>
      <c r="AW385" s="370"/>
      <c r="AX385" s="370"/>
      <c r="AY385" s="370"/>
    </row>
    <row r="386" ht="15.75" customHeight="1">
      <c r="A386" s="370"/>
      <c r="B386" s="370"/>
      <c r="C386" s="370"/>
      <c r="D386" s="370"/>
      <c r="E386" s="370"/>
      <c r="F386" s="370"/>
      <c r="G386" s="370"/>
      <c r="H386" s="370"/>
      <c r="I386" s="370"/>
      <c r="J386" s="370"/>
      <c r="K386" s="370"/>
      <c r="L386" s="370"/>
      <c r="M386" s="370"/>
      <c r="N386" s="370"/>
      <c r="O386" s="370"/>
      <c r="P386" s="370"/>
      <c r="Q386" s="370"/>
      <c r="R386" s="370"/>
      <c r="S386" s="370"/>
      <c r="T386" s="370"/>
      <c r="U386" s="370"/>
      <c r="V386" s="370"/>
      <c r="W386" s="370"/>
      <c r="X386" s="370"/>
      <c r="Y386" s="370"/>
      <c r="Z386" s="370"/>
      <c r="AA386" s="370"/>
      <c r="AB386" s="370"/>
      <c r="AC386" s="370"/>
      <c r="AD386" s="370"/>
      <c r="AE386" s="370"/>
      <c r="AF386" s="370"/>
      <c r="AG386" s="370"/>
      <c r="AH386" s="370"/>
      <c r="AI386" s="370"/>
      <c r="AJ386" s="370"/>
      <c r="AK386" s="370"/>
      <c r="AL386" s="370"/>
      <c r="AM386" s="370"/>
      <c r="AN386" s="370"/>
      <c r="AO386" s="370"/>
      <c r="AP386" s="370"/>
      <c r="AQ386" s="370"/>
      <c r="AR386" s="370"/>
      <c r="AS386" s="370"/>
      <c r="AT386" s="370"/>
      <c r="AU386" s="370"/>
      <c r="AV386" s="370"/>
      <c r="AW386" s="370"/>
      <c r="AX386" s="370"/>
      <c r="AY386" s="370"/>
    </row>
    <row r="387" ht="15.75" customHeight="1">
      <c r="A387" s="370"/>
      <c r="B387" s="370"/>
      <c r="C387" s="370"/>
      <c r="D387" s="370"/>
      <c r="E387" s="370"/>
      <c r="F387" s="370"/>
      <c r="G387" s="370"/>
      <c r="H387" s="370"/>
      <c r="I387" s="370"/>
      <c r="J387" s="370"/>
      <c r="K387" s="370"/>
      <c r="L387" s="370"/>
      <c r="M387" s="370"/>
      <c r="N387" s="370"/>
      <c r="O387" s="370"/>
      <c r="P387" s="370"/>
      <c r="Q387" s="370"/>
      <c r="R387" s="370"/>
      <c r="S387" s="370"/>
      <c r="T387" s="370"/>
      <c r="U387" s="370"/>
      <c r="V387" s="370"/>
      <c r="W387" s="370"/>
      <c r="X387" s="370"/>
      <c r="Y387" s="370"/>
      <c r="Z387" s="370"/>
      <c r="AA387" s="370"/>
      <c r="AB387" s="370"/>
      <c r="AC387" s="370"/>
      <c r="AD387" s="370"/>
      <c r="AE387" s="370"/>
      <c r="AF387" s="370"/>
      <c r="AG387" s="370"/>
      <c r="AH387" s="370"/>
      <c r="AI387" s="370"/>
      <c r="AJ387" s="370"/>
      <c r="AK387" s="370"/>
      <c r="AL387" s="370"/>
      <c r="AM387" s="370"/>
      <c r="AN387" s="370"/>
      <c r="AO387" s="370"/>
      <c r="AP387" s="370"/>
      <c r="AQ387" s="370"/>
      <c r="AR387" s="370"/>
      <c r="AS387" s="370"/>
      <c r="AT387" s="370"/>
      <c r="AU387" s="370"/>
      <c r="AV387" s="370"/>
      <c r="AW387" s="370"/>
      <c r="AX387" s="370"/>
      <c r="AY387" s="370"/>
    </row>
    <row r="388" ht="15.75" customHeight="1">
      <c r="A388" s="370"/>
      <c r="B388" s="370"/>
      <c r="C388" s="370"/>
      <c r="D388" s="370"/>
      <c r="E388" s="370"/>
      <c r="F388" s="370"/>
      <c r="G388" s="370"/>
      <c r="H388" s="370"/>
      <c r="I388" s="370"/>
      <c r="J388" s="370"/>
      <c r="K388" s="370"/>
      <c r="L388" s="370"/>
      <c r="M388" s="370"/>
      <c r="N388" s="370"/>
      <c r="O388" s="370"/>
      <c r="P388" s="370"/>
      <c r="Q388" s="370"/>
      <c r="R388" s="370"/>
      <c r="S388" s="370"/>
      <c r="T388" s="370"/>
      <c r="U388" s="370"/>
      <c r="V388" s="370"/>
      <c r="W388" s="370"/>
      <c r="X388" s="370"/>
      <c r="Y388" s="370"/>
      <c r="Z388" s="370"/>
      <c r="AA388" s="370"/>
      <c r="AB388" s="370"/>
      <c r="AC388" s="370"/>
      <c r="AD388" s="370"/>
      <c r="AE388" s="370"/>
      <c r="AF388" s="370"/>
      <c r="AG388" s="370"/>
      <c r="AH388" s="370"/>
      <c r="AI388" s="370"/>
      <c r="AJ388" s="370"/>
      <c r="AK388" s="370"/>
      <c r="AL388" s="370"/>
      <c r="AM388" s="370"/>
      <c r="AN388" s="370"/>
      <c r="AO388" s="370"/>
      <c r="AP388" s="370"/>
      <c r="AQ388" s="370"/>
      <c r="AR388" s="370"/>
      <c r="AS388" s="370"/>
      <c r="AT388" s="370"/>
      <c r="AU388" s="370"/>
      <c r="AV388" s="370"/>
      <c r="AW388" s="370"/>
      <c r="AX388" s="370"/>
      <c r="AY388" s="370"/>
    </row>
    <row r="389" ht="15.75" customHeight="1">
      <c r="A389" s="370"/>
      <c r="B389" s="370"/>
      <c r="C389" s="370"/>
      <c r="D389" s="370"/>
      <c r="E389" s="370"/>
      <c r="F389" s="370"/>
      <c r="G389" s="370"/>
      <c r="H389" s="370"/>
      <c r="I389" s="370"/>
      <c r="J389" s="370"/>
      <c r="K389" s="370"/>
      <c r="L389" s="370"/>
      <c r="M389" s="370"/>
      <c r="N389" s="370"/>
      <c r="O389" s="370"/>
      <c r="P389" s="370"/>
      <c r="Q389" s="370"/>
      <c r="R389" s="370"/>
      <c r="S389" s="370"/>
      <c r="T389" s="370"/>
      <c r="U389" s="370"/>
      <c r="V389" s="370"/>
      <c r="W389" s="370"/>
      <c r="X389" s="370"/>
      <c r="Y389" s="370"/>
      <c r="Z389" s="370"/>
      <c r="AA389" s="370"/>
      <c r="AB389" s="370"/>
      <c r="AC389" s="370"/>
      <c r="AD389" s="370"/>
      <c r="AE389" s="370"/>
      <c r="AF389" s="370"/>
      <c r="AG389" s="370"/>
      <c r="AH389" s="370"/>
      <c r="AI389" s="370"/>
      <c r="AJ389" s="370"/>
      <c r="AK389" s="370"/>
      <c r="AL389" s="370"/>
      <c r="AM389" s="370"/>
      <c r="AN389" s="370"/>
      <c r="AO389" s="370"/>
      <c r="AP389" s="370"/>
      <c r="AQ389" s="370"/>
      <c r="AR389" s="370"/>
      <c r="AS389" s="370"/>
      <c r="AT389" s="370"/>
      <c r="AU389" s="370"/>
      <c r="AV389" s="370"/>
      <c r="AW389" s="370"/>
      <c r="AX389" s="370"/>
      <c r="AY389" s="370"/>
    </row>
    <row r="390" ht="15.75" customHeight="1">
      <c r="A390" s="370"/>
      <c r="B390" s="370"/>
      <c r="C390" s="370"/>
      <c r="D390" s="370"/>
      <c r="E390" s="370"/>
      <c r="F390" s="370"/>
      <c r="G390" s="370"/>
      <c r="H390" s="370"/>
      <c r="I390" s="370"/>
      <c r="J390" s="370"/>
      <c r="K390" s="370"/>
      <c r="L390" s="370"/>
      <c r="M390" s="370"/>
      <c r="N390" s="370"/>
      <c r="O390" s="370"/>
      <c r="P390" s="370"/>
      <c r="Q390" s="370"/>
      <c r="R390" s="370"/>
      <c r="S390" s="370"/>
      <c r="T390" s="370"/>
      <c r="U390" s="370"/>
      <c r="V390" s="370"/>
      <c r="W390" s="370"/>
      <c r="X390" s="370"/>
      <c r="Y390" s="370"/>
      <c r="Z390" s="370"/>
      <c r="AA390" s="370"/>
      <c r="AB390" s="370"/>
      <c r="AC390" s="370"/>
      <c r="AD390" s="370"/>
      <c r="AE390" s="370"/>
      <c r="AF390" s="370"/>
      <c r="AG390" s="370"/>
      <c r="AH390" s="370"/>
      <c r="AI390" s="370"/>
      <c r="AJ390" s="370"/>
      <c r="AK390" s="370"/>
      <c r="AL390" s="370"/>
      <c r="AM390" s="370"/>
      <c r="AN390" s="370"/>
      <c r="AO390" s="370"/>
      <c r="AP390" s="370"/>
      <c r="AQ390" s="370"/>
      <c r="AR390" s="370"/>
      <c r="AS390" s="370"/>
      <c r="AT390" s="370"/>
      <c r="AU390" s="370"/>
      <c r="AV390" s="370"/>
      <c r="AW390" s="370"/>
      <c r="AX390" s="370"/>
      <c r="AY390" s="370"/>
    </row>
    <row r="391" ht="15.75" customHeight="1">
      <c r="A391" s="370"/>
      <c r="B391" s="370"/>
      <c r="C391" s="370"/>
      <c r="D391" s="370"/>
      <c r="E391" s="370"/>
      <c r="F391" s="370"/>
      <c r="G391" s="370"/>
      <c r="H391" s="370"/>
      <c r="I391" s="370"/>
      <c r="J391" s="370"/>
      <c r="K391" s="370"/>
      <c r="L391" s="370"/>
      <c r="M391" s="370"/>
      <c r="N391" s="370"/>
      <c r="O391" s="370"/>
      <c r="P391" s="370"/>
      <c r="Q391" s="370"/>
      <c r="R391" s="370"/>
      <c r="S391" s="370"/>
      <c r="T391" s="370"/>
      <c r="U391" s="370"/>
      <c r="V391" s="370"/>
      <c r="W391" s="370"/>
      <c r="X391" s="370"/>
      <c r="Y391" s="370"/>
      <c r="Z391" s="370"/>
      <c r="AA391" s="370"/>
      <c r="AB391" s="370"/>
      <c r="AC391" s="370"/>
      <c r="AD391" s="370"/>
      <c r="AE391" s="370"/>
      <c r="AF391" s="370"/>
      <c r="AG391" s="370"/>
      <c r="AH391" s="370"/>
      <c r="AI391" s="370"/>
      <c r="AJ391" s="370"/>
      <c r="AK391" s="370"/>
      <c r="AL391" s="370"/>
      <c r="AM391" s="370"/>
      <c r="AN391" s="370"/>
      <c r="AO391" s="370"/>
      <c r="AP391" s="370"/>
      <c r="AQ391" s="370"/>
      <c r="AR391" s="370"/>
      <c r="AS391" s="370"/>
      <c r="AT391" s="370"/>
      <c r="AU391" s="370"/>
      <c r="AV391" s="370"/>
      <c r="AW391" s="370"/>
      <c r="AX391" s="370"/>
      <c r="AY391" s="370"/>
    </row>
    <row r="392" ht="15.75" customHeight="1">
      <c r="A392" s="370"/>
      <c r="B392" s="370"/>
      <c r="C392" s="370"/>
      <c r="D392" s="370"/>
      <c r="E392" s="370"/>
      <c r="F392" s="370"/>
      <c r="G392" s="370"/>
      <c r="H392" s="370"/>
      <c r="I392" s="370"/>
      <c r="J392" s="370"/>
      <c r="K392" s="370"/>
      <c r="L392" s="370"/>
      <c r="M392" s="370"/>
      <c r="N392" s="370"/>
      <c r="O392" s="370"/>
      <c r="P392" s="370"/>
      <c r="Q392" s="370"/>
      <c r="R392" s="370"/>
      <c r="S392" s="370"/>
      <c r="T392" s="370"/>
      <c r="U392" s="370"/>
      <c r="V392" s="370"/>
      <c r="W392" s="370"/>
      <c r="X392" s="370"/>
      <c r="Y392" s="370"/>
      <c r="Z392" s="370"/>
      <c r="AA392" s="370"/>
      <c r="AB392" s="370"/>
      <c r="AC392" s="370"/>
      <c r="AD392" s="370"/>
      <c r="AE392" s="370"/>
      <c r="AF392" s="370"/>
      <c r="AG392" s="370"/>
      <c r="AH392" s="370"/>
      <c r="AI392" s="370"/>
      <c r="AJ392" s="370"/>
      <c r="AK392" s="370"/>
      <c r="AL392" s="370"/>
      <c r="AM392" s="370"/>
      <c r="AN392" s="370"/>
      <c r="AO392" s="370"/>
      <c r="AP392" s="370"/>
      <c r="AQ392" s="370"/>
      <c r="AR392" s="370"/>
      <c r="AS392" s="370"/>
      <c r="AT392" s="370"/>
      <c r="AU392" s="370"/>
      <c r="AV392" s="370"/>
      <c r="AW392" s="370"/>
      <c r="AX392" s="370"/>
      <c r="AY392" s="370"/>
    </row>
    <row r="393" ht="15.75" customHeight="1">
      <c r="A393" s="370"/>
      <c r="B393" s="370"/>
      <c r="C393" s="370"/>
      <c r="D393" s="370"/>
      <c r="E393" s="370"/>
      <c r="F393" s="370"/>
      <c r="G393" s="370"/>
      <c r="H393" s="370"/>
      <c r="I393" s="370"/>
      <c r="J393" s="370"/>
      <c r="K393" s="370"/>
      <c r="L393" s="370"/>
      <c r="M393" s="370"/>
      <c r="N393" s="370"/>
      <c r="O393" s="370"/>
      <c r="P393" s="370"/>
      <c r="Q393" s="370"/>
      <c r="R393" s="370"/>
      <c r="S393" s="370"/>
      <c r="T393" s="370"/>
      <c r="U393" s="370"/>
      <c r="V393" s="370"/>
      <c r="W393" s="370"/>
      <c r="X393" s="370"/>
      <c r="Y393" s="370"/>
      <c r="Z393" s="370"/>
      <c r="AA393" s="370"/>
      <c r="AB393" s="370"/>
      <c r="AC393" s="370"/>
      <c r="AD393" s="370"/>
      <c r="AE393" s="370"/>
      <c r="AF393" s="370"/>
      <c r="AG393" s="370"/>
      <c r="AH393" s="370"/>
      <c r="AI393" s="370"/>
      <c r="AJ393" s="370"/>
      <c r="AK393" s="370"/>
      <c r="AL393" s="370"/>
      <c r="AM393" s="370"/>
      <c r="AN393" s="370"/>
      <c r="AO393" s="370"/>
      <c r="AP393" s="370"/>
      <c r="AQ393" s="370"/>
      <c r="AR393" s="370"/>
      <c r="AS393" s="370"/>
      <c r="AT393" s="370"/>
      <c r="AU393" s="370"/>
      <c r="AV393" s="370"/>
      <c r="AW393" s="370"/>
      <c r="AX393" s="370"/>
      <c r="AY393" s="370"/>
    </row>
    <row r="394" ht="15.75" customHeight="1">
      <c r="A394" s="370"/>
      <c r="B394" s="370"/>
      <c r="C394" s="370"/>
      <c r="D394" s="370"/>
      <c r="E394" s="370"/>
      <c r="F394" s="370"/>
      <c r="G394" s="370"/>
      <c r="H394" s="370"/>
      <c r="I394" s="370"/>
      <c r="J394" s="370"/>
      <c r="K394" s="370"/>
      <c r="L394" s="370"/>
      <c r="M394" s="370"/>
      <c r="N394" s="370"/>
      <c r="O394" s="370"/>
      <c r="P394" s="370"/>
      <c r="Q394" s="370"/>
      <c r="R394" s="370"/>
      <c r="S394" s="370"/>
      <c r="T394" s="370"/>
      <c r="U394" s="370"/>
      <c r="V394" s="370"/>
      <c r="W394" s="370"/>
      <c r="X394" s="370"/>
      <c r="Y394" s="370"/>
      <c r="Z394" s="370"/>
      <c r="AA394" s="370"/>
      <c r="AB394" s="370"/>
      <c r="AC394" s="370"/>
      <c r="AD394" s="370"/>
      <c r="AE394" s="370"/>
      <c r="AF394" s="370"/>
      <c r="AG394" s="370"/>
      <c r="AH394" s="370"/>
      <c r="AI394" s="370"/>
      <c r="AJ394" s="370"/>
      <c r="AK394" s="370"/>
      <c r="AL394" s="370"/>
      <c r="AM394" s="370"/>
      <c r="AN394" s="370"/>
      <c r="AO394" s="370"/>
      <c r="AP394" s="370"/>
      <c r="AQ394" s="370"/>
      <c r="AR394" s="370"/>
      <c r="AS394" s="370"/>
      <c r="AT394" s="370"/>
      <c r="AU394" s="370"/>
      <c r="AV394" s="370"/>
      <c r="AW394" s="370"/>
      <c r="AX394" s="370"/>
      <c r="AY394" s="370"/>
    </row>
    <row r="395" ht="15.75" customHeight="1">
      <c r="A395" s="370"/>
      <c r="B395" s="370"/>
      <c r="C395" s="370"/>
      <c r="D395" s="370"/>
      <c r="E395" s="370"/>
      <c r="F395" s="370"/>
      <c r="G395" s="370"/>
      <c r="H395" s="370"/>
      <c r="I395" s="370"/>
      <c r="J395" s="370"/>
      <c r="K395" s="370"/>
      <c r="L395" s="370"/>
      <c r="M395" s="370"/>
      <c r="N395" s="370"/>
      <c r="O395" s="370"/>
      <c r="P395" s="370"/>
      <c r="Q395" s="370"/>
      <c r="R395" s="370"/>
      <c r="S395" s="370"/>
      <c r="T395" s="370"/>
      <c r="U395" s="370"/>
      <c r="V395" s="370"/>
      <c r="W395" s="370"/>
      <c r="X395" s="370"/>
      <c r="Y395" s="370"/>
      <c r="Z395" s="370"/>
      <c r="AA395" s="370"/>
      <c r="AB395" s="370"/>
      <c r="AC395" s="370"/>
      <c r="AD395" s="370"/>
      <c r="AE395" s="370"/>
      <c r="AF395" s="370"/>
      <c r="AG395" s="370"/>
      <c r="AH395" s="370"/>
      <c r="AI395" s="370"/>
      <c r="AJ395" s="370"/>
      <c r="AK395" s="370"/>
      <c r="AL395" s="370"/>
      <c r="AM395" s="370"/>
      <c r="AN395" s="370"/>
      <c r="AO395" s="370"/>
      <c r="AP395" s="370"/>
      <c r="AQ395" s="370"/>
      <c r="AR395" s="370"/>
      <c r="AS395" s="370"/>
      <c r="AT395" s="370"/>
      <c r="AU395" s="370"/>
      <c r="AV395" s="370"/>
      <c r="AW395" s="370"/>
      <c r="AX395" s="370"/>
      <c r="AY395" s="370"/>
    </row>
    <row r="396" ht="15.75" customHeight="1">
      <c r="A396" s="370"/>
      <c r="B396" s="370"/>
      <c r="C396" s="370"/>
      <c r="D396" s="370"/>
      <c r="E396" s="370"/>
      <c r="F396" s="370"/>
      <c r="G396" s="370"/>
      <c r="H396" s="370"/>
      <c r="I396" s="370"/>
      <c r="J396" s="370"/>
      <c r="K396" s="370"/>
      <c r="L396" s="370"/>
      <c r="M396" s="370"/>
      <c r="N396" s="370"/>
      <c r="O396" s="370"/>
      <c r="P396" s="370"/>
      <c r="Q396" s="370"/>
      <c r="R396" s="370"/>
      <c r="S396" s="370"/>
      <c r="T396" s="370"/>
      <c r="U396" s="370"/>
      <c r="V396" s="370"/>
      <c r="W396" s="370"/>
      <c r="X396" s="370"/>
      <c r="Y396" s="370"/>
      <c r="Z396" s="370"/>
      <c r="AA396" s="370"/>
      <c r="AB396" s="370"/>
      <c r="AC396" s="370"/>
      <c r="AD396" s="370"/>
      <c r="AE396" s="370"/>
      <c r="AF396" s="370"/>
      <c r="AG396" s="370"/>
      <c r="AH396" s="370"/>
      <c r="AI396" s="370"/>
      <c r="AJ396" s="370"/>
      <c r="AK396" s="370"/>
      <c r="AL396" s="370"/>
      <c r="AM396" s="370"/>
      <c r="AN396" s="370"/>
      <c r="AO396" s="370"/>
      <c r="AP396" s="370"/>
      <c r="AQ396" s="370"/>
      <c r="AR396" s="370"/>
      <c r="AS396" s="370"/>
      <c r="AT396" s="370"/>
      <c r="AU396" s="370"/>
      <c r="AV396" s="370"/>
      <c r="AW396" s="370"/>
      <c r="AX396" s="370"/>
      <c r="AY396" s="370"/>
    </row>
    <row r="397" ht="15.75" customHeight="1">
      <c r="A397" s="370"/>
      <c r="B397" s="370"/>
      <c r="C397" s="370"/>
      <c r="D397" s="370"/>
      <c r="E397" s="370"/>
      <c r="F397" s="370"/>
      <c r="G397" s="370"/>
      <c r="H397" s="370"/>
      <c r="I397" s="370"/>
      <c r="J397" s="370"/>
      <c r="K397" s="370"/>
      <c r="L397" s="370"/>
      <c r="M397" s="370"/>
      <c r="N397" s="370"/>
      <c r="O397" s="370"/>
      <c r="P397" s="370"/>
      <c r="Q397" s="370"/>
      <c r="R397" s="370"/>
      <c r="S397" s="370"/>
      <c r="T397" s="370"/>
      <c r="U397" s="370"/>
      <c r="V397" s="370"/>
      <c r="W397" s="370"/>
      <c r="X397" s="370"/>
      <c r="Y397" s="370"/>
      <c r="Z397" s="370"/>
      <c r="AA397" s="370"/>
      <c r="AB397" s="370"/>
      <c r="AC397" s="370"/>
      <c r="AD397" s="370"/>
      <c r="AE397" s="370"/>
      <c r="AF397" s="370"/>
      <c r="AG397" s="370"/>
      <c r="AH397" s="370"/>
      <c r="AI397" s="370"/>
      <c r="AJ397" s="370"/>
      <c r="AK397" s="370"/>
      <c r="AL397" s="370"/>
      <c r="AM397" s="370"/>
      <c r="AN397" s="370"/>
      <c r="AO397" s="370"/>
      <c r="AP397" s="370"/>
      <c r="AQ397" s="370"/>
      <c r="AR397" s="370"/>
      <c r="AS397" s="370"/>
      <c r="AT397" s="370"/>
      <c r="AU397" s="370"/>
      <c r="AV397" s="370"/>
      <c r="AW397" s="370"/>
      <c r="AX397" s="370"/>
      <c r="AY397" s="370"/>
    </row>
    <row r="398" ht="15.75" customHeight="1">
      <c r="A398" s="370"/>
      <c r="B398" s="370"/>
      <c r="C398" s="370"/>
      <c r="D398" s="370"/>
      <c r="E398" s="370"/>
      <c r="F398" s="370"/>
      <c r="G398" s="370"/>
      <c r="H398" s="370"/>
      <c r="I398" s="370"/>
      <c r="J398" s="370"/>
      <c r="K398" s="370"/>
      <c r="L398" s="370"/>
      <c r="M398" s="370"/>
      <c r="N398" s="370"/>
      <c r="O398" s="370"/>
      <c r="P398" s="370"/>
      <c r="Q398" s="370"/>
      <c r="R398" s="370"/>
      <c r="S398" s="370"/>
      <c r="T398" s="370"/>
      <c r="U398" s="370"/>
      <c r="V398" s="370"/>
      <c r="W398" s="370"/>
      <c r="X398" s="370"/>
      <c r="Y398" s="370"/>
      <c r="Z398" s="370"/>
      <c r="AA398" s="370"/>
      <c r="AB398" s="370"/>
      <c r="AC398" s="370"/>
      <c r="AD398" s="370"/>
      <c r="AE398" s="370"/>
      <c r="AF398" s="370"/>
      <c r="AG398" s="370"/>
      <c r="AH398" s="370"/>
      <c r="AI398" s="370"/>
      <c r="AJ398" s="370"/>
      <c r="AK398" s="370"/>
      <c r="AL398" s="370"/>
      <c r="AM398" s="370"/>
      <c r="AN398" s="370"/>
      <c r="AO398" s="370"/>
      <c r="AP398" s="370"/>
      <c r="AQ398" s="370"/>
      <c r="AR398" s="370"/>
      <c r="AS398" s="370"/>
      <c r="AT398" s="370"/>
      <c r="AU398" s="370"/>
      <c r="AV398" s="370"/>
      <c r="AW398" s="370"/>
      <c r="AX398" s="370"/>
      <c r="AY398" s="370"/>
    </row>
    <row r="399" ht="15.75" customHeight="1">
      <c r="A399" s="370"/>
      <c r="B399" s="370"/>
      <c r="C399" s="370"/>
      <c r="D399" s="370"/>
      <c r="E399" s="370"/>
      <c r="F399" s="370"/>
      <c r="G399" s="370"/>
      <c r="H399" s="370"/>
      <c r="I399" s="370"/>
      <c r="J399" s="370"/>
      <c r="K399" s="370"/>
      <c r="L399" s="370"/>
      <c r="M399" s="370"/>
      <c r="N399" s="370"/>
      <c r="O399" s="370"/>
      <c r="P399" s="370"/>
      <c r="Q399" s="370"/>
      <c r="R399" s="370"/>
      <c r="S399" s="370"/>
      <c r="T399" s="370"/>
      <c r="U399" s="370"/>
      <c r="V399" s="370"/>
      <c r="W399" s="370"/>
      <c r="X399" s="370"/>
      <c r="Y399" s="370"/>
      <c r="Z399" s="370"/>
      <c r="AA399" s="370"/>
      <c r="AB399" s="370"/>
      <c r="AC399" s="370"/>
      <c r="AD399" s="370"/>
      <c r="AE399" s="370"/>
      <c r="AF399" s="370"/>
      <c r="AG399" s="370"/>
      <c r="AH399" s="370"/>
      <c r="AI399" s="370"/>
      <c r="AJ399" s="370"/>
      <c r="AK399" s="370"/>
      <c r="AL399" s="370"/>
      <c r="AM399" s="370"/>
      <c r="AN399" s="370"/>
      <c r="AO399" s="370"/>
      <c r="AP399" s="370"/>
      <c r="AQ399" s="370"/>
      <c r="AR399" s="370"/>
      <c r="AS399" s="370"/>
      <c r="AT399" s="370"/>
      <c r="AU399" s="370"/>
      <c r="AV399" s="370"/>
      <c r="AW399" s="370"/>
      <c r="AX399" s="370"/>
      <c r="AY399" s="370"/>
    </row>
    <row r="400" ht="15.75" customHeight="1">
      <c r="A400" s="370"/>
      <c r="B400" s="370"/>
      <c r="C400" s="370"/>
      <c r="D400" s="370"/>
      <c r="E400" s="370"/>
      <c r="F400" s="370"/>
      <c r="G400" s="370"/>
      <c r="H400" s="370"/>
      <c r="I400" s="370"/>
      <c r="J400" s="370"/>
      <c r="K400" s="370"/>
      <c r="L400" s="370"/>
      <c r="M400" s="370"/>
      <c r="N400" s="370"/>
      <c r="O400" s="370"/>
      <c r="P400" s="370"/>
      <c r="Q400" s="370"/>
      <c r="R400" s="370"/>
      <c r="S400" s="370"/>
      <c r="T400" s="370"/>
      <c r="U400" s="370"/>
      <c r="V400" s="370"/>
      <c r="W400" s="370"/>
      <c r="X400" s="370"/>
      <c r="Y400" s="370"/>
      <c r="Z400" s="370"/>
      <c r="AA400" s="370"/>
      <c r="AB400" s="370"/>
      <c r="AC400" s="370"/>
      <c r="AD400" s="370"/>
      <c r="AE400" s="370"/>
      <c r="AF400" s="370"/>
      <c r="AG400" s="370"/>
      <c r="AH400" s="370"/>
      <c r="AI400" s="370"/>
      <c r="AJ400" s="370"/>
      <c r="AK400" s="370"/>
      <c r="AL400" s="370"/>
      <c r="AM400" s="370"/>
      <c r="AN400" s="370"/>
      <c r="AO400" s="370"/>
      <c r="AP400" s="370"/>
      <c r="AQ400" s="370"/>
      <c r="AR400" s="370"/>
      <c r="AS400" s="370"/>
      <c r="AT400" s="370"/>
      <c r="AU400" s="370"/>
      <c r="AV400" s="370"/>
      <c r="AW400" s="370"/>
      <c r="AX400" s="370"/>
      <c r="AY400" s="370"/>
    </row>
    <row r="401" ht="15.75" customHeight="1">
      <c r="A401" s="370"/>
      <c r="B401" s="370"/>
      <c r="C401" s="370"/>
      <c r="D401" s="370"/>
      <c r="E401" s="370"/>
      <c r="F401" s="370"/>
      <c r="G401" s="370"/>
      <c r="H401" s="370"/>
      <c r="I401" s="370"/>
      <c r="J401" s="370"/>
      <c r="K401" s="370"/>
      <c r="L401" s="370"/>
      <c r="M401" s="370"/>
      <c r="N401" s="370"/>
      <c r="O401" s="370"/>
      <c r="P401" s="370"/>
      <c r="Q401" s="370"/>
      <c r="R401" s="370"/>
      <c r="S401" s="370"/>
      <c r="T401" s="370"/>
      <c r="U401" s="370"/>
      <c r="V401" s="370"/>
      <c r="W401" s="370"/>
      <c r="X401" s="370"/>
      <c r="Y401" s="370"/>
      <c r="Z401" s="370"/>
      <c r="AA401" s="370"/>
      <c r="AB401" s="370"/>
      <c r="AC401" s="370"/>
      <c r="AD401" s="370"/>
      <c r="AE401" s="370"/>
      <c r="AF401" s="370"/>
      <c r="AG401" s="370"/>
      <c r="AH401" s="370"/>
      <c r="AI401" s="370"/>
      <c r="AJ401" s="370"/>
      <c r="AK401" s="370"/>
      <c r="AL401" s="370"/>
      <c r="AM401" s="370"/>
      <c r="AN401" s="370"/>
      <c r="AO401" s="370"/>
      <c r="AP401" s="370"/>
      <c r="AQ401" s="370"/>
      <c r="AR401" s="370"/>
      <c r="AS401" s="370"/>
      <c r="AT401" s="370"/>
      <c r="AU401" s="370"/>
      <c r="AV401" s="370"/>
      <c r="AW401" s="370"/>
      <c r="AX401" s="370"/>
      <c r="AY401" s="370"/>
    </row>
    <row r="402" ht="15.75" customHeight="1">
      <c r="A402" s="370"/>
      <c r="B402" s="370"/>
      <c r="C402" s="370"/>
      <c r="D402" s="370"/>
      <c r="E402" s="370"/>
      <c r="F402" s="370"/>
      <c r="G402" s="370"/>
      <c r="H402" s="370"/>
      <c r="I402" s="370"/>
      <c r="J402" s="370"/>
      <c r="K402" s="370"/>
      <c r="L402" s="370"/>
      <c r="M402" s="370"/>
      <c r="N402" s="370"/>
      <c r="O402" s="370"/>
      <c r="P402" s="370"/>
      <c r="Q402" s="370"/>
      <c r="R402" s="370"/>
      <c r="S402" s="370"/>
      <c r="T402" s="370"/>
      <c r="U402" s="370"/>
      <c r="V402" s="370"/>
      <c r="W402" s="370"/>
      <c r="X402" s="370"/>
      <c r="Y402" s="370"/>
      <c r="Z402" s="370"/>
      <c r="AA402" s="370"/>
      <c r="AB402" s="370"/>
      <c r="AC402" s="370"/>
      <c r="AD402" s="370"/>
      <c r="AE402" s="370"/>
      <c r="AF402" s="370"/>
      <c r="AG402" s="370"/>
      <c r="AH402" s="370"/>
      <c r="AI402" s="370"/>
      <c r="AJ402" s="370"/>
      <c r="AK402" s="370"/>
      <c r="AL402" s="370"/>
      <c r="AM402" s="370"/>
      <c r="AN402" s="370"/>
      <c r="AO402" s="370"/>
      <c r="AP402" s="370"/>
      <c r="AQ402" s="370"/>
      <c r="AR402" s="370"/>
      <c r="AS402" s="370"/>
      <c r="AT402" s="370"/>
      <c r="AU402" s="370"/>
      <c r="AV402" s="370"/>
      <c r="AW402" s="370"/>
      <c r="AX402" s="370"/>
      <c r="AY402" s="370"/>
    </row>
    <row r="403" ht="15.75" customHeight="1">
      <c r="A403" s="370"/>
      <c r="B403" s="370"/>
      <c r="C403" s="370"/>
      <c r="D403" s="370"/>
      <c r="E403" s="370"/>
      <c r="F403" s="370"/>
      <c r="G403" s="370"/>
      <c r="H403" s="370"/>
      <c r="I403" s="370"/>
      <c r="J403" s="370"/>
      <c r="K403" s="370"/>
      <c r="L403" s="370"/>
      <c r="M403" s="370"/>
      <c r="N403" s="370"/>
      <c r="O403" s="370"/>
      <c r="P403" s="370"/>
      <c r="Q403" s="370"/>
      <c r="R403" s="370"/>
      <c r="S403" s="370"/>
      <c r="T403" s="370"/>
      <c r="U403" s="370"/>
      <c r="V403" s="370"/>
      <c r="W403" s="370"/>
      <c r="X403" s="370"/>
      <c r="Y403" s="370"/>
      <c r="Z403" s="370"/>
      <c r="AA403" s="370"/>
      <c r="AB403" s="370"/>
      <c r="AC403" s="370"/>
      <c r="AD403" s="370"/>
      <c r="AE403" s="370"/>
      <c r="AF403" s="370"/>
      <c r="AG403" s="370"/>
      <c r="AH403" s="370"/>
      <c r="AI403" s="370"/>
      <c r="AJ403" s="370"/>
      <c r="AK403" s="370"/>
      <c r="AL403" s="370"/>
      <c r="AM403" s="370"/>
      <c r="AN403" s="370"/>
      <c r="AO403" s="370"/>
      <c r="AP403" s="370"/>
      <c r="AQ403" s="370"/>
      <c r="AR403" s="370"/>
      <c r="AS403" s="370"/>
      <c r="AT403" s="370"/>
      <c r="AU403" s="370"/>
      <c r="AV403" s="370"/>
      <c r="AW403" s="370"/>
      <c r="AX403" s="370"/>
      <c r="AY403" s="370"/>
    </row>
    <row r="404" ht="15.75" customHeight="1">
      <c r="A404" s="370"/>
      <c r="B404" s="370"/>
      <c r="C404" s="370"/>
      <c r="D404" s="370"/>
      <c r="E404" s="370"/>
      <c r="F404" s="370"/>
      <c r="G404" s="370"/>
      <c r="H404" s="370"/>
      <c r="I404" s="370"/>
      <c r="J404" s="370"/>
      <c r="K404" s="370"/>
      <c r="L404" s="370"/>
      <c r="M404" s="370"/>
      <c r="N404" s="370"/>
      <c r="O404" s="370"/>
      <c r="P404" s="370"/>
      <c r="Q404" s="370"/>
      <c r="R404" s="370"/>
      <c r="S404" s="370"/>
      <c r="T404" s="370"/>
      <c r="U404" s="370"/>
      <c r="V404" s="370"/>
      <c r="W404" s="370"/>
      <c r="X404" s="370"/>
      <c r="Y404" s="370"/>
      <c r="Z404" s="370"/>
      <c r="AA404" s="370"/>
      <c r="AB404" s="370"/>
      <c r="AC404" s="370"/>
      <c r="AD404" s="370"/>
      <c r="AE404" s="370"/>
      <c r="AF404" s="370"/>
      <c r="AG404" s="370"/>
      <c r="AH404" s="370"/>
      <c r="AI404" s="370"/>
      <c r="AJ404" s="370"/>
      <c r="AK404" s="370"/>
      <c r="AL404" s="370"/>
      <c r="AM404" s="370"/>
      <c r="AN404" s="370"/>
      <c r="AO404" s="370"/>
      <c r="AP404" s="370"/>
      <c r="AQ404" s="370"/>
      <c r="AR404" s="370"/>
      <c r="AS404" s="370"/>
      <c r="AT404" s="370"/>
      <c r="AU404" s="370"/>
      <c r="AV404" s="370"/>
      <c r="AW404" s="370"/>
      <c r="AX404" s="370"/>
      <c r="AY404" s="370"/>
    </row>
    <row r="405" ht="15.75" customHeight="1">
      <c r="A405" s="370"/>
      <c r="B405" s="370"/>
      <c r="C405" s="370"/>
      <c r="D405" s="370"/>
      <c r="E405" s="370"/>
      <c r="F405" s="370"/>
      <c r="G405" s="370"/>
      <c r="H405" s="370"/>
      <c r="I405" s="370"/>
      <c r="J405" s="370"/>
      <c r="K405" s="370"/>
      <c r="L405" s="370"/>
      <c r="M405" s="370"/>
      <c r="N405" s="370"/>
      <c r="O405" s="370"/>
      <c r="P405" s="370"/>
      <c r="Q405" s="370"/>
      <c r="R405" s="370"/>
      <c r="S405" s="370"/>
      <c r="T405" s="370"/>
      <c r="U405" s="370"/>
      <c r="V405" s="370"/>
      <c r="W405" s="370"/>
      <c r="X405" s="370"/>
      <c r="Y405" s="370"/>
      <c r="Z405" s="370"/>
      <c r="AA405" s="370"/>
      <c r="AB405" s="370"/>
      <c r="AC405" s="370"/>
      <c r="AD405" s="370"/>
      <c r="AE405" s="370"/>
      <c r="AF405" s="370"/>
      <c r="AG405" s="370"/>
      <c r="AH405" s="370"/>
      <c r="AI405" s="370"/>
      <c r="AJ405" s="370"/>
      <c r="AK405" s="370"/>
      <c r="AL405" s="370"/>
      <c r="AM405" s="370"/>
      <c r="AN405" s="370"/>
      <c r="AO405" s="370"/>
      <c r="AP405" s="370"/>
      <c r="AQ405" s="370"/>
      <c r="AR405" s="370"/>
      <c r="AS405" s="370"/>
      <c r="AT405" s="370"/>
      <c r="AU405" s="370"/>
      <c r="AV405" s="370"/>
      <c r="AW405" s="370"/>
      <c r="AX405" s="370"/>
      <c r="AY405" s="370"/>
    </row>
    <row r="406" ht="15.75" customHeight="1">
      <c r="A406" s="370"/>
      <c r="B406" s="370"/>
      <c r="C406" s="370"/>
      <c r="D406" s="370"/>
      <c r="E406" s="370"/>
      <c r="F406" s="370"/>
      <c r="G406" s="370"/>
      <c r="H406" s="370"/>
      <c r="I406" s="370"/>
      <c r="J406" s="370"/>
      <c r="K406" s="370"/>
      <c r="L406" s="370"/>
      <c r="M406" s="370"/>
      <c r="N406" s="370"/>
      <c r="O406" s="370"/>
      <c r="P406" s="370"/>
      <c r="Q406" s="370"/>
      <c r="R406" s="370"/>
      <c r="S406" s="370"/>
      <c r="T406" s="370"/>
      <c r="U406" s="370"/>
      <c r="V406" s="370"/>
      <c r="W406" s="370"/>
      <c r="X406" s="370"/>
      <c r="Y406" s="370"/>
      <c r="Z406" s="370"/>
      <c r="AA406" s="370"/>
      <c r="AB406" s="370"/>
      <c r="AC406" s="370"/>
      <c r="AD406" s="370"/>
      <c r="AE406" s="370"/>
      <c r="AF406" s="370"/>
      <c r="AG406" s="370"/>
      <c r="AH406" s="370"/>
      <c r="AI406" s="370"/>
      <c r="AJ406" s="370"/>
      <c r="AK406" s="370"/>
      <c r="AL406" s="370"/>
      <c r="AM406" s="370"/>
      <c r="AN406" s="370"/>
      <c r="AO406" s="370"/>
      <c r="AP406" s="370"/>
      <c r="AQ406" s="370"/>
      <c r="AR406" s="370"/>
      <c r="AS406" s="370"/>
      <c r="AT406" s="370"/>
      <c r="AU406" s="370"/>
      <c r="AV406" s="370"/>
      <c r="AW406" s="370"/>
      <c r="AX406" s="370"/>
      <c r="AY406" s="370"/>
    </row>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2">
    <mergeCell ref="J181:K181"/>
    <mergeCell ref="J182:K182"/>
    <mergeCell ref="J183:K183"/>
    <mergeCell ref="L183:M183"/>
    <mergeCell ref="J184:K184"/>
    <mergeCell ref="L184:M184"/>
    <mergeCell ref="J185:K185"/>
    <mergeCell ref="J186:K186"/>
    <mergeCell ref="J187:K187"/>
    <mergeCell ref="L187:M187"/>
    <mergeCell ref="J188:K188"/>
    <mergeCell ref="L188:M188"/>
    <mergeCell ref="L189:M189"/>
    <mergeCell ref="J180:K180"/>
    <mergeCell ref="L180:M180"/>
    <mergeCell ref="C178:D178"/>
    <mergeCell ref="C179:D179"/>
    <mergeCell ref="E179:F179"/>
    <mergeCell ref="G179:H179"/>
    <mergeCell ref="J179:K179"/>
    <mergeCell ref="L179:M179"/>
    <mergeCell ref="C180:D180"/>
    <mergeCell ref="C181:D181"/>
    <mergeCell ref="E181:F181"/>
    <mergeCell ref="G181:H181"/>
    <mergeCell ref="L181:M181"/>
    <mergeCell ref="E182:F182"/>
    <mergeCell ref="G182:H182"/>
    <mergeCell ref="L182:M182"/>
    <mergeCell ref="C182:D182"/>
    <mergeCell ref="C183:D183"/>
    <mergeCell ref="E183:F183"/>
    <mergeCell ref="G183:H183"/>
    <mergeCell ref="C184:D184"/>
    <mergeCell ref="E184:F184"/>
    <mergeCell ref="G184:H184"/>
    <mergeCell ref="C185:D185"/>
    <mergeCell ref="E185:F185"/>
    <mergeCell ref="G185:H185"/>
    <mergeCell ref="L185:M185"/>
    <mergeCell ref="E186:F186"/>
    <mergeCell ref="G186:H186"/>
    <mergeCell ref="L186:M186"/>
    <mergeCell ref="J189:K189"/>
    <mergeCell ref="J190:K190"/>
    <mergeCell ref="J191:K191"/>
    <mergeCell ref="L190:M190"/>
    <mergeCell ref="L191:M191"/>
    <mergeCell ref="C192:D192"/>
    <mergeCell ref="E192:F192"/>
    <mergeCell ref="G192:H192"/>
    <mergeCell ref="J192:K192"/>
    <mergeCell ref="L192:M192"/>
    <mergeCell ref="J202:K202"/>
    <mergeCell ref="J203:K203"/>
    <mergeCell ref="J204:K204"/>
    <mergeCell ref="L204:M204"/>
    <mergeCell ref="J205:K205"/>
    <mergeCell ref="L205:M205"/>
    <mergeCell ref="C202:D202"/>
    <mergeCell ref="E202:F202"/>
    <mergeCell ref="G202:H202"/>
    <mergeCell ref="L202:M202"/>
    <mergeCell ref="E203:F203"/>
    <mergeCell ref="G203:H203"/>
    <mergeCell ref="L203:M203"/>
    <mergeCell ref="C206:D206"/>
    <mergeCell ref="E206:F206"/>
    <mergeCell ref="G206:H206"/>
    <mergeCell ref="J206:K206"/>
    <mergeCell ref="L206:M206"/>
    <mergeCell ref="C203:D203"/>
    <mergeCell ref="C204:D204"/>
    <mergeCell ref="E204:F204"/>
    <mergeCell ref="G204:H204"/>
    <mergeCell ref="C205:D205"/>
    <mergeCell ref="E205:F205"/>
    <mergeCell ref="G205:H205"/>
    <mergeCell ref="J193:K193"/>
    <mergeCell ref="J194:K194"/>
    <mergeCell ref="J195:K195"/>
    <mergeCell ref="L195:M195"/>
    <mergeCell ref="J196:K196"/>
    <mergeCell ref="L196:M196"/>
    <mergeCell ref="C193:D193"/>
    <mergeCell ref="E193:F193"/>
    <mergeCell ref="G193:H193"/>
    <mergeCell ref="L193:M193"/>
    <mergeCell ref="E194:F194"/>
    <mergeCell ref="G194:H194"/>
    <mergeCell ref="L194:M194"/>
    <mergeCell ref="E197:F197"/>
    <mergeCell ref="G197:H197"/>
    <mergeCell ref="J197:K197"/>
    <mergeCell ref="L197:M197"/>
    <mergeCell ref="C194:D194"/>
    <mergeCell ref="C195:D195"/>
    <mergeCell ref="E195:F195"/>
    <mergeCell ref="G195:H195"/>
    <mergeCell ref="C196:D196"/>
    <mergeCell ref="E196:F196"/>
    <mergeCell ref="G196:H196"/>
    <mergeCell ref="J198:K198"/>
    <mergeCell ref="J199:K199"/>
    <mergeCell ref="J200:K200"/>
    <mergeCell ref="L200:M200"/>
    <mergeCell ref="J201:K201"/>
    <mergeCell ref="L201:M201"/>
    <mergeCell ref="C198:D198"/>
    <mergeCell ref="E198:F198"/>
    <mergeCell ref="G198:H198"/>
    <mergeCell ref="L198:M198"/>
    <mergeCell ref="E199:F199"/>
    <mergeCell ref="G199:H199"/>
    <mergeCell ref="L199:M199"/>
    <mergeCell ref="C199:D199"/>
    <mergeCell ref="C200:D200"/>
    <mergeCell ref="E200:F200"/>
    <mergeCell ref="G200:H200"/>
    <mergeCell ref="C201:D201"/>
    <mergeCell ref="E201:F201"/>
    <mergeCell ref="G201:H201"/>
    <mergeCell ref="B1:AT1"/>
    <mergeCell ref="AQ2:AS2"/>
    <mergeCell ref="C4:D4"/>
    <mergeCell ref="E4:H4"/>
    <mergeCell ref="I4:J4"/>
    <mergeCell ref="K4:L4"/>
    <mergeCell ref="M4:O4"/>
    <mergeCell ref="AL4:AQ4"/>
    <mergeCell ref="P4:Q4"/>
    <mergeCell ref="C5:D5"/>
    <mergeCell ref="E5:H5"/>
    <mergeCell ref="I5:J5"/>
    <mergeCell ref="K5:L5"/>
    <mergeCell ref="M5:O5"/>
    <mergeCell ref="P5:Q5"/>
    <mergeCell ref="AL5:AQ5"/>
    <mergeCell ref="AL6:AQ6"/>
    <mergeCell ref="AL7:AQ7"/>
    <mergeCell ref="AL8:AQ8"/>
    <mergeCell ref="AL9:AQ9"/>
    <mergeCell ref="AL10:AQ10"/>
    <mergeCell ref="K7:L7"/>
    <mergeCell ref="M7:O7"/>
    <mergeCell ref="M8:O8"/>
    <mergeCell ref="P8:Q8"/>
    <mergeCell ref="M9:O9"/>
    <mergeCell ref="P9:Q9"/>
    <mergeCell ref="C6:D6"/>
    <mergeCell ref="E6:H6"/>
    <mergeCell ref="I6:J6"/>
    <mergeCell ref="K6:L6"/>
    <mergeCell ref="M6:O6"/>
    <mergeCell ref="P6:Q6"/>
    <mergeCell ref="C7:D7"/>
    <mergeCell ref="P7:Q7"/>
    <mergeCell ref="AC6:AF6"/>
    <mergeCell ref="AC7:AF7"/>
    <mergeCell ref="AC8:AF8"/>
    <mergeCell ref="AC9:AF9"/>
    <mergeCell ref="AC10:AF10"/>
    <mergeCell ref="AC4:AF4"/>
    <mergeCell ref="AC5:AF5"/>
    <mergeCell ref="Z6:Z9"/>
    <mergeCell ref="AB6:AB9"/>
    <mergeCell ref="AI6:AI9"/>
    <mergeCell ref="AK6:AK9"/>
    <mergeCell ref="AA7:AA8"/>
    <mergeCell ref="AI143:AK143"/>
    <mergeCell ref="AN143:AP143"/>
    <mergeCell ref="E142:AQ142"/>
    <mergeCell ref="E143:G143"/>
    <mergeCell ref="O143:Q143"/>
    <mergeCell ref="Y143:AA143"/>
    <mergeCell ref="E144:G144"/>
    <mergeCell ref="O144:Q144"/>
    <mergeCell ref="Y144:AA144"/>
    <mergeCell ref="AN148:AP148"/>
    <mergeCell ref="AN149:AP149"/>
    <mergeCell ref="AN150:AP150"/>
    <mergeCell ref="AN151:AP151"/>
    <mergeCell ref="I152:AQ152"/>
    <mergeCell ref="AI144:AK144"/>
    <mergeCell ref="AN144:AP144"/>
    <mergeCell ref="AI145:AK145"/>
    <mergeCell ref="AN145:AP145"/>
    <mergeCell ref="AI146:AK146"/>
    <mergeCell ref="AN146:AP146"/>
    <mergeCell ref="AN147:AP147"/>
    <mergeCell ref="AI147:AK147"/>
    <mergeCell ref="AI148:AK148"/>
    <mergeCell ref="AI149:AK149"/>
    <mergeCell ref="AI150:AK150"/>
    <mergeCell ref="AI151:AK151"/>
    <mergeCell ref="Y155:AH155"/>
    <mergeCell ref="Y156:AG156"/>
    <mergeCell ref="Y164:AG164"/>
    <mergeCell ref="Y165:AG165"/>
    <mergeCell ref="Y166:AG166"/>
    <mergeCell ref="Y167:AG167"/>
    <mergeCell ref="Y168:AG168"/>
    <mergeCell ref="Y169:AG169"/>
    <mergeCell ref="Y170:AG170"/>
    <mergeCell ref="Y157:AG157"/>
    <mergeCell ref="Y158:AG158"/>
    <mergeCell ref="Y159:AG159"/>
    <mergeCell ref="Y160:AG160"/>
    <mergeCell ref="Y161:AG161"/>
    <mergeCell ref="Y162:AG162"/>
    <mergeCell ref="Y163:AG163"/>
    <mergeCell ref="T147:V147"/>
    <mergeCell ref="T148:V148"/>
    <mergeCell ref="T150:V150"/>
    <mergeCell ref="T151:V151"/>
    <mergeCell ref="Y148:AA148"/>
    <mergeCell ref="Y150:AA150"/>
    <mergeCell ref="Y151:AA151"/>
    <mergeCell ref="T143:V143"/>
    <mergeCell ref="T144:V144"/>
    <mergeCell ref="T145:V145"/>
    <mergeCell ref="Y145:AA145"/>
    <mergeCell ref="T146:V146"/>
    <mergeCell ref="Y146:AA146"/>
    <mergeCell ref="Y147:AA147"/>
    <mergeCell ref="C9:D9"/>
    <mergeCell ref="C10:D10"/>
    <mergeCell ref="C11:D11"/>
    <mergeCell ref="E11:H11"/>
    <mergeCell ref="I11:J11"/>
    <mergeCell ref="K11:L11"/>
    <mergeCell ref="M11:O11"/>
    <mergeCell ref="P11:Q11"/>
    <mergeCell ref="B15:B17"/>
    <mergeCell ref="B23:B25"/>
    <mergeCell ref="E7:H7"/>
    <mergeCell ref="I7:J7"/>
    <mergeCell ref="C8:D8"/>
    <mergeCell ref="E8:H8"/>
    <mergeCell ref="I8:J8"/>
    <mergeCell ref="K8:L8"/>
    <mergeCell ref="K9:L9"/>
    <mergeCell ref="E9:H9"/>
    <mergeCell ref="I9:J9"/>
    <mergeCell ref="E10:H10"/>
    <mergeCell ref="I10:J10"/>
    <mergeCell ref="K10:L10"/>
    <mergeCell ref="M10:O10"/>
    <mergeCell ref="P10:Q10"/>
    <mergeCell ref="J148:L148"/>
    <mergeCell ref="J149:L149"/>
    <mergeCell ref="O149:Q149"/>
    <mergeCell ref="T149:V149"/>
    <mergeCell ref="Y149:AA149"/>
    <mergeCell ref="AD150:AF150"/>
    <mergeCell ref="AD151:AF151"/>
    <mergeCell ref="AD143:AF143"/>
    <mergeCell ref="AD144:AF144"/>
    <mergeCell ref="AD145:AF145"/>
    <mergeCell ref="AD146:AF146"/>
    <mergeCell ref="AD147:AF147"/>
    <mergeCell ref="AD148:AF148"/>
    <mergeCell ref="AD149:AF149"/>
    <mergeCell ref="J177:K177"/>
    <mergeCell ref="J178:K178"/>
    <mergeCell ref="C177:D177"/>
    <mergeCell ref="E177:F177"/>
    <mergeCell ref="G177:H177"/>
    <mergeCell ref="L177:M177"/>
    <mergeCell ref="E178:F178"/>
    <mergeCell ref="G178:H178"/>
    <mergeCell ref="L178:M178"/>
    <mergeCell ref="J143:L143"/>
    <mergeCell ref="J144:L144"/>
    <mergeCell ref="E145:G145"/>
    <mergeCell ref="J145:L145"/>
    <mergeCell ref="O145:Q145"/>
    <mergeCell ref="J146:L146"/>
    <mergeCell ref="O146:Q146"/>
    <mergeCell ref="E146:G146"/>
    <mergeCell ref="E147:G147"/>
    <mergeCell ref="J147:L147"/>
    <mergeCell ref="O147:Q147"/>
    <mergeCell ref="E148:G148"/>
    <mergeCell ref="O148:Q148"/>
    <mergeCell ref="E149:G149"/>
    <mergeCell ref="E150:G150"/>
    <mergeCell ref="J150:L150"/>
    <mergeCell ref="O150:Q150"/>
    <mergeCell ref="E151:G151"/>
    <mergeCell ref="J151:L151"/>
    <mergeCell ref="O151:Q151"/>
    <mergeCell ref="E152:G152"/>
    <mergeCell ref="N155:R155"/>
    <mergeCell ref="N156:R156"/>
    <mergeCell ref="N157:R157"/>
    <mergeCell ref="N159:R159"/>
    <mergeCell ref="N160:R160"/>
    <mergeCell ref="N161:R161"/>
    <mergeCell ref="N162:R162"/>
    <mergeCell ref="N163:R163"/>
    <mergeCell ref="N164:R164"/>
    <mergeCell ref="N165:R165"/>
    <mergeCell ref="N166:R166"/>
    <mergeCell ref="N167:S167"/>
    <mergeCell ref="N168:R168"/>
    <mergeCell ref="C174:M174"/>
    <mergeCell ref="C175:D176"/>
    <mergeCell ref="E175:F176"/>
    <mergeCell ref="G175:I175"/>
    <mergeCell ref="J175:M175"/>
    <mergeCell ref="G176:H176"/>
    <mergeCell ref="J176:K176"/>
    <mergeCell ref="L176:M176"/>
    <mergeCell ref="E180:F180"/>
    <mergeCell ref="G180:H180"/>
    <mergeCell ref="C186:D186"/>
    <mergeCell ref="C187:D187"/>
    <mergeCell ref="E187:F187"/>
    <mergeCell ref="G187:H187"/>
    <mergeCell ref="C188:D188"/>
    <mergeCell ref="E188:F188"/>
    <mergeCell ref="G188:H188"/>
    <mergeCell ref="E191:F191"/>
    <mergeCell ref="G191:H191"/>
    <mergeCell ref="C189:D189"/>
    <mergeCell ref="E189:F189"/>
    <mergeCell ref="G189:H189"/>
    <mergeCell ref="C190:D190"/>
    <mergeCell ref="E190:F190"/>
    <mergeCell ref="G190:H190"/>
    <mergeCell ref="C191:D191"/>
  </mergeCells>
  <conditionalFormatting sqref="A46:O46 A47:AA47 A84:AS84 A85:AG85 Q46:AA46 R29 AC62:AO62 AI85:AS85 AP61 AQ62:AS62">
    <cfRule type="cellIs" dxfId="0" priority="1" operator="equal">
      <formula>5</formula>
    </cfRule>
  </conditionalFormatting>
  <conditionalFormatting sqref="A46:O46 A47:AA47 A84:AS84 A85:AG85 Q46:AA46 R29 AC62:AO62 AI85:AS85 AP61 AQ62:AS62">
    <cfRule type="cellIs" dxfId="1" priority="2" operator="equal">
      <formula>3</formula>
    </cfRule>
  </conditionalFormatting>
  <conditionalFormatting sqref="A46:O46 A47:AA47 A84:AS84 A85:AG85 Q46:AA46 R29 AC62:AO62 AI85:AS85 AP61 AQ62:AS62">
    <cfRule type="cellIs" dxfId="2" priority="3" operator="equal">
      <formula>2</formula>
    </cfRule>
  </conditionalFormatting>
  <conditionalFormatting sqref="A46:O46 A47:AA47 A84:AS84 A85:AG85 Q46:AA46 R29 AC62:AO62 AI85:AS85 AP61 AQ62:AS62">
    <cfRule type="cellIs" dxfId="3" priority="4" operator="equal">
      <formula>1</formula>
    </cfRule>
  </conditionalFormatting>
  <conditionalFormatting sqref="A14:S15 A16:J16 A17:N17 A18:AT20 A21:B21 A22:AT23 A24:C24 A25:AT28 A29:B29 A30:AT31 A32:C32 A33:AS36 A37:B37 A40:C40 A45:B45 A48:C48 A49:AT53 A54:AS54 A55:B55 A56:U57 A58:C58 A59:AS61 A62:U62 A63:M63 A64:AS64 A65:B65 A66:AK67 A68:C68 A69:AS73 A74:B74 A75:AS76 A77:C77 A78:AS82 A83:B83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4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5 AT69:AT76 AT78:AT85 AT87:AT93 AT95:AT102 AT107:AT110 AT112:AT118 AT128:AT137">
    <cfRule type="cellIs" dxfId="0" priority="5" operator="equal">
      <formula>5</formula>
    </cfRule>
  </conditionalFormatting>
  <conditionalFormatting sqref="A14:S15 A16:J16 A17:N17 A18:AT20 A21:B21 A22:AT23 A24:C24 A25:AT28 A29:B29 A30:AT31 A32:C32 A33:AS36 A37:B37 A40:C40 A45:B45 A48:C48 A49:AT53 A54:AS54 A55:B55 A56:U57 A58:C58 A59:AS61 A62:U62 A63:M63 A64:AS64 A65:B65 A66:AK67 A68:C68 A69:AS73 A74:B74 A75:AS76 A77:C77 A78:AS82 A83:B83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4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5 AT69:AT76 AT78:AT85 AT87:AT93 AT95:AT102 AT107:AT110 AT112:AT118 AT128:AT137">
    <cfRule type="cellIs" dxfId="1" priority="6" operator="equal">
      <formula>3</formula>
    </cfRule>
  </conditionalFormatting>
  <conditionalFormatting sqref="A14:S15 A16:J16 A17:N17 A18:AT20 A21:B21 A22:AT23 A24:C24 A25:AT28 A29:B29 A30:AT31 A32:C32 A33:AS36 A37:B37 A40:C40 A45:B45 A48:C48 A49:AT53 A54:AS54 A55:B55 A56:U57 A58:C58 A59:AS61 A62:U62 A63:M63 A64:AS64 A65:B65 A66:AK67 A68:C68 A69:AS73 A74:B74 A75:AS76 A77:C77 A78:AS82 A83:B83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4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5 AT69:AT76 AT78:AT85 AT87:AT93 AT95:AT102 AT107:AT110 AT112:AT118 AT128:AT137">
    <cfRule type="cellIs" dxfId="2" priority="7" operator="equal">
      <formula>2</formula>
    </cfRule>
  </conditionalFormatting>
  <conditionalFormatting sqref="A14:S15 A16:J16 A17:N17 A18:AT20 A21:B21 A22:AT23 A24:C24 A25:AT28 A29:B29 A30:AT31 A32:C32 A33:AS36 A37:B37 A40:C40 A45:B45 A48:C48 A49:AT53 A54:AS54 A55:B55 A56:U57 A58:C58 A59:AS61 A62:U62 A63:M63 A64:AS64 A65:B65 A66:AK67 A68:C68 A69:AS73 A74:B74 A75:AS76 A77:C77 A78:AS82 A83:B83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4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5 AT69:AT76 AT78:AT85 AT87:AT93 AT95:AT102 AT107:AT110 AT112:AT118 AT128:AT137">
    <cfRule type="cellIs" dxfId="3" priority="8" operator="equal">
      <formula>1</formula>
    </cfRule>
  </conditionalFormatting>
  <conditionalFormatting sqref="A38:AK38 A39:AS39 I141 AL37 AM38:AS38">
    <cfRule type="cellIs" dxfId="0" priority="9" operator="equal">
      <formula>5</formula>
    </cfRule>
  </conditionalFormatting>
  <conditionalFormatting sqref="A38:AK38 A39:AS39 I141 AL37 AM38:AS38">
    <cfRule type="cellIs" dxfId="1" priority="10" operator="equal">
      <formula>3</formula>
    </cfRule>
  </conditionalFormatting>
  <conditionalFormatting sqref="A38:AK38 A39:AS39 I141 AL37 AM38:AS38">
    <cfRule type="cellIs" dxfId="2" priority="11" operator="equal">
      <formula>2</formula>
    </cfRule>
  </conditionalFormatting>
  <conditionalFormatting sqref="A38:AK38 A39:AS39 I141 AL37 AM38:AS38">
    <cfRule type="cellIs" dxfId="3" priority="12" operator="equal">
      <formula>1</formula>
    </cfRule>
  </conditionalFormatting>
  <conditionalFormatting sqref="A41:AS43 A44:AQ44 A140:AT140 C141 AS44 AV14:AY140">
    <cfRule type="cellIs" dxfId="0" priority="13" operator="equal">
      <formula>5</formula>
    </cfRule>
  </conditionalFormatting>
  <conditionalFormatting sqref="A41:AS43 A44:AQ44 A140:AT140 C141 AS44 AV14:AY140">
    <cfRule type="cellIs" dxfId="1" priority="14" operator="equal">
      <formula>3</formula>
    </cfRule>
  </conditionalFormatting>
  <conditionalFormatting sqref="A41:AS43 A44:AQ44 A140:AT140 C141 AS44 AV14:AY140">
    <cfRule type="cellIs" dxfId="2" priority="15" operator="equal">
      <formula>2</formula>
    </cfRule>
  </conditionalFormatting>
  <conditionalFormatting sqref="A41:AS43 A44:AQ44 A140:AT140 C141 AS44 AV14:AY140">
    <cfRule type="cellIs" dxfId="3" priority="16" operator="equal">
      <formula>1</formula>
    </cfRule>
  </conditionalFormatting>
  <printOptions horizontalCentered="1"/>
  <pageMargins bottom="0.11811023622047245" footer="0.0" header="0.0" left="0.0" right="0.0" top="0.2362204724409449"/>
  <pageSetup paperSize="9" orientation="landscape"/>
  <rowBreaks count="1" manualBreakCount="1">
    <brk id="71" man="1"/>
  </row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fitToPage="1"/>
  </sheetPr>
  <sheetViews>
    <sheetView workbookViewId="0"/>
  </sheetViews>
  <sheetFormatPr customHeight="1" defaultColWidth="14.43" defaultRowHeight="15.0"/>
  <cols>
    <col customWidth="1" min="1" max="1" width="7.71"/>
    <col customWidth="1" min="2" max="2" width="35.71"/>
    <col customWidth="1" min="3" max="3" width="10.71"/>
    <col customWidth="1" min="4" max="4" width="12.86"/>
    <col customWidth="1" min="5" max="5" width="15.43"/>
    <col customWidth="1" min="6" max="6" width="15.86"/>
    <col customWidth="1" min="7" max="7" width="12.71"/>
    <col customWidth="1" min="8" max="8" width="54.29"/>
    <col customWidth="1" min="9" max="26" width="9.14"/>
  </cols>
  <sheetData>
    <row r="1" ht="18.75" customHeight="1">
      <c r="A1" s="521" t="s">
        <v>0</v>
      </c>
      <c r="B1" s="2"/>
      <c r="C1" s="2"/>
      <c r="D1" s="2"/>
      <c r="E1" s="2"/>
      <c r="F1" s="2"/>
      <c r="G1" s="2"/>
      <c r="H1" s="3"/>
      <c r="I1" s="522"/>
      <c r="J1" s="522"/>
      <c r="K1" s="522"/>
      <c r="L1" s="522"/>
      <c r="M1" s="522"/>
      <c r="N1" s="522"/>
      <c r="O1" s="522"/>
      <c r="P1" s="522"/>
      <c r="Q1" s="522"/>
      <c r="R1" s="522"/>
      <c r="S1" s="522"/>
      <c r="T1" s="522"/>
      <c r="U1" s="522"/>
      <c r="V1" s="522"/>
      <c r="W1" s="522"/>
      <c r="X1" s="522"/>
      <c r="Y1" s="522"/>
      <c r="Z1" s="522"/>
    </row>
    <row r="2" ht="18.75" customHeight="1">
      <c r="A2" s="523" t="s">
        <v>158</v>
      </c>
      <c r="B2" s="2"/>
      <c r="C2" s="2"/>
      <c r="D2" s="2"/>
      <c r="E2" s="2"/>
      <c r="F2" s="2"/>
      <c r="G2" s="3"/>
      <c r="H2" s="524">
        <f>'Summary E'!M1</f>
        <v>46190</v>
      </c>
      <c r="I2" s="522"/>
      <c r="J2" s="522"/>
      <c r="K2" s="522"/>
      <c r="L2" s="522"/>
      <c r="M2" s="522"/>
      <c r="N2" s="522"/>
      <c r="O2" s="522"/>
      <c r="P2" s="522"/>
      <c r="Q2" s="522"/>
      <c r="R2" s="522"/>
      <c r="S2" s="522"/>
      <c r="T2" s="522"/>
      <c r="U2" s="522"/>
      <c r="V2" s="522"/>
      <c r="W2" s="522"/>
      <c r="X2" s="522"/>
      <c r="Y2" s="522"/>
      <c r="Z2" s="522"/>
    </row>
    <row r="3" ht="18.75" customHeight="1">
      <c r="A3" s="362" t="s">
        <v>159</v>
      </c>
      <c r="B3" s="3"/>
      <c r="C3" s="525" t="s">
        <v>160</v>
      </c>
      <c r="D3" s="2"/>
      <c r="E3" s="2"/>
      <c r="F3" s="2"/>
      <c r="G3" s="2"/>
      <c r="H3" s="3"/>
      <c r="I3" s="522"/>
      <c r="J3" s="522"/>
      <c r="K3" s="522"/>
      <c r="L3" s="522"/>
      <c r="M3" s="522"/>
      <c r="N3" s="522"/>
      <c r="O3" s="522"/>
      <c r="P3" s="522"/>
      <c r="Q3" s="522"/>
      <c r="R3" s="522"/>
      <c r="S3" s="522"/>
      <c r="T3" s="522"/>
      <c r="U3" s="522"/>
      <c r="V3" s="522"/>
      <c r="W3" s="522"/>
      <c r="X3" s="522"/>
      <c r="Y3" s="522"/>
      <c r="Z3" s="522"/>
    </row>
    <row r="4" ht="18.75" customHeight="1">
      <c r="A4" s="362" t="s">
        <v>898</v>
      </c>
      <c r="B4" s="3"/>
      <c r="C4" s="525" t="s">
        <v>162</v>
      </c>
      <c r="D4" s="2"/>
      <c r="E4" s="2"/>
      <c r="F4" s="2"/>
      <c r="G4" s="2"/>
      <c r="H4" s="3"/>
      <c r="I4" s="522"/>
      <c r="J4" s="522"/>
      <c r="K4" s="522"/>
      <c r="L4" s="522"/>
      <c r="M4" s="522"/>
      <c r="N4" s="522"/>
      <c r="O4" s="522"/>
      <c r="P4" s="522"/>
      <c r="Q4" s="522"/>
      <c r="R4" s="522"/>
      <c r="S4" s="522"/>
      <c r="T4" s="522"/>
      <c r="U4" s="522"/>
      <c r="V4" s="522"/>
      <c r="W4" s="522"/>
      <c r="X4" s="522"/>
      <c r="Y4" s="522"/>
      <c r="Z4" s="522"/>
    </row>
    <row r="5" ht="18.75" customHeight="1">
      <c r="A5" s="526" t="s">
        <v>899</v>
      </c>
      <c r="B5" s="2"/>
      <c r="C5" s="2"/>
      <c r="D5" s="2"/>
      <c r="E5" s="2"/>
      <c r="F5" s="2"/>
      <c r="G5" s="2"/>
      <c r="H5" s="3"/>
      <c r="I5" s="527"/>
      <c r="J5" s="527"/>
      <c r="K5" s="527"/>
      <c r="L5" s="527"/>
      <c r="M5" s="527"/>
      <c r="N5" s="527"/>
      <c r="O5" s="527"/>
      <c r="P5" s="527"/>
      <c r="Q5" s="527"/>
      <c r="R5" s="527"/>
      <c r="S5" s="527"/>
      <c r="T5" s="527"/>
      <c r="U5" s="527"/>
      <c r="V5" s="527"/>
      <c r="W5" s="527"/>
      <c r="X5" s="527"/>
      <c r="Y5" s="527"/>
      <c r="Z5" s="527"/>
    </row>
    <row r="6" ht="14.25" customHeight="1">
      <c r="A6" s="528" t="s">
        <v>900</v>
      </c>
      <c r="B6" s="529" t="s">
        <v>901</v>
      </c>
      <c r="C6" s="108" t="s">
        <v>902</v>
      </c>
      <c r="D6" s="530" t="s">
        <v>903</v>
      </c>
      <c r="E6" s="529" t="s">
        <v>904</v>
      </c>
      <c r="F6" s="529" t="s">
        <v>905</v>
      </c>
      <c r="G6" s="529" t="s">
        <v>906</v>
      </c>
      <c r="H6" s="528" t="s">
        <v>907</v>
      </c>
      <c r="I6" s="531"/>
      <c r="J6" s="531"/>
      <c r="K6" s="531"/>
      <c r="L6" s="531"/>
      <c r="M6" s="531"/>
      <c r="N6" s="531"/>
      <c r="O6" s="531"/>
      <c r="P6" s="531"/>
      <c r="Q6" s="531"/>
      <c r="R6" s="531"/>
      <c r="S6" s="531"/>
      <c r="T6" s="531"/>
      <c r="U6" s="531"/>
      <c r="V6" s="531"/>
      <c r="W6" s="531"/>
      <c r="X6" s="531"/>
      <c r="Y6" s="531"/>
      <c r="Z6" s="531"/>
    </row>
    <row r="7" ht="18.75" customHeight="1">
      <c r="A7" s="162">
        <v>1.0</v>
      </c>
      <c r="B7" s="185" t="s">
        <v>682</v>
      </c>
      <c r="C7" s="161" t="s">
        <v>236</v>
      </c>
      <c r="D7" s="162" t="str">
        <f>VLOOKUP(C7,'TS Gantry - AP47'!$C$8:$D$638,2,0)</f>
        <v>DA+0</v>
      </c>
      <c r="E7" s="158" t="s">
        <v>651</v>
      </c>
      <c r="F7" s="158">
        <v>46177.0</v>
      </c>
      <c r="G7" s="532"/>
      <c r="H7" s="533" t="s">
        <v>908</v>
      </c>
      <c r="I7" s="534"/>
      <c r="J7" s="534"/>
      <c r="K7" s="534"/>
      <c r="L7" s="534"/>
      <c r="M7" s="534"/>
      <c r="N7" s="534"/>
      <c r="O7" s="534"/>
      <c r="P7" s="534"/>
      <c r="Q7" s="534"/>
      <c r="R7" s="534"/>
      <c r="S7" s="534"/>
      <c r="T7" s="534"/>
      <c r="U7" s="534"/>
      <c r="V7" s="534"/>
      <c r="W7" s="534"/>
      <c r="X7" s="534"/>
      <c r="Y7" s="534"/>
      <c r="Z7" s="534"/>
    </row>
    <row r="8" ht="18.75" customHeight="1">
      <c r="A8" s="162">
        <v>2.0</v>
      </c>
      <c r="B8" s="185" t="s">
        <v>682</v>
      </c>
      <c r="C8" s="161" t="s">
        <v>232</v>
      </c>
      <c r="D8" s="162" t="str">
        <f>VLOOKUP(C8,'TS Gantry - AP47'!$C$8:$D$638,2,0)</f>
        <v>DB1+18</v>
      </c>
      <c r="E8" s="158" t="s">
        <v>651</v>
      </c>
      <c r="F8" s="158">
        <v>46187.0</v>
      </c>
      <c r="G8" s="532"/>
      <c r="H8" s="533" t="s">
        <v>909</v>
      </c>
      <c r="I8" s="534"/>
      <c r="J8" s="534"/>
      <c r="K8" s="534"/>
      <c r="L8" s="534"/>
      <c r="M8" s="534"/>
      <c r="N8" s="534"/>
      <c r="O8" s="534"/>
      <c r="P8" s="534"/>
      <c r="Q8" s="534"/>
      <c r="R8" s="534"/>
      <c r="S8" s="534"/>
      <c r="T8" s="534"/>
      <c r="U8" s="534"/>
      <c r="V8" s="534"/>
      <c r="W8" s="534"/>
      <c r="X8" s="534"/>
      <c r="Y8" s="534"/>
      <c r="Z8" s="534"/>
    </row>
    <row r="9" ht="18.75" customHeight="1">
      <c r="A9" s="162">
        <v>2.0</v>
      </c>
      <c r="B9" s="185" t="s">
        <v>682</v>
      </c>
      <c r="C9" s="161" t="s">
        <v>230</v>
      </c>
      <c r="D9" s="162" t="str">
        <f>VLOOKUP(C9,'TS Gantry - AP47'!$C$8:$D$638,2,0)</f>
        <v>DD60+3</v>
      </c>
      <c r="E9" s="158" t="s">
        <v>651</v>
      </c>
      <c r="F9" s="158">
        <v>46191.0</v>
      </c>
      <c r="G9" s="532"/>
      <c r="H9" s="533" t="s">
        <v>910</v>
      </c>
      <c r="I9" s="534"/>
      <c r="J9" s="534"/>
      <c r="K9" s="534"/>
      <c r="L9" s="534"/>
      <c r="M9" s="534"/>
      <c r="N9" s="534"/>
      <c r="O9" s="534"/>
      <c r="P9" s="534"/>
      <c r="Q9" s="534"/>
      <c r="R9" s="534"/>
      <c r="S9" s="534"/>
      <c r="T9" s="534"/>
      <c r="U9" s="534"/>
      <c r="V9" s="534"/>
      <c r="W9" s="534"/>
      <c r="X9" s="534"/>
      <c r="Y9" s="534"/>
      <c r="Z9" s="534"/>
    </row>
    <row r="10">
      <c r="A10" s="162">
        <v>3.0</v>
      </c>
      <c r="B10" s="185" t="s">
        <v>911</v>
      </c>
      <c r="C10" s="161" t="s">
        <v>426</v>
      </c>
      <c r="D10" s="162" t="str">
        <f>VLOOKUP(C10,'TS Gantry - AP47'!$C$8:$D$638,2,0)</f>
        <v>DC2+0</v>
      </c>
      <c r="E10" s="158" t="s">
        <v>651</v>
      </c>
      <c r="F10" s="158">
        <v>46184.0</v>
      </c>
      <c r="G10" s="532"/>
      <c r="H10" s="533" t="s">
        <v>912</v>
      </c>
      <c r="I10" s="534"/>
      <c r="J10" s="534"/>
      <c r="K10" s="534"/>
      <c r="L10" s="534"/>
      <c r="M10" s="534"/>
      <c r="N10" s="534"/>
      <c r="O10" s="534"/>
      <c r="P10" s="534"/>
      <c r="Q10" s="534"/>
      <c r="R10" s="534"/>
      <c r="S10" s="534"/>
      <c r="T10" s="534"/>
      <c r="U10" s="534"/>
      <c r="V10" s="534"/>
      <c r="W10" s="534"/>
      <c r="X10" s="534"/>
      <c r="Y10" s="534"/>
      <c r="Z10" s="534"/>
    </row>
    <row r="11" ht="18.75" customHeight="1">
      <c r="A11" s="535" t="s">
        <v>913</v>
      </c>
      <c r="B11" s="536"/>
      <c r="C11" s="536"/>
      <c r="D11" s="536"/>
      <c r="E11" s="536"/>
      <c r="F11" s="536"/>
      <c r="G11" s="536"/>
      <c r="H11" s="537"/>
      <c r="I11" s="534"/>
      <c r="J11" s="534"/>
      <c r="K11" s="534"/>
      <c r="L11" s="534"/>
      <c r="M11" s="534"/>
      <c r="N11" s="534"/>
      <c r="O11" s="534"/>
      <c r="P11" s="534"/>
      <c r="Q11" s="534"/>
      <c r="R11" s="534"/>
      <c r="S11" s="534"/>
      <c r="T11" s="534"/>
      <c r="U11" s="534"/>
      <c r="V11" s="534"/>
      <c r="W11" s="534"/>
      <c r="X11" s="534"/>
      <c r="Y11" s="534"/>
      <c r="Z11" s="534"/>
    </row>
    <row r="12" ht="18.75" customHeight="1">
      <c r="A12" s="538" t="s">
        <v>914</v>
      </c>
      <c r="B12" s="538" t="s">
        <v>915</v>
      </c>
      <c r="C12" s="539" t="s">
        <v>902</v>
      </c>
      <c r="D12" s="538" t="s">
        <v>916</v>
      </c>
      <c r="E12" s="540" t="s">
        <v>905</v>
      </c>
      <c r="F12" s="540" t="s">
        <v>906</v>
      </c>
      <c r="G12" s="541" t="s">
        <v>12</v>
      </c>
      <c r="H12" s="542"/>
      <c r="I12" s="543"/>
      <c r="J12" s="543"/>
      <c r="K12" s="543"/>
      <c r="L12" s="527"/>
      <c r="M12" s="527"/>
      <c r="N12" s="543"/>
      <c r="O12" s="543"/>
      <c r="P12" s="543"/>
      <c r="Q12" s="543"/>
      <c r="R12" s="543"/>
      <c r="S12" s="543"/>
      <c r="T12" s="543"/>
      <c r="U12" s="543"/>
      <c r="V12" s="543"/>
      <c r="W12" s="543"/>
      <c r="X12" s="543"/>
      <c r="Y12" s="543"/>
      <c r="Z12" s="543"/>
    </row>
    <row r="13" ht="18.0" customHeight="1">
      <c r="A13" s="163">
        <v>1.0</v>
      </c>
      <c r="B13" s="185" t="s">
        <v>724</v>
      </c>
      <c r="C13" s="237" t="s">
        <v>545</v>
      </c>
      <c r="D13" s="162" t="str">
        <f>VLOOKUP(C13,'TS Gantry - AP47'!$C$8:$D$638,2,0)</f>
        <v>DA+9</v>
      </c>
      <c r="E13" s="158">
        <v>46178.0</v>
      </c>
      <c r="F13" s="158"/>
      <c r="G13" s="162"/>
      <c r="H13" s="185" t="s">
        <v>917</v>
      </c>
      <c r="I13" s="527"/>
      <c r="J13" s="527"/>
      <c r="K13" s="527"/>
      <c r="L13" s="527"/>
      <c r="M13" s="527"/>
      <c r="N13" s="527"/>
      <c r="O13" s="527"/>
      <c r="P13" s="527"/>
      <c r="Q13" s="527"/>
      <c r="R13" s="527"/>
      <c r="S13" s="527"/>
      <c r="T13" s="527"/>
      <c r="U13" s="527"/>
      <c r="V13" s="527"/>
      <c r="W13" s="527"/>
      <c r="X13" s="527"/>
      <c r="Y13" s="527"/>
      <c r="Z13" s="527"/>
    </row>
    <row r="14" ht="18.0" customHeight="1">
      <c r="A14" s="163">
        <v>2.0</v>
      </c>
      <c r="B14" s="185" t="s">
        <v>774</v>
      </c>
      <c r="C14" s="237" t="s">
        <v>259</v>
      </c>
      <c r="D14" s="162" t="str">
        <f>VLOOKUP(C14,'TS Gantry - AP47'!$C$8:$D$638,2,0)</f>
        <v>DA-1.5</v>
      </c>
      <c r="E14" s="158">
        <v>46173.0</v>
      </c>
      <c r="F14" s="158"/>
      <c r="G14" s="162"/>
      <c r="H14" s="185" t="s">
        <v>918</v>
      </c>
      <c r="I14" s="527"/>
      <c r="J14" s="527"/>
      <c r="K14" s="527"/>
      <c r="L14" s="527"/>
      <c r="M14" s="527"/>
      <c r="N14" s="527"/>
      <c r="O14" s="527"/>
      <c r="P14" s="527"/>
      <c r="Q14" s="527"/>
      <c r="R14" s="527"/>
      <c r="S14" s="527"/>
      <c r="T14" s="527"/>
      <c r="U14" s="527"/>
      <c r="V14" s="527"/>
      <c r="W14" s="527"/>
      <c r="X14" s="527"/>
      <c r="Y14" s="527"/>
      <c r="Z14" s="527"/>
    </row>
    <row r="15" ht="18.0" customHeight="1">
      <c r="A15" s="163">
        <v>3.0</v>
      </c>
      <c r="B15" s="185" t="s">
        <v>775</v>
      </c>
      <c r="C15" s="237" t="s">
        <v>476</v>
      </c>
      <c r="D15" s="162" t="str">
        <f>VLOOKUP(C15,'TS Gantry - AP47'!$C$8:$D$638,2,0)</f>
        <v>DA+3</v>
      </c>
      <c r="E15" s="158">
        <v>46189.0</v>
      </c>
      <c r="F15" s="158"/>
      <c r="G15" s="162"/>
      <c r="H15" s="185" t="s">
        <v>919</v>
      </c>
      <c r="I15" s="527"/>
      <c r="J15" s="527"/>
      <c r="K15" s="527"/>
      <c r="L15" s="527"/>
      <c r="M15" s="527"/>
      <c r="N15" s="527"/>
      <c r="O15" s="527"/>
      <c r="P15" s="527"/>
      <c r="Q15" s="527"/>
      <c r="R15" s="527"/>
      <c r="S15" s="527"/>
      <c r="T15" s="527"/>
      <c r="U15" s="527"/>
      <c r="V15" s="527"/>
      <c r="W15" s="527"/>
      <c r="X15" s="527"/>
      <c r="Y15" s="527"/>
      <c r="Z15" s="527"/>
    </row>
    <row r="16" ht="18.0" customHeight="1">
      <c r="A16" s="163">
        <v>4.0</v>
      </c>
      <c r="B16" s="185" t="s">
        <v>920</v>
      </c>
      <c r="C16" s="237" t="s">
        <v>603</v>
      </c>
      <c r="D16" s="162" t="str">
        <f>VLOOKUP(C16,'TS Gantry - AP47'!$C$8:$D$638,2,0)</f>
        <v>DA+3</v>
      </c>
      <c r="E16" s="158">
        <v>46184.0</v>
      </c>
      <c r="F16" s="158"/>
      <c r="G16" s="162"/>
      <c r="H16" s="185" t="s">
        <v>921</v>
      </c>
      <c r="I16" s="527"/>
      <c r="J16" s="527"/>
      <c r="K16" s="527"/>
      <c r="L16" s="527"/>
      <c r="M16" s="527"/>
      <c r="N16" s="527"/>
      <c r="O16" s="527"/>
      <c r="P16" s="527"/>
      <c r="Q16" s="527"/>
      <c r="R16" s="527"/>
      <c r="S16" s="527"/>
      <c r="T16" s="527"/>
      <c r="U16" s="527"/>
      <c r="V16" s="527"/>
      <c r="W16" s="527"/>
      <c r="X16" s="527"/>
      <c r="Y16" s="527"/>
      <c r="Z16" s="527"/>
    </row>
    <row r="17" ht="18.0" customHeight="1">
      <c r="A17" s="163">
        <v>5.0</v>
      </c>
      <c r="B17" s="185" t="s">
        <v>716</v>
      </c>
      <c r="C17" s="237" t="s">
        <v>388</v>
      </c>
      <c r="D17" s="162" t="str">
        <f>VLOOKUP(C17,'TS Gantry - AP47'!$C$8:$D$638,2,0)</f>
        <v>DD60+0</v>
      </c>
      <c r="E17" s="158">
        <v>46190.0</v>
      </c>
      <c r="F17" s="158"/>
      <c r="G17" s="162"/>
      <c r="H17" s="185" t="s">
        <v>922</v>
      </c>
      <c r="I17" s="527"/>
      <c r="J17" s="527"/>
      <c r="K17" s="527"/>
      <c r="L17" s="527"/>
      <c r="M17" s="527"/>
      <c r="N17" s="527"/>
      <c r="O17" s="527"/>
      <c r="P17" s="527"/>
      <c r="Q17" s="527"/>
      <c r="R17" s="527"/>
      <c r="S17" s="527"/>
      <c r="T17" s="527"/>
      <c r="U17" s="527"/>
      <c r="V17" s="527"/>
      <c r="W17" s="527"/>
      <c r="X17" s="527"/>
      <c r="Y17" s="527"/>
      <c r="Z17" s="527"/>
    </row>
    <row r="18" ht="18.0" customHeight="1">
      <c r="A18" s="163">
        <v>6.0</v>
      </c>
      <c r="B18" s="185" t="s">
        <v>923</v>
      </c>
      <c r="C18" s="163"/>
      <c r="D18" s="162"/>
      <c r="E18" s="158"/>
      <c r="F18" s="158"/>
      <c r="G18" s="162"/>
      <c r="H18" s="185"/>
      <c r="I18" s="527"/>
      <c r="J18" s="527"/>
      <c r="K18" s="527"/>
      <c r="L18" s="527"/>
      <c r="M18" s="527"/>
      <c r="N18" s="527"/>
      <c r="O18" s="527"/>
      <c r="P18" s="527"/>
      <c r="Q18" s="527"/>
      <c r="R18" s="527"/>
      <c r="S18" s="527"/>
      <c r="T18" s="527"/>
      <c r="U18" s="527"/>
      <c r="V18" s="527"/>
      <c r="W18" s="527"/>
      <c r="X18" s="527"/>
      <c r="Y18" s="527"/>
      <c r="Z18" s="527"/>
    </row>
    <row r="19" ht="18.0" customHeight="1">
      <c r="A19" s="163">
        <v>7.0</v>
      </c>
      <c r="B19" s="185" t="s">
        <v>924</v>
      </c>
      <c r="C19" s="163"/>
      <c r="D19" s="162"/>
      <c r="E19" s="158"/>
      <c r="F19" s="158"/>
      <c r="G19" s="162"/>
      <c r="H19" s="185"/>
      <c r="I19" s="527"/>
      <c r="J19" s="527"/>
      <c r="K19" s="527"/>
      <c r="L19" s="527"/>
      <c r="M19" s="527"/>
      <c r="N19" s="527"/>
      <c r="O19" s="527"/>
      <c r="P19" s="527"/>
      <c r="Q19" s="527"/>
      <c r="R19" s="527"/>
      <c r="S19" s="527"/>
      <c r="T19" s="527"/>
      <c r="U19" s="527"/>
      <c r="V19" s="527"/>
      <c r="W19" s="527"/>
      <c r="X19" s="527"/>
      <c r="Y19" s="527"/>
      <c r="Z19" s="527"/>
    </row>
    <row r="20" ht="18.0" customHeight="1">
      <c r="A20" s="175"/>
      <c r="B20" s="294"/>
      <c r="C20" s="175"/>
      <c r="D20" s="544"/>
      <c r="E20" s="545"/>
      <c r="F20" s="545"/>
      <c r="G20" s="544"/>
      <c r="H20" s="544"/>
      <c r="I20" s="527"/>
      <c r="J20" s="527"/>
      <c r="K20" s="527"/>
      <c r="L20" s="527"/>
      <c r="M20" s="527"/>
      <c r="N20" s="527"/>
      <c r="O20" s="527"/>
      <c r="P20" s="527"/>
      <c r="Q20" s="527"/>
      <c r="R20" s="527"/>
      <c r="S20" s="527"/>
      <c r="T20" s="527"/>
      <c r="U20" s="527"/>
      <c r="V20" s="527"/>
      <c r="W20" s="527"/>
      <c r="X20" s="527"/>
      <c r="Y20" s="527"/>
      <c r="Z20" s="527"/>
    </row>
    <row r="21" ht="18.75" customHeight="1">
      <c r="A21" s="535" t="s">
        <v>925</v>
      </c>
      <c r="B21" s="536"/>
      <c r="C21" s="536"/>
      <c r="D21" s="536"/>
      <c r="E21" s="536"/>
      <c r="F21" s="536"/>
      <c r="G21" s="536"/>
      <c r="H21" s="537"/>
      <c r="I21" s="534"/>
      <c r="J21" s="534"/>
      <c r="K21" s="534"/>
      <c r="L21" s="534"/>
      <c r="M21" s="534"/>
      <c r="N21" s="534"/>
      <c r="O21" s="534"/>
      <c r="P21" s="534"/>
      <c r="Q21" s="534"/>
      <c r="R21" s="534"/>
      <c r="S21" s="534"/>
      <c r="T21" s="534"/>
      <c r="U21" s="534"/>
      <c r="V21" s="534"/>
      <c r="W21" s="534"/>
      <c r="X21" s="534"/>
      <c r="Y21" s="534"/>
      <c r="Z21" s="534"/>
    </row>
    <row r="22" ht="18.75" customHeight="1">
      <c r="A22" s="109" t="s">
        <v>914</v>
      </c>
      <c r="B22" s="109" t="s">
        <v>915</v>
      </c>
      <c r="C22" s="109" t="s">
        <v>926</v>
      </c>
      <c r="D22" s="94" t="s">
        <v>927</v>
      </c>
      <c r="E22" s="546" t="s">
        <v>905</v>
      </c>
      <c r="F22" s="94" t="s">
        <v>906</v>
      </c>
      <c r="G22" s="119" t="s">
        <v>907</v>
      </c>
      <c r="H22" s="3"/>
      <c r="I22" s="527"/>
      <c r="J22" s="527"/>
      <c r="K22" s="527"/>
      <c r="L22" s="527"/>
      <c r="M22" s="527"/>
      <c r="N22" s="527"/>
      <c r="O22" s="527"/>
      <c r="P22" s="527"/>
      <c r="Q22" s="527"/>
      <c r="R22" s="527"/>
      <c r="S22" s="527"/>
      <c r="T22" s="527"/>
      <c r="U22" s="527"/>
      <c r="V22" s="527"/>
      <c r="W22" s="527"/>
      <c r="X22" s="527"/>
      <c r="Y22" s="527"/>
      <c r="Z22" s="527"/>
    </row>
    <row r="23" ht="18.0" customHeight="1">
      <c r="A23" s="163">
        <v>1.0</v>
      </c>
      <c r="B23" s="185"/>
      <c r="C23" s="162"/>
      <c r="D23" s="547"/>
      <c r="E23" s="158"/>
      <c r="F23" s="158"/>
      <c r="G23" s="548"/>
      <c r="H23" s="3"/>
      <c r="I23" s="543"/>
      <c r="J23" s="543"/>
      <c r="K23" s="543"/>
      <c r="L23" s="543"/>
      <c r="M23" s="543"/>
      <c r="N23" s="543"/>
      <c r="O23" s="543"/>
      <c r="P23" s="543"/>
      <c r="Q23" s="543"/>
      <c r="R23" s="543"/>
      <c r="S23" s="543"/>
      <c r="T23" s="543"/>
      <c r="U23" s="543"/>
      <c r="V23" s="543"/>
      <c r="W23" s="543"/>
      <c r="X23" s="543"/>
      <c r="Y23" s="543"/>
      <c r="Z23" s="543"/>
    </row>
    <row r="24" ht="18.0" customHeight="1">
      <c r="A24" s="163">
        <v>2.0</v>
      </c>
      <c r="B24" s="214"/>
      <c r="C24" s="163"/>
      <c r="D24" s="547"/>
      <c r="E24" s="158"/>
      <c r="F24" s="158"/>
      <c r="G24" s="548"/>
      <c r="H24" s="3"/>
      <c r="I24" s="543"/>
      <c r="J24" s="543"/>
      <c r="K24" s="543"/>
      <c r="L24" s="543"/>
      <c r="M24" s="543"/>
      <c r="N24" s="543"/>
      <c r="O24" s="543"/>
      <c r="P24" s="543"/>
      <c r="Q24" s="543"/>
      <c r="R24" s="543"/>
      <c r="S24" s="543"/>
      <c r="T24" s="543"/>
      <c r="U24" s="543"/>
      <c r="V24" s="543"/>
      <c r="W24" s="543"/>
      <c r="X24" s="543"/>
      <c r="Y24" s="543"/>
      <c r="Z24" s="543"/>
    </row>
    <row r="25" ht="18.0" customHeight="1">
      <c r="A25" s="163">
        <v>3.0</v>
      </c>
      <c r="B25" s="185"/>
      <c r="C25" s="163"/>
      <c r="D25" s="547"/>
      <c r="E25" s="158"/>
      <c r="F25" s="158"/>
      <c r="G25" s="548"/>
      <c r="H25" s="3"/>
      <c r="I25" s="543"/>
      <c r="J25" s="543"/>
      <c r="K25" s="543"/>
      <c r="L25" s="543"/>
      <c r="M25" s="543"/>
      <c r="N25" s="543"/>
      <c r="O25" s="543"/>
      <c r="P25" s="543"/>
      <c r="Q25" s="543"/>
      <c r="R25" s="543"/>
      <c r="S25" s="543"/>
      <c r="T25" s="543"/>
      <c r="U25" s="543"/>
      <c r="V25" s="543"/>
      <c r="W25" s="543"/>
      <c r="X25" s="543"/>
      <c r="Y25" s="543"/>
      <c r="Z25" s="543"/>
    </row>
    <row r="26" ht="18.75" customHeight="1">
      <c r="A26" s="526" t="s">
        <v>928</v>
      </c>
      <c r="B26" s="2"/>
      <c r="C26" s="2"/>
      <c r="D26" s="2"/>
      <c r="E26" s="2"/>
      <c r="F26" s="2"/>
      <c r="G26" s="2"/>
      <c r="H26" s="3"/>
      <c r="I26" s="543"/>
      <c r="J26" s="543"/>
      <c r="K26" s="543"/>
      <c r="L26" s="543"/>
      <c r="M26" s="543"/>
      <c r="N26" s="543"/>
      <c r="O26" s="543"/>
      <c r="P26" s="543"/>
      <c r="Q26" s="543"/>
      <c r="R26" s="543"/>
      <c r="S26" s="543"/>
      <c r="T26" s="543"/>
      <c r="U26" s="543"/>
      <c r="V26" s="543"/>
      <c r="W26" s="543"/>
      <c r="X26" s="543"/>
      <c r="Y26" s="543"/>
      <c r="Z26" s="543"/>
    </row>
    <row r="27" ht="18.75" customHeight="1">
      <c r="A27" s="109" t="s">
        <v>929</v>
      </c>
      <c r="B27" s="109" t="s">
        <v>915</v>
      </c>
      <c r="C27" s="109" t="s">
        <v>926</v>
      </c>
      <c r="D27" s="94" t="s">
        <v>927</v>
      </c>
      <c r="E27" s="546" t="s">
        <v>905</v>
      </c>
      <c r="F27" s="94" t="s">
        <v>906</v>
      </c>
      <c r="G27" s="119" t="s">
        <v>907</v>
      </c>
      <c r="H27" s="3"/>
      <c r="I27" s="543"/>
      <c r="J27" s="543"/>
      <c r="K27" s="543"/>
      <c r="L27" s="543"/>
      <c r="M27" s="543"/>
      <c r="N27" s="543"/>
      <c r="O27" s="543"/>
      <c r="P27" s="543"/>
      <c r="Q27" s="543"/>
      <c r="R27" s="543"/>
      <c r="S27" s="543"/>
      <c r="T27" s="543"/>
      <c r="U27" s="543"/>
      <c r="V27" s="543"/>
      <c r="W27" s="543"/>
      <c r="X27" s="543"/>
      <c r="Y27" s="543"/>
      <c r="Z27" s="543"/>
    </row>
    <row r="28" ht="18.0" customHeight="1">
      <c r="A28" s="163"/>
      <c r="B28" s="163"/>
      <c r="C28" s="163"/>
      <c r="D28" s="163"/>
      <c r="E28" s="549"/>
      <c r="F28" s="163"/>
      <c r="G28" s="548"/>
      <c r="H28" s="3"/>
      <c r="I28" s="543"/>
      <c r="J28" s="543"/>
      <c r="K28" s="543"/>
      <c r="L28" s="543"/>
      <c r="M28" s="543"/>
      <c r="N28" s="543"/>
      <c r="O28" s="543"/>
      <c r="P28" s="543"/>
      <c r="Q28" s="543"/>
      <c r="R28" s="543"/>
      <c r="S28" s="543"/>
      <c r="T28" s="543"/>
      <c r="U28" s="543"/>
      <c r="V28" s="543"/>
      <c r="W28" s="543"/>
      <c r="X28" s="543"/>
      <c r="Y28" s="543"/>
      <c r="Z28" s="543"/>
    </row>
    <row r="29" ht="18.0" customHeight="1">
      <c r="A29" s="163"/>
      <c r="B29" s="162"/>
      <c r="C29" s="163"/>
      <c r="D29" s="550"/>
      <c r="E29" s="549"/>
      <c r="F29" s="549"/>
      <c r="G29" s="548"/>
      <c r="H29" s="3"/>
      <c r="I29" s="543"/>
      <c r="J29" s="543"/>
      <c r="K29" s="543"/>
      <c r="L29" s="543"/>
      <c r="M29" s="543"/>
      <c r="N29" s="543"/>
      <c r="O29" s="543"/>
      <c r="P29" s="543"/>
      <c r="Q29" s="543"/>
      <c r="R29" s="543"/>
      <c r="S29" s="543"/>
      <c r="T29" s="543"/>
      <c r="U29" s="543"/>
      <c r="V29" s="543"/>
      <c r="W29" s="543"/>
      <c r="X29" s="543"/>
      <c r="Y29" s="543"/>
      <c r="Z29" s="543"/>
    </row>
    <row r="30" ht="18.75" customHeight="1">
      <c r="A30" s="526" t="s">
        <v>930</v>
      </c>
      <c r="B30" s="2"/>
      <c r="C30" s="2"/>
      <c r="D30" s="2"/>
      <c r="E30" s="2"/>
      <c r="F30" s="2"/>
      <c r="G30" s="2"/>
      <c r="H30" s="3"/>
      <c r="I30" s="543"/>
      <c r="J30" s="543"/>
      <c r="K30" s="543"/>
      <c r="L30" s="543"/>
      <c r="M30" s="543"/>
      <c r="N30" s="543"/>
      <c r="O30" s="543"/>
      <c r="P30" s="543"/>
      <c r="Q30" s="543"/>
      <c r="R30" s="543"/>
      <c r="S30" s="543"/>
      <c r="T30" s="543"/>
      <c r="U30" s="543"/>
      <c r="V30" s="543"/>
      <c r="W30" s="543"/>
      <c r="X30" s="543"/>
      <c r="Y30" s="543"/>
      <c r="Z30" s="543"/>
    </row>
    <row r="31" ht="18.75" customHeight="1">
      <c r="A31" s="109" t="s">
        <v>929</v>
      </c>
      <c r="B31" s="109" t="s">
        <v>915</v>
      </c>
      <c r="C31" s="109" t="s">
        <v>902</v>
      </c>
      <c r="D31" s="94" t="s">
        <v>916</v>
      </c>
      <c r="E31" s="109" t="s">
        <v>931</v>
      </c>
      <c r="F31" s="546" t="s">
        <v>905</v>
      </c>
      <c r="G31" s="94" t="s">
        <v>906</v>
      </c>
      <c r="H31" s="109" t="s">
        <v>907</v>
      </c>
      <c r="I31" s="543"/>
      <c r="J31" s="543"/>
      <c r="K31" s="543"/>
      <c r="L31" s="543"/>
      <c r="M31" s="543"/>
      <c r="N31" s="543"/>
      <c r="O31" s="543"/>
      <c r="P31" s="543"/>
      <c r="Q31" s="543"/>
      <c r="R31" s="543"/>
      <c r="S31" s="543"/>
      <c r="T31" s="543"/>
      <c r="U31" s="543"/>
      <c r="V31" s="543"/>
      <c r="W31" s="543"/>
      <c r="X31" s="543"/>
      <c r="Y31" s="543"/>
      <c r="Z31" s="543"/>
    </row>
    <row r="32" ht="18.0" customHeight="1">
      <c r="A32" s="163">
        <v>1.0</v>
      </c>
      <c r="B32" s="163"/>
      <c r="C32" s="551"/>
      <c r="D32" s="551"/>
      <c r="E32" s="163"/>
      <c r="F32" s="163"/>
      <c r="G32" s="163"/>
      <c r="H32" s="109"/>
      <c r="I32" s="543"/>
      <c r="J32" s="543"/>
      <c r="K32" s="543"/>
      <c r="L32" s="543"/>
      <c r="M32" s="543"/>
      <c r="N32" s="543"/>
      <c r="O32" s="543"/>
      <c r="P32" s="543"/>
      <c r="Q32" s="543"/>
      <c r="R32" s="543"/>
      <c r="S32" s="543"/>
      <c r="T32" s="543"/>
      <c r="U32" s="543"/>
      <c r="V32" s="543"/>
      <c r="W32" s="543"/>
      <c r="X32" s="543"/>
      <c r="Y32" s="543"/>
      <c r="Z32" s="543"/>
    </row>
    <row r="33" ht="18.0" customHeight="1">
      <c r="A33" s="163">
        <v>2.0</v>
      </c>
      <c r="B33" s="163"/>
      <c r="C33" s="163"/>
      <c r="D33" s="163"/>
      <c r="E33" s="163"/>
      <c r="F33" s="163"/>
      <c r="G33" s="163"/>
      <c r="H33" s="109"/>
      <c r="I33" s="543"/>
      <c r="J33" s="543"/>
      <c r="K33" s="543"/>
      <c r="L33" s="543"/>
      <c r="M33" s="543"/>
      <c r="N33" s="543"/>
      <c r="O33" s="543"/>
      <c r="P33" s="543"/>
      <c r="Q33" s="543"/>
      <c r="R33" s="543"/>
      <c r="S33" s="543"/>
      <c r="T33" s="543"/>
      <c r="U33" s="543"/>
      <c r="V33" s="543"/>
      <c r="W33" s="543"/>
      <c r="X33" s="543"/>
      <c r="Y33" s="543"/>
      <c r="Z33" s="543"/>
    </row>
    <row r="34" ht="18.75" customHeight="1">
      <c r="A34" s="526" t="s">
        <v>932</v>
      </c>
      <c r="B34" s="2"/>
      <c r="C34" s="2"/>
      <c r="D34" s="2"/>
      <c r="E34" s="2"/>
      <c r="F34" s="2"/>
      <c r="G34" s="2"/>
      <c r="H34" s="3"/>
      <c r="I34" s="543"/>
      <c r="J34" s="543"/>
      <c r="K34" s="543"/>
      <c r="L34" s="543"/>
      <c r="M34" s="543"/>
      <c r="N34" s="543"/>
      <c r="O34" s="543"/>
      <c r="P34" s="543"/>
      <c r="Q34" s="543"/>
      <c r="R34" s="543"/>
      <c r="S34" s="543"/>
      <c r="T34" s="543"/>
      <c r="U34" s="543"/>
      <c r="V34" s="543"/>
      <c r="W34" s="543"/>
      <c r="X34" s="543"/>
      <c r="Y34" s="543"/>
      <c r="Z34" s="543"/>
    </row>
    <row r="35" ht="18.75" customHeight="1">
      <c r="A35" s="109" t="s">
        <v>929</v>
      </c>
      <c r="B35" s="109" t="s">
        <v>915</v>
      </c>
      <c r="C35" s="109" t="s">
        <v>902</v>
      </c>
      <c r="D35" s="94" t="s">
        <v>916</v>
      </c>
      <c r="E35" s="546"/>
      <c r="F35" s="546" t="s">
        <v>905</v>
      </c>
      <c r="G35" s="94" t="s">
        <v>906</v>
      </c>
      <c r="H35" s="109" t="s">
        <v>907</v>
      </c>
      <c r="I35" s="543"/>
      <c r="J35" s="543"/>
      <c r="K35" s="543"/>
      <c r="L35" s="543"/>
      <c r="M35" s="543"/>
      <c r="N35" s="543"/>
      <c r="O35" s="543"/>
      <c r="P35" s="543"/>
      <c r="Q35" s="543"/>
      <c r="R35" s="543"/>
      <c r="S35" s="543"/>
      <c r="T35" s="543"/>
      <c r="U35" s="543"/>
      <c r="V35" s="543"/>
      <c r="W35" s="543"/>
      <c r="X35" s="543"/>
      <c r="Y35" s="543"/>
      <c r="Z35" s="543"/>
    </row>
    <row r="36" ht="18.0" customHeight="1">
      <c r="A36" s="163">
        <v>1.0</v>
      </c>
      <c r="B36" s="162"/>
      <c r="C36" s="218"/>
      <c r="D36" s="163"/>
      <c r="E36" s="163"/>
      <c r="F36" s="162"/>
      <c r="G36" s="162"/>
      <c r="H36" s="163"/>
      <c r="I36" s="175"/>
      <c r="J36" s="175"/>
      <c r="K36" s="175"/>
      <c r="L36" s="175"/>
      <c r="M36" s="175"/>
      <c r="N36" s="175"/>
      <c r="O36" s="175"/>
      <c r="P36" s="175"/>
      <c r="Q36" s="175"/>
      <c r="R36" s="522"/>
      <c r="S36" s="522"/>
      <c r="T36" s="522"/>
      <c r="U36" s="522"/>
      <c r="V36" s="522"/>
      <c r="W36" s="522"/>
      <c r="X36" s="522"/>
      <c r="Y36" s="522"/>
      <c r="Z36" s="522"/>
    </row>
    <row r="37" ht="18.0" customHeight="1">
      <c r="A37" s="163">
        <v>2.0</v>
      </c>
      <c r="B37" s="162"/>
      <c r="C37" s="218"/>
      <c r="D37" s="163"/>
      <c r="E37" s="163"/>
      <c r="F37" s="163"/>
      <c r="G37" s="163"/>
      <c r="H37" s="163"/>
      <c r="I37" s="522"/>
      <c r="J37" s="522"/>
      <c r="K37" s="522"/>
      <c r="L37" s="522"/>
      <c r="M37" s="522"/>
      <c r="N37" s="522"/>
      <c r="O37" s="522"/>
      <c r="P37" s="522"/>
      <c r="Q37" s="522"/>
      <c r="R37" s="522"/>
      <c r="S37" s="522"/>
      <c r="T37" s="522"/>
      <c r="U37" s="522"/>
      <c r="V37" s="522"/>
      <c r="W37" s="522"/>
      <c r="X37" s="522"/>
      <c r="Y37" s="522"/>
      <c r="Z37" s="522"/>
    </row>
    <row r="38" ht="18.75" customHeight="1">
      <c r="A38" s="526" t="s">
        <v>933</v>
      </c>
      <c r="B38" s="2"/>
      <c r="C38" s="2"/>
      <c r="D38" s="2"/>
      <c r="E38" s="2"/>
      <c r="F38" s="2"/>
      <c r="G38" s="2"/>
      <c r="H38" s="3"/>
      <c r="I38" s="522"/>
      <c r="J38" s="522"/>
      <c r="K38" s="522"/>
      <c r="L38" s="522"/>
      <c r="M38" s="522"/>
      <c r="N38" s="522"/>
      <c r="O38" s="522"/>
      <c r="P38" s="522"/>
      <c r="Q38" s="522"/>
      <c r="R38" s="522"/>
      <c r="S38" s="522"/>
      <c r="T38" s="522"/>
      <c r="U38" s="522"/>
      <c r="V38" s="522"/>
      <c r="W38" s="522"/>
      <c r="X38" s="522"/>
      <c r="Y38" s="522"/>
      <c r="Z38" s="522"/>
    </row>
    <row r="39" ht="18.75" customHeight="1">
      <c r="A39" s="109" t="s">
        <v>929</v>
      </c>
      <c r="B39" s="109" t="s">
        <v>915</v>
      </c>
      <c r="C39" s="109" t="s">
        <v>902</v>
      </c>
      <c r="D39" s="94" t="s">
        <v>916</v>
      </c>
      <c r="E39" s="94" t="s">
        <v>934</v>
      </c>
      <c r="F39" s="552" t="s">
        <v>935</v>
      </c>
      <c r="G39" s="94"/>
      <c r="H39" s="109" t="s">
        <v>907</v>
      </c>
      <c r="I39" s="522"/>
      <c r="J39" s="522"/>
      <c r="K39" s="522"/>
      <c r="L39" s="522"/>
      <c r="M39" s="522"/>
      <c r="N39" s="522"/>
      <c r="O39" s="522"/>
      <c r="P39" s="522"/>
      <c r="Q39" s="522"/>
      <c r="R39" s="522"/>
      <c r="S39" s="522"/>
      <c r="T39" s="522"/>
      <c r="U39" s="522"/>
      <c r="V39" s="522"/>
      <c r="W39" s="522"/>
      <c r="X39" s="522"/>
      <c r="Y39" s="522"/>
      <c r="Z39" s="522"/>
    </row>
    <row r="40" ht="18.0" customHeight="1">
      <c r="A40" s="163">
        <v>1.0</v>
      </c>
      <c r="B40" s="369"/>
      <c r="C40" s="292"/>
      <c r="D40" s="163"/>
      <c r="E40" s="163"/>
      <c r="F40" s="163"/>
      <c r="G40" s="163"/>
      <c r="H40" s="163"/>
      <c r="I40" s="522"/>
      <c r="J40" s="522"/>
      <c r="K40" s="522"/>
      <c r="L40" s="522"/>
      <c r="M40" s="522"/>
      <c r="N40" s="522"/>
      <c r="O40" s="522"/>
      <c r="P40" s="522"/>
      <c r="Q40" s="522"/>
      <c r="R40" s="522"/>
      <c r="S40" s="522"/>
      <c r="T40" s="522"/>
      <c r="U40" s="522"/>
      <c r="V40" s="522"/>
      <c r="W40" s="522"/>
      <c r="X40" s="522"/>
      <c r="Y40" s="522"/>
      <c r="Z40" s="522"/>
    </row>
    <row r="41" ht="18.0" customHeight="1">
      <c r="A41" s="163">
        <v>2.0</v>
      </c>
      <c r="B41" s="369"/>
      <c r="C41" s="292"/>
      <c r="D41" s="163"/>
      <c r="E41" s="163"/>
      <c r="F41" s="163"/>
      <c r="G41" s="163"/>
      <c r="H41" s="163"/>
      <c r="I41" s="522"/>
      <c r="J41" s="522"/>
      <c r="K41" s="522"/>
      <c r="L41" s="522"/>
      <c r="M41" s="522"/>
      <c r="N41" s="522"/>
      <c r="O41" s="522"/>
      <c r="P41" s="522"/>
      <c r="Q41" s="522"/>
      <c r="R41" s="522"/>
      <c r="S41" s="522"/>
      <c r="T41" s="522"/>
      <c r="U41" s="522"/>
      <c r="V41" s="522"/>
      <c r="W41" s="522"/>
      <c r="X41" s="522"/>
      <c r="Y41" s="522"/>
      <c r="Z41" s="522"/>
    </row>
    <row r="42" ht="18.0" customHeight="1">
      <c r="A42" s="163">
        <v>3.0</v>
      </c>
      <c r="B42" s="163"/>
      <c r="C42" s="292"/>
      <c r="D42" s="163"/>
      <c r="E42" s="163"/>
      <c r="F42" s="163"/>
      <c r="G42" s="163"/>
      <c r="H42" s="163"/>
      <c r="I42" s="522"/>
      <c r="J42" s="522"/>
      <c r="K42" s="522"/>
      <c r="L42" s="522"/>
      <c r="M42" s="522"/>
      <c r="N42" s="522"/>
      <c r="O42" s="522"/>
      <c r="P42" s="522"/>
      <c r="Q42" s="522"/>
      <c r="R42" s="522"/>
      <c r="S42" s="522"/>
      <c r="T42" s="522"/>
      <c r="U42" s="522"/>
      <c r="V42" s="522"/>
      <c r="W42" s="522"/>
      <c r="X42" s="522"/>
      <c r="Y42" s="522"/>
      <c r="Z42" s="522"/>
    </row>
    <row r="43" ht="18.75" customHeight="1">
      <c r="A43" s="489"/>
      <c r="B43" s="553"/>
      <c r="C43" s="489"/>
      <c r="D43" s="553"/>
      <c r="E43" s="489"/>
      <c r="F43" s="489"/>
      <c r="G43" s="489"/>
      <c r="H43" s="489"/>
      <c r="I43" s="522"/>
      <c r="J43" s="522"/>
      <c r="K43" s="522"/>
      <c r="L43" s="522"/>
      <c r="M43" s="522"/>
      <c r="N43" s="522"/>
      <c r="O43" s="522"/>
      <c r="P43" s="522"/>
      <c r="Q43" s="522"/>
      <c r="R43" s="522"/>
      <c r="S43" s="522"/>
      <c r="T43" s="522"/>
      <c r="U43" s="522"/>
      <c r="V43" s="522"/>
      <c r="W43" s="522"/>
      <c r="X43" s="522"/>
      <c r="Y43" s="522"/>
      <c r="Z43" s="522"/>
    </row>
    <row r="44" ht="18.75" customHeight="1">
      <c r="A44" s="489"/>
      <c r="B44" s="553"/>
      <c r="C44" s="489"/>
      <c r="D44" s="553"/>
      <c r="E44" s="489"/>
      <c r="F44" s="489"/>
      <c r="G44" s="489"/>
      <c r="H44" s="489"/>
      <c r="I44" s="522"/>
      <c r="J44" s="522"/>
      <c r="K44" s="522"/>
      <c r="L44" s="522"/>
      <c r="M44" s="522"/>
      <c r="N44" s="522"/>
      <c r="O44" s="522"/>
      <c r="P44" s="522"/>
      <c r="Q44" s="522"/>
      <c r="R44" s="522"/>
      <c r="S44" s="522"/>
      <c r="T44" s="522"/>
      <c r="U44" s="522"/>
      <c r="V44" s="522"/>
      <c r="W44" s="522"/>
      <c r="X44" s="522"/>
      <c r="Y44" s="522"/>
      <c r="Z44" s="522"/>
    </row>
    <row r="45" ht="18.75" customHeight="1">
      <c r="A45" s="489"/>
      <c r="B45" s="553"/>
      <c r="C45" s="489"/>
      <c r="D45" s="553"/>
      <c r="E45" s="489"/>
      <c r="F45" s="489"/>
      <c r="G45" s="489"/>
      <c r="H45" s="489"/>
      <c r="I45" s="522"/>
      <c r="J45" s="522"/>
      <c r="K45" s="522"/>
      <c r="L45" s="522"/>
      <c r="M45" s="522"/>
      <c r="N45" s="522"/>
      <c r="O45" s="522"/>
      <c r="P45" s="522"/>
      <c r="Q45" s="522"/>
      <c r="R45" s="522"/>
      <c r="S45" s="522"/>
      <c r="T45" s="522"/>
      <c r="U45" s="522"/>
      <c r="V45" s="522"/>
      <c r="W45" s="522"/>
      <c r="X45" s="522"/>
      <c r="Y45" s="522"/>
      <c r="Z45" s="522"/>
    </row>
    <row r="46" ht="18.75" customHeight="1">
      <c r="A46" s="489"/>
      <c r="B46" s="553"/>
      <c r="C46" s="489"/>
      <c r="D46" s="553"/>
      <c r="E46" s="489"/>
      <c r="F46" s="489"/>
      <c r="G46" s="489"/>
      <c r="H46" s="489"/>
      <c r="I46" s="522"/>
      <c r="J46" s="522"/>
      <c r="K46" s="522"/>
      <c r="L46" s="522"/>
      <c r="M46" s="522"/>
      <c r="N46" s="522"/>
      <c r="O46" s="522"/>
      <c r="P46" s="522"/>
      <c r="Q46" s="522"/>
      <c r="R46" s="522"/>
      <c r="S46" s="522"/>
      <c r="T46" s="522"/>
      <c r="U46" s="522"/>
      <c r="V46" s="522"/>
      <c r="W46" s="522"/>
      <c r="X46" s="522"/>
      <c r="Y46" s="522"/>
      <c r="Z46" s="522"/>
    </row>
    <row r="47" ht="18.75" customHeight="1">
      <c r="A47" s="489"/>
      <c r="B47" s="553"/>
      <c r="C47" s="489"/>
      <c r="D47" s="553"/>
      <c r="E47" s="489"/>
      <c r="F47" s="489"/>
      <c r="G47" s="489"/>
      <c r="H47" s="489"/>
      <c r="I47" s="522"/>
      <c r="J47" s="522"/>
      <c r="K47" s="522"/>
      <c r="L47" s="522"/>
      <c r="M47" s="522"/>
      <c r="N47" s="522"/>
      <c r="O47" s="522"/>
      <c r="P47" s="522"/>
      <c r="Q47" s="522"/>
      <c r="R47" s="522"/>
      <c r="S47" s="522"/>
      <c r="T47" s="522"/>
      <c r="U47" s="522"/>
      <c r="V47" s="522"/>
      <c r="W47" s="522"/>
      <c r="X47" s="522"/>
      <c r="Y47" s="522"/>
      <c r="Z47" s="522"/>
    </row>
    <row r="48" ht="18.75" customHeight="1">
      <c r="A48" s="522"/>
      <c r="B48" s="554"/>
      <c r="C48" s="522"/>
      <c r="D48" s="554"/>
      <c r="E48" s="522"/>
      <c r="F48" s="522"/>
      <c r="G48" s="522"/>
      <c r="H48" s="522"/>
      <c r="I48" s="522"/>
      <c r="J48" s="522"/>
      <c r="K48" s="522"/>
      <c r="L48" s="522"/>
      <c r="M48" s="522"/>
      <c r="N48" s="522"/>
      <c r="O48" s="522"/>
      <c r="P48" s="522"/>
      <c r="Q48" s="522"/>
      <c r="R48" s="522"/>
      <c r="S48" s="522"/>
      <c r="T48" s="522"/>
      <c r="U48" s="522"/>
      <c r="V48" s="522"/>
      <c r="W48" s="522"/>
      <c r="X48" s="522"/>
      <c r="Y48" s="522"/>
      <c r="Z48" s="522"/>
    </row>
    <row r="49" ht="18.75" customHeight="1">
      <c r="A49" s="522"/>
      <c r="B49" s="554"/>
      <c r="C49" s="522"/>
      <c r="D49" s="554"/>
      <c r="E49" s="522"/>
      <c r="F49" s="522"/>
      <c r="G49" s="522"/>
      <c r="H49" s="522"/>
      <c r="I49" s="522"/>
      <c r="J49" s="522"/>
      <c r="K49" s="522"/>
      <c r="L49" s="522"/>
      <c r="M49" s="522"/>
      <c r="N49" s="522"/>
      <c r="O49" s="522"/>
      <c r="P49" s="522"/>
      <c r="Q49" s="522"/>
      <c r="R49" s="522"/>
      <c r="S49" s="522"/>
      <c r="T49" s="522"/>
      <c r="U49" s="522"/>
      <c r="V49" s="522"/>
      <c r="W49" s="522"/>
      <c r="X49" s="522"/>
      <c r="Y49" s="522"/>
      <c r="Z49" s="522"/>
    </row>
    <row r="50" ht="18.75" customHeight="1">
      <c r="A50" s="522"/>
      <c r="B50" s="554"/>
      <c r="C50" s="522"/>
      <c r="D50" s="554"/>
      <c r="E50" s="522"/>
      <c r="F50" s="522"/>
      <c r="G50" s="522"/>
      <c r="H50" s="522"/>
      <c r="I50" s="522"/>
      <c r="J50" s="522"/>
      <c r="K50" s="522"/>
      <c r="L50" s="522"/>
      <c r="M50" s="522"/>
      <c r="N50" s="522"/>
      <c r="O50" s="522"/>
      <c r="P50" s="522"/>
      <c r="Q50" s="522"/>
      <c r="R50" s="522"/>
      <c r="S50" s="522"/>
      <c r="T50" s="522"/>
      <c r="U50" s="522"/>
      <c r="V50" s="522"/>
      <c r="W50" s="522"/>
      <c r="X50" s="522"/>
      <c r="Y50" s="522"/>
      <c r="Z50" s="522"/>
    </row>
    <row r="51" ht="18.75" customHeight="1">
      <c r="A51" s="522"/>
      <c r="B51" s="554"/>
      <c r="C51" s="522"/>
      <c r="D51" s="554"/>
      <c r="E51" s="522"/>
      <c r="F51" s="522"/>
      <c r="G51" s="522"/>
      <c r="H51" s="522"/>
      <c r="I51" s="522"/>
      <c r="J51" s="522"/>
      <c r="K51" s="522"/>
      <c r="L51" s="522"/>
      <c r="M51" s="522"/>
      <c r="N51" s="522"/>
      <c r="O51" s="522"/>
      <c r="P51" s="522"/>
      <c r="Q51" s="522"/>
      <c r="R51" s="522"/>
      <c r="S51" s="522"/>
      <c r="T51" s="522"/>
      <c r="U51" s="522"/>
      <c r="V51" s="522"/>
      <c r="W51" s="522"/>
      <c r="X51" s="522"/>
      <c r="Y51" s="522"/>
      <c r="Z51" s="522"/>
    </row>
    <row r="52" ht="18.75" customHeight="1">
      <c r="A52" s="522"/>
      <c r="B52" s="554"/>
      <c r="C52" s="522"/>
      <c r="D52" s="554"/>
      <c r="E52" s="522"/>
      <c r="F52" s="522"/>
      <c r="G52" s="522"/>
      <c r="H52" s="522"/>
      <c r="I52" s="522"/>
      <c r="J52" s="522"/>
      <c r="K52" s="522"/>
      <c r="L52" s="522"/>
      <c r="M52" s="522"/>
      <c r="N52" s="522"/>
      <c r="O52" s="522"/>
      <c r="P52" s="522"/>
      <c r="Q52" s="522"/>
      <c r="R52" s="522"/>
      <c r="S52" s="522"/>
      <c r="T52" s="522"/>
      <c r="U52" s="522"/>
      <c r="V52" s="522"/>
      <c r="W52" s="522"/>
      <c r="X52" s="522"/>
      <c r="Y52" s="522"/>
      <c r="Z52" s="522"/>
    </row>
    <row r="53" ht="18.75" customHeight="1">
      <c r="A53" s="522"/>
      <c r="B53" s="554"/>
      <c r="C53" s="522"/>
      <c r="D53" s="554"/>
      <c r="E53" s="522"/>
      <c r="F53" s="522"/>
      <c r="G53" s="522"/>
      <c r="H53" s="522"/>
      <c r="I53" s="522"/>
      <c r="J53" s="522"/>
      <c r="K53" s="522"/>
      <c r="L53" s="522"/>
      <c r="M53" s="522"/>
      <c r="N53" s="522"/>
      <c r="O53" s="522"/>
      <c r="P53" s="522"/>
      <c r="Q53" s="522"/>
      <c r="R53" s="522"/>
      <c r="S53" s="522"/>
      <c r="T53" s="522"/>
      <c r="U53" s="522"/>
      <c r="V53" s="522"/>
      <c r="W53" s="522"/>
      <c r="X53" s="522"/>
      <c r="Y53" s="522"/>
      <c r="Z53" s="522"/>
    </row>
    <row r="54" ht="18.75" customHeight="1">
      <c r="A54" s="522"/>
      <c r="B54" s="554"/>
      <c r="C54" s="522"/>
      <c r="D54" s="554"/>
      <c r="E54" s="522"/>
      <c r="F54" s="522"/>
      <c r="G54" s="522"/>
      <c r="H54" s="522"/>
      <c r="I54" s="522"/>
      <c r="J54" s="522"/>
      <c r="K54" s="522"/>
      <c r="L54" s="522"/>
      <c r="M54" s="522"/>
      <c r="N54" s="522"/>
      <c r="O54" s="522"/>
      <c r="P54" s="522"/>
      <c r="Q54" s="522"/>
      <c r="R54" s="522"/>
      <c r="S54" s="522"/>
      <c r="T54" s="522"/>
      <c r="U54" s="522"/>
      <c r="V54" s="522"/>
      <c r="W54" s="522"/>
      <c r="X54" s="522"/>
      <c r="Y54" s="522"/>
      <c r="Z54" s="522"/>
    </row>
    <row r="55" ht="18.75" customHeight="1">
      <c r="A55" s="522"/>
      <c r="B55" s="554"/>
      <c r="C55" s="522"/>
      <c r="D55" s="554"/>
      <c r="E55" s="522"/>
      <c r="F55" s="522"/>
      <c r="G55" s="522"/>
      <c r="H55" s="522"/>
      <c r="I55" s="522"/>
      <c r="J55" s="522"/>
      <c r="K55" s="522"/>
      <c r="L55" s="522"/>
      <c r="M55" s="522"/>
      <c r="N55" s="522"/>
      <c r="O55" s="522"/>
      <c r="P55" s="522"/>
      <c r="Q55" s="522"/>
      <c r="R55" s="522"/>
      <c r="S55" s="522"/>
      <c r="T55" s="522"/>
      <c r="U55" s="522"/>
      <c r="V55" s="522"/>
      <c r="W55" s="522"/>
      <c r="X55" s="522"/>
      <c r="Y55" s="522"/>
      <c r="Z55" s="522"/>
    </row>
    <row r="56" ht="18.75" customHeight="1">
      <c r="A56" s="522"/>
      <c r="B56" s="554"/>
      <c r="C56" s="522"/>
      <c r="D56" s="554"/>
      <c r="E56" s="522"/>
      <c r="F56" s="522"/>
      <c r="G56" s="522"/>
      <c r="H56" s="522"/>
      <c r="I56" s="522"/>
      <c r="J56" s="522"/>
      <c r="K56" s="522"/>
      <c r="L56" s="522"/>
      <c r="M56" s="522"/>
      <c r="N56" s="522"/>
      <c r="O56" s="522"/>
      <c r="P56" s="522"/>
      <c r="Q56" s="522"/>
      <c r="R56" s="522"/>
      <c r="S56" s="522"/>
      <c r="T56" s="522"/>
      <c r="U56" s="522"/>
      <c r="V56" s="522"/>
      <c r="W56" s="522"/>
      <c r="X56" s="522"/>
      <c r="Y56" s="522"/>
      <c r="Z56" s="522"/>
    </row>
    <row r="57" ht="18.75" customHeight="1">
      <c r="A57" s="522"/>
      <c r="B57" s="554"/>
      <c r="C57" s="522"/>
      <c r="D57" s="554"/>
      <c r="E57" s="522"/>
      <c r="F57" s="522"/>
      <c r="G57" s="522"/>
      <c r="H57" s="522"/>
      <c r="I57" s="522"/>
      <c r="J57" s="522"/>
      <c r="K57" s="522"/>
      <c r="L57" s="522"/>
      <c r="M57" s="522"/>
      <c r="N57" s="522"/>
      <c r="O57" s="522"/>
      <c r="P57" s="522"/>
      <c r="Q57" s="522"/>
      <c r="R57" s="522"/>
      <c r="S57" s="522"/>
      <c r="T57" s="522"/>
      <c r="U57" s="522"/>
      <c r="V57" s="522"/>
      <c r="W57" s="522"/>
      <c r="X57" s="522"/>
      <c r="Y57" s="522"/>
      <c r="Z57" s="522"/>
    </row>
    <row r="58" ht="18.75" customHeight="1">
      <c r="A58" s="522"/>
      <c r="B58" s="554"/>
      <c r="C58" s="522"/>
      <c r="D58" s="554"/>
      <c r="E58" s="522"/>
      <c r="F58" s="522"/>
      <c r="G58" s="522"/>
      <c r="H58" s="522"/>
      <c r="I58" s="522"/>
      <c r="J58" s="522"/>
      <c r="K58" s="522"/>
      <c r="L58" s="522"/>
      <c r="M58" s="522"/>
      <c r="N58" s="522"/>
      <c r="O58" s="522"/>
      <c r="P58" s="522"/>
      <c r="Q58" s="522"/>
      <c r="R58" s="522"/>
      <c r="S58" s="522"/>
      <c r="T58" s="522"/>
      <c r="U58" s="522"/>
      <c r="V58" s="522"/>
      <c r="W58" s="522"/>
      <c r="X58" s="522"/>
      <c r="Y58" s="522"/>
      <c r="Z58" s="522"/>
    </row>
    <row r="59" ht="18.75" customHeight="1">
      <c r="A59" s="522"/>
      <c r="B59" s="554"/>
      <c r="C59" s="522"/>
      <c r="D59" s="554"/>
      <c r="E59" s="522"/>
      <c r="F59" s="522"/>
      <c r="G59" s="522"/>
      <c r="H59" s="522"/>
      <c r="I59" s="522"/>
      <c r="J59" s="522"/>
      <c r="K59" s="522"/>
      <c r="L59" s="522"/>
      <c r="M59" s="522"/>
      <c r="N59" s="522"/>
      <c r="O59" s="522"/>
      <c r="P59" s="522"/>
      <c r="Q59" s="522"/>
      <c r="R59" s="522"/>
      <c r="S59" s="522"/>
      <c r="T59" s="522"/>
      <c r="U59" s="522"/>
      <c r="V59" s="522"/>
      <c r="W59" s="522"/>
      <c r="X59" s="522"/>
      <c r="Y59" s="522"/>
      <c r="Z59" s="522"/>
    </row>
    <row r="60" ht="18.75" customHeight="1">
      <c r="A60" s="522"/>
      <c r="B60" s="554"/>
      <c r="C60" s="522"/>
      <c r="D60" s="554"/>
      <c r="E60" s="522"/>
      <c r="F60" s="522"/>
      <c r="G60" s="522"/>
      <c r="H60" s="522"/>
      <c r="I60" s="522"/>
      <c r="J60" s="522"/>
      <c r="K60" s="522"/>
      <c r="L60" s="522"/>
      <c r="M60" s="522"/>
      <c r="N60" s="522"/>
      <c r="O60" s="522"/>
      <c r="P60" s="522"/>
      <c r="Q60" s="522"/>
      <c r="R60" s="522"/>
      <c r="S60" s="522"/>
      <c r="T60" s="522"/>
      <c r="U60" s="522"/>
      <c r="V60" s="522"/>
      <c r="W60" s="522"/>
      <c r="X60" s="522"/>
      <c r="Y60" s="522"/>
      <c r="Z60" s="522"/>
    </row>
    <row r="61" ht="18.75" customHeight="1">
      <c r="A61" s="522"/>
      <c r="B61" s="554"/>
      <c r="C61" s="522"/>
      <c r="D61" s="554"/>
      <c r="E61" s="522"/>
      <c r="F61" s="522"/>
      <c r="G61" s="522"/>
      <c r="H61" s="522"/>
      <c r="I61" s="522"/>
      <c r="J61" s="522"/>
      <c r="K61" s="522"/>
      <c r="L61" s="522"/>
      <c r="M61" s="522"/>
      <c r="N61" s="522"/>
      <c r="O61" s="522"/>
      <c r="P61" s="522"/>
      <c r="Q61" s="522"/>
      <c r="R61" s="522"/>
      <c r="S61" s="522"/>
      <c r="T61" s="522"/>
      <c r="U61" s="522"/>
      <c r="V61" s="522"/>
      <c r="W61" s="522"/>
      <c r="X61" s="522"/>
      <c r="Y61" s="522"/>
      <c r="Z61" s="522"/>
    </row>
    <row r="62" ht="18.75" customHeight="1">
      <c r="A62" s="522"/>
      <c r="B62" s="554"/>
      <c r="C62" s="522"/>
      <c r="D62" s="554"/>
      <c r="E62" s="522"/>
      <c r="F62" s="522"/>
      <c r="G62" s="522"/>
      <c r="H62" s="522"/>
      <c r="I62" s="522"/>
      <c r="J62" s="522"/>
      <c r="K62" s="522"/>
      <c r="L62" s="522"/>
      <c r="M62" s="522"/>
      <c r="N62" s="522"/>
      <c r="O62" s="522"/>
      <c r="P62" s="522"/>
      <c r="Q62" s="522"/>
      <c r="R62" s="522"/>
      <c r="S62" s="522"/>
      <c r="T62" s="522"/>
      <c r="U62" s="522"/>
      <c r="V62" s="522"/>
      <c r="W62" s="522"/>
      <c r="X62" s="522"/>
      <c r="Y62" s="522"/>
      <c r="Z62" s="522"/>
    </row>
    <row r="63" ht="18.75" customHeight="1">
      <c r="A63" s="522"/>
      <c r="B63" s="554"/>
      <c r="C63" s="522"/>
      <c r="D63" s="554"/>
      <c r="E63" s="522"/>
      <c r="F63" s="522"/>
      <c r="G63" s="522"/>
      <c r="H63" s="522"/>
      <c r="I63" s="522"/>
      <c r="J63" s="522"/>
      <c r="K63" s="522"/>
      <c r="L63" s="522"/>
      <c r="M63" s="522"/>
      <c r="N63" s="522"/>
      <c r="O63" s="522"/>
      <c r="P63" s="522"/>
      <c r="Q63" s="522"/>
      <c r="R63" s="522"/>
      <c r="S63" s="522"/>
      <c r="T63" s="522"/>
      <c r="U63" s="522"/>
      <c r="V63" s="522"/>
      <c r="W63" s="522"/>
      <c r="X63" s="522"/>
      <c r="Y63" s="522"/>
      <c r="Z63" s="522"/>
    </row>
    <row r="64" ht="18.75" customHeight="1">
      <c r="A64" s="522"/>
      <c r="B64" s="554"/>
      <c r="C64" s="522"/>
      <c r="D64" s="554"/>
      <c r="E64" s="522"/>
      <c r="F64" s="522"/>
      <c r="G64" s="522"/>
      <c r="H64" s="522"/>
      <c r="I64" s="522"/>
      <c r="J64" s="522"/>
      <c r="K64" s="522"/>
      <c r="L64" s="522"/>
      <c r="M64" s="522"/>
      <c r="N64" s="522"/>
      <c r="O64" s="522"/>
      <c r="P64" s="522"/>
      <c r="Q64" s="522"/>
      <c r="R64" s="522"/>
      <c r="S64" s="522"/>
      <c r="T64" s="522"/>
      <c r="U64" s="522"/>
      <c r="V64" s="522"/>
      <c r="W64" s="522"/>
      <c r="X64" s="522"/>
      <c r="Y64" s="522"/>
      <c r="Z64" s="522"/>
    </row>
    <row r="65" ht="18.75" customHeight="1">
      <c r="A65" s="522"/>
      <c r="B65" s="554"/>
      <c r="C65" s="522"/>
      <c r="D65" s="554"/>
      <c r="E65" s="522"/>
      <c r="F65" s="522"/>
      <c r="G65" s="522"/>
      <c r="H65" s="522"/>
      <c r="I65" s="522"/>
      <c r="J65" s="522"/>
      <c r="K65" s="522"/>
      <c r="L65" s="522"/>
      <c r="M65" s="522"/>
      <c r="N65" s="522"/>
      <c r="O65" s="522"/>
      <c r="P65" s="522"/>
      <c r="Q65" s="522"/>
      <c r="R65" s="522"/>
      <c r="S65" s="522"/>
      <c r="T65" s="522"/>
      <c r="U65" s="522"/>
      <c r="V65" s="522"/>
      <c r="W65" s="522"/>
      <c r="X65" s="522"/>
      <c r="Y65" s="522"/>
      <c r="Z65" s="522"/>
    </row>
    <row r="66" ht="18.75" customHeight="1">
      <c r="A66" s="522"/>
      <c r="B66" s="554"/>
      <c r="C66" s="522"/>
      <c r="D66" s="554"/>
      <c r="E66" s="522"/>
      <c r="F66" s="522"/>
      <c r="G66" s="522"/>
      <c r="H66" s="522"/>
      <c r="I66" s="522"/>
      <c r="J66" s="522"/>
      <c r="K66" s="522"/>
      <c r="L66" s="522"/>
      <c r="M66" s="522"/>
      <c r="N66" s="522"/>
      <c r="O66" s="522"/>
      <c r="P66" s="522"/>
      <c r="Q66" s="522"/>
      <c r="R66" s="522"/>
      <c r="S66" s="522"/>
      <c r="T66" s="522"/>
      <c r="U66" s="522"/>
      <c r="V66" s="522"/>
      <c r="W66" s="522"/>
      <c r="X66" s="522"/>
      <c r="Y66" s="522"/>
      <c r="Z66" s="522"/>
    </row>
    <row r="67" ht="18.75" customHeight="1">
      <c r="A67" s="522"/>
      <c r="B67" s="554"/>
      <c r="C67" s="522"/>
      <c r="D67" s="554"/>
      <c r="E67" s="522"/>
      <c r="F67" s="522"/>
      <c r="G67" s="522"/>
      <c r="H67" s="522"/>
      <c r="I67" s="522"/>
      <c r="J67" s="522"/>
      <c r="K67" s="522"/>
      <c r="L67" s="522"/>
      <c r="M67" s="522"/>
      <c r="N67" s="522"/>
      <c r="O67" s="522"/>
      <c r="P67" s="522"/>
      <c r="Q67" s="522"/>
      <c r="R67" s="522"/>
      <c r="S67" s="522"/>
      <c r="T67" s="522"/>
      <c r="U67" s="522"/>
      <c r="V67" s="522"/>
      <c r="W67" s="522"/>
      <c r="X67" s="522"/>
      <c r="Y67" s="522"/>
      <c r="Z67" s="522"/>
    </row>
    <row r="68" ht="18.75" customHeight="1">
      <c r="A68" s="522"/>
      <c r="B68" s="554"/>
      <c r="C68" s="522"/>
      <c r="D68" s="554"/>
      <c r="E68" s="522"/>
      <c r="F68" s="522"/>
      <c r="G68" s="522"/>
      <c r="H68" s="522"/>
      <c r="I68" s="522"/>
      <c r="J68" s="522"/>
      <c r="K68" s="522"/>
      <c r="L68" s="522"/>
      <c r="M68" s="522"/>
      <c r="N68" s="522"/>
      <c r="O68" s="522"/>
      <c r="P68" s="522"/>
      <c r="Q68" s="522"/>
      <c r="R68" s="522"/>
      <c r="S68" s="522"/>
      <c r="T68" s="522"/>
      <c r="U68" s="522"/>
      <c r="V68" s="522"/>
      <c r="W68" s="522"/>
      <c r="X68" s="522"/>
      <c r="Y68" s="522"/>
      <c r="Z68" s="522"/>
    </row>
    <row r="69" ht="18.75" customHeight="1">
      <c r="A69" s="522"/>
      <c r="B69" s="554"/>
      <c r="C69" s="522"/>
      <c r="D69" s="554"/>
      <c r="E69" s="522"/>
      <c r="F69" s="522"/>
      <c r="G69" s="522"/>
      <c r="H69" s="522"/>
      <c r="I69" s="522"/>
      <c r="J69" s="522"/>
      <c r="K69" s="522"/>
      <c r="L69" s="522"/>
      <c r="M69" s="522"/>
      <c r="N69" s="522"/>
      <c r="O69" s="522"/>
      <c r="P69" s="522"/>
      <c r="Q69" s="522"/>
      <c r="R69" s="522"/>
      <c r="S69" s="522"/>
      <c r="T69" s="522"/>
      <c r="U69" s="522"/>
      <c r="V69" s="522"/>
      <c r="W69" s="522"/>
      <c r="X69" s="522"/>
      <c r="Y69" s="522"/>
      <c r="Z69" s="522"/>
    </row>
    <row r="70" ht="18.75" customHeight="1">
      <c r="A70" s="522"/>
      <c r="B70" s="554"/>
      <c r="C70" s="522"/>
      <c r="D70" s="554"/>
      <c r="E70" s="522"/>
      <c r="F70" s="522"/>
      <c r="G70" s="522"/>
      <c r="H70" s="522"/>
      <c r="I70" s="522"/>
      <c r="J70" s="522"/>
      <c r="K70" s="522"/>
      <c r="L70" s="522"/>
      <c r="M70" s="522"/>
      <c r="N70" s="522"/>
      <c r="O70" s="522"/>
      <c r="P70" s="522"/>
      <c r="Q70" s="522"/>
      <c r="R70" s="522"/>
      <c r="S70" s="522"/>
      <c r="T70" s="522"/>
      <c r="U70" s="522"/>
      <c r="V70" s="522"/>
      <c r="W70" s="522"/>
      <c r="X70" s="522"/>
      <c r="Y70" s="522"/>
      <c r="Z70" s="522"/>
    </row>
    <row r="71" ht="18.75" customHeight="1">
      <c r="A71" s="522"/>
      <c r="B71" s="554"/>
      <c r="C71" s="522"/>
      <c r="D71" s="554"/>
      <c r="E71" s="522"/>
      <c r="F71" s="522"/>
      <c r="G71" s="522"/>
      <c r="H71" s="522"/>
      <c r="I71" s="522"/>
      <c r="J71" s="522"/>
      <c r="K71" s="522"/>
      <c r="L71" s="522"/>
      <c r="M71" s="522"/>
      <c r="N71" s="522"/>
      <c r="O71" s="522"/>
      <c r="P71" s="522"/>
      <c r="Q71" s="522"/>
      <c r="R71" s="522"/>
      <c r="S71" s="522"/>
      <c r="T71" s="522"/>
      <c r="U71" s="522"/>
      <c r="V71" s="522"/>
      <c r="W71" s="522"/>
      <c r="X71" s="522"/>
      <c r="Y71" s="522"/>
      <c r="Z71" s="522"/>
    </row>
    <row r="72" ht="18.75" customHeight="1">
      <c r="A72" s="522"/>
      <c r="B72" s="554"/>
      <c r="C72" s="522"/>
      <c r="D72" s="554"/>
      <c r="E72" s="522"/>
      <c r="F72" s="522"/>
      <c r="G72" s="522"/>
      <c r="H72" s="522"/>
      <c r="I72" s="522"/>
      <c r="J72" s="522"/>
      <c r="K72" s="522"/>
      <c r="L72" s="522"/>
      <c r="M72" s="522"/>
      <c r="N72" s="522"/>
      <c r="O72" s="522"/>
      <c r="P72" s="522"/>
      <c r="Q72" s="522"/>
      <c r="R72" s="522"/>
      <c r="S72" s="522"/>
      <c r="T72" s="522"/>
      <c r="U72" s="522"/>
      <c r="V72" s="522"/>
      <c r="W72" s="522"/>
      <c r="X72" s="522"/>
      <c r="Y72" s="522"/>
      <c r="Z72" s="522"/>
    </row>
    <row r="73" ht="18.75" customHeight="1">
      <c r="A73" s="522"/>
      <c r="B73" s="554"/>
      <c r="C73" s="522"/>
      <c r="D73" s="554"/>
      <c r="E73" s="522"/>
      <c r="F73" s="522"/>
      <c r="G73" s="522"/>
      <c r="H73" s="522"/>
      <c r="I73" s="522"/>
      <c r="J73" s="522"/>
      <c r="K73" s="522"/>
      <c r="L73" s="522"/>
      <c r="M73" s="522"/>
      <c r="N73" s="522"/>
      <c r="O73" s="522"/>
      <c r="P73" s="522"/>
      <c r="Q73" s="522"/>
      <c r="R73" s="522"/>
      <c r="S73" s="522"/>
      <c r="T73" s="522"/>
      <c r="U73" s="522"/>
      <c r="V73" s="522"/>
      <c r="W73" s="522"/>
      <c r="X73" s="522"/>
      <c r="Y73" s="522"/>
      <c r="Z73" s="522"/>
    </row>
    <row r="74" ht="18.75" customHeight="1">
      <c r="A74" s="522"/>
      <c r="B74" s="554"/>
      <c r="C74" s="522"/>
      <c r="D74" s="554"/>
      <c r="E74" s="522"/>
      <c r="F74" s="522"/>
      <c r="G74" s="522"/>
      <c r="H74" s="522"/>
      <c r="I74" s="522"/>
      <c r="J74" s="522"/>
      <c r="K74" s="522"/>
      <c r="L74" s="522"/>
      <c r="M74" s="522"/>
      <c r="N74" s="522"/>
      <c r="O74" s="522"/>
      <c r="P74" s="522"/>
      <c r="Q74" s="522"/>
      <c r="R74" s="522"/>
      <c r="S74" s="522"/>
      <c r="T74" s="522"/>
      <c r="U74" s="522"/>
      <c r="V74" s="522"/>
      <c r="W74" s="522"/>
      <c r="X74" s="522"/>
      <c r="Y74" s="522"/>
      <c r="Z74" s="522"/>
    </row>
    <row r="75" ht="18.75" customHeight="1">
      <c r="A75" s="522"/>
      <c r="B75" s="554"/>
      <c r="C75" s="522"/>
      <c r="D75" s="554"/>
      <c r="E75" s="522"/>
      <c r="F75" s="522"/>
      <c r="G75" s="522"/>
      <c r="H75" s="522"/>
      <c r="I75" s="522"/>
      <c r="J75" s="522"/>
      <c r="K75" s="522"/>
      <c r="L75" s="522"/>
      <c r="M75" s="522"/>
      <c r="N75" s="522"/>
      <c r="O75" s="522"/>
      <c r="P75" s="522"/>
      <c r="Q75" s="522"/>
      <c r="R75" s="522"/>
      <c r="S75" s="522"/>
      <c r="T75" s="522"/>
      <c r="U75" s="522"/>
      <c r="V75" s="522"/>
      <c r="W75" s="522"/>
      <c r="X75" s="522"/>
      <c r="Y75" s="522"/>
      <c r="Z75" s="522"/>
    </row>
    <row r="76" ht="18.75" customHeight="1">
      <c r="A76" s="522"/>
      <c r="B76" s="554"/>
      <c r="C76" s="522"/>
      <c r="D76" s="554"/>
      <c r="E76" s="522"/>
      <c r="F76" s="522"/>
      <c r="G76" s="522"/>
      <c r="H76" s="522"/>
      <c r="I76" s="522"/>
      <c r="J76" s="522"/>
      <c r="K76" s="522"/>
      <c r="L76" s="522"/>
      <c r="M76" s="522"/>
      <c r="N76" s="522"/>
      <c r="O76" s="522"/>
      <c r="P76" s="522"/>
      <c r="Q76" s="522"/>
      <c r="R76" s="522"/>
      <c r="S76" s="522"/>
      <c r="T76" s="522"/>
      <c r="U76" s="522"/>
      <c r="V76" s="522"/>
      <c r="W76" s="522"/>
      <c r="X76" s="522"/>
      <c r="Y76" s="522"/>
      <c r="Z76" s="522"/>
    </row>
    <row r="77" ht="18.75" customHeight="1">
      <c r="A77" s="522"/>
      <c r="B77" s="554"/>
      <c r="C77" s="522"/>
      <c r="D77" s="554"/>
      <c r="E77" s="522"/>
      <c r="F77" s="522"/>
      <c r="G77" s="522"/>
      <c r="H77" s="522"/>
      <c r="I77" s="522"/>
      <c r="J77" s="522"/>
      <c r="K77" s="522"/>
      <c r="L77" s="522"/>
      <c r="M77" s="522"/>
      <c r="N77" s="522"/>
      <c r="O77" s="522"/>
      <c r="P77" s="522"/>
      <c r="Q77" s="522"/>
      <c r="R77" s="522"/>
      <c r="S77" s="522"/>
      <c r="T77" s="522"/>
      <c r="U77" s="522"/>
      <c r="V77" s="522"/>
      <c r="W77" s="522"/>
      <c r="X77" s="522"/>
      <c r="Y77" s="522"/>
      <c r="Z77" s="522"/>
    </row>
    <row r="78" ht="18.75" customHeight="1">
      <c r="A78" s="522"/>
      <c r="B78" s="554"/>
      <c r="C78" s="522"/>
      <c r="D78" s="554"/>
      <c r="E78" s="522"/>
      <c r="F78" s="522"/>
      <c r="G78" s="522"/>
      <c r="H78" s="522"/>
      <c r="I78" s="522"/>
      <c r="J78" s="522"/>
      <c r="K78" s="522"/>
      <c r="L78" s="522"/>
      <c r="M78" s="522"/>
      <c r="N78" s="522"/>
      <c r="O78" s="522"/>
      <c r="P78" s="522"/>
      <c r="Q78" s="522"/>
      <c r="R78" s="522"/>
      <c r="S78" s="522"/>
      <c r="T78" s="522"/>
      <c r="U78" s="522"/>
      <c r="V78" s="522"/>
      <c r="W78" s="522"/>
      <c r="X78" s="522"/>
      <c r="Y78" s="522"/>
      <c r="Z78" s="522"/>
    </row>
    <row r="79" ht="18.75" customHeight="1">
      <c r="A79" s="522"/>
      <c r="B79" s="554"/>
      <c r="C79" s="522"/>
      <c r="D79" s="554"/>
      <c r="E79" s="522"/>
      <c r="F79" s="522"/>
      <c r="G79" s="522"/>
      <c r="H79" s="522"/>
      <c r="I79" s="522"/>
      <c r="J79" s="522"/>
      <c r="K79" s="522"/>
      <c r="L79" s="522"/>
      <c r="M79" s="522"/>
      <c r="N79" s="522"/>
      <c r="O79" s="522"/>
      <c r="P79" s="522"/>
      <c r="Q79" s="522"/>
      <c r="R79" s="522"/>
      <c r="S79" s="522"/>
      <c r="T79" s="522"/>
      <c r="U79" s="522"/>
      <c r="V79" s="522"/>
      <c r="W79" s="522"/>
      <c r="X79" s="522"/>
      <c r="Y79" s="522"/>
      <c r="Z79" s="522"/>
    </row>
    <row r="80" ht="18.75" customHeight="1">
      <c r="A80" s="522"/>
      <c r="B80" s="554"/>
      <c r="C80" s="522"/>
      <c r="D80" s="554"/>
      <c r="E80" s="522"/>
      <c r="F80" s="522"/>
      <c r="G80" s="522"/>
      <c r="H80" s="522"/>
      <c r="I80" s="522"/>
      <c r="J80" s="522"/>
      <c r="K80" s="522"/>
      <c r="L80" s="522"/>
      <c r="M80" s="522"/>
      <c r="N80" s="522"/>
      <c r="O80" s="522"/>
      <c r="P80" s="522"/>
      <c r="Q80" s="522"/>
      <c r="R80" s="522"/>
      <c r="S80" s="522"/>
      <c r="T80" s="522"/>
      <c r="U80" s="522"/>
      <c r="V80" s="522"/>
      <c r="W80" s="522"/>
      <c r="X80" s="522"/>
      <c r="Y80" s="522"/>
      <c r="Z80" s="522"/>
    </row>
    <row r="81" ht="18.75" customHeight="1">
      <c r="A81" s="522"/>
      <c r="B81" s="554"/>
      <c r="C81" s="522"/>
      <c r="D81" s="554"/>
      <c r="E81" s="522"/>
      <c r="F81" s="522"/>
      <c r="G81" s="522"/>
      <c r="H81" s="522"/>
      <c r="I81" s="522"/>
      <c r="J81" s="522"/>
      <c r="K81" s="522"/>
      <c r="L81" s="522"/>
      <c r="M81" s="522"/>
      <c r="N81" s="522"/>
      <c r="O81" s="522"/>
      <c r="P81" s="522"/>
      <c r="Q81" s="522"/>
      <c r="R81" s="522"/>
      <c r="S81" s="522"/>
      <c r="T81" s="522"/>
      <c r="U81" s="522"/>
      <c r="V81" s="522"/>
      <c r="W81" s="522"/>
      <c r="X81" s="522"/>
      <c r="Y81" s="522"/>
      <c r="Z81" s="522"/>
    </row>
    <row r="82" ht="18.75" customHeight="1">
      <c r="A82" s="522"/>
      <c r="B82" s="554"/>
      <c r="C82" s="522"/>
      <c r="D82" s="554"/>
      <c r="E82" s="522"/>
      <c r="F82" s="522"/>
      <c r="G82" s="522"/>
      <c r="H82" s="522"/>
      <c r="I82" s="522"/>
      <c r="J82" s="522"/>
      <c r="K82" s="522"/>
      <c r="L82" s="522"/>
      <c r="M82" s="522"/>
      <c r="N82" s="522"/>
      <c r="O82" s="522"/>
      <c r="P82" s="522"/>
      <c r="Q82" s="522"/>
      <c r="R82" s="522"/>
      <c r="S82" s="522"/>
      <c r="T82" s="522"/>
      <c r="U82" s="522"/>
      <c r="V82" s="522"/>
      <c r="W82" s="522"/>
      <c r="X82" s="522"/>
      <c r="Y82" s="522"/>
      <c r="Z82" s="522"/>
    </row>
    <row r="83" ht="18.75" customHeight="1">
      <c r="A83" s="522"/>
      <c r="B83" s="554"/>
      <c r="C83" s="522"/>
      <c r="D83" s="554"/>
      <c r="E83" s="522"/>
      <c r="F83" s="522"/>
      <c r="G83" s="522"/>
      <c r="H83" s="522"/>
      <c r="I83" s="522"/>
      <c r="J83" s="522"/>
      <c r="K83" s="522"/>
      <c r="L83" s="522"/>
      <c r="M83" s="522"/>
      <c r="N83" s="522"/>
      <c r="O83" s="522"/>
      <c r="P83" s="522"/>
      <c r="Q83" s="522"/>
      <c r="R83" s="522"/>
      <c r="S83" s="522"/>
      <c r="T83" s="522"/>
      <c r="U83" s="522"/>
      <c r="V83" s="522"/>
      <c r="W83" s="522"/>
      <c r="X83" s="522"/>
      <c r="Y83" s="522"/>
      <c r="Z83" s="522"/>
    </row>
    <row r="84" ht="18.75" customHeight="1">
      <c r="A84" s="522"/>
      <c r="B84" s="554"/>
      <c r="C84" s="522"/>
      <c r="D84" s="554"/>
      <c r="E84" s="522"/>
      <c r="F84" s="522"/>
      <c r="G84" s="522"/>
      <c r="H84" s="522"/>
      <c r="I84" s="522"/>
      <c r="J84" s="522"/>
      <c r="K84" s="522"/>
      <c r="L84" s="522"/>
      <c r="M84" s="522"/>
      <c r="N84" s="522"/>
      <c r="O84" s="522"/>
      <c r="P84" s="522"/>
      <c r="Q84" s="522"/>
      <c r="R84" s="522"/>
      <c r="S84" s="522"/>
      <c r="T84" s="522"/>
      <c r="U84" s="522"/>
      <c r="V84" s="522"/>
      <c r="W84" s="522"/>
      <c r="X84" s="522"/>
      <c r="Y84" s="522"/>
      <c r="Z84" s="522"/>
    </row>
    <row r="85" ht="18.75" customHeight="1">
      <c r="A85" s="522"/>
      <c r="B85" s="554"/>
      <c r="C85" s="522"/>
      <c r="D85" s="554"/>
      <c r="E85" s="522"/>
      <c r="F85" s="522"/>
      <c r="G85" s="522"/>
      <c r="H85" s="522"/>
      <c r="I85" s="522"/>
      <c r="J85" s="522"/>
      <c r="K85" s="522"/>
      <c r="L85" s="522"/>
      <c r="M85" s="522"/>
      <c r="N85" s="522"/>
      <c r="O85" s="522"/>
      <c r="P85" s="522"/>
      <c r="Q85" s="522"/>
      <c r="R85" s="522"/>
      <c r="S85" s="522"/>
      <c r="T85" s="522"/>
      <c r="U85" s="522"/>
      <c r="V85" s="522"/>
      <c r="W85" s="522"/>
      <c r="X85" s="522"/>
      <c r="Y85" s="522"/>
      <c r="Z85" s="522"/>
    </row>
    <row r="86" ht="18.75" customHeight="1">
      <c r="A86" s="522"/>
      <c r="B86" s="554"/>
      <c r="C86" s="522"/>
      <c r="D86" s="554"/>
      <c r="E86" s="522"/>
      <c r="F86" s="522"/>
      <c r="G86" s="522"/>
      <c r="H86" s="522"/>
      <c r="I86" s="522"/>
      <c r="J86" s="522"/>
      <c r="K86" s="522"/>
      <c r="L86" s="522"/>
      <c r="M86" s="522"/>
      <c r="N86" s="522"/>
      <c r="O86" s="522"/>
      <c r="P86" s="522"/>
      <c r="Q86" s="522"/>
      <c r="R86" s="522"/>
      <c r="S86" s="522"/>
      <c r="T86" s="522"/>
      <c r="U86" s="522"/>
      <c r="V86" s="522"/>
      <c r="W86" s="522"/>
      <c r="X86" s="522"/>
      <c r="Y86" s="522"/>
      <c r="Z86" s="522"/>
    </row>
    <row r="87" ht="18.75" customHeight="1">
      <c r="A87" s="522"/>
      <c r="B87" s="554"/>
      <c r="C87" s="522"/>
      <c r="D87" s="554"/>
      <c r="E87" s="522"/>
      <c r="F87" s="522"/>
      <c r="G87" s="522"/>
      <c r="H87" s="522"/>
      <c r="I87" s="522"/>
      <c r="J87" s="522"/>
      <c r="K87" s="522"/>
      <c r="L87" s="522"/>
      <c r="M87" s="522"/>
      <c r="N87" s="522"/>
      <c r="O87" s="522"/>
      <c r="P87" s="522"/>
      <c r="Q87" s="522"/>
      <c r="R87" s="522"/>
      <c r="S87" s="522"/>
      <c r="T87" s="522"/>
      <c r="U87" s="522"/>
      <c r="V87" s="522"/>
      <c r="W87" s="522"/>
      <c r="X87" s="522"/>
      <c r="Y87" s="522"/>
      <c r="Z87" s="522"/>
    </row>
    <row r="88" ht="18.75" customHeight="1">
      <c r="A88" s="522"/>
      <c r="B88" s="554"/>
      <c r="C88" s="522"/>
      <c r="D88" s="554"/>
      <c r="E88" s="522"/>
      <c r="F88" s="522"/>
      <c r="G88" s="522"/>
      <c r="H88" s="522"/>
      <c r="I88" s="522"/>
      <c r="J88" s="522"/>
      <c r="K88" s="522"/>
      <c r="L88" s="522"/>
      <c r="M88" s="522"/>
      <c r="N88" s="522"/>
      <c r="O88" s="522"/>
      <c r="P88" s="522"/>
      <c r="Q88" s="522"/>
      <c r="R88" s="522"/>
      <c r="S88" s="522"/>
      <c r="T88" s="522"/>
      <c r="U88" s="522"/>
      <c r="V88" s="522"/>
      <c r="W88" s="522"/>
      <c r="X88" s="522"/>
      <c r="Y88" s="522"/>
      <c r="Z88" s="522"/>
    </row>
    <row r="89" ht="18.75" customHeight="1">
      <c r="A89" s="522"/>
      <c r="B89" s="554"/>
      <c r="C89" s="522"/>
      <c r="D89" s="554"/>
      <c r="E89" s="522"/>
      <c r="F89" s="522"/>
      <c r="G89" s="522"/>
      <c r="H89" s="522"/>
      <c r="I89" s="522"/>
      <c r="J89" s="522"/>
      <c r="K89" s="522"/>
      <c r="L89" s="522"/>
      <c r="M89" s="522"/>
      <c r="N89" s="522"/>
      <c r="O89" s="522"/>
      <c r="P89" s="522"/>
      <c r="Q89" s="522"/>
      <c r="R89" s="522"/>
      <c r="S89" s="522"/>
      <c r="T89" s="522"/>
      <c r="U89" s="522"/>
      <c r="V89" s="522"/>
      <c r="W89" s="522"/>
      <c r="X89" s="522"/>
      <c r="Y89" s="522"/>
      <c r="Z89" s="522"/>
    </row>
    <row r="90" ht="18.75" customHeight="1">
      <c r="A90" s="522"/>
      <c r="B90" s="554"/>
      <c r="C90" s="522"/>
      <c r="D90" s="554"/>
      <c r="E90" s="522"/>
      <c r="F90" s="522"/>
      <c r="G90" s="522"/>
      <c r="H90" s="522"/>
      <c r="I90" s="522"/>
      <c r="J90" s="522"/>
      <c r="K90" s="522"/>
      <c r="L90" s="522"/>
      <c r="M90" s="522"/>
      <c r="N90" s="522"/>
      <c r="O90" s="522"/>
      <c r="P90" s="522"/>
      <c r="Q90" s="522"/>
      <c r="R90" s="522"/>
      <c r="S90" s="522"/>
      <c r="T90" s="522"/>
      <c r="U90" s="522"/>
      <c r="V90" s="522"/>
      <c r="W90" s="522"/>
      <c r="X90" s="522"/>
      <c r="Y90" s="522"/>
      <c r="Z90" s="522"/>
    </row>
    <row r="91" ht="18.75" customHeight="1">
      <c r="A91" s="522"/>
      <c r="B91" s="554"/>
      <c r="C91" s="522"/>
      <c r="D91" s="554"/>
      <c r="E91" s="522"/>
      <c r="F91" s="522"/>
      <c r="G91" s="522"/>
      <c r="H91" s="522"/>
      <c r="I91" s="522"/>
      <c r="J91" s="522"/>
      <c r="K91" s="522"/>
      <c r="L91" s="522"/>
      <c r="M91" s="522"/>
      <c r="N91" s="522"/>
      <c r="O91" s="522"/>
      <c r="P91" s="522"/>
      <c r="Q91" s="522"/>
      <c r="R91" s="522"/>
      <c r="S91" s="522"/>
      <c r="T91" s="522"/>
      <c r="U91" s="522"/>
      <c r="V91" s="522"/>
      <c r="W91" s="522"/>
      <c r="X91" s="522"/>
      <c r="Y91" s="522"/>
      <c r="Z91" s="522"/>
    </row>
    <row r="92" ht="18.75" customHeight="1">
      <c r="A92" s="522"/>
      <c r="B92" s="554"/>
      <c r="C92" s="522"/>
      <c r="D92" s="554"/>
      <c r="E92" s="522"/>
      <c r="F92" s="522"/>
      <c r="G92" s="522"/>
      <c r="H92" s="522"/>
      <c r="I92" s="522"/>
      <c r="J92" s="522"/>
      <c r="K92" s="522"/>
      <c r="L92" s="522"/>
      <c r="M92" s="522"/>
      <c r="N92" s="522"/>
      <c r="O92" s="522"/>
      <c r="P92" s="522"/>
      <c r="Q92" s="522"/>
      <c r="R92" s="522"/>
      <c r="S92" s="522"/>
      <c r="T92" s="522"/>
      <c r="U92" s="522"/>
      <c r="V92" s="522"/>
      <c r="W92" s="522"/>
      <c r="X92" s="522"/>
      <c r="Y92" s="522"/>
      <c r="Z92" s="522"/>
    </row>
    <row r="93" ht="18.75" customHeight="1">
      <c r="A93" s="522"/>
      <c r="B93" s="554"/>
      <c r="C93" s="522"/>
      <c r="D93" s="554"/>
      <c r="E93" s="522"/>
      <c r="F93" s="522"/>
      <c r="G93" s="522"/>
      <c r="H93" s="522"/>
      <c r="I93" s="522"/>
      <c r="J93" s="522"/>
      <c r="K93" s="522"/>
      <c r="L93" s="522"/>
      <c r="M93" s="522"/>
      <c r="N93" s="522"/>
      <c r="O93" s="522"/>
      <c r="P93" s="522"/>
      <c r="Q93" s="522"/>
      <c r="R93" s="522"/>
      <c r="S93" s="522"/>
      <c r="T93" s="522"/>
      <c r="U93" s="522"/>
      <c r="V93" s="522"/>
      <c r="W93" s="522"/>
      <c r="X93" s="522"/>
      <c r="Y93" s="522"/>
      <c r="Z93" s="522"/>
    </row>
    <row r="94" ht="18.75" customHeight="1">
      <c r="A94" s="522"/>
      <c r="B94" s="554"/>
      <c r="C94" s="522"/>
      <c r="D94" s="554"/>
      <c r="E94" s="522"/>
      <c r="F94" s="522"/>
      <c r="G94" s="522"/>
      <c r="H94" s="522"/>
      <c r="I94" s="522"/>
      <c r="J94" s="522"/>
      <c r="K94" s="522"/>
      <c r="L94" s="522"/>
      <c r="M94" s="522"/>
      <c r="N94" s="522"/>
      <c r="O94" s="522"/>
      <c r="P94" s="522"/>
      <c r="Q94" s="522"/>
      <c r="R94" s="522"/>
      <c r="S94" s="522"/>
      <c r="T94" s="522"/>
      <c r="U94" s="522"/>
      <c r="V94" s="522"/>
      <c r="W94" s="522"/>
      <c r="X94" s="522"/>
      <c r="Y94" s="522"/>
      <c r="Z94" s="522"/>
    </row>
    <row r="95" ht="18.75" customHeight="1">
      <c r="A95" s="522"/>
      <c r="B95" s="554"/>
      <c r="C95" s="522"/>
      <c r="D95" s="554"/>
      <c r="E95" s="522"/>
      <c r="F95" s="522"/>
      <c r="G95" s="522"/>
      <c r="H95" s="522"/>
      <c r="I95" s="522"/>
      <c r="J95" s="522"/>
      <c r="K95" s="522"/>
      <c r="L95" s="522"/>
      <c r="M95" s="522"/>
      <c r="N95" s="522"/>
      <c r="O95" s="522"/>
      <c r="P95" s="522"/>
      <c r="Q95" s="522"/>
      <c r="R95" s="522"/>
      <c r="S95" s="522"/>
      <c r="T95" s="522"/>
      <c r="U95" s="522"/>
      <c r="V95" s="522"/>
      <c r="W95" s="522"/>
      <c r="X95" s="522"/>
      <c r="Y95" s="522"/>
      <c r="Z95" s="522"/>
    </row>
    <row r="96" ht="18.75" customHeight="1">
      <c r="A96" s="522"/>
      <c r="B96" s="554"/>
      <c r="C96" s="522"/>
      <c r="D96" s="554"/>
      <c r="E96" s="522"/>
      <c r="F96" s="522"/>
      <c r="G96" s="522"/>
      <c r="H96" s="522"/>
      <c r="I96" s="522"/>
      <c r="J96" s="522"/>
      <c r="K96" s="522"/>
      <c r="L96" s="522"/>
      <c r="M96" s="522"/>
      <c r="N96" s="522"/>
      <c r="O96" s="522"/>
      <c r="P96" s="522"/>
      <c r="Q96" s="522"/>
      <c r="R96" s="522"/>
      <c r="S96" s="522"/>
      <c r="T96" s="522"/>
      <c r="U96" s="522"/>
      <c r="V96" s="522"/>
      <c r="W96" s="522"/>
      <c r="X96" s="522"/>
      <c r="Y96" s="522"/>
      <c r="Z96" s="522"/>
    </row>
    <row r="97" ht="18.75" customHeight="1">
      <c r="A97" s="522"/>
      <c r="B97" s="554"/>
      <c r="C97" s="522"/>
      <c r="D97" s="554"/>
      <c r="E97" s="522"/>
      <c r="F97" s="522"/>
      <c r="G97" s="522"/>
      <c r="H97" s="522"/>
      <c r="I97" s="522"/>
      <c r="J97" s="522"/>
      <c r="K97" s="522"/>
      <c r="L97" s="522"/>
      <c r="M97" s="522"/>
      <c r="N97" s="522"/>
      <c r="O97" s="522"/>
      <c r="P97" s="522"/>
      <c r="Q97" s="522"/>
      <c r="R97" s="522"/>
      <c r="S97" s="522"/>
      <c r="T97" s="522"/>
      <c r="U97" s="522"/>
      <c r="V97" s="522"/>
      <c r="W97" s="522"/>
      <c r="X97" s="522"/>
      <c r="Y97" s="522"/>
      <c r="Z97" s="522"/>
    </row>
    <row r="98" ht="18.75" customHeight="1">
      <c r="A98" s="522"/>
      <c r="B98" s="554"/>
      <c r="C98" s="522"/>
      <c r="D98" s="554"/>
      <c r="E98" s="522"/>
      <c r="F98" s="522"/>
      <c r="G98" s="522"/>
      <c r="H98" s="522"/>
      <c r="I98" s="522"/>
      <c r="J98" s="522"/>
      <c r="K98" s="522"/>
      <c r="L98" s="522"/>
      <c r="M98" s="522"/>
      <c r="N98" s="522"/>
      <c r="O98" s="522"/>
      <c r="P98" s="522"/>
      <c r="Q98" s="522"/>
      <c r="R98" s="522"/>
      <c r="S98" s="522"/>
      <c r="T98" s="522"/>
      <c r="U98" s="522"/>
      <c r="V98" s="522"/>
      <c r="W98" s="522"/>
      <c r="X98" s="522"/>
      <c r="Y98" s="522"/>
      <c r="Z98" s="522"/>
    </row>
    <row r="99" ht="18.75" customHeight="1">
      <c r="A99" s="522"/>
      <c r="B99" s="554"/>
      <c r="C99" s="522"/>
      <c r="D99" s="554"/>
      <c r="E99" s="522"/>
      <c r="F99" s="522"/>
      <c r="G99" s="522"/>
      <c r="H99" s="522"/>
      <c r="I99" s="522"/>
      <c r="J99" s="522"/>
      <c r="K99" s="522"/>
      <c r="L99" s="522"/>
      <c r="M99" s="522"/>
      <c r="N99" s="522"/>
      <c r="O99" s="522"/>
      <c r="P99" s="522"/>
      <c r="Q99" s="522"/>
      <c r="R99" s="522"/>
      <c r="S99" s="522"/>
      <c r="T99" s="522"/>
      <c r="U99" s="522"/>
      <c r="V99" s="522"/>
      <c r="W99" s="522"/>
      <c r="X99" s="522"/>
      <c r="Y99" s="522"/>
      <c r="Z99" s="522"/>
    </row>
    <row r="100" ht="18.75" customHeight="1">
      <c r="A100" s="522"/>
      <c r="B100" s="554"/>
      <c r="C100" s="522"/>
      <c r="D100" s="554"/>
      <c r="E100" s="522"/>
      <c r="F100" s="522"/>
      <c r="G100" s="522"/>
      <c r="H100" s="522"/>
      <c r="I100" s="522"/>
      <c r="J100" s="522"/>
      <c r="K100" s="522"/>
      <c r="L100" s="522"/>
      <c r="M100" s="522"/>
      <c r="N100" s="522"/>
      <c r="O100" s="522"/>
      <c r="P100" s="522"/>
      <c r="Q100" s="522"/>
      <c r="R100" s="522"/>
      <c r="S100" s="522"/>
      <c r="T100" s="522"/>
      <c r="U100" s="522"/>
      <c r="V100" s="522"/>
      <c r="W100" s="522"/>
      <c r="X100" s="522"/>
      <c r="Y100" s="522"/>
      <c r="Z100" s="522"/>
    </row>
    <row r="101" ht="18.75" customHeight="1">
      <c r="A101" s="522"/>
      <c r="B101" s="554"/>
      <c r="C101" s="522"/>
      <c r="D101" s="554"/>
      <c r="E101" s="522"/>
      <c r="F101" s="522"/>
      <c r="G101" s="522"/>
      <c r="H101" s="522"/>
      <c r="I101" s="522"/>
      <c r="J101" s="522"/>
      <c r="K101" s="522"/>
      <c r="L101" s="522"/>
      <c r="M101" s="522"/>
      <c r="N101" s="522"/>
      <c r="O101" s="522"/>
      <c r="P101" s="522"/>
      <c r="Q101" s="522"/>
      <c r="R101" s="522"/>
      <c r="S101" s="522"/>
      <c r="T101" s="522"/>
      <c r="U101" s="522"/>
      <c r="V101" s="522"/>
      <c r="W101" s="522"/>
      <c r="X101" s="522"/>
      <c r="Y101" s="522"/>
      <c r="Z101" s="522"/>
    </row>
    <row r="102" ht="18.75" customHeight="1">
      <c r="A102" s="522"/>
      <c r="B102" s="554"/>
      <c r="C102" s="522"/>
      <c r="D102" s="554"/>
      <c r="E102" s="522"/>
      <c r="F102" s="522"/>
      <c r="G102" s="522"/>
      <c r="H102" s="522"/>
      <c r="I102" s="522"/>
      <c r="J102" s="522"/>
      <c r="K102" s="522"/>
      <c r="L102" s="522"/>
      <c r="M102" s="522"/>
      <c r="N102" s="522"/>
      <c r="O102" s="522"/>
      <c r="P102" s="522"/>
      <c r="Q102" s="522"/>
      <c r="R102" s="522"/>
      <c r="S102" s="522"/>
      <c r="T102" s="522"/>
      <c r="U102" s="522"/>
      <c r="V102" s="522"/>
      <c r="W102" s="522"/>
      <c r="X102" s="522"/>
      <c r="Y102" s="522"/>
      <c r="Z102" s="522"/>
    </row>
    <row r="103" ht="18.75" customHeight="1">
      <c r="A103" s="522"/>
      <c r="B103" s="554"/>
      <c r="C103" s="522"/>
      <c r="D103" s="554"/>
      <c r="E103" s="522"/>
      <c r="F103" s="522"/>
      <c r="G103" s="522"/>
      <c r="H103" s="522"/>
      <c r="I103" s="522"/>
      <c r="J103" s="522"/>
      <c r="K103" s="522"/>
      <c r="L103" s="522"/>
      <c r="M103" s="522"/>
      <c r="N103" s="522"/>
      <c r="O103" s="522"/>
      <c r="P103" s="522"/>
      <c r="Q103" s="522"/>
      <c r="R103" s="522"/>
      <c r="S103" s="522"/>
      <c r="T103" s="522"/>
      <c r="U103" s="522"/>
      <c r="V103" s="522"/>
      <c r="W103" s="522"/>
      <c r="X103" s="522"/>
      <c r="Y103" s="522"/>
      <c r="Z103" s="522"/>
    </row>
    <row r="104" ht="18.75" customHeight="1">
      <c r="A104" s="522"/>
      <c r="B104" s="554"/>
      <c r="C104" s="522"/>
      <c r="D104" s="554"/>
      <c r="E104" s="522"/>
      <c r="F104" s="522"/>
      <c r="G104" s="522"/>
      <c r="H104" s="522"/>
      <c r="I104" s="522"/>
      <c r="J104" s="522"/>
      <c r="K104" s="522"/>
      <c r="L104" s="522"/>
      <c r="M104" s="522"/>
      <c r="N104" s="522"/>
      <c r="O104" s="522"/>
      <c r="P104" s="522"/>
      <c r="Q104" s="522"/>
      <c r="R104" s="522"/>
      <c r="S104" s="522"/>
      <c r="T104" s="522"/>
      <c r="U104" s="522"/>
      <c r="V104" s="522"/>
      <c r="W104" s="522"/>
      <c r="X104" s="522"/>
      <c r="Y104" s="522"/>
      <c r="Z104" s="522"/>
    </row>
    <row r="105" ht="18.75" customHeight="1">
      <c r="A105" s="522"/>
      <c r="B105" s="554"/>
      <c r="C105" s="522"/>
      <c r="D105" s="554"/>
      <c r="E105" s="522"/>
      <c r="F105" s="522"/>
      <c r="G105" s="522"/>
      <c r="H105" s="522"/>
      <c r="I105" s="522"/>
      <c r="J105" s="522"/>
      <c r="K105" s="522"/>
      <c r="L105" s="522"/>
      <c r="M105" s="522"/>
      <c r="N105" s="522"/>
      <c r="O105" s="522"/>
      <c r="P105" s="522"/>
      <c r="Q105" s="522"/>
      <c r="R105" s="522"/>
      <c r="S105" s="522"/>
      <c r="T105" s="522"/>
      <c r="U105" s="522"/>
      <c r="V105" s="522"/>
      <c r="W105" s="522"/>
      <c r="X105" s="522"/>
      <c r="Y105" s="522"/>
      <c r="Z105" s="522"/>
    </row>
    <row r="106" ht="18.75" customHeight="1">
      <c r="A106" s="522"/>
      <c r="B106" s="554"/>
      <c r="C106" s="522"/>
      <c r="D106" s="554"/>
      <c r="E106" s="522"/>
      <c r="F106" s="522"/>
      <c r="G106" s="522"/>
      <c r="H106" s="522"/>
      <c r="I106" s="522"/>
      <c r="J106" s="522"/>
      <c r="K106" s="522"/>
      <c r="L106" s="522"/>
      <c r="M106" s="522"/>
      <c r="N106" s="522"/>
      <c r="O106" s="522"/>
      <c r="P106" s="522"/>
      <c r="Q106" s="522"/>
      <c r="R106" s="522"/>
      <c r="S106" s="522"/>
      <c r="T106" s="522"/>
      <c r="U106" s="522"/>
      <c r="V106" s="522"/>
      <c r="W106" s="522"/>
      <c r="X106" s="522"/>
      <c r="Y106" s="522"/>
      <c r="Z106" s="522"/>
    </row>
    <row r="107" ht="18.75" customHeight="1">
      <c r="A107" s="522"/>
      <c r="B107" s="554"/>
      <c r="C107" s="522"/>
      <c r="D107" s="554"/>
      <c r="E107" s="522"/>
      <c r="F107" s="522"/>
      <c r="G107" s="522"/>
      <c r="H107" s="522"/>
      <c r="I107" s="522"/>
      <c r="J107" s="522"/>
      <c r="K107" s="522"/>
      <c r="L107" s="522"/>
      <c r="M107" s="522"/>
      <c r="N107" s="522"/>
      <c r="O107" s="522"/>
      <c r="P107" s="522"/>
      <c r="Q107" s="522"/>
      <c r="R107" s="522"/>
      <c r="S107" s="522"/>
      <c r="T107" s="522"/>
      <c r="U107" s="522"/>
      <c r="V107" s="522"/>
      <c r="W107" s="522"/>
      <c r="X107" s="522"/>
      <c r="Y107" s="522"/>
      <c r="Z107" s="522"/>
    </row>
    <row r="108" ht="18.75" customHeight="1">
      <c r="A108" s="522"/>
      <c r="B108" s="554"/>
      <c r="C108" s="522"/>
      <c r="D108" s="554"/>
      <c r="E108" s="522"/>
      <c r="F108" s="522"/>
      <c r="G108" s="522"/>
      <c r="H108" s="522"/>
      <c r="I108" s="522"/>
      <c r="J108" s="522"/>
      <c r="K108" s="522"/>
      <c r="L108" s="522"/>
      <c r="M108" s="522"/>
      <c r="N108" s="522"/>
      <c r="O108" s="522"/>
      <c r="P108" s="522"/>
      <c r="Q108" s="522"/>
      <c r="R108" s="522"/>
      <c r="S108" s="522"/>
      <c r="T108" s="522"/>
      <c r="U108" s="522"/>
      <c r="V108" s="522"/>
      <c r="W108" s="522"/>
      <c r="X108" s="522"/>
      <c r="Y108" s="522"/>
      <c r="Z108" s="522"/>
    </row>
    <row r="109" ht="18.75" customHeight="1">
      <c r="A109" s="522"/>
      <c r="B109" s="554"/>
      <c r="C109" s="522"/>
      <c r="D109" s="554"/>
      <c r="E109" s="522"/>
      <c r="F109" s="522"/>
      <c r="G109" s="522"/>
      <c r="H109" s="522"/>
      <c r="I109" s="522"/>
      <c r="J109" s="522"/>
      <c r="K109" s="522"/>
      <c r="L109" s="522"/>
      <c r="M109" s="522"/>
      <c r="N109" s="522"/>
      <c r="O109" s="522"/>
      <c r="P109" s="522"/>
      <c r="Q109" s="522"/>
      <c r="R109" s="522"/>
      <c r="S109" s="522"/>
      <c r="T109" s="522"/>
      <c r="U109" s="522"/>
      <c r="V109" s="522"/>
      <c r="W109" s="522"/>
      <c r="X109" s="522"/>
      <c r="Y109" s="522"/>
      <c r="Z109" s="522"/>
    </row>
    <row r="110" ht="18.75" customHeight="1">
      <c r="A110" s="522"/>
      <c r="B110" s="554"/>
      <c r="C110" s="522"/>
      <c r="D110" s="554"/>
      <c r="E110" s="522"/>
      <c r="F110" s="522"/>
      <c r="G110" s="522"/>
      <c r="H110" s="522"/>
      <c r="I110" s="522"/>
      <c r="J110" s="522"/>
      <c r="K110" s="522"/>
      <c r="L110" s="522"/>
      <c r="M110" s="522"/>
      <c r="N110" s="522"/>
      <c r="O110" s="522"/>
      <c r="P110" s="522"/>
      <c r="Q110" s="522"/>
      <c r="R110" s="522"/>
      <c r="S110" s="522"/>
      <c r="T110" s="522"/>
      <c r="U110" s="522"/>
      <c r="V110" s="522"/>
      <c r="W110" s="522"/>
      <c r="X110" s="522"/>
      <c r="Y110" s="522"/>
      <c r="Z110" s="522"/>
    </row>
    <row r="111" ht="18.75" customHeight="1">
      <c r="A111" s="522"/>
      <c r="B111" s="554"/>
      <c r="C111" s="522"/>
      <c r="D111" s="554"/>
      <c r="E111" s="522"/>
      <c r="F111" s="522"/>
      <c r="G111" s="522"/>
      <c r="H111" s="522"/>
      <c r="I111" s="522"/>
      <c r="J111" s="522"/>
      <c r="K111" s="522"/>
      <c r="L111" s="522"/>
      <c r="M111" s="522"/>
      <c r="N111" s="522"/>
      <c r="O111" s="522"/>
      <c r="P111" s="522"/>
      <c r="Q111" s="522"/>
      <c r="R111" s="522"/>
      <c r="S111" s="522"/>
      <c r="T111" s="522"/>
      <c r="U111" s="522"/>
      <c r="V111" s="522"/>
      <c r="W111" s="522"/>
      <c r="X111" s="522"/>
      <c r="Y111" s="522"/>
      <c r="Z111" s="522"/>
    </row>
    <row r="112" ht="18.75" customHeight="1">
      <c r="A112" s="522"/>
      <c r="B112" s="554"/>
      <c r="C112" s="522"/>
      <c r="D112" s="554"/>
      <c r="E112" s="522"/>
      <c r="F112" s="522"/>
      <c r="G112" s="522"/>
      <c r="H112" s="522"/>
      <c r="I112" s="522"/>
      <c r="J112" s="522"/>
      <c r="K112" s="522"/>
      <c r="L112" s="522"/>
      <c r="M112" s="522"/>
      <c r="N112" s="522"/>
      <c r="O112" s="522"/>
      <c r="P112" s="522"/>
      <c r="Q112" s="522"/>
      <c r="R112" s="522"/>
      <c r="S112" s="522"/>
      <c r="T112" s="522"/>
      <c r="U112" s="522"/>
      <c r="V112" s="522"/>
      <c r="W112" s="522"/>
      <c r="X112" s="522"/>
      <c r="Y112" s="522"/>
      <c r="Z112" s="522"/>
    </row>
    <row r="113" ht="18.75" customHeight="1">
      <c r="A113" s="522"/>
      <c r="B113" s="554"/>
      <c r="C113" s="522"/>
      <c r="D113" s="554"/>
      <c r="E113" s="522"/>
      <c r="F113" s="522"/>
      <c r="G113" s="522"/>
      <c r="H113" s="522"/>
      <c r="I113" s="522"/>
      <c r="J113" s="522"/>
      <c r="K113" s="522"/>
      <c r="L113" s="522"/>
      <c r="M113" s="522"/>
      <c r="N113" s="522"/>
      <c r="O113" s="522"/>
      <c r="P113" s="522"/>
      <c r="Q113" s="522"/>
      <c r="R113" s="522"/>
      <c r="S113" s="522"/>
      <c r="T113" s="522"/>
      <c r="U113" s="522"/>
      <c r="V113" s="522"/>
      <c r="W113" s="522"/>
      <c r="X113" s="522"/>
      <c r="Y113" s="522"/>
      <c r="Z113" s="522"/>
    </row>
    <row r="114" ht="18.75" customHeight="1">
      <c r="A114" s="522"/>
      <c r="B114" s="554"/>
      <c r="C114" s="522"/>
      <c r="D114" s="554"/>
      <c r="E114" s="522"/>
      <c r="F114" s="522"/>
      <c r="G114" s="522"/>
      <c r="H114" s="522"/>
      <c r="I114" s="522"/>
      <c r="J114" s="522"/>
      <c r="K114" s="522"/>
      <c r="L114" s="522"/>
      <c r="M114" s="522"/>
      <c r="N114" s="522"/>
      <c r="O114" s="522"/>
      <c r="P114" s="522"/>
      <c r="Q114" s="522"/>
      <c r="R114" s="522"/>
      <c r="S114" s="522"/>
      <c r="T114" s="522"/>
      <c r="U114" s="522"/>
      <c r="V114" s="522"/>
      <c r="W114" s="522"/>
      <c r="X114" s="522"/>
      <c r="Y114" s="522"/>
      <c r="Z114" s="522"/>
    </row>
    <row r="115" ht="18.75" customHeight="1">
      <c r="A115" s="522"/>
      <c r="B115" s="554"/>
      <c r="C115" s="522"/>
      <c r="D115" s="554"/>
      <c r="E115" s="522"/>
      <c r="F115" s="522"/>
      <c r="G115" s="522"/>
      <c r="H115" s="522"/>
      <c r="I115" s="522"/>
      <c r="J115" s="522"/>
      <c r="K115" s="522"/>
      <c r="L115" s="522"/>
      <c r="M115" s="522"/>
      <c r="N115" s="522"/>
      <c r="O115" s="522"/>
      <c r="P115" s="522"/>
      <c r="Q115" s="522"/>
      <c r="R115" s="522"/>
      <c r="S115" s="522"/>
      <c r="T115" s="522"/>
      <c r="U115" s="522"/>
      <c r="V115" s="522"/>
      <c r="W115" s="522"/>
      <c r="X115" s="522"/>
      <c r="Y115" s="522"/>
      <c r="Z115" s="522"/>
    </row>
    <row r="116" ht="18.75" customHeight="1">
      <c r="A116" s="522"/>
      <c r="B116" s="554"/>
      <c r="C116" s="522"/>
      <c r="D116" s="554"/>
      <c r="E116" s="522"/>
      <c r="F116" s="522"/>
      <c r="G116" s="522"/>
      <c r="H116" s="522"/>
      <c r="I116" s="522"/>
      <c r="J116" s="522"/>
      <c r="K116" s="522"/>
      <c r="L116" s="522"/>
      <c r="M116" s="522"/>
      <c r="N116" s="522"/>
      <c r="O116" s="522"/>
      <c r="P116" s="522"/>
      <c r="Q116" s="522"/>
      <c r="R116" s="522"/>
      <c r="S116" s="522"/>
      <c r="T116" s="522"/>
      <c r="U116" s="522"/>
      <c r="V116" s="522"/>
      <c r="W116" s="522"/>
      <c r="X116" s="522"/>
      <c r="Y116" s="522"/>
      <c r="Z116" s="522"/>
    </row>
    <row r="117" ht="18.75" customHeight="1">
      <c r="A117" s="522"/>
      <c r="B117" s="554"/>
      <c r="C117" s="522"/>
      <c r="D117" s="554"/>
      <c r="E117" s="522"/>
      <c r="F117" s="522"/>
      <c r="G117" s="522"/>
      <c r="H117" s="522"/>
      <c r="I117" s="522"/>
      <c r="J117" s="522"/>
      <c r="K117" s="522"/>
      <c r="L117" s="522"/>
      <c r="M117" s="522"/>
      <c r="N117" s="522"/>
      <c r="O117" s="522"/>
      <c r="P117" s="522"/>
      <c r="Q117" s="522"/>
      <c r="R117" s="522"/>
      <c r="S117" s="522"/>
      <c r="T117" s="522"/>
      <c r="U117" s="522"/>
      <c r="V117" s="522"/>
      <c r="W117" s="522"/>
      <c r="X117" s="522"/>
      <c r="Y117" s="522"/>
      <c r="Z117" s="522"/>
    </row>
    <row r="118" ht="18.75" customHeight="1">
      <c r="A118" s="522"/>
      <c r="B118" s="554"/>
      <c r="C118" s="522"/>
      <c r="D118" s="554"/>
      <c r="E118" s="522"/>
      <c r="F118" s="522"/>
      <c r="G118" s="522"/>
      <c r="H118" s="522"/>
      <c r="I118" s="522"/>
      <c r="J118" s="522"/>
      <c r="K118" s="522"/>
      <c r="L118" s="522"/>
      <c r="M118" s="522"/>
      <c r="N118" s="522"/>
      <c r="O118" s="522"/>
      <c r="P118" s="522"/>
      <c r="Q118" s="522"/>
      <c r="R118" s="522"/>
      <c r="S118" s="522"/>
      <c r="T118" s="522"/>
      <c r="U118" s="522"/>
      <c r="V118" s="522"/>
      <c r="W118" s="522"/>
      <c r="X118" s="522"/>
      <c r="Y118" s="522"/>
      <c r="Z118" s="522"/>
    </row>
    <row r="119" ht="18.75" customHeight="1">
      <c r="A119" s="522"/>
      <c r="B119" s="554"/>
      <c r="C119" s="522"/>
      <c r="D119" s="554"/>
      <c r="E119" s="522"/>
      <c r="F119" s="522"/>
      <c r="G119" s="522"/>
      <c r="H119" s="522"/>
      <c r="I119" s="522"/>
      <c r="J119" s="522"/>
      <c r="K119" s="522"/>
      <c r="L119" s="522"/>
      <c r="M119" s="522"/>
      <c r="N119" s="522"/>
      <c r="O119" s="522"/>
      <c r="P119" s="522"/>
      <c r="Q119" s="522"/>
      <c r="R119" s="522"/>
      <c r="S119" s="522"/>
      <c r="T119" s="522"/>
      <c r="U119" s="522"/>
      <c r="V119" s="522"/>
      <c r="W119" s="522"/>
      <c r="X119" s="522"/>
      <c r="Y119" s="522"/>
      <c r="Z119" s="522"/>
    </row>
    <row r="120" ht="18.75" customHeight="1">
      <c r="A120" s="522"/>
      <c r="B120" s="554"/>
      <c r="C120" s="522"/>
      <c r="D120" s="554"/>
      <c r="E120" s="522"/>
      <c r="F120" s="522"/>
      <c r="G120" s="522"/>
      <c r="H120" s="522"/>
      <c r="I120" s="522"/>
      <c r="J120" s="522"/>
      <c r="K120" s="522"/>
      <c r="L120" s="522"/>
      <c r="M120" s="522"/>
      <c r="N120" s="522"/>
      <c r="O120" s="522"/>
      <c r="P120" s="522"/>
      <c r="Q120" s="522"/>
      <c r="R120" s="522"/>
      <c r="S120" s="522"/>
      <c r="T120" s="522"/>
      <c r="U120" s="522"/>
      <c r="V120" s="522"/>
      <c r="W120" s="522"/>
      <c r="X120" s="522"/>
      <c r="Y120" s="522"/>
      <c r="Z120" s="522"/>
    </row>
    <row r="121" ht="18.75" customHeight="1">
      <c r="A121" s="522"/>
      <c r="B121" s="554"/>
      <c r="C121" s="522"/>
      <c r="D121" s="554"/>
      <c r="E121" s="522"/>
      <c r="F121" s="522"/>
      <c r="G121" s="522"/>
      <c r="H121" s="522"/>
      <c r="I121" s="522"/>
      <c r="J121" s="522"/>
      <c r="K121" s="522"/>
      <c r="L121" s="522"/>
      <c r="M121" s="522"/>
      <c r="N121" s="522"/>
      <c r="O121" s="522"/>
      <c r="P121" s="522"/>
      <c r="Q121" s="522"/>
      <c r="R121" s="522"/>
      <c r="S121" s="522"/>
      <c r="T121" s="522"/>
      <c r="U121" s="522"/>
      <c r="V121" s="522"/>
      <c r="W121" s="522"/>
      <c r="X121" s="522"/>
      <c r="Y121" s="522"/>
      <c r="Z121" s="522"/>
    </row>
    <row r="122" ht="18.75" customHeight="1">
      <c r="A122" s="522"/>
      <c r="B122" s="554"/>
      <c r="C122" s="522"/>
      <c r="D122" s="554"/>
      <c r="E122" s="522"/>
      <c r="F122" s="522"/>
      <c r="G122" s="522"/>
      <c r="H122" s="522"/>
      <c r="I122" s="522"/>
      <c r="J122" s="522"/>
      <c r="K122" s="522"/>
      <c r="L122" s="522"/>
      <c r="M122" s="522"/>
      <c r="N122" s="522"/>
      <c r="O122" s="522"/>
      <c r="P122" s="522"/>
      <c r="Q122" s="522"/>
      <c r="R122" s="522"/>
      <c r="S122" s="522"/>
      <c r="T122" s="522"/>
      <c r="U122" s="522"/>
      <c r="V122" s="522"/>
      <c r="W122" s="522"/>
      <c r="X122" s="522"/>
      <c r="Y122" s="522"/>
      <c r="Z122" s="522"/>
    </row>
    <row r="123" ht="18.75" customHeight="1">
      <c r="A123" s="522"/>
      <c r="B123" s="554"/>
      <c r="C123" s="522"/>
      <c r="D123" s="554"/>
      <c r="E123" s="522"/>
      <c r="F123" s="522"/>
      <c r="G123" s="522"/>
      <c r="H123" s="522"/>
      <c r="I123" s="522"/>
      <c r="J123" s="522"/>
      <c r="K123" s="522"/>
      <c r="L123" s="522"/>
      <c r="M123" s="522"/>
      <c r="N123" s="522"/>
      <c r="O123" s="522"/>
      <c r="P123" s="522"/>
      <c r="Q123" s="522"/>
      <c r="R123" s="522"/>
      <c r="S123" s="522"/>
      <c r="T123" s="522"/>
      <c r="U123" s="522"/>
      <c r="V123" s="522"/>
      <c r="W123" s="522"/>
      <c r="X123" s="522"/>
      <c r="Y123" s="522"/>
      <c r="Z123" s="522"/>
    </row>
    <row r="124" ht="18.75" customHeight="1">
      <c r="A124" s="522"/>
      <c r="B124" s="554"/>
      <c r="C124" s="522"/>
      <c r="D124" s="554"/>
      <c r="E124" s="522"/>
      <c r="F124" s="522"/>
      <c r="G124" s="522"/>
      <c r="H124" s="522"/>
      <c r="I124" s="522"/>
      <c r="J124" s="522"/>
      <c r="K124" s="522"/>
      <c r="L124" s="522"/>
      <c r="M124" s="522"/>
      <c r="N124" s="522"/>
      <c r="O124" s="522"/>
      <c r="P124" s="522"/>
      <c r="Q124" s="522"/>
      <c r="R124" s="522"/>
      <c r="S124" s="522"/>
      <c r="T124" s="522"/>
      <c r="U124" s="522"/>
      <c r="V124" s="522"/>
      <c r="W124" s="522"/>
      <c r="X124" s="522"/>
      <c r="Y124" s="522"/>
      <c r="Z124" s="522"/>
    </row>
    <row r="125" ht="18.75" customHeight="1">
      <c r="A125" s="522"/>
      <c r="B125" s="554"/>
      <c r="C125" s="522"/>
      <c r="D125" s="554"/>
      <c r="E125" s="522"/>
      <c r="F125" s="522"/>
      <c r="G125" s="522"/>
      <c r="H125" s="522"/>
      <c r="I125" s="522"/>
      <c r="J125" s="522"/>
      <c r="K125" s="522"/>
      <c r="L125" s="522"/>
      <c r="M125" s="522"/>
      <c r="N125" s="522"/>
      <c r="O125" s="522"/>
      <c r="P125" s="522"/>
      <c r="Q125" s="522"/>
      <c r="R125" s="522"/>
      <c r="S125" s="522"/>
      <c r="T125" s="522"/>
      <c r="U125" s="522"/>
      <c r="V125" s="522"/>
      <c r="W125" s="522"/>
      <c r="X125" s="522"/>
      <c r="Y125" s="522"/>
      <c r="Z125" s="522"/>
    </row>
    <row r="126" ht="18.75" customHeight="1">
      <c r="A126" s="522"/>
      <c r="B126" s="554"/>
      <c r="C126" s="522"/>
      <c r="D126" s="554"/>
      <c r="E126" s="522"/>
      <c r="F126" s="522"/>
      <c r="G126" s="522"/>
      <c r="H126" s="522"/>
      <c r="I126" s="522"/>
      <c r="J126" s="522"/>
      <c r="K126" s="522"/>
      <c r="L126" s="522"/>
      <c r="M126" s="522"/>
      <c r="N126" s="522"/>
      <c r="O126" s="522"/>
      <c r="P126" s="522"/>
      <c r="Q126" s="522"/>
      <c r="R126" s="522"/>
      <c r="S126" s="522"/>
      <c r="T126" s="522"/>
      <c r="U126" s="522"/>
      <c r="V126" s="522"/>
      <c r="W126" s="522"/>
      <c r="X126" s="522"/>
      <c r="Y126" s="522"/>
      <c r="Z126" s="522"/>
    </row>
    <row r="127" ht="18.75" customHeight="1">
      <c r="A127" s="522"/>
      <c r="B127" s="554"/>
      <c r="C127" s="522"/>
      <c r="D127" s="554"/>
      <c r="E127" s="522"/>
      <c r="F127" s="522"/>
      <c r="G127" s="522"/>
      <c r="H127" s="522"/>
      <c r="I127" s="522"/>
      <c r="J127" s="522"/>
      <c r="K127" s="522"/>
      <c r="L127" s="522"/>
      <c r="M127" s="522"/>
      <c r="N127" s="522"/>
      <c r="O127" s="522"/>
      <c r="P127" s="522"/>
      <c r="Q127" s="522"/>
      <c r="R127" s="522"/>
      <c r="S127" s="522"/>
      <c r="T127" s="522"/>
      <c r="U127" s="522"/>
      <c r="V127" s="522"/>
      <c r="W127" s="522"/>
      <c r="X127" s="522"/>
      <c r="Y127" s="522"/>
      <c r="Z127" s="522"/>
    </row>
    <row r="128" ht="18.75" customHeight="1">
      <c r="A128" s="522"/>
      <c r="B128" s="554"/>
      <c r="C128" s="522"/>
      <c r="D128" s="554"/>
      <c r="E128" s="522"/>
      <c r="F128" s="522"/>
      <c r="G128" s="522"/>
      <c r="H128" s="522"/>
      <c r="I128" s="522"/>
      <c r="J128" s="522"/>
      <c r="K128" s="522"/>
      <c r="L128" s="522"/>
      <c r="M128" s="522"/>
      <c r="N128" s="522"/>
      <c r="O128" s="522"/>
      <c r="P128" s="522"/>
      <c r="Q128" s="522"/>
      <c r="R128" s="522"/>
      <c r="S128" s="522"/>
      <c r="T128" s="522"/>
      <c r="U128" s="522"/>
      <c r="V128" s="522"/>
      <c r="W128" s="522"/>
      <c r="X128" s="522"/>
      <c r="Y128" s="522"/>
      <c r="Z128" s="522"/>
    </row>
    <row r="129" ht="18.75" customHeight="1">
      <c r="A129" s="522"/>
      <c r="B129" s="554"/>
      <c r="C129" s="522"/>
      <c r="D129" s="554"/>
      <c r="E129" s="522"/>
      <c r="F129" s="522"/>
      <c r="G129" s="522"/>
      <c r="H129" s="522"/>
      <c r="I129" s="522"/>
      <c r="J129" s="522"/>
      <c r="K129" s="522"/>
      <c r="L129" s="522"/>
      <c r="M129" s="522"/>
      <c r="N129" s="522"/>
      <c r="O129" s="522"/>
      <c r="P129" s="522"/>
      <c r="Q129" s="522"/>
      <c r="R129" s="522"/>
      <c r="S129" s="522"/>
      <c r="T129" s="522"/>
      <c r="U129" s="522"/>
      <c r="V129" s="522"/>
      <c r="W129" s="522"/>
      <c r="X129" s="522"/>
      <c r="Y129" s="522"/>
      <c r="Z129" s="522"/>
    </row>
    <row r="130" ht="18.75" customHeight="1">
      <c r="A130" s="522"/>
      <c r="B130" s="554"/>
      <c r="C130" s="522"/>
      <c r="D130" s="554"/>
      <c r="E130" s="522"/>
      <c r="F130" s="522"/>
      <c r="G130" s="522"/>
      <c r="H130" s="522"/>
      <c r="I130" s="522"/>
      <c r="J130" s="522"/>
      <c r="K130" s="522"/>
      <c r="L130" s="522"/>
      <c r="M130" s="522"/>
      <c r="N130" s="522"/>
      <c r="O130" s="522"/>
      <c r="P130" s="522"/>
      <c r="Q130" s="522"/>
      <c r="R130" s="522"/>
      <c r="S130" s="522"/>
      <c r="T130" s="522"/>
      <c r="U130" s="522"/>
      <c r="V130" s="522"/>
      <c r="W130" s="522"/>
      <c r="X130" s="522"/>
      <c r="Y130" s="522"/>
      <c r="Z130" s="522"/>
    </row>
    <row r="131" ht="18.75" customHeight="1">
      <c r="A131" s="522"/>
      <c r="B131" s="554"/>
      <c r="C131" s="522"/>
      <c r="D131" s="554"/>
      <c r="E131" s="522"/>
      <c r="F131" s="522"/>
      <c r="G131" s="522"/>
      <c r="H131" s="522"/>
      <c r="I131" s="522"/>
      <c r="J131" s="522"/>
      <c r="K131" s="522"/>
      <c r="L131" s="522"/>
      <c r="M131" s="522"/>
      <c r="N131" s="522"/>
      <c r="O131" s="522"/>
      <c r="P131" s="522"/>
      <c r="Q131" s="522"/>
      <c r="R131" s="522"/>
      <c r="S131" s="522"/>
      <c r="T131" s="522"/>
      <c r="U131" s="522"/>
      <c r="V131" s="522"/>
      <c r="W131" s="522"/>
      <c r="X131" s="522"/>
      <c r="Y131" s="522"/>
      <c r="Z131" s="522"/>
    </row>
    <row r="132" ht="18.75" customHeight="1">
      <c r="A132" s="522"/>
      <c r="B132" s="554"/>
      <c r="C132" s="522"/>
      <c r="D132" s="554"/>
      <c r="E132" s="522"/>
      <c r="F132" s="522"/>
      <c r="G132" s="522"/>
      <c r="H132" s="522"/>
      <c r="I132" s="522"/>
      <c r="J132" s="522"/>
      <c r="K132" s="522"/>
      <c r="L132" s="522"/>
      <c r="M132" s="522"/>
      <c r="N132" s="522"/>
      <c r="O132" s="522"/>
      <c r="P132" s="522"/>
      <c r="Q132" s="522"/>
      <c r="R132" s="522"/>
      <c r="S132" s="522"/>
      <c r="T132" s="522"/>
      <c r="U132" s="522"/>
      <c r="V132" s="522"/>
      <c r="W132" s="522"/>
      <c r="X132" s="522"/>
      <c r="Y132" s="522"/>
      <c r="Z132" s="522"/>
    </row>
    <row r="133" ht="18.75" customHeight="1">
      <c r="A133" s="522"/>
      <c r="B133" s="554"/>
      <c r="C133" s="522"/>
      <c r="D133" s="554"/>
      <c r="E133" s="522"/>
      <c r="F133" s="522"/>
      <c r="G133" s="522"/>
      <c r="H133" s="522"/>
      <c r="I133" s="522"/>
      <c r="J133" s="522"/>
      <c r="K133" s="522"/>
      <c r="L133" s="522"/>
      <c r="M133" s="522"/>
      <c r="N133" s="522"/>
      <c r="O133" s="522"/>
      <c r="P133" s="522"/>
      <c r="Q133" s="522"/>
      <c r="R133" s="522"/>
      <c r="S133" s="522"/>
      <c r="T133" s="522"/>
      <c r="U133" s="522"/>
      <c r="V133" s="522"/>
      <c r="W133" s="522"/>
      <c r="X133" s="522"/>
      <c r="Y133" s="522"/>
      <c r="Z133" s="522"/>
    </row>
    <row r="134" ht="18.75" customHeight="1">
      <c r="A134" s="522"/>
      <c r="B134" s="554"/>
      <c r="C134" s="522"/>
      <c r="D134" s="554"/>
      <c r="E134" s="522"/>
      <c r="F134" s="522"/>
      <c r="G134" s="522"/>
      <c r="H134" s="522"/>
      <c r="I134" s="522"/>
      <c r="J134" s="522"/>
      <c r="K134" s="522"/>
      <c r="L134" s="522"/>
      <c r="M134" s="522"/>
      <c r="N134" s="522"/>
      <c r="O134" s="522"/>
      <c r="P134" s="522"/>
      <c r="Q134" s="522"/>
      <c r="R134" s="522"/>
      <c r="S134" s="522"/>
      <c r="T134" s="522"/>
      <c r="U134" s="522"/>
      <c r="V134" s="522"/>
      <c r="W134" s="522"/>
      <c r="X134" s="522"/>
      <c r="Y134" s="522"/>
      <c r="Z134" s="522"/>
    </row>
    <row r="135" ht="18.75" customHeight="1">
      <c r="A135" s="522"/>
      <c r="B135" s="554"/>
      <c r="C135" s="522"/>
      <c r="D135" s="554"/>
      <c r="E135" s="522"/>
      <c r="F135" s="522"/>
      <c r="G135" s="522"/>
      <c r="H135" s="522"/>
      <c r="I135" s="522"/>
      <c r="J135" s="522"/>
      <c r="K135" s="522"/>
      <c r="L135" s="522"/>
      <c r="M135" s="522"/>
      <c r="N135" s="522"/>
      <c r="O135" s="522"/>
      <c r="P135" s="522"/>
      <c r="Q135" s="522"/>
      <c r="R135" s="522"/>
      <c r="S135" s="522"/>
      <c r="T135" s="522"/>
      <c r="U135" s="522"/>
      <c r="V135" s="522"/>
      <c r="W135" s="522"/>
      <c r="X135" s="522"/>
      <c r="Y135" s="522"/>
      <c r="Z135" s="522"/>
    </row>
    <row r="136" ht="18.75" customHeight="1">
      <c r="A136" s="522"/>
      <c r="B136" s="554"/>
      <c r="C136" s="522"/>
      <c r="D136" s="554"/>
      <c r="E136" s="522"/>
      <c r="F136" s="522"/>
      <c r="G136" s="522"/>
      <c r="H136" s="522"/>
      <c r="I136" s="522"/>
      <c r="J136" s="522"/>
      <c r="K136" s="522"/>
      <c r="L136" s="522"/>
      <c r="M136" s="522"/>
      <c r="N136" s="522"/>
      <c r="O136" s="522"/>
      <c r="P136" s="522"/>
      <c r="Q136" s="522"/>
      <c r="R136" s="522"/>
      <c r="S136" s="522"/>
      <c r="T136" s="522"/>
      <c r="U136" s="522"/>
      <c r="V136" s="522"/>
      <c r="W136" s="522"/>
      <c r="X136" s="522"/>
      <c r="Y136" s="522"/>
      <c r="Z136" s="522"/>
    </row>
    <row r="137" ht="18.75" customHeight="1">
      <c r="A137" s="522"/>
      <c r="B137" s="554"/>
      <c r="C137" s="522"/>
      <c r="D137" s="554"/>
      <c r="E137" s="522"/>
      <c r="F137" s="522"/>
      <c r="G137" s="522"/>
      <c r="H137" s="522"/>
      <c r="I137" s="522"/>
      <c r="J137" s="522"/>
      <c r="K137" s="522"/>
      <c r="L137" s="522"/>
      <c r="M137" s="522"/>
      <c r="N137" s="522"/>
      <c r="O137" s="522"/>
      <c r="P137" s="522"/>
      <c r="Q137" s="522"/>
      <c r="R137" s="522"/>
      <c r="S137" s="522"/>
      <c r="T137" s="522"/>
      <c r="U137" s="522"/>
      <c r="V137" s="522"/>
      <c r="W137" s="522"/>
      <c r="X137" s="522"/>
      <c r="Y137" s="522"/>
      <c r="Z137" s="522"/>
    </row>
    <row r="138" ht="18.75" customHeight="1">
      <c r="A138" s="522"/>
      <c r="B138" s="554"/>
      <c r="C138" s="522"/>
      <c r="D138" s="554"/>
      <c r="E138" s="522"/>
      <c r="F138" s="522"/>
      <c r="G138" s="522"/>
      <c r="H138" s="522"/>
      <c r="I138" s="522"/>
      <c r="J138" s="522"/>
      <c r="K138" s="522"/>
      <c r="L138" s="522"/>
      <c r="M138" s="522"/>
      <c r="N138" s="522"/>
      <c r="O138" s="522"/>
      <c r="P138" s="522"/>
      <c r="Q138" s="522"/>
      <c r="R138" s="522"/>
      <c r="S138" s="522"/>
      <c r="T138" s="522"/>
      <c r="U138" s="522"/>
      <c r="V138" s="522"/>
      <c r="W138" s="522"/>
      <c r="X138" s="522"/>
      <c r="Y138" s="522"/>
      <c r="Z138" s="522"/>
    </row>
    <row r="139" ht="18.75" customHeight="1">
      <c r="A139" s="522"/>
      <c r="B139" s="554"/>
      <c r="C139" s="522"/>
      <c r="D139" s="554"/>
      <c r="E139" s="522"/>
      <c r="F139" s="522"/>
      <c r="G139" s="522"/>
      <c r="H139" s="522"/>
      <c r="I139" s="522"/>
      <c r="J139" s="522"/>
      <c r="K139" s="522"/>
      <c r="L139" s="522"/>
      <c r="M139" s="522"/>
      <c r="N139" s="522"/>
      <c r="O139" s="522"/>
      <c r="P139" s="522"/>
      <c r="Q139" s="522"/>
      <c r="R139" s="522"/>
      <c r="S139" s="522"/>
      <c r="T139" s="522"/>
      <c r="U139" s="522"/>
      <c r="V139" s="522"/>
      <c r="W139" s="522"/>
      <c r="X139" s="522"/>
      <c r="Y139" s="522"/>
      <c r="Z139" s="522"/>
    </row>
    <row r="140" ht="18.75" customHeight="1">
      <c r="A140" s="522"/>
      <c r="B140" s="554"/>
      <c r="C140" s="522"/>
      <c r="D140" s="554"/>
      <c r="E140" s="522"/>
      <c r="F140" s="522"/>
      <c r="G140" s="522"/>
      <c r="H140" s="522"/>
      <c r="I140" s="522"/>
      <c r="J140" s="522"/>
      <c r="K140" s="522"/>
      <c r="L140" s="522"/>
      <c r="M140" s="522"/>
      <c r="N140" s="522"/>
      <c r="O140" s="522"/>
      <c r="P140" s="522"/>
      <c r="Q140" s="522"/>
      <c r="R140" s="522"/>
      <c r="S140" s="522"/>
      <c r="T140" s="522"/>
      <c r="U140" s="522"/>
      <c r="V140" s="522"/>
      <c r="W140" s="522"/>
      <c r="X140" s="522"/>
      <c r="Y140" s="522"/>
      <c r="Z140" s="522"/>
    </row>
    <row r="141" ht="18.75" customHeight="1">
      <c r="A141" s="522"/>
      <c r="B141" s="554"/>
      <c r="C141" s="522"/>
      <c r="D141" s="554"/>
      <c r="E141" s="522"/>
      <c r="F141" s="522"/>
      <c r="G141" s="522"/>
      <c r="H141" s="522"/>
      <c r="I141" s="522"/>
      <c r="J141" s="522"/>
      <c r="K141" s="522"/>
      <c r="L141" s="522"/>
      <c r="M141" s="522"/>
      <c r="N141" s="522"/>
      <c r="O141" s="522"/>
      <c r="P141" s="522"/>
      <c r="Q141" s="522"/>
      <c r="R141" s="522"/>
      <c r="S141" s="522"/>
      <c r="T141" s="522"/>
      <c r="U141" s="522"/>
      <c r="V141" s="522"/>
      <c r="W141" s="522"/>
      <c r="X141" s="522"/>
      <c r="Y141" s="522"/>
      <c r="Z141" s="522"/>
    </row>
    <row r="142" ht="18.75" customHeight="1">
      <c r="A142" s="522"/>
      <c r="B142" s="554"/>
      <c r="C142" s="522"/>
      <c r="D142" s="554"/>
      <c r="E142" s="522"/>
      <c r="F142" s="522"/>
      <c r="G142" s="522"/>
      <c r="H142" s="522"/>
      <c r="I142" s="522"/>
      <c r="J142" s="522"/>
      <c r="K142" s="522"/>
      <c r="L142" s="522"/>
      <c r="M142" s="522"/>
      <c r="N142" s="522"/>
      <c r="O142" s="522"/>
      <c r="P142" s="522"/>
      <c r="Q142" s="522"/>
      <c r="R142" s="522"/>
      <c r="S142" s="522"/>
      <c r="T142" s="522"/>
      <c r="U142" s="522"/>
      <c r="V142" s="522"/>
      <c r="W142" s="522"/>
      <c r="X142" s="522"/>
      <c r="Y142" s="522"/>
      <c r="Z142" s="522"/>
    </row>
    <row r="143" ht="18.75" customHeight="1">
      <c r="A143" s="522"/>
      <c r="B143" s="554"/>
      <c r="C143" s="522"/>
      <c r="D143" s="554"/>
      <c r="E143" s="522"/>
      <c r="F143" s="522"/>
      <c r="G143" s="522"/>
      <c r="H143" s="522"/>
      <c r="I143" s="522"/>
      <c r="J143" s="522"/>
      <c r="K143" s="522"/>
      <c r="L143" s="522"/>
      <c r="M143" s="522"/>
      <c r="N143" s="522"/>
      <c r="O143" s="522"/>
      <c r="P143" s="522"/>
      <c r="Q143" s="522"/>
      <c r="R143" s="522"/>
      <c r="S143" s="522"/>
      <c r="T143" s="522"/>
      <c r="U143" s="522"/>
      <c r="V143" s="522"/>
      <c r="W143" s="522"/>
      <c r="X143" s="522"/>
      <c r="Y143" s="522"/>
      <c r="Z143" s="522"/>
    </row>
    <row r="144" ht="18.75" customHeight="1">
      <c r="A144" s="522"/>
      <c r="B144" s="554"/>
      <c r="C144" s="522"/>
      <c r="D144" s="554"/>
      <c r="E144" s="522"/>
      <c r="F144" s="522"/>
      <c r="G144" s="522"/>
      <c r="H144" s="522"/>
      <c r="I144" s="522"/>
      <c r="J144" s="522"/>
      <c r="K144" s="522"/>
      <c r="L144" s="522"/>
      <c r="M144" s="522"/>
      <c r="N144" s="522"/>
      <c r="O144" s="522"/>
      <c r="P144" s="522"/>
      <c r="Q144" s="522"/>
      <c r="R144" s="522"/>
      <c r="S144" s="522"/>
      <c r="T144" s="522"/>
      <c r="U144" s="522"/>
      <c r="V144" s="522"/>
      <c r="W144" s="522"/>
      <c r="X144" s="522"/>
      <c r="Y144" s="522"/>
      <c r="Z144" s="522"/>
    </row>
    <row r="145" ht="18.75" customHeight="1">
      <c r="A145" s="522"/>
      <c r="B145" s="554"/>
      <c r="C145" s="522"/>
      <c r="D145" s="554"/>
      <c r="E145" s="522"/>
      <c r="F145" s="522"/>
      <c r="G145" s="522"/>
      <c r="H145" s="522"/>
      <c r="I145" s="522"/>
      <c r="J145" s="522"/>
      <c r="K145" s="522"/>
      <c r="L145" s="522"/>
      <c r="M145" s="522"/>
      <c r="N145" s="522"/>
      <c r="O145" s="522"/>
      <c r="P145" s="522"/>
      <c r="Q145" s="522"/>
      <c r="R145" s="522"/>
      <c r="S145" s="522"/>
      <c r="T145" s="522"/>
      <c r="U145" s="522"/>
      <c r="V145" s="522"/>
      <c r="W145" s="522"/>
      <c r="X145" s="522"/>
      <c r="Y145" s="522"/>
      <c r="Z145" s="522"/>
    </row>
    <row r="146" ht="18.75" customHeight="1">
      <c r="A146" s="522"/>
      <c r="B146" s="554"/>
      <c r="C146" s="522"/>
      <c r="D146" s="554"/>
      <c r="E146" s="522"/>
      <c r="F146" s="522"/>
      <c r="G146" s="522"/>
      <c r="H146" s="522"/>
      <c r="I146" s="522"/>
      <c r="J146" s="522"/>
      <c r="K146" s="522"/>
      <c r="L146" s="522"/>
      <c r="M146" s="522"/>
      <c r="N146" s="522"/>
      <c r="O146" s="522"/>
      <c r="P146" s="522"/>
      <c r="Q146" s="522"/>
      <c r="R146" s="522"/>
      <c r="S146" s="522"/>
      <c r="T146" s="522"/>
      <c r="U146" s="522"/>
      <c r="V146" s="522"/>
      <c r="W146" s="522"/>
      <c r="X146" s="522"/>
      <c r="Y146" s="522"/>
      <c r="Z146" s="522"/>
    </row>
    <row r="147" ht="18.75" customHeight="1">
      <c r="A147" s="522"/>
      <c r="B147" s="554"/>
      <c r="C147" s="522"/>
      <c r="D147" s="554"/>
      <c r="E147" s="522"/>
      <c r="F147" s="522"/>
      <c r="G147" s="522"/>
      <c r="H147" s="522"/>
      <c r="I147" s="522"/>
      <c r="J147" s="522"/>
      <c r="K147" s="522"/>
      <c r="L147" s="522"/>
      <c r="M147" s="522"/>
      <c r="N147" s="522"/>
      <c r="O147" s="522"/>
      <c r="P147" s="522"/>
      <c r="Q147" s="522"/>
      <c r="R147" s="522"/>
      <c r="S147" s="522"/>
      <c r="T147" s="522"/>
      <c r="U147" s="522"/>
      <c r="V147" s="522"/>
      <c r="W147" s="522"/>
      <c r="X147" s="522"/>
      <c r="Y147" s="522"/>
      <c r="Z147" s="522"/>
    </row>
    <row r="148" ht="18.75" customHeight="1">
      <c r="A148" s="522"/>
      <c r="B148" s="554"/>
      <c r="C148" s="522"/>
      <c r="D148" s="554"/>
      <c r="E148" s="522"/>
      <c r="F148" s="522"/>
      <c r="G148" s="522"/>
      <c r="H148" s="522"/>
      <c r="I148" s="522"/>
      <c r="J148" s="522"/>
      <c r="K148" s="522"/>
      <c r="L148" s="522"/>
      <c r="M148" s="522"/>
      <c r="N148" s="522"/>
      <c r="O148" s="522"/>
      <c r="P148" s="522"/>
      <c r="Q148" s="522"/>
      <c r="R148" s="522"/>
      <c r="S148" s="522"/>
      <c r="T148" s="522"/>
      <c r="U148" s="522"/>
      <c r="V148" s="522"/>
      <c r="W148" s="522"/>
      <c r="X148" s="522"/>
      <c r="Y148" s="522"/>
      <c r="Z148" s="522"/>
    </row>
    <row r="149" ht="18.75" customHeight="1">
      <c r="A149" s="522"/>
      <c r="B149" s="554"/>
      <c r="C149" s="522"/>
      <c r="D149" s="554"/>
      <c r="E149" s="522"/>
      <c r="F149" s="522"/>
      <c r="G149" s="522"/>
      <c r="H149" s="522"/>
      <c r="I149" s="522"/>
      <c r="J149" s="522"/>
      <c r="K149" s="522"/>
      <c r="L149" s="522"/>
      <c r="M149" s="522"/>
      <c r="N149" s="522"/>
      <c r="O149" s="522"/>
      <c r="P149" s="522"/>
      <c r="Q149" s="522"/>
      <c r="R149" s="522"/>
      <c r="S149" s="522"/>
      <c r="T149" s="522"/>
      <c r="U149" s="522"/>
      <c r="V149" s="522"/>
      <c r="W149" s="522"/>
      <c r="X149" s="522"/>
      <c r="Y149" s="522"/>
      <c r="Z149" s="522"/>
    </row>
    <row r="150" ht="18.75" customHeight="1">
      <c r="A150" s="522"/>
      <c r="B150" s="554"/>
      <c r="C150" s="522"/>
      <c r="D150" s="554"/>
      <c r="E150" s="522"/>
      <c r="F150" s="522"/>
      <c r="G150" s="522"/>
      <c r="H150" s="522"/>
      <c r="I150" s="522"/>
      <c r="J150" s="522"/>
      <c r="K150" s="522"/>
      <c r="L150" s="522"/>
      <c r="M150" s="522"/>
      <c r="N150" s="522"/>
      <c r="O150" s="522"/>
      <c r="P150" s="522"/>
      <c r="Q150" s="522"/>
      <c r="R150" s="522"/>
      <c r="S150" s="522"/>
      <c r="T150" s="522"/>
      <c r="U150" s="522"/>
      <c r="V150" s="522"/>
      <c r="W150" s="522"/>
      <c r="X150" s="522"/>
      <c r="Y150" s="522"/>
      <c r="Z150" s="522"/>
    </row>
    <row r="151" ht="18.75" customHeight="1">
      <c r="A151" s="522"/>
      <c r="B151" s="554"/>
      <c r="C151" s="522"/>
      <c r="D151" s="554"/>
      <c r="E151" s="522"/>
      <c r="F151" s="522"/>
      <c r="G151" s="522"/>
      <c r="H151" s="522"/>
      <c r="I151" s="522"/>
      <c r="J151" s="522"/>
      <c r="K151" s="522"/>
      <c r="L151" s="522"/>
      <c r="M151" s="522"/>
      <c r="N151" s="522"/>
      <c r="O151" s="522"/>
      <c r="P151" s="522"/>
      <c r="Q151" s="522"/>
      <c r="R151" s="522"/>
      <c r="S151" s="522"/>
      <c r="T151" s="522"/>
      <c r="U151" s="522"/>
      <c r="V151" s="522"/>
      <c r="W151" s="522"/>
      <c r="X151" s="522"/>
      <c r="Y151" s="522"/>
      <c r="Z151" s="522"/>
    </row>
    <row r="152" ht="18.75" customHeight="1">
      <c r="A152" s="522"/>
      <c r="B152" s="554"/>
      <c r="C152" s="522"/>
      <c r="D152" s="554"/>
      <c r="E152" s="522"/>
      <c r="F152" s="522"/>
      <c r="G152" s="522"/>
      <c r="H152" s="522"/>
      <c r="I152" s="522"/>
      <c r="J152" s="522"/>
      <c r="K152" s="522"/>
      <c r="L152" s="522"/>
      <c r="M152" s="522"/>
      <c r="N152" s="522"/>
      <c r="O152" s="522"/>
      <c r="P152" s="522"/>
      <c r="Q152" s="522"/>
      <c r="R152" s="522"/>
      <c r="S152" s="522"/>
      <c r="T152" s="522"/>
      <c r="U152" s="522"/>
      <c r="V152" s="522"/>
      <c r="W152" s="522"/>
      <c r="X152" s="522"/>
      <c r="Y152" s="522"/>
      <c r="Z152" s="522"/>
    </row>
    <row r="153" ht="18.75" customHeight="1">
      <c r="A153" s="522"/>
      <c r="B153" s="554"/>
      <c r="C153" s="522"/>
      <c r="D153" s="554"/>
      <c r="E153" s="522"/>
      <c r="F153" s="522"/>
      <c r="G153" s="522"/>
      <c r="H153" s="522"/>
      <c r="I153" s="522"/>
      <c r="J153" s="522"/>
      <c r="K153" s="522"/>
      <c r="L153" s="522"/>
      <c r="M153" s="522"/>
      <c r="N153" s="522"/>
      <c r="O153" s="522"/>
      <c r="P153" s="522"/>
      <c r="Q153" s="522"/>
      <c r="R153" s="522"/>
      <c r="S153" s="522"/>
      <c r="T153" s="522"/>
      <c r="U153" s="522"/>
      <c r="V153" s="522"/>
      <c r="W153" s="522"/>
      <c r="X153" s="522"/>
      <c r="Y153" s="522"/>
      <c r="Z153" s="522"/>
    </row>
    <row r="154" ht="18.75" customHeight="1">
      <c r="A154" s="522"/>
      <c r="B154" s="554"/>
      <c r="C154" s="522"/>
      <c r="D154" s="554"/>
      <c r="E154" s="522"/>
      <c r="F154" s="522"/>
      <c r="G154" s="522"/>
      <c r="H154" s="522"/>
      <c r="I154" s="522"/>
      <c r="J154" s="522"/>
      <c r="K154" s="522"/>
      <c r="L154" s="522"/>
      <c r="M154" s="522"/>
      <c r="N154" s="522"/>
      <c r="O154" s="522"/>
      <c r="P154" s="522"/>
      <c r="Q154" s="522"/>
      <c r="R154" s="522"/>
      <c r="S154" s="522"/>
      <c r="T154" s="522"/>
      <c r="U154" s="522"/>
      <c r="V154" s="522"/>
      <c r="W154" s="522"/>
      <c r="X154" s="522"/>
      <c r="Y154" s="522"/>
      <c r="Z154" s="522"/>
    </row>
    <row r="155" ht="18.75" customHeight="1">
      <c r="A155" s="522"/>
      <c r="B155" s="554"/>
      <c r="C155" s="522"/>
      <c r="D155" s="554"/>
      <c r="E155" s="522"/>
      <c r="F155" s="522"/>
      <c r="G155" s="522"/>
      <c r="H155" s="522"/>
      <c r="I155" s="522"/>
      <c r="J155" s="522"/>
      <c r="K155" s="522"/>
      <c r="L155" s="522"/>
      <c r="M155" s="522"/>
      <c r="N155" s="522"/>
      <c r="O155" s="522"/>
      <c r="P155" s="522"/>
      <c r="Q155" s="522"/>
      <c r="R155" s="522"/>
      <c r="S155" s="522"/>
      <c r="T155" s="522"/>
      <c r="U155" s="522"/>
      <c r="V155" s="522"/>
      <c r="W155" s="522"/>
      <c r="X155" s="522"/>
      <c r="Y155" s="522"/>
      <c r="Z155" s="522"/>
    </row>
    <row r="156" ht="18.75" customHeight="1">
      <c r="A156" s="522"/>
      <c r="B156" s="554"/>
      <c r="C156" s="522"/>
      <c r="D156" s="554"/>
      <c r="E156" s="522"/>
      <c r="F156" s="522"/>
      <c r="G156" s="522"/>
      <c r="H156" s="522"/>
      <c r="I156" s="522"/>
      <c r="J156" s="522"/>
      <c r="K156" s="522"/>
      <c r="L156" s="522"/>
      <c r="M156" s="522"/>
      <c r="N156" s="522"/>
      <c r="O156" s="522"/>
      <c r="P156" s="522"/>
      <c r="Q156" s="522"/>
      <c r="R156" s="522"/>
      <c r="S156" s="522"/>
      <c r="T156" s="522"/>
      <c r="U156" s="522"/>
      <c r="V156" s="522"/>
      <c r="W156" s="522"/>
      <c r="X156" s="522"/>
      <c r="Y156" s="522"/>
      <c r="Z156" s="522"/>
    </row>
    <row r="157" ht="18.75" customHeight="1">
      <c r="A157" s="522"/>
      <c r="B157" s="554"/>
      <c r="C157" s="522"/>
      <c r="D157" s="554"/>
      <c r="E157" s="522"/>
      <c r="F157" s="522"/>
      <c r="G157" s="522"/>
      <c r="H157" s="522"/>
      <c r="I157" s="522"/>
      <c r="J157" s="522"/>
      <c r="K157" s="522"/>
      <c r="L157" s="522"/>
      <c r="M157" s="522"/>
      <c r="N157" s="522"/>
      <c r="O157" s="522"/>
      <c r="P157" s="522"/>
      <c r="Q157" s="522"/>
      <c r="R157" s="522"/>
      <c r="S157" s="522"/>
      <c r="T157" s="522"/>
      <c r="U157" s="522"/>
      <c r="V157" s="522"/>
      <c r="W157" s="522"/>
      <c r="X157" s="522"/>
      <c r="Y157" s="522"/>
      <c r="Z157" s="522"/>
    </row>
    <row r="158" ht="18.75" customHeight="1">
      <c r="A158" s="522"/>
      <c r="B158" s="554"/>
      <c r="C158" s="522"/>
      <c r="D158" s="554"/>
      <c r="E158" s="522"/>
      <c r="F158" s="522"/>
      <c r="G158" s="522"/>
      <c r="H158" s="522"/>
      <c r="I158" s="522"/>
      <c r="J158" s="522"/>
      <c r="K158" s="522"/>
      <c r="L158" s="522"/>
      <c r="M158" s="522"/>
      <c r="N158" s="522"/>
      <c r="O158" s="522"/>
      <c r="P158" s="522"/>
      <c r="Q158" s="522"/>
      <c r="R158" s="522"/>
      <c r="S158" s="522"/>
      <c r="T158" s="522"/>
      <c r="U158" s="522"/>
      <c r="V158" s="522"/>
      <c r="W158" s="522"/>
      <c r="X158" s="522"/>
      <c r="Y158" s="522"/>
      <c r="Z158" s="522"/>
    </row>
    <row r="159" ht="18.75" customHeight="1">
      <c r="A159" s="522"/>
      <c r="B159" s="554"/>
      <c r="C159" s="522"/>
      <c r="D159" s="554"/>
      <c r="E159" s="522"/>
      <c r="F159" s="522"/>
      <c r="G159" s="522"/>
      <c r="H159" s="522"/>
      <c r="I159" s="522"/>
      <c r="J159" s="522"/>
      <c r="K159" s="522"/>
      <c r="L159" s="522"/>
      <c r="M159" s="522"/>
      <c r="N159" s="522"/>
      <c r="O159" s="522"/>
      <c r="P159" s="522"/>
      <c r="Q159" s="522"/>
      <c r="R159" s="522"/>
      <c r="S159" s="522"/>
      <c r="T159" s="522"/>
      <c r="U159" s="522"/>
      <c r="V159" s="522"/>
      <c r="W159" s="522"/>
      <c r="X159" s="522"/>
      <c r="Y159" s="522"/>
      <c r="Z159" s="522"/>
    </row>
    <row r="160" ht="18.75" customHeight="1">
      <c r="A160" s="522"/>
      <c r="B160" s="554"/>
      <c r="C160" s="522"/>
      <c r="D160" s="554"/>
      <c r="E160" s="522"/>
      <c r="F160" s="522"/>
      <c r="G160" s="522"/>
      <c r="H160" s="522"/>
      <c r="I160" s="522"/>
      <c r="J160" s="522"/>
      <c r="K160" s="522"/>
      <c r="L160" s="522"/>
      <c r="M160" s="522"/>
      <c r="N160" s="522"/>
      <c r="O160" s="522"/>
      <c r="P160" s="522"/>
      <c r="Q160" s="522"/>
      <c r="R160" s="522"/>
      <c r="S160" s="522"/>
      <c r="T160" s="522"/>
      <c r="U160" s="522"/>
      <c r="V160" s="522"/>
      <c r="W160" s="522"/>
      <c r="X160" s="522"/>
      <c r="Y160" s="522"/>
      <c r="Z160" s="522"/>
    </row>
    <row r="161" ht="18.75" customHeight="1">
      <c r="A161" s="522"/>
      <c r="B161" s="554"/>
      <c r="C161" s="522"/>
      <c r="D161" s="554"/>
      <c r="E161" s="522"/>
      <c r="F161" s="522"/>
      <c r="G161" s="522"/>
      <c r="H161" s="522"/>
      <c r="I161" s="522"/>
      <c r="J161" s="522"/>
      <c r="K161" s="522"/>
      <c r="L161" s="522"/>
      <c r="M161" s="522"/>
      <c r="N161" s="522"/>
      <c r="O161" s="522"/>
      <c r="P161" s="522"/>
      <c r="Q161" s="522"/>
      <c r="R161" s="522"/>
      <c r="S161" s="522"/>
      <c r="T161" s="522"/>
      <c r="U161" s="522"/>
      <c r="V161" s="522"/>
      <c r="W161" s="522"/>
      <c r="X161" s="522"/>
      <c r="Y161" s="522"/>
      <c r="Z161" s="522"/>
    </row>
    <row r="162" ht="18.75" customHeight="1">
      <c r="A162" s="522"/>
      <c r="B162" s="554"/>
      <c r="C162" s="522"/>
      <c r="D162" s="554"/>
      <c r="E162" s="522"/>
      <c r="F162" s="522"/>
      <c r="G162" s="522"/>
      <c r="H162" s="522"/>
      <c r="I162" s="522"/>
      <c r="J162" s="522"/>
      <c r="K162" s="522"/>
      <c r="L162" s="522"/>
      <c r="M162" s="522"/>
      <c r="N162" s="522"/>
      <c r="O162" s="522"/>
      <c r="P162" s="522"/>
      <c r="Q162" s="522"/>
      <c r="R162" s="522"/>
      <c r="S162" s="522"/>
      <c r="T162" s="522"/>
      <c r="U162" s="522"/>
      <c r="V162" s="522"/>
      <c r="W162" s="522"/>
      <c r="X162" s="522"/>
      <c r="Y162" s="522"/>
      <c r="Z162" s="522"/>
    </row>
    <row r="163" ht="18.75" customHeight="1">
      <c r="A163" s="522"/>
      <c r="B163" s="554"/>
      <c r="C163" s="522"/>
      <c r="D163" s="554"/>
      <c r="E163" s="522"/>
      <c r="F163" s="522"/>
      <c r="G163" s="522"/>
      <c r="H163" s="522"/>
      <c r="I163" s="522"/>
      <c r="J163" s="522"/>
      <c r="K163" s="522"/>
      <c r="L163" s="522"/>
      <c r="M163" s="522"/>
      <c r="N163" s="522"/>
      <c r="O163" s="522"/>
      <c r="P163" s="522"/>
      <c r="Q163" s="522"/>
      <c r="R163" s="522"/>
      <c r="S163" s="522"/>
      <c r="T163" s="522"/>
      <c r="U163" s="522"/>
      <c r="V163" s="522"/>
      <c r="W163" s="522"/>
      <c r="X163" s="522"/>
      <c r="Y163" s="522"/>
      <c r="Z163" s="522"/>
    </row>
    <row r="164" ht="18.75" customHeight="1">
      <c r="A164" s="522"/>
      <c r="B164" s="554"/>
      <c r="C164" s="522"/>
      <c r="D164" s="554"/>
      <c r="E164" s="522"/>
      <c r="F164" s="522"/>
      <c r="G164" s="522"/>
      <c r="H164" s="522"/>
      <c r="I164" s="522"/>
      <c r="J164" s="522"/>
      <c r="K164" s="522"/>
      <c r="L164" s="522"/>
      <c r="M164" s="522"/>
      <c r="N164" s="522"/>
      <c r="O164" s="522"/>
      <c r="P164" s="522"/>
      <c r="Q164" s="522"/>
      <c r="R164" s="522"/>
      <c r="S164" s="522"/>
      <c r="T164" s="522"/>
      <c r="U164" s="522"/>
      <c r="V164" s="522"/>
      <c r="W164" s="522"/>
      <c r="X164" s="522"/>
      <c r="Y164" s="522"/>
      <c r="Z164" s="522"/>
    </row>
    <row r="165" ht="18.75" customHeight="1">
      <c r="A165" s="522"/>
      <c r="B165" s="554"/>
      <c r="C165" s="522"/>
      <c r="D165" s="554"/>
      <c r="E165" s="522"/>
      <c r="F165" s="522"/>
      <c r="G165" s="522"/>
      <c r="H165" s="522"/>
      <c r="I165" s="522"/>
      <c r="J165" s="522"/>
      <c r="K165" s="522"/>
      <c r="L165" s="522"/>
      <c r="M165" s="522"/>
      <c r="N165" s="522"/>
      <c r="O165" s="522"/>
      <c r="P165" s="522"/>
      <c r="Q165" s="522"/>
      <c r="R165" s="522"/>
      <c r="S165" s="522"/>
      <c r="T165" s="522"/>
      <c r="U165" s="522"/>
      <c r="V165" s="522"/>
      <c r="W165" s="522"/>
      <c r="X165" s="522"/>
      <c r="Y165" s="522"/>
      <c r="Z165" s="522"/>
    </row>
    <row r="166" ht="18.75" customHeight="1">
      <c r="A166" s="522"/>
      <c r="B166" s="554"/>
      <c r="C166" s="522"/>
      <c r="D166" s="554"/>
      <c r="E166" s="522"/>
      <c r="F166" s="522"/>
      <c r="G166" s="522"/>
      <c r="H166" s="522"/>
      <c r="I166" s="522"/>
      <c r="J166" s="522"/>
      <c r="K166" s="522"/>
      <c r="L166" s="522"/>
      <c r="M166" s="522"/>
      <c r="N166" s="522"/>
      <c r="O166" s="522"/>
      <c r="P166" s="522"/>
      <c r="Q166" s="522"/>
      <c r="R166" s="522"/>
      <c r="S166" s="522"/>
      <c r="T166" s="522"/>
      <c r="U166" s="522"/>
      <c r="V166" s="522"/>
      <c r="W166" s="522"/>
      <c r="X166" s="522"/>
      <c r="Y166" s="522"/>
      <c r="Z166" s="522"/>
    </row>
    <row r="167" ht="18.75" customHeight="1">
      <c r="A167" s="522"/>
      <c r="B167" s="554"/>
      <c r="C167" s="522"/>
      <c r="D167" s="554"/>
      <c r="E167" s="522"/>
      <c r="F167" s="522"/>
      <c r="G167" s="522"/>
      <c r="H167" s="522"/>
      <c r="I167" s="522"/>
      <c r="J167" s="522"/>
      <c r="K167" s="522"/>
      <c r="L167" s="522"/>
      <c r="M167" s="522"/>
      <c r="N167" s="522"/>
      <c r="O167" s="522"/>
      <c r="P167" s="522"/>
      <c r="Q167" s="522"/>
      <c r="R167" s="522"/>
      <c r="S167" s="522"/>
      <c r="T167" s="522"/>
      <c r="U167" s="522"/>
      <c r="V167" s="522"/>
      <c r="W167" s="522"/>
      <c r="X167" s="522"/>
      <c r="Y167" s="522"/>
      <c r="Z167" s="522"/>
    </row>
    <row r="168" ht="18.75" customHeight="1">
      <c r="A168" s="522"/>
      <c r="B168" s="554"/>
      <c r="C168" s="522"/>
      <c r="D168" s="554"/>
      <c r="E168" s="522"/>
      <c r="F168" s="522"/>
      <c r="G168" s="522"/>
      <c r="H168" s="522"/>
      <c r="I168" s="522"/>
      <c r="J168" s="522"/>
      <c r="K168" s="522"/>
      <c r="L168" s="522"/>
      <c r="M168" s="522"/>
      <c r="N168" s="522"/>
      <c r="O168" s="522"/>
      <c r="P168" s="522"/>
      <c r="Q168" s="522"/>
      <c r="R168" s="522"/>
      <c r="S168" s="522"/>
      <c r="T168" s="522"/>
      <c r="U168" s="522"/>
      <c r="V168" s="522"/>
      <c r="W168" s="522"/>
      <c r="X168" s="522"/>
      <c r="Y168" s="522"/>
      <c r="Z168" s="522"/>
    </row>
    <row r="169" ht="18.75" customHeight="1">
      <c r="A169" s="522"/>
      <c r="B169" s="554"/>
      <c r="C169" s="522"/>
      <c r="D169" s="554"/>
      <c r="E169" s="522"/>
      <c r="F169" s="522"/>
      <c r="G169" s="522"/>
      <c r="H169" s="522"/>
      <c r="I169" s="522"/>
      <c r="J169" s="522"/>
      <c r="K169" s="522"/>
      <c r="L169" s="522"/>
      <c r="M169" s="522"/>
      <c r="N169" s="522"/>
      <c r="O169" s="522"/>
      <c r="P169" s="522"/>
      <c r="Q169" s="522"/>
      <c r="R169" s="522"/>
      <c r="S169" s="522"/>
      <c r="T169" s="522"/>
      <c r="U169" s="522"/>
      <c r="V169" s="522"/>
      <c r="W169" s="522"/>
      <c r="X169" s="522"/>
      <c r="Y169" s="522"/>
      <c r="Z169" s="522"/>
    </row>
    <row r="170" ht="18.75" customHeight="1">
      <c r="A170" s="522"/>
      <c r="B170" s="554"/>
      <c r="C170" s="522"/>
      <c r="D170" s="554"/>
      <c r="E170" s="522"/>
      <c r="F170" s="522"/>
      <c r="G170" s="522"/>
      <c r="H170" s="522"/>
      <c r="I170" s="522"/>
      <c r="J170" s="522"/>
      <c r="K170" s="522"/>
      <c r="L170" s="522"/>
      <c r="M170" s="522"/>
      <c r="N170" s="522"/>
      <c r="O170" s="522"/>
      <c r="P170" s="522"/>
      <c r="Q170" s="522"/>
      <c r="R170" s="522"/>
      <c r="S170" s="522"/>
      <c r="T170" s="522"/>
      <c r="U170" s="522"/>
      <c r="V170" s="522"/>
      <c r="W170" s="522"/>
      <c r="X170" s="522"/>
      <c r="Y170" s="522"/>
      <c r="Z170" s="522"/>
    </row>
    <row r="171" ht="18.75" customHeight="1">
      <c r="A171" s="522"/>
      <c r="B171" s="554"/>
      <c r="C171" s="522"/>
      <c r="D171" s="554"/>
      <c r="E171" s="522"/>
      <c r="F171" s="522"/>
      <c r="G171" s="522"/>
      <c r="H171" s="522"/>
      <c r="I171" s="522"/>
      <c r="J171" s="522"/>
      <c r="K171" s="522"/>
      <c r="L171" s="522"/>
      <c r="M171" s="522"/>
      <c r="N171" s="522"/>
      <c r="O171" s="522"/>
      <c r="P171" s="522"/>
      <c r="Q171" s="522"/>
      <c r="R171" s="522"/>
      <c r="S171" s="522"/>
      <c r="T171" s="522"/>
      <c r="U171" s="522"/>
      <c r="V171" s="522"/>
      <c r="W171" s="522"/>
      <c r="X171" s="522"/>
      <c r="Y171" s="522"/>
      <c r="Z171" s="522"/>
    </row>
    <row r="172" ht="18.75" customHeight="1">
      <c r="A172" s="522"/>
      <c r="B172" s="554"/>
      <c r="C172" s="522"/>
      <c r="D172" s="554"/>
      <c r="E172" s="522"/>
      <c r="F172" s="522"/>
      <c r="G172" s="522"/>
      <c r="H172" s="522"/>
      <c r="I172" s="522"/>
      <c r="J172" s="522"/>
      <c r="K172" s="522"/>
      <c r="L172" s="522"/>
      <c r="M172" s="522"/>
      <c r="N172" s="522"/>
      <c r="O172" s="522"/>
      <c r="P172" s="522"/>
      <c r="Q172" s="522"/>
      <c r="R172" s="522"/>
      <c r="S172" s="522"/>
      <c r="T172" s="522"/>
      <c r="U172" s="522"/>
      <c r="V172" s="522"/>
      <c r="W172" s="522"/>
      <c r="X172" s="522"/>
      <c r="Y172" s="522"/>
      <c r="Z172" s="522"/>
    </row>
    <row r="173" ht="18.75" customHeight="1">
      <c r="A173" s="522"/>
      <c r="B173" s="554"/>
      <c r="C173" s="522"/>
      <c r="D173" s="554"/>
      <c r="E173" s="522"/>
      <c r="F173" s="522"/>
      <c r="G173" s="522"/>
      <c r="H173" s="522"/>
      <c r="I173" s="522"/>
      <c r="J173" s="522"/>
      <c r="K173" s="522"/>
      <c r="L173" s="522"/>
      <c r="M173" s="522"/>
      <c r="N173" s="522"/>
      <c r="O173" s="522"/>
      <c r="P173" s="522"/>
      <c r="Q173" s="522"/>
      <c r="R173" s="522"/>
      <c r="S173" s="522"/>
      <c r="T173" s="522"/>
      <c r="U173" s="522"/>
      <c r="V173" s="522"/>
      <c r="W173" s="522"/>
      <c r="X173" s="522"/>
      <c r="Y173" s="522"/>
      <c r="Z173" s="522"/>
    </row>
    <row r="174" ht="18.75" customHeight="1">
      <c r="A174" s="522"/>
      <c r="B174" s="554"/>
      <c r="C174" s="522"/>
      <c r="D174" s="554"/>
      <c r="E174" s="522"/>
      <c r="F174" s="522"/>
      <c r="G174" s="522"/>
      <c r="H174" s="522"/>
      <c r="I174" s="522"/>
      <c r="J174" s="522"/>
      <c r="K174" s="522"/>
      <c r="L174" s="522"/>
      <c r="M174" s="522"/>
      <c r="N174" s="522"/>
      <c r="O174" s="522"/>
      <c r="P174" s="522"/>
      <c r="Q174" s="522"/>
      <c r="R174" s="522"/>
      <c r="S174" s="522"/>
      <c r="T174" s="522"/>
      <c r="U174" s="522"/>
      <c r="V174" s="522"/>
      <c r="W174" s="522"/>
      <c r="X174" s="522"/>
      <c r="Y174" s="522"/>
      <c r="Z174" s="522"/>
    </row>
    <row r="175" ht="18.75" customHeight="1">
      <c r="A175" s="522"/>
      <c r="B175" s="554"/>
      <c r="C175" s="522"/>
      <c r="D175" s="554"/>
      <c r="E175" s="522"/>
      <c r="F175" s="522"/>
      <c r="G175" s="522"/>
      <c r="H175" s="522"/>
      <c r="I175" s="522"/>
      <c r="J175" s="522"/>
      <c r="K175" s="522"/>
      <c r="L175" s="522"/>
      <c r="M175" s="522"/>
      <c r="N175" s="522"/>
      <c r="O175" s="522"/>
      <c r="P175" s="522"/>
      <c r="Q175" s="522"/>
      <c r="R175" s="522"/>
      <c r="S175" s="522"/>
      <c r="T175" s="522"/>
      <c r="U175" s="522"/>
      <c r="V175" s="522"/>
      <c r="W175" s="522"/>
      <c r="X175" s="522"/>
      <c r="Y175" s="522"/>
      <c r="Z175" s="522"/>
    </row>
    <row r="176" ht="18.75" customHeight="1">
      <c r="A176" s="522"/>
      <c r="B176" s="554"/>
      <c r="C176" s="522"/>
      <c r="D176" s="554"/>
      <c r="E176" s="522"/>
      <c r="F176" s="522"/>
      <c r="G176" s="522"/>
      <c r="H176" s="522"/>
      <c r="I176" s="522"/>
      <c r="J176" s="522"/>
      <c r="K176" s="522"/>
      <c r="L176" s="522"/>
      <c r="M176" s="522"/>
      <c r="N176" s="522"/>
      <c r="O176" s="522"/>
      <c r="P176" s="522"/>
      <c r="Q176" s="522"/>
      <c r="R176" s="522"/>
      <c r="S176" s="522"/>
      <c r="T176" s="522"/>
      <c r="U176" s="522"/>
      <c r="V176" s="522"/>
      <c r="W176" s="522"/>
      <c r="X176" s="522"/>
      <c r="Y176" s="522"/>
      <c r="Z176" s="522"/>
    </row>
    <row r="177" ht="18.75" customHeight="1">
      <c r="A177" s="522"/>
      <c r="B177" s="554"/>
      <c r="C177" s="522"/>
      <c r="D177" s="554"/>
      <c r="E177" s="522"/>
      <c r="F177" s="522"/>
      <c r="G177" s="522"/>
      <c r="H177" s="522"/>
      <c r="I177" s="522"/>
      <c r="J177" s="522"/>
      <c r="K177" s="522"/>
      <c r="L177" s="522"/>
      <c r="M177" s="522"/>
      <c r="N177" s="522"/>
      <c r="O177" s="522"/>
      <c r="P177" s="522"/>
      <c r="Q177" s="522"/>
      <c r="R177" s="522"/>
      <c r="S177" s="522"/>
      <c r="T177" s="522"/>
      <c r="U177" s="522"/>
      <c r="V177" s="522"/>
      <c r="W177" s="522"/>
      <c r="X177" s="522"/>
      <c r="Y177" s="522"/>
      <c r="Z177" s="522"/>
    </row>
    <row r="178" ht="18.75" customHeight="1">
      <c r="A178" s="522"/>
      <c r="B178" s="554"/>
      <c r="C178" s="522"/>
      <c r="D178" s="554"/>
      <c r="E178" s="522"/>
      <c r="F178" s="522"/>
      <c r="G178" s="522"/>
      <c r="H178" s="522"/>
      <c r="I178" s="522"/>
      <c r="J178" s="522"/>
      <c r="K178" s="522"/>
      <c r="L178" s="522"/>
      <c r="M178" s="522"/>
      <c r="N178" s="522"/>
      <c r="O178" s="522"/>
      <c r="P178" s="522"/>
      <c r="Q178" s="522"/>
      <c r="R178" s="522"/>
      <c r="S178" s="522"/>
      <c r="T178" s="522"/>
      <c r="U178" s="522"/>
      <c r="V178" s="522"/>
      <c r="W178" s="522"/>
      <c r="X178" s="522"/>
      <c r="Y178" s="522"/>
      <c r="Z178" s="522"/>
    </row>
    <row r="179" ht="18.75" customHeight="1">
      <c r="A179" s="522"/>
      <c r="B179" s="554"/>
      <c r="C179" s="522"/>
      <c r="D179" s="554"/>
      <c r="E179" s="522"/>
      <c r="F179" s="522"/>
      <c r="G179" s="522"/>
      <c r="H179" s="522"/>
      <c r="I179" s="522"/>
      <c r="J179" s="522"/>
      <c r="K179" s="522"/>
      <c r="L179" s="522"/>
      <c r="M179" s="522"/>
      <c r="N179" s="522"/>
      <c r="O179" s="522"/>
      <c r="P179" s="522"/>
      <c r="Q179" s="522"/>
      <c r="R179" s="522"/>
      <c r="S179" s="522"/>
      <c r="T179" s="522"/>
      <c r="U179" s="522"/>
      <c r="V179" s="522"/>
      <c r="W179" s="522"/>
      <c r="X179" s="522"/>
      <c r="Y179" s="522"/>
      <c r="Z179" s="522"/>
    </row>
    <row r="180" ht="18.75" customHeight="1">
      <c r="A180" s="522"/>
      <c r="B180" s="554"/>
      <c r="C180" s="522"/>
      <c r="D180" s="554"/>
      <c r="E180" s="522"/>
      <c r="F180" s="522"/>
      <c r="G180" s="522"/>
      <c r="H180" s="522"/>
      <c r="I180" s="522"/>
      <c r="J180" s="522"/>
      <c r="K180" s="522"/>
      <c r="L180" s="522"/>
      <c r="M180" s="522"/>
      <c r="N180" s="522"/>
      <c r="O180" s="522"/>
      <c r="P180" s="522"/>
      <c r="Q180" s="522"/>
      <c r="R180" s="522"/>
      <c r="S180" s="522"/>
      <c r="T180" s="522"/>
      <c r="U180" s="522"/>
      <c r="V180" s="522"/>
      <c r="W180" s="522"/>
      <c r="X180" s="522"/>
      <c r="Y180" s="522"/>
      <c r="Z180" s="522"/>
    </row>
    <row r="181" ht="18.75" customHeight="1">
      <c r="A181" s="522"/>
      <c r="B181" s="554"/>
      <c r="C181" s="522"/>
      <c r="D181" s="554"/>
      <c r="E181" s="522"/>
      <c r="F181" s="522"/>
      <c r="G181" s="522"/>
      <c r="H181" s="522"/>
      <c r="I181" s="522"/>
      <c r="J181" s="522"/>
      <c r="K181" s="522"/>
      <c r="L181" s="522"/>
      <c r="M181" s="522"/>
      <c r="N181" s="522"/>
      <c r="O181" s="522"/>
      <c r="P181" s="522"/>
      <c r="Q181" s="522"/>
      <c r="R181" s="522"/>
      <c r="S181" s="522"/>
      <c r="T181" s="522"/>
      <c r="U181" s="522"/>
      <c r="V181" s="522"/>
      <c r="W181" s="522"/>
      <c r="X181" s="522"/>
      <c r="Y181" s="522"/>
      <c r="Z181" s="522"/>
    </row>
    <row r="182" ht="18.75" customHeight="1">
      <c r="A182" s="522"/>
      <c r="B182" s="554"/>
      <c r="C182" s="522"/>
      <c r="D182" s="554"/>
      <c r="E182" s="522"/>
      <c r="F182" s="522"/>
      <c r="G182" s="522"/>
      <c r="H182" s="522"/>
      <c r="I182" s="522"/>
      <c r="J182" s="522"/>
      <c r="K182" s="522"/>
      <c r="L182" s="522"/>
      <c r="M182" s="522"/>
      <c r="N182" s="522"/>
      <c r="O182" s="522"/>
      <c r="P182" s="522"/>
      <c r="Q182" s="522"/>
      <c r="R182" s="522"/>
      <c r="S182" s="522"/>
      <c r="T182" s="522"/>
      <c r="U182" s="522"/>
      <c r="V182" s="522"/>
      <c r="W182" s="522"/>
      <c r="X182" s="522"/>
      <c r="Y182" s="522"/>
      <c r="Z182" s="522"/>
    </row>
    <row r="183" ht="18.75" customHeight="1">
      <c r="A183" s="522"/>
      <c r="B183" s="554"/>
      <c r="C183" s="522"/>
      <c r="D183" s="554"/>
      <c r="E183" s="522"/>
      <c r="F183" s="522"/>
      <c r="G183" s="522"/>
      <c r="H183" s="522"/>
      <c r="I183" s="522"/>
      <c r="J183" s="522"/>
      <c r="K183" s="522"/>
      <c r="L183" s="522"/>
      <c r="M183" s="522"/>
      <c r="N183" s="522"/>
      <c r="O183" s="522"/>
      <c r="P183" s="522"/>
      <c r="Q183" s="522"/>
      <c r="R183" s="522"/>
      <c r="S183" s="522"/>
      <c r="T183" s="522"/>
      <c r="U183" s="522"/>
      <c r="V183" s="522"/>
      <c r="W183" s="522"/>
      <c r="X183" s="522"/>
      <c r="Y183" s="522"/>
      <c r="Z183" s="522"/>
    </row>
    <row r="184" ht="18.75" customHeight="1">
      <c r="A184" s="522"/>
      <c r="B184" s="554"/>
      <c r="C184" s="522"/>
      <c r="D184" s="554"/>
      <c r="E184" s="522"/>
      <c r="F184" s="522"/>
      <c r="G184" s="522"/>
      <c r="H184" s="522"/>
      <c r="I184" s="522"/>
      <c r="J184" s="522"/>
      <c r="K184" s="522"/>
      <c r="L184" s="522"/>
      <c r="M184" s="522"/>
      <c r="N184" s="522"/>
      <c r="O184" s="522"/>
      <c r="P184" s="522"/>
      <c r="Q184" s="522"/>
      <c r="R184" s="522"/>
      <c r="S184" s="522"/>
      <c r="T184" s="522"/>
      <c r="U184" s="522"/>
      <c r="V184" s="522"/>
      <c r="W184" s="522"/>
      <c r="X184" s="522"/>
      <c r="Y184" s="522"/>
      <c r="Z184" s="522"/>
    </row>
    <row r="185" ht="18.75" customHeight="1">
      <c r="A185" s="522"/>
      <c r="B185" s="554"/>
      <c r="C185" s="522"/>
      <c r="D185" s="554"/>
      <c r="E185" s="522"/>
      <c r="F185" s="522"/>
      <c r="G185" s="522"/>
      <c r="H185" s="522"/>
      <c r="I185" s="522"/>
      <c r="J185" s="522"/>
      <c r="K185" s="522"/>
      <c r="L185" s="522"/>
      <c r="M185" s="522"/>
      <c r="N185" s="522"/>
      <c r="O185" s="522"/>
      <c r="P185" s="522"/>
      <c r="Q185" s="522"/>
      <c r="R185" s="522"/>
      <c r="S185" s="522"/>
      <c r="T185" s="522"/>
      <c r="U185" s="522"/>
      <c r="V185" s="522"/>
      <c r="W185" s="522"/>
      <c r="X185" s="522"/>
      <c r="Y185" s="522"/>
      <c r="Z185" s="522"/>
    </row>
    <row r="186" ht="18.75" customHeight="1">
      <c r="A186" s="522"/>
      <c r="B186" s="554"/>
      <c r="C186" s="522"/>
      <c r="D186" s="554"/>
      <c r="E186" s="522"/>
      <c r="F186" s="522"/>
      <c r="G186" s="522"/>
      <c r="H186" s="522"/>
      <c r="I186" s="522"/>
      <c r="J186" s="522"/>
      <c r="K186" s="522"/>
      <c r="L186" s="522"/>
      <c r="M186" s="522"/>
      <c r="N186" s="522"/>
      <c r="O186" s="522"/>
      <c r="P186" s="522"/>
      <c r="Q186" s="522"/>
      <c r="R186" s="522"/>
      <c r="S186" s="522"/>
      <c r="T186" s="522"/>
      <c r="U186" s="522"/>
      <c r="V186" s="522"/>
      <c r="W186" s="522"/>
      <c r="X186" s="522"/>
      <c r="Y186" s="522"/>
      <c r="Z186" s="522"/>
    </row>
    <row r="187" ht="18.75" customHeight="1">
      <c r="A187" s="522"/>
      <c r="B187" s="554"/>
      <c r="C187" s="522"/>
      <c r="D187" s="554"/>
      <c r="E187" s="522"/>
      <c r="F187" s="522"/>
      <c r="G187" s="522"/>
      <c r="H187" s="522"/>
      <c r="I187" s="522"/>
      <c r="J187" s="522"/>
      <c r="K187" s="522"/>
      <c r="L187" s="522"/>
      <c r="M187" s="522"/>
      <c r="N187" s="522"/>
      <c r="O187" s="522"/>
      <c r="P187" s="522"/>
      <c r="Q187" s="522"/>
      <c r="R187" s="522"/>
      <c r="S187" s="522"/>
      <c r="T187" s="522"/>
      <c r="U187" s="522"/>
      <c r="V187" s="522"/>
      <c r="W187" s="522"/>
      <c r="X187" s="522"/>
      <c r="Y187" s="522"/>
      <c r="Z187" s="522"/>
    </row>
    <row r="188" ht="18.75" customHeight="1">
      <c r="A188" s="522"/>
      <c r="B188" s="554"/>
      <c r="C188" s="522"/>
      <c r="D188" s="554"/>
      <c r="E188" s="522"/>
      <c r="F188" s="522"/>
      <c r="G188" s="522"/>
      <c r="H188" s="522"/>
      <c r="I188" s="522"/>
      <c r="J188" s="522"/>
      <c r="K188" s="522"/>
      <c r="L188" s="522"/>
      <c r="M188" s="522"/>
      <c r="N188" s="522"/>
      <c r="O188" s="522"/>
      <c r="P188" s="522"/>
      <c r="Q188" s="522"/>
      <c r="R188" s="522"/>
      <c r="S188" s="522"/>
      <c r="T188" s="522"/>
      <c r="U188" s="522"/>
      <c r="V188" s="522"/>
      <c r="W188" s="522"/>
      <c r="X188" s="522"/>
      <c r="Y188" s="522"/>
      <c r="Z188" s="522"/>
    </row>
    <row r="189" ht="18.75" customHeight="1">
      <c r="A189" s="522"/>
      <c r="B189" s="554"/>
      <c r="C189" s="522"/>
      <c r="D189" s="554"/>
      <c r="E189" s="522"/>
      <c r="F189" s="522"/>
      <c r="G189" s="522"/>
      <c r="H189" s="522"/>
      <c r="I189" s="522"/>
      <c r="J189" s="522"/>
      <c r="K189" s="522"/>
      <c r="L189" s="522"/>
      <c r="M189" s="522"/>
      <c r="N189" s="522"/>
      <c r="O189" s="522"/>
      <c r="P189" s="522"/>
      <c r="Q189" s="522"/>
      <c r="R189" s="522"/>
      <c r="S189" s="522"/>
      <c r="T189" s="522"/>
      <c r="U189" s="522"/>
      <c r="V189" s="522"/>
      <c r="W189" s="522"/>
      <c r="X189" s="522"/>
      <c r="Y189" s="522"/>
      <c r="Z189" s="522"/>
    </row>
    <row r="190" ht="18.75" customHeight="1">
      <c r="A190" s="522"/>
      <c r="B190" s="554"/>
      <c r="C190" s="522"/>
      <c r="D190" s="554"/>
      <c r="E190" s="522"/>
      <c r="F190" s="522"/>
      <c r="G190" s="522"/>
      <c r="H190" s="522"/>
      <c r="I190" s="522"/>
      <c r="J190" s="522"/>
      <c r="K190" s="522"/>
      <c r="L190" s="522"/>
      <c r="M190" s="522"/>
      <c r="N190" s="522"/>
      <c r="O190" s="522"/>
      <c r="P190" s="522"/>
      <c r="Q190" s="522"/>
      <c r="R190" s="522"/>
      <c r="S190" s="522"/>
      <c r="T190" s="522"/>
      <c r="U190" s="522"/>
      <c r="V190" s="522"/>
      <c r="W190" s="522"/>
      <c r="X190" s="522"/>
      <c r="Y190" s="522"/>
      <c r="Z190" s="522"/>
    </row>
    <row r="191" ht="18.75" customHeight="1">
      <c r="A191" s="522"/>
      <c r="B191" s="554"/>
      <c r="C191" s="522"/>
      <c r="D191" s="554"/>
      <c r="E191" s="522"/>
      <c r="F191" s="522"/>
      <c r="G191" s="522"/>
      <c r="H191" s="522"/>
      <c r="I191" s="522"/>
      <c r="J191" s="522"/>
      <c r="K191" s="522"/>
      <c r="L191" s="522"/>
      <c r="M191" s="522"/>
      <c r="N191" s="522"/>
      <c r="O191" s="522"/>
      <c r="P191" s="522"/>
      <c r="Q191" s="522"/>
      <c r="R191" s="522"/>
      <c r="S191" s="522"/>
      <c r="T191" s="522"/>
      <c r="U191" s="522"/>
      <c r="V191" s="522"/>
      <c r="W191" s="522"/>
      <c r="X191" s="522"/>
      <c r="Y191" s="522"/>
      <c r="Z191" s="522"/>
    </row>
    <row r="192" ht="18.75" customHeight="1">
      <c r="A192" s="522"/>
      <c r="B192" s="554"/>
      <c r="C192" s="522"/>
      <c r="D192" s="554"/>
      <c r="E192" s="522"/>
      <c r="F192" s="522"/>
      <c r="G192" s="522"/>
      <c r="H192" s="522"/>
      <c r="I192" s="522"/>
      <c r="J192" s="522"/>
      <c r="K192" s="522"/>
      <c r="L192" s="522"/>
      <c r="M192" s="522"/>
      <c r="N192" s="522"/>
      <c r="O192" s="522"/>
      <c r="P192" s="522"/>
      <c r="Q192" s="522"/>
      <c r="R192" s="522"/>
      <c r="S192" s="522"/>
      <c r="T192" s="522"/>
      <c r="U192" s="522"/>
      <c r="V192" s="522"/>
      <c r="W192" s="522"/>
      <c r="X192" s="522"/>
      <c r="Y192" s="522"/>
      <c r="Z192" s="522"/>
    </row>
    <row r="193" ht="18.75" customHeight="1">
      <c r="A193" s="522"/>
      <c r="B193" s="554"/>
      <c r="C193" s="522"/>
      <c r="D193" s="554"/>
      <c r="E193" s="522"/>
      <c r="F193" s="522"/>
      <c r="G193" s="522"/>
      <c r="H193" s="522"/>
      <c r="I193" s="522"/>
      <c r="J193" s="522"/>
      <c r="K193" s="522"/>
      <c r="L193" s="522"/>
      <c r="M193" s="522"/>
      <c r="N193" s="522"/>
      <c r="O193" s="522"/>
      <c r="P193" s="522"/>
      <c r="Q193" s="522"/>
      <c r="R193" s="522"/>
      <c r="S193" s="522"/>
      <c r="T193" s="522"/>
      <c r="U193" s="522"/>
      <c r="V193" s="522"/>
      <c r="W193" s="522"/>
      <c r="X193" s="522"/>
      <c r="Y193" s="522"/>
      <c r="Z193" s="522"/>
    </row>
    <row r="194" ht="18.75" customHeight="1">
      <c r="A194" s="522"/>
      <c r="B194" s="554"/>
      <c r="C194" s="522"/>
      <c r="D194" s="554"/>
      <c r="E194" s="522"/>
      <c r="F194" s="522"/>
      <c r="G194" s="522"/>
      <c r="H194" s="522"/>
      <c r="I194" s="522"/>
      <c r="J194" s="522"/>
      <c r="K194" s="522"/>
      <c r="L194" s="522"/>
      <c r="M194" s="522"/>
      <c r="N194" s="522"/>
      <c r="O194" s="522"/>
      <c r="P194" s="522"/>
      <c r="Q194" s="522"/>
      <c r="R194" s="522"/>
      <c r="S194" s="522"/>
      <c r="T194" s="522"/>
      <c r="U194" s="522"/>
      <c r="V194" s="522"/>
      <c r="W194" s="522"/>
      <c r="X194" s="522"/>
      <c r="Y194" s="522"/>
      <c r="Z194" s="522"/>
    </row>
    <row r="195" ht="18.75" customHeight="1">
      <c r="A195" s="522"/>
      <c r="B195" s="554"/>
      <c r="C195" s="522"/>
      <c r="D195" s="554"/>
      <c r="E195" s="522"/>
      <c r="F195" s="522"/>
      <c r="G195" s="522"/>
      <c r="H195" s="522"/>
      <c r="I195" s="522"/>
      <c r="J195" s="522"/>
      <c r="K195" s="522"/>
      <c r="L195" s="522"/>
      <c r="M195" s="522"/>
      <c r="N195" s="522"/>
      <c r="O195" s="522"/>
      <c r="P195" s="522"/>
      <c r="Q195" s="522"/>
      <c r="R195" s="522"/>
      <c r="S195" s="522"/>
      <c r="T195" s="522"/>
      <c r="U195" s="522"/>
      <c r="V195" s="522"/>
      <c r="W195" s="522"/>
      <c r="X195" s="522"/>
      <c r="Y195" s="522"/>
      <c r="Z195" s="522"/>
    </row>
    <row r="196" ht="18.75" customHeight="1">
      <c r="A196" s="522"/>
      <c r="B196" s="554"/>
      <c r="C196" s="522"/>
      <c r="D196" s="554"/>
      <c r="E196" s="522"/>
      <c r="F196" s="522"/>
      <c r="G196" s="522"/>
      <c r="H196" s="522"/>
      <c r="I196" s="522"/>
      <c r="J196" s="522"/>
      <c r="K196" s="522"/>
      <c r="L196" s="522"/>
      <c r="M196" s="522"/>
      <c r="N196" s="522"/>
      <c r="O196" s="522"/>
      <c r="P196" s="522"/>
      <c r="Q196" s="522"/>
      <c r="R196" s="522"/>
      <c r="S196" s="522"/>
      <c r="T196" s="522"/>
      <c r="U196" s="522"/>
      <c r="V196" s="522"/>
      <c r="W196" s="522"/>
      <c r="X196" s="522"/>
      <c r="Y196" s="522"/>
      <c r="Z196" s="522"/>
    </row>
    <row r="197" ht="18.75" customHeight="1">
      <c r="A197" s="522"/>
      <c r="B197" s="554"/>
      <c r="C197" s="522"/>
      <c r="D197" s="554"/>
      <c r="E197" s="522"/>
      <c r="F197" s="522"/>
      <c r="G197" s="522"/>
      <c r="H197" s="522"/>
      <c r="I197" s="522"/>
      <c r="J197" s="522"/>
      <c r="K197" s="522"/>
      <c r="L197" s="522"/>
      <c r="M197" s="522"/>
      <c r="N197" s="522"/>
      <c r="O197" s="522"/>
      <c r="P197" s="522"/>
      <c r="Q197" s="522"/>
      <c r="R197" s="522"/>
      <c r="S197" s="522"/>
      <c r="T197" s="522"/>
      <c r="U197" s="522"/>
      <c r="V197" s="522"/>
      <c r="W197" s="522"/>
      <c r="X197" s="522"/>
      <c r="Y197" s="522"/>
      <c r="Z197" s="522"/>
    </row>
    <row r="198" ht="18.75" customHeight="1">
      <c r="A198" s="522"/>
      <c r="B198" s="554"/>
      <c r="C198" s="522"/>
      <c r="D198" s="554"/>
      <c r="E198" s="522"/>
      <c r="F198" s="522"/>
      <c r="G198" s="522"/>
      <c r="H198" s="522"/>
      <c r="I198" s="522"/>
      <c r="J198" s="522"/>
      <c r="K198" s="522"/>
      <c r="L198" s="522"/>
      <c r="M198" s="522"/>
      <c r="N198" s="522"/>
      <c r="O198" s="522"/>
      <c r="P198" s="522"/>
      <c r="Q198" s="522"/>
      <c r="R198" s="522"/>
      <c r="S198" s="522"/>
      <c r="T198" s="522"/>
      <c r="U198" s="522"/>
      <c r="V198" s="522"/>
      <c r="W198" s="522"/>
      <c r="X198" s="522"/>
      <c r="Y198" s="522"/>
      <c r="Z198" s="522"/>
    </row>
    <row r="199" ht="18.75" customHeight="1">
      <c r="A199" s="522"/>
      <c r="B199" s="554"/>
      <c r="C199" s="522"/>
      <c r="D199" s="554"/>
      <c r="E199" s="522"/>
      <c r="F199" s="522"/>
      <c r="G199" s="522"/>
      <c r="H199" s="522"/>
      <c r="I199" s="522"/>
      <c r="J199" s="522"/>
      <c r="K199" s="522"/>
      <c r="L199" s="522"/>
      <c r="M199" s="522"/>
      <c r="N199" s="522"/>
      <c r="O199" s="522"/>
      <c r="P199" s="522"/>
      <c r="Q199" s="522"/>
      <c r="R199" s="522"/>
      <c r="S199" s="522"/>
      <c r="T199" s="522"/>
      <c r="U199" s="522"/>
      <c r="V199" s="522"/>
      <c r="W199" s="522"/>
      <c r="X199" s="522"/>
      <c r="Y199" s="522"/>
      <c r="Z199" s="522"/>
    </row>
    <row r="200" ht="18.75" customHeight="1">
      <c r="A200" s="522"/>
      <c r="B200" s="554"/>
      <c r="C200" s="522"/>
      <c r="D200" s="554"/>
      <c r="E200" s="522"/>
      <c r="F200" s="522"/>
      <c r="G200" s="522"/>
      <c r="H200" s="522"/>
      <c r="I200" s="522"/>
      <c r="J200" s="522"/>
      <c r="K200" s="522"/>
      <c r="L200" s="522"/>
      <c r="M200" s="522"/>
      <c r="N200" s="522"/>
      <c r="O200" s="522"/>
      <c r="P200" s="522"/>
      <c r="Q200" s="522"/>
      <c r="R200" s="522"/>
      <c r="S200" s="522"/>
      <c r="T200" s="522"/>
      <c r="U200" s="522"/>
      <c r="V200" s="522"/>
      <c r="W200" s="522"/>
      <c r="X200" s="522"/>
      <c r="Y200" s="522"/>
      <c r="Z200" s="522"/>
    </row>
    <row r="201" ht="18.75" customHeight="1">
      <c r="A201" s="522"/>
      <c r="B201" s="554"/>
      <c r="C201" s="522"/>
      <c r="D201" s="554"/>
      <c r="E201" s="522"/>
      <c r="F201" s="522"/>
      <c r="G201" s="522"/>
      <c r="H201" s="522"/>
      <c r="I201" s="522"/>
      <c r="J201" s="522"/>
      <c r="K201" s="522"/>
      <c r="L201" s="522"/>
      <c r="M201" s="522"/>
      <c r="N201" s="522"/>
      <c r="O201" s="522"/>
      <c r="P201" s="522"/>
      <c r="Q201" s="522"/>
      <c r="R201" s="522"/>
      <c r="S201" s="522"/>
      <c r="T201" s="522"/>
      <c r="U201" s="522"/>
      <c r="V201" s="522"/>
      <c r="W201" s="522"/>
      <c r="X201" s="522"/>
      <c r="Y201" s="522"/>
      <c r="Z201" s="522"/>
    </row>
    <row r="202" ht="18.75" customHeight="1">
      <c r="A202" s="522"/>
      <c r="B202" s="554"/>
      <c r="C202" s="522"/>
      <c r="D202" s="554"/>
      <c r="E202" s="522"/>
      <c r="F202" s="522"/>
      <c r="G202" s="522"/>
      <c r="H202" s="522"/>
      <c r="I202" s="522"/>
      <c r="J202" s="522"/>
      <c r="K202" s="522"/>
      <c r="L202" s="522"/>
      <c r="M202" s="522"/>
      <c r="N202" s="522"/>
      <c r="O202" s="522"/>
      <c r="P202" s="522"/>
      <c r="Q202" s="522"/>
      <c r="R202" s="522"/>
      <c r="S202" s="522"/>
      <c r="T202" s="522"/>
      <c r="U202" s="522"/>
      <c r="V202" s="522"/>
      <c r="W202" s="522"/>
      <c r="X202" s="522"/>
      <c r="Y202" s="522"/>
      <c r="Z202" s="522"/>
    </row>
    <row r="203" ht="18.75" customHeight="1">
      <c r="A203" s="522"/>
      <c r="B203" s="554"/>
      <c r="C203" s="522"/>
      <c r="D203" s="554"/>
      <c r="E203" s="522"/>
      <c r="F203" s="522"/>
      <c r="G203" s="522"/>
      <c r="H203" s="522"/>
      <c r="I203" s="522"/>
      <c r="J203" s="522"/>
      <c r="K203" s="522"/>
      <c r="L203" s="522"/>
      <c r="M203" s="522"/>
      <c r="N203" s="522"/>
      <c r="O203" s="522"/>
      <c r="P203" s="522"/>
      <c r="Q203" s="522"/>
      <c r="R203" s="522"/>
      <c r="S203" s="522"/>
      <c r="T203" s="522"/>
      <c r="U203" s="522"/>
      <c r="V203" s="522"/>
      <c r="W203" s="522"/>
      <c r="X203" s="522"/>
      <c r="Y203" s="522"/>
      <c r="Z203" s="522"/>
    </row>
    <row r="204" ht="18.75" customHeight="1">
      <c r="A204" s="522"/>
      <c r="B204" s="554"/>
      <c r="C204" s="522"/>
      <c r="D204" s="554"/>
      <c r="E204" s="522"/>
      <c r="F204" s="522"/>
      <c r="G204" s="522"/>
      <c r="H204" s="522"/>
      <c r="I204" s="522"/>
      <c r="J204" s="522"/>
      <c r="K204" s="522"/>
      <c r="L204" s="522"/>
      <c r="M204" s="522"/>
      <c r="N204" s="522"/>
      <c r="O204" s="522"/>
      <c r="P204" s="522"/>
      <c r="Q204" s="522"/>
      <c r="R204" s="522"/>
      <c r="S204" s="522"/>
      <c r="T204" s="522"/>
      <c r="U204" s="522"/>
      <c r="V204" s="522"/>
      <c r="W204" s="522"/>
      <c r="X204" s="522"/>
      <c r="Y204" s="522"/>
      <c r="Z204" s="522"/>
    </row>
    <row r="205" ht="18.75" customHeight="1">
      <c r="A205" s="522"/>
      <c r="B205" s="554"/>
      <c r="C205" s="522"/>
      <c r="D205" s="554"/>
      <c r="E205" s="522"/>
      <c r="F205" s="522"/>
      <c r="G205" s="522"/>
      <c r="H205" s="522"/>
      <c r="I205" s="522"/>
      <c r="J205" s="522"/>
      <c r="K205" s="522"/>
      <c r="L205" s="522"/>
      <c r="M205" s="522"/>
      <c r="N205" s="522"/>
      <c r="O205" s="522"/>
      <c r="P205" s="522"/>
      <c r="Q205" s="522"/>
      <c r="R205" s="522"/>
      <c r="S205" s="522"/>
      <c r="T205" s="522"/>
      <c r="U205" s="522"/>
      <c r="V205" s="522"/>
      <c r="W205" s="522"/>
      <c r="X205" s="522"/>
      <c r="Y205" s="522"/>
      <c r="Z205" s="522"/>
    </row>
    <row r="206" ht="18.75" customHeight="1">
      <c r="A206" s="522"/>
      <c r="B206" s="554"/>
      <c r="C206" s="522"/>
      <c r="D206" s="554"/>
      <c r="E206" s="522"/>
      <c r="F206" s="522"/>
      <c r="G206" s="522"/>
      <c r="H206" s="522"/>
      <c r="I206" s="522"/>
      <c r="J206" s="522"/>
      <c r="K206" s="522"/>
      <c r="L206" s="522"/>
      <c r="M206" s="522"/>
      <c r="N206" s="522"/>
      <c r="O206" s="522"/>
      <c r="P206" s="522"/>
      <c r="Q206" s="522"/>
      <c r="R206" s="522"/>
      <c r="S206" s="522"/>
      <c r="T206" s="522"/>
      <c r="U206" s="522"/>
      <c r="V206" s="522"/>
      <c r="W206" s="522"/>
      <c r="X206" s="522"/>
      <c r="Y206" s="522"/>
      <c r="Z206" s="522"/>
    </row>
    <row r="207" ht="18.75" customHeight="1">
      <c r="A207" s="522"/>
      <c r="B207" s="554"/>
      <c r="C207" s="522"/>
      <c r="D207" s="554"/>
      <c r="E207" s="522"/>
      <c r="F207" s="522"/>
      <c r="G207" s="522"/>
      <c r="H207" s="522"/>
      <c r="I207" s="522"/>
      <c r="J207" s="522"/>
      <c r="K207" s="522"/>
      <c r="L207" s="522"/>
      <c r="M207" s="522"/>
      <c r="N207" s="522"/>
      <c r="O207" s="522"/>
      <c r="P207" s="522"/>
      <c r="Q207" s="522"/>
      <c r="R207" s="522"/>
      <c r="S207" s="522"/>
      <c r="T207" s="522"/>
      <c r="U207" s="522"/>
      <c r="V207" s="522"/>
      <c r="W207" s="522"/>
      <c r="X207" s="522"/>
      <c r="Y207" s="522"/>
      <c r="Z207" s="522"/>
    </row>
    <row r="208" ht="18.75" customHeight="1">
      <c r="A208" s="522"/>
      <c r="B208" s="554"/>
      <c r="C208" s="522"/>
      <c r="D208" s="554"/>
      <c r="E208" s="522"/>
      <c r="F208" s="522"/>
      <c r="G208" s="522"/>
      <c r="H208" s="522"/>
      <c r="I208" s="522"/>
      <c r="J208" s="522"/>
      <c r="K208" s="522"/>
      <c r="L208" s="522"/>
      <c r="M208" s="522"/>
      <c r="N208" s="522"/>
      <c r="O208" s="522"/>
      <c r="P208" s="522"/>
      <c r="Q208" s="522"/>
      <c r="R208" s="522"/>
      <c r="S208" s="522"/>
      <c r="T208" s="522"/>
      <c r="U208" s="522"/>
      <c r="V208" s="522"/>
      <c r="W208" s="522"/>
      <c r="X208" s="522"/>
      <c r="Y208" s="522"/>
      <c r="Z208" s="522"/>
    </row>
    <row r="209" ht="18.75" customHeight="1">
      <c r="A209" s="522"/>
      <c r="B209" s="554"/>
      <c r="C209" s="522"/>
      <c r="D209" s="554"/>
      <c r="E209" s="522"/>
      <c r="F209" s="522"/>
      <c r="G209" s="522"/>
      <c r="H209" s="522"/>
      <c r="I209" s="522"/>
      <c r="J209" s="522"/>
      <c r="K209" s="522"/>
      <c r="L209" s="522"/>
      <c r="M209" s="522"/>
      <c r="N209" s="522"/>
      <c r="O209" s="522"/>
      <c r="P209" s="522"/>
      <c r="Q209" s="522"/>
      <c r="R209" s="522"/>
      <c r="S209" s="522"/>
      <c r="T209" s="522"/>
      <c r="U209" s="522"/>
      <c r="V209" s="522"/>
      <c r="W209" s="522"/>
      <c r="X209" s="522"/>
      <c r="Y209" s="522"/>
      <c r="Z209" s="522"/>
    </row>
    <row r="210" ht="18.75" customHeight="1">
      <c r="A210" s="522"/>
      <c r="B210" s="554"/>
      <c r="C210" s="522"/>
      <c r="D210" s="554"/>
      <c r="E210" s="522"/>
      <c r="F210" s="522"/>
      <c r="G210" s="522"/>
      <c r="H210" s="522"/>
      <c r="I210" s="522"/>
      <c r="J210" s="522"/>
      <c r="K210" s="522"/>
      <c r="L210" s="522"/>
      <c r="M210" s="522"/>
      <c r="N210" s="522"/>
      <c r="O210" s="522"/>
      <c r="P210" s="522"/>
      <c r="Q210" s="522"/>
      <c r="R210" s="522"/>
      <c r="S210" s="522"/>
      <c r="T210" s="522"/>
      <c r="U210" s="522"/>
      <c r="V210" s="522"/>
      <c r="W210" s="522"/>
      <c r="X210" s="522"/>
      <c r="Y210" s="522"/>
      <c r="Z210" s="522"/>
    </row>
    <row r="211" ht="18.75" customHeight="1">
      <c r="A211" s="522"/>
      <c r="B211" s="554"/>
      <c r="C211" s="522"/>
      <c r="D211" s="554"/>
      <c r="E211" s="522"/>
      <c r="F211" s="522"/>
      <c r="G211" s="522"/>
      <c r="H211" s="522"/>
      <c r="I211" s="522"/>
      <c r="J211" s="522"/>
      <c r="K211" s="522"/>
      <c r="L211" s="522"/>
      <c r="M211" s="522"/>
      <c r="N211" s="522"/>
      <c r="O211" s="522"/>
      <c r="P211" s="522"/>
      <c r="Q211" s="522"/>
      <c r="R211" s="522"/>
      <c r="S211" s="522"/>
      <c r="T211" s="522"/>
      <c r="U211" s="522"/>
      <c r="V211" s="522"/>
      <c r="W211" s="522"/>
      <c r="X211" s="522"/>
      <c r="Y211" s="522"/>
      <c r="Z211" s="522"/>
    </row>
    <row r="212" ht="18.75" customHeight="1">
      <c r="A212" s="522"/>
      <c r="B212" s="554"/>
      <c r="C212" s="522"/>
      <c r="D212" s="554"/>
      <c r="E212" s="522"/>
      <c r="F212" s="522"/>
      <c r="G212" s="522"/>
      <c r="H212" s="522"/>
      <c r="I212" s="522"/>
      <c r="J212" s="522"/>
      <c r="K212" s="522"/>
      <c r="L212" s="522"/>
      <c r="M212" s="522"/>
      <c r="N212" s="522"/>
      <c r="O212" s="522"/>
      <c r="P212" s="522"/>
      <c r="Q212" s="522"/>
      <c r="R212" s="522"/>
      <c r="S212" s="522"/>
      <c r="T212" s="522"/>
      <c r="U212" s="522"/>
      <c r="V212" s="522"/>
      <c r="W212" s="522"/>
      <c r="X212" s="522"/>
      <c r="Y212" s="522"/>
      <c r="Z212" s="522"/>
    </row>
    <row r="213" ht="18.75" customHeight="1">
      <c r="A213" s="522"/>
      <c r="B213" s="554"/>
      <c r="C213" s="522"/>
      <c r="D213" s="554"/>
      <c r="E213" s="522"/>
      <c r="F213" s="522"/>
      <c r="G213" s="522"/>
      <c r="H213" s="522"/>
      <c r="I213" s="522"/>
      <c r="J213" s="522"/>
      <c r="K213" s="522"/>
      <c r="L213" s="522"/>
      <c r="M213" s="522"/>
      <c r="N213" s="522"/>
      <c r="O213" s="522"/>
      <c r="P213" s="522"/>
      <c r="Q213" s="522"/>
      <c r="R213" s="522"/>
      <c r="S213" s="522"/>
      <c r="T213" s="522"/>
      <c r="U213" s="522"/>
      <c r="V213" s="522"/>
      <c r="W213" s="522"/>
      <c r="X213" s="522"/>
      <c r="Y213" s="522"/>
      <c r="Z213" s="522"/>
    </row>
    <row r="214" ht="18.75" customHeight="1">
      <c r="A214" s="522"/>
      <c r="B214" s="554"/>
      <c r="C214" s="522"/>
      <c r="D214" s="554"/>
      <c r="E214" s="522"/>
      <c r="F214" s="522"/>
      <c r="G214" s="522"/>
      <c r="H214" s="522"/>
      <c r="I214" s="522"/>
      <c r="J214" s="522"/>
      <c r="K214" s="522"/>
      <c r="L214" s="522"/>
      <c r="M214" s="522"/>
      <c r="N214" s="522"/>
      <c r="O214" s="522"/>
      <c r="P214" s="522"/>
      <c r="Q214" s="522"/>
      <c r="R214" s="522"/>
      <c r="S214" s="522"/>
      <c r="T214" s="522"/>
      <c r="U214" s="522"/>
      <c r="V214" s="522"/>
      <c r="W214" s="522"/>
      <c r="X214" s="522"/>
      <c r="Y214" s="522"/>
      <c r="Z214" s="522"/>
    </row>
    <row r="215" ht="18.75" customHeight="1">
      <c r="A215" s="522"/>
      <c r="B215" s="554"/>
      <c r="C215" s="522"/>
      <c r="D215" s="554"/>
      <c r="E215" s="522"/>
      <c r="F215" s="522"/>
      <c r="G215" s="522"/>
      <c r="H215" s="522"/>
      <c r="I215" s="522"/>
      <c r="J215" s="522"/>
      <c r="K215" s="522"/>
      <c r="L215" s="522"/>
      <c r="M215" s="522"/>
      <c r="N215" s="522"/>
      <c r="O215" s="522"/>
      <c r="P215" s="522"/>
      <c r="Q215" s="522"/>
      <c r="R215" s="522"/>
      <c r="S215" s="522"/>
      <c r="T215" s="522"/>
      <c r="U215" s="522"/>
      <c r="V215" s="522"/>
      <c r="W215" s="522"/>
      <c r="X215" s="522"/>
      <c r="Y215" s="522"/>
      <c r="Z215" s="522"/>
    </row>
    <row r="216" ht="18.75" customHeight="1">
      <c r="A216" s="522"/>
      <c r="B216" s="554"/>
      <c r="C216" s="522"/>
      <c r="D216" s="554"/>
      <c r="E216" s="522"/>
      <c r="F216" s="522"/>
      <c r="G216" s="522"/>
      <c r="H216" s="522"/>
      <c r="I216" s="522"/>
      <c r="J216" s="522"/>
      <c r="K216" s="522"/>
      <c r="L216" s="522"/>
      <c r="M216" s="522"/>
      <c r="N216" s="522"/>
      <c r="O216" s="522"/>
      <c r="P216" s="522"/>
      <c r="Q216" s="522"/>
      <c r="R216" s="522"/>
      <c r="S216" s="522"/>
      <c r="T216" s="522"/>
      <c r="U216" s="522"/>
      <c r="V216" s="522"/>
      <c r="W216" s="522"/>
      <c r="X216" s="522"/>
      <c r="Y216" s="522"/>
      <c r="Z216" s="522"/>
    </row>
    <row r="217" ht="18.75" customHeight="1">
      <c r="A217" s="522"/>
      <c r="B217" s="554"/>
      <c r="C217" s="522"/>
      <c r="D217" s="554"/>
      <c r="E217" s="522"/>
      <c r="F217" s="522"/>
      <c r="G217" s="522"/>
      <c r="H217" s="522"/>
      <c r="I217" s="522"/>
      <c r="J217" s="522"/>
      <c r="K217" s="522"/>
      <c r="L217" s="522"/>
      <c r="M217" s="522"/>
      <c r="N217" s="522"/>
      <c r="O217" s="522"/>
      <c r="P217" s="522"/>
      <c r="Q217" s="522"/>
      <c r="R217" s="522"/>
      <c r="S217" s="522"/>
      <c r="T217" s="522"/>
      <c r="U217" s="522"/>
      <c r="V217" s="522"/>
      <c r="W217" s="522"/>
      <c r="X217" s="522"/>
      <c r="Y217" s="522"/>
      <c r="Z217" s="522"/>
    </row>
    <row r="218" ht="18.75" customHeight="1">
      <c r="A218" s="522"/>
      <c r="B218" s="554"/>
      <c r="C218" s="522"/>
      <c r="D218" s="554"/>
      <c r="E218" s="522"/>
      <c r="F218" s="522"/>
      <c r="G218" s="522"/>
      <c r="H218" s="522"/>
      <c r="I218" s="522"/>
      <c r="J218" s="522"/>
      <c r="K218" s="522"/>
      <c r="L218" s="522"/>
      <c r="M218" s="522"/>
      <c r="N218" s="522"/>
      <c r="O218" s="522"/>
      <c r="P218" s="522"/>
      <c r="Q218" s="522"/>
      <c r="R218" s="522"/>
      <c r="S218" s="522"/>
      <c r="T218" s="522"/>
      <c r="U218" s="522"/>
      <c r="V218" s="522"/>
      <c r="W218" s="522"/>
      <c r="X218" s="522"/>
      <c r="Y218" s="522"/>
      <c r="Z218" s="522"/>
    </row>
    <row r="219" ht="18.75" customHeight="1">
      <c r="A219" s="522"/>
      <c r="B219" s="554"/>
      <c r="C219" s="522"/>
      <c r="D219" s="554"/>
      <c r="E219" s="522"/>
      <c r="F219" s="522"/>
      <c r="G219" s="522"/>
      <c r="H219" s="522"/>
      <c r="I219" s="522"/>
      <c r="J219" s="522"/>
      <c r="K219" s="522"/>
      <c r="L219" s="522"/>
      <c r="M219" s="522"/>
      <c r="N219" s="522"/>
      <c r="O219" s="522"/>
      <c r="P219" s="522"/>
      <c r="Q219" s="522"/>
      <c r="R219" s="522"/>
      <c r="S219" s="522"/>
      <c r="T219" s="522"/>
      <c r="U219" s="522"/>
      <c r="V219" s="522"/>
      <c r="W219" s="522"/>
      <c r="X219" s="522"/>
      <c r="Y219" s="522"/>
      <c r="Z219" s="522"/>
    </row>
    <row r="220" ht="18.75" customHeight="1">
      <c r="A220" s="522"/>
      <c r="B220" s="554"/>
      <c r="C220" s="522"/>
      <c r="D220" s="554"/>
      <c r="E220" s="522"/>
      <c r="F220" s="522"/>
      <c r="G220" s="522"/>
      <c r="H220" s="522"/>
      <c r="I220" s="522"/>
      <c r="J220" s="522"/>
      <c r="K220" s="522"/>
      <c r="L220" s="522"/>
      <c r="M220" s="522"/>
      <c r="N220" s="522"/>
      <c r="O220" s="522"/>
      <c r="P220" s="522"/>
      <c r="Q220" s="522"/>
      <c r="R220" s="522"/>
      <c r="S220" s="522"/>
      <c r="T220" s="522"/>
      <c r="U220" s="522"/>
      <c r="V220" s="522"/>
      <c r="W220" s="522"/>
      <c r="X220" s="522"/>
      <c r="Y220" s="522"/>
      <c r="Z220" s="522"/>
    </row>
    <row r="221" ht="18.75" customHeight="1">
      <c r="A221" s="522"/>
      <c r="B221" s="554"/>
      <c r="C221" s="522"/>
      <c r="D221" s="554"/>
      <c r="E221" s="522"/>
      <c r="F221" s="522"/>
      <c r="G221" s="522"/>
      <c r="H221" s="522"/>
      <c r="I221" s="522"/>
      <c r="J221" s="522"/>
      <c r="K221" s="522"/>
      <c r="L221" s="522"/>
      <c r="M221" s="522"/>
      <c r="N221" s="522"/>
      <c r="O221" s="522"/>
      <c r="P221" s="522"/>
      <c r="Q221" s="522"/>
      <c r="R221" s="522"/>
      <c r="S221" s="522"/>
      <c r="T221" s="522"/>
      <c r="U221" s="522"/>
      <c r="V221" s="522"/>
      <c r="W221" s="522"/>
      <c r="X221" s="522"/>
      <c r="Y221" s="522"/>
      <c r="Z221" s="522"/>
    </row>
    <row r="222" ht="18.75" customHeight="1">
      <c r="A222" s="522"/>
      <c r="B222" s="554"/>
      <c r="C222" s="522"/>
      <c r="D222" s="554"/>
      <c r="E222" s="522"/>
      <c r="F222" s="522"/>
      <c r="G222" s="522"/>
      <c r="H222" s="522"/>
      <c r="I222" s="522"/>
      <c r="J222" s="522"/>
      <c r="K222" s="522"/>
      <c r="L222" s="522"/>
      <c r="M222" s="522"/>
      <c r="N222" s="522"/>
      <c r="O222" s="522"/>
      <c r="P222" s="522"/>
      <c r="Q222" s="522"/>
      <c r="R222" s="522"/>
      <c r="S222" s="522"/>
      <c r="T222" s="522"/>
      <c r="U222" s="522"/>
      <c r="V222" s="522"/>
      <c r="W222" s="522"/>
      <c r="X222" s="522"/>
      <c r="Y222" s="522"/>
      <c r="Z222" s="522"/>
    </row>
    <row r="223" ht="18.75" customHeight="1">
      <c r="A223" s="522"/>
      <c r="B223" s="554"/>
      <c r="C223" s="522"/>
      <c r="D223" s="554"/>
      <c r="E223" s="522"/>
      <c r="F223" s="522"/>
      <c r="G223" s="522"/>
      <c r="H223" s="522"/>
      <c r="I223" s="522"/>
      <c r="J223" s="522"/>
      <c r="K223" s="522"/>
      <c r="L223" s="522"/>
      <c r="M223" s="522"/>
      <c r="N223" s="522"/>
      <c r="O223" s="522"/>
      <c r="P223" s="522"/>
      <c r="Q223" s="522"/>
      <c r="R223" s="522"/>
      <c r="S223" s="522"/>
      <c r="T223" s="522"/>
      <c r="U223" s="522"/>
      <c r="V223" s="522"/>
      <c r="W223" s="522"/>
      <c r="X223" s="522"/>
      <c r="Y223" s="522"/>
      <c r="Z223" s="522"/>
    </row>
    <row r="224" ht="18.75" customHeight="1">
      <c r="A224" s="522"/>
      <c r="B224" s="554"/>
      <c r="C224" s="522"/>
      <c r="D224" s="554"/>
      <c r="E224" s="522"/>
      <c r="F224" s="522"/>
      <c r="G224" s="522"/>
      <c r="H224" s="522"/>
      <c r="I224" s="522"/>
      <c r="J224" s="522"/>
      <c r="K224" s="522"/>
      <c r="L224" s="522"/>
      <c r="M224" s="522"/>
      <c r="N224" s="522"/>
      <c r="O224" s="522"/>
      <c r="P224" s="522"/>
      <c r="Q224" s="522"/>
      <c r="R224" s="522"/>
      <c r="S224" s="522"/>
      <c r="T224" s="522"/>
      <c r="U224" s="522"/>
      <c r="V224" s="522"/>
      <c r="W224" s="522"/>
      <c r="X224" s="522"/>
      <c r="Y224" s="522"/>
      <c r="Z224" s="522"/>
    </row>
    <row r="225" ht="18.75" customHeight="1">
      <c r="A225" s="522"/>
      <c r="B225" s="554"/>
      <c r="C225" s="522"/>
      <c r="D225" s="554"/>
      <c r="E225" s="522"/>
      <c r="F225" s="522"/>
      <c r="G225" s="522"/>
      <c r="H225" s="522"/>
      <c r="I225" s="522"/>
      <c r="J225" s="522"/>
      <c r="K225" s="522"/>
      <c r="L225" s="522"/>
      <c r="M225" s="522"/>
      <c r="N225" s="522"/>
      <c r="O225" s="522"/>
      <c r="P225" s="522"/>
      <c r="Q225" s="522"/>
      <c r="R225" s="522"/>
      <c r="S225" s="522"/>
      <c r="T225" s="522"/>
      <c r="U225" s="522"/>
      <c r="V225" s="522"/>
      <c r="W225" s="522"/>
      <c r="X225" s="522"/>
      <c r="Y225" s="522"/>
      <c r="Z225" s="522"/>
    </row>
    <row r="226" ht="18.75" customHeight="1">
      <c r="A226" s="522"/>
      <c r="B226" s="554"/>
      <c r="C226" s="522"/>
      <c r="D226" s="554"/>
      <c r="E226" s="522"/>
      <c r="F226" s="522"/>
      <c r="G226" s="522"/>
      <c r="H226" s="522"/>
      <c r="I226" s="522"/>
      <c r="J226" s="522"/>
      <c r="K226" s="522"/>
      <c r="L226" s="522"/>
      <c r="M226" s="522"/>
      <c r="N226" s="522"/>
      <c r="O226" s="522"/>
      <c r="P226" s="522"/>
      <c r="Q226" s="522"/>
      <c r="R226" s="522"/>
      <c r="S226" s="522"/>
      <c r="T226" s="522"/>
      <c r="U226" s="522"/>
      <c r="V226" s="522"/>
      <c r="W226" s="522"/>
      <c r="X226" s="522"/>
      <c r="Y226" s="522"/>
      <c r="Z226" s="522"/>
    </row>
    <row r="227" ht="18.75" customHeight="1">
      <c r="A227" s="522"/>
      <c r="B227" s="554"/>
      <c r="C227" s="522"/>
      <c r="D227" s="554"/>
      <c r="E227" s="522"/>
      <c r="F227" s="522"/>
      <c r="G227" s="522"/>
      <c r="H227" s="522"/>
      <c r="I227" s="522"/>
      <c r="J227" s="522"/>
      <c r="K227" s="522"/>
      <c r="L227" s="522"/>
      <c r="M227" s="522"/>
      <c r="N227" s="522"/>
      <c r="O227" s="522"/>
      <c r="P227" s="522"/>
      <c r="Q227" s="522"/>
      <c r="R227" s="522"/>
      <c r="S227" s="522"/>
      <c r="T227" s="522"/>
      <c r="U227" s="522"/>
      <c r="V227" s="522"/>
      <c r="W227" s="522"/>
      <c r="X227" s="522"/>
      <c r="Y227" s="522"/>
      <c r="Z227" s="522"/>
    </row>
    <row r="228" ht="18.75" customHeight="1">
      <c r="A228" s="522"/>
      <c r="B228" s="554"/>
      <c r="C228" s="522"/>
      <c r="D228" s="554"/>
      <c r="E228" s="522"/>
      <c r="F228" s="522"/>
      <c r="G228" s="522"/>
      <c r="H228" s="522"/>
      <c r="I228" s="522"/>
      <c r="J228" s="522"/>
      <c r="K228" s="522"/>
      <c r="L228" s="522"/>
      <c r="M228" s="522"/>
      <c r="N228" s="522"/>
      <c r="O228" s="522"/>
      <c r="P228" s="522"/>
      <c r="Q228" s="522"/>
      <c r="R228" s="522"/>
      <c r="S228" s="522"/>
      <c r="T228" s="522"/>
      <c r="U228" s="522"/>
      <c r="V228" s="522"/>
      <c r="W228" s="522"/>
      <c r="X228" s="522"/>
      <c r="Y228" s="522"/>
      <c r="Z228" s="522"/>
    </row>
    <row r="229" ht="18.75" customHeight="1">
      <c r="A229" s="522"/>
      <c r="B229" s="554"/>
      <c r="C229" s="522"/>
      <c r="D229" s="554"/>
      <c r="E229" s="522"/>
      <c r="F229" s="522"/>
      <c r="G229" s="522"/>
      <c r="H229" s="522"/>
      <c r="I229" s="522"/>
      <c r="J229" s="522"/>
      <c r="K229" s="522"/>
      <c r="L229" s="522"/>
      <c r="M229" s="522"/>
      <c r="N229" s="522"/>
      <c r="O229" s="522"/>
      <c r="P229" s="522"/>
      <c r="Q229" s="522"/>
      <c r="R229" s="522"/>
      <c r="S229" s="522"/>
      <c r="T229" s="522"/>
      <c r="U229" s="522"/>
      <c r="V229" s="522"/>
      <c r="W229" s="522"/>
      <c r="X229" s="522"/>
      <c r="Y229" s="522"/>
      <c r="Z229" s="522"/>
    </row>
    <row r="230" ht="18.75" customHeight="1">
      <c r="A230" s="522"/>
      <c r="B230" s="554"/>
      <c r="C230" s="522"/>
      <c r="D230" s="554"/>
      <c r="E230" s="522"/>
      <c r="F230" s="522"/>
      <c r="G230" s="522"/>
      <c r="H230" s="522"/>
      <c r="I230" s="522"/>
      <c r="J230" s="522"/>
      <c r="K230" s="522"/>
      <c r="L230" s="522"/>
      <c r="M230" s="522"/>
      <c r="N230" s="522"/>
      <c r="O230" s="522"/>
      <c r="P230" s="522"/>
      <c r="Q230" s="522"/>
      <c r="R230" s="522"/>
      <c r="S230" s="522"/>
      <c r="T230" s="522"/>
      <c r="U230" s="522"/>
      <c r="V230" s="522"/>
      <c r="W230" s="522"/>
      <c r="X230" s="522"/>
      <c r="Y230" s="522"/>
      <c r="Z230" s="522"/>
    </row>
    <row r="231" ht="18.75" customHeight="1">
      <c r="A231" s="522"/>
      <c r="B231" s="554"/>
      <c r="C231" s="522"/>
      <c r="D231" s="554"/>
      <c r="E231" s="522"/>
      <c r="F231" s="522"/>
      <c r="G231" s="522"/>
      <c r="H231" s="522"/>
      <c r="I231" s="522"/>
      <c r="J231" s="522"/>
      <c r="K231" s="522"/>
      <c r="L231" s="522"/>
      <c r="M231" s="522"/>
      <c r="N231" s="522"/>
      <c r="O231" s="522"/>
      <c r="P231" s="522"/>
      <c r="Q231" s="522"/>
      <c r="R231" s="522"/>
      <c r="S231" s="522"/>
      <c r="T231" s="522"/>
      <c r="U231" s="522"/>
      <c r="V231" s="522"/>
      <c r="W231" s="522"/>
      <c r="X231" s="522"/>
      <c r="Y231" s="522"/>
      <c r="Z231" s="522"/>
    </row>
    <row r="232" ht="18.75" customHeight="1">
      <c r="A232" s="522"/>
      <c r="B232" s="554"/>
      <c r="C232" s="522"/>
      <c r="D232" s="554"/>
      <c r="E232" s="522"/>
      <c r="F232" s="522"/>
      <c r="G232" s="522"/>
      <c r="H232" s="522"/>
      <c r="I232" s="522"/>
      <c r="J232" s="522"/>
      <c r="K232" s="522"/>
      <c r="L232" s="522"/>
      <c r="M232" s="522"/>
      <c r="N232" s="522"/>
      <c r="O232" s="522"/>
      <c r="P232" s="522"/>
      <c r="Q232" s="522"/>
      <c r="R232" s="522"/>
      <c r="S232" s="522"/>
      <c r="T232" s="522"/>
      <c r="U232" s="522"/>
      <c r="V232" s="522"/>
      <c r="W232" s="522"/>
      <c r="X232" s="522"/>
      <c r="Y232" s="522"/>
      <c r="Z232" s="522"/>
    </row>
    <row r="233" ht="18.75" customHeight="1">
      <c r="A233" s="522"/>
      <c r="B233" s="554"/>
      <c r="C233" s="522"/>
      <c r="D233" s="554"/>
      <c r="E233" s="522"/>
      <c r="F233" s="522"/>
      <c r="G233" s="522"/>
      <c r="H233" s="522"/>
      <c r="I233" s="522"/>
      <c r="J233" s="522"/>
      <c r="K233" s="522"/>
      <c r="L233" s="522"/>
      <c r="M233" s="522"/>
      <c r="N233" s="522"/>
      <c r="O233" s="522"/>
      <c r="P233" s="522"/>
      <c r="Q233" s="522"/>
      <c r="R233" s="522"/>
      <c r="S233" s="522"/>
      <c r="T233" s="522"/>
      <c r="U233" s="522"/>
      <c r="V233" s="522"/>
      <c r="W233" s="522"/>
      <c r="X233" s="522"/>
      <c r="Y233" s="522"/>
      <c r="Z233" s="522"/>
    </row>
    <row r="234" ht="18.75" customHeight="1">
      <c r="A234" s="522"/>
      <c r="B234" s="554"/>
      <c r="C234" s="522"/>
      <c r="D234" s="554"/>
      <c r="E234" s="522"/>
      <c r="F234" s="522"/>
      <c r="G234" s="522"/>
      <c r="H234" s="522"/>
      <c r="I234" s="522"/>
      <c r="J234" s="522"/>
      <c r="K234" s="522"/>
      <c r="L234" s="522"/>
      <c r="M234" s="522"/>
      <c r="N234" s="522"/>
      <c r="O234" s="522"/>
      <c r="P234" s="522"/>
      <c r="Q234" s="522"/>
      <c r="R234" s="522"/>
      <c r="S234" s="522"/>
      <c r="T234" s="522"/>
      <c r="U234" s="522"/>
      <c r="V234" s="522"/>
      <c r="W234" s="522"/>
      <c r="X234" s="522"/>
      <c r="Y234" s="522"/>
      <c r="Z234" s="522"/>
    </row>
    <row r="235" ht="18.75" customHeight="1">
      <c r="A235" s="522"/>
      <c r="B235" s="554"/>
      <c r="C235" s="522"/>
      <c r="D235" s="554"/>
      <c r="E235" s="522"/>
      <c r="F235" s="522"/>
      <c r="G235" s="522"/>
      <c r="H235" s="522"/>
      <c r="I235" s="522"/>
      <c r="J235" s="522"/>
      <c r="K235" s="522"/>
      <c r="L235" s="522"/>
      <c r="M235" s="522"/>
      <c r="N235" s="522"/>
      <c r="O235" s="522"/>
      <c r="P235" s="522"/>
      <c r="Q235" s="522"/>
      <c r="R235" s="522"/>
      <c r="S235" s="522"/>
      <c r="T235" s="522"/>
      <c r="U235" s="522"/>
      <c r="V235" s="522"/>
      <c r="W235" s="522"/>
      <c r="X235" s="522"/>
      <c r="Y235" s="522"/>
      <c r="Z235" s="522"/>
    </row>
    <row r="236" ht="18.75" customHeight="1">
      <c r="A236" s="522"/>
      <c r="B236" s="554"/>
      <c r="C236" s="522"/>
      <c r="D236" s="554"/>
      <c r="E236" s="522"/>
      <c r="F236" s="522"/>
      <c r="G236" s="522"/>
      <c r="H236" s="522"/>
      <c r="I236" s="522"/>
      <c r="J236" s="522"/>
      <c r="K236" s="522"/>
      <c r="L236" s="522"/>
      <c r="M236" s="522"/>
      <c r="N236" s="522"/>
      <c r="O236" s="522"/>
      <c r="P236" s="522"/>
      <c r="Q236" s="522"/>
      <c r="R236" s="522"/>
      <c r="S236" s="522"/>
      <c r="T236" s="522"/>
      <c r="U236" s="522"/>
      <c r="V236" s="522"/>
      <c r="W236" s="522"/>
      <c r="X236" s="522"/>
      <c r="Y236" s="522"/>
      <c r="Z236" s="522"/>
    </row>
    <row r="237" ht="18.75" customHeight="1">
      <c r="A237" s="522"/>
      <c r="B237" s="554"/>
      <c r="C237" s="522"/>
      <c r="D237" s="554"/>
      <c r="E237" s="522"/>
      <c r="F237" s="522"/>
      <c r="G237" s="522"/>
      <c r="H237" s="522"/>
      <c r="I237" s="522"/>
      <c r="J237" s="522"/>
      <c r="K237" s="522"/>
      <c r="L237" s="522"/>
      <c r="M237" s="522"/>
      <c r="N237" s="522"/>
      <c r="O237" s="522"/>
      <c r="P237" s="522"/>
      <c r="Q237" s="522"/>
      <c r="R237" s="522"/>
      <c r="S237" s="522"/>
      <c r="T237" s="522"/>
      <c r="U237" s="522"/>
      <c r="V237" s="522"/>
      <c r="W237" s="522"/>
      <c r="X237" s="522"/>
      <c r="Y237" s="522"/>
      <c r="Z237" s="522"/>
    </row>
    <row r="238" ht="18.75" customHeight="1">
      <c r="A238" s="522"/>
      <c r="B238" s="554"/>
      <c r="C238" s="522"/>
      <c r="D238" s="554"/>
      <c r="E238" s="522"/>
      <c r="F238" s="522"/>
      <c r="G238" s="522"/>
      <c r="H238" s="522"/>
      <c r="I238" s="522"/>
      <c r="J238" s="522"/>
      <c r="K238" s="522"/>
      <c r="L238" s="522"/>
      <c r="M238" s="522"/>
      <c r="N238" s="522"/>
      <c r="O238" s="522"/>
      <c r="P238" s="522"/>
      <c r="Q238" s="522"/>
      <c r="R238" s="522"/>
      <c r="S238" s="522"/>
      <c r="T238" s="522"/>
      <c r="U238" s="522"/>
      <c r="V238" s="522"/>
      <c r="W238" s="522"/>
      <c r="X238" s="522"/>
      <c r="Y238" s="522"/>
      <c r="Z238" s="522"/>
    </row>
    <row r="239" ht="18.75" customHeight="1">
      <c r="A239" s="522"/>
      <c r="B239" s="554"/>
      <c r="C239" s="522"/>
      <c r="D239" s="554"/>
      <c r="E239" s="522"/>
      <c r="F239" s="522"/>
      <c r="G239" s="522"/>
      <c r="H239" s="522"/>
      <c r="I239" s="522"/>
      <c r="J239" s="522"/>
      <c r="K239" s="522"/>
      <c r="L239" s="522"/>
      <c r="M239" s="522"/>
      <c r="N239" s="522"/>
      <c r="O239" s="522"/>
      <c r="P239" s="522"/>
      <c r="Q239" s="522"/>
      <c r="R239" s="522"/>
      <c r="S239" s="522"/>
      <c r="T239" s="522"/>
      <c r="U239" s="522"/>
      <c r="V239" s="522"/>
      <c r="W239" s="522"/>
      <c r="X239" s="522"/>
      <c r="Y239" s="522"/>
      <c r="Z239" s="522"/>
    </row>
    <row r="240" ht="18.75" customHeight="1">
      <c r="A240" s="522"/>
      <c r="B240" s="554"/>
      <c r="C240" s="522"/>
      <c r="D240" s="554"/>
      <c r="E240" s="522"/>
      <c r="F240" s="522"/>
      <c r="G240" s="522"/>
      <c r="H240" s="522"/>
      <c r="I240" s="522"/>
      <c r="J240" s="522"/>
      <c r="K240" s="522"/>
      <c r="L240" s="522"/>
      <c r="M240" s="522"/>
      <c r="N240" s="522"/>
      <c r="O240" s="522"/>
      <c r="P240" s="522"/>
      <c r="Q240" s="522"/>
      <c r="R240" s="522"/>
      <c r="S240" s="522"/>
      <c r="T240" s="522"/>
      <c r="U240" s="522"/>
      <c r="V240" s="522"/>
      <c r="W240" s="522"/>
      <c r="X240" s="522"/>
      <c r="Y240" s="522"/>
      <c r="Z240" s="522"/>
    </row>
    <row r="241" ht="18.75" customHeight="1">
      <c r="A241" s="522"/>
      <c r="B241" s="554"/>
      <c r="C241" s="522"/>
      <c r="D241" s="554"/>
      <c r="E241" s="522"/>
      <c r="F241" s="522"/>
      <c r="G241" s="522"/>
      <c r="H241" s="522"/>
      <c r="I241" s="522"/>
      <c r="J241" s="522"/>
      <c r="K241" s="522"/>
      <c r="L241" s="522"/>
      <c r="M241" s="522"/>
      <c r="N241" s="522"/>
      <c r="O241" s="522"/>
      <c r="P241" s="522"/>
      <c r="Q241" s="522"/>
      <c r="R241" s="522"/>
      <c r="S241" s="522"/>
      <c r="T241" s="522"/>
      <c r="U241" s="522"/>
      <c r="V241" s="522"/>
      <c r="W241" s="522"/>
      <c r="X241" s="522"/>
      <c r="Y241" s="522"/>
      <c r="Z241" s="522"/>
    </row>
    <row r="242" ht="18.75" customHeight="1">
      <c r="A242" s="522"/>
      <c r="B242" s="554"/>
      <c r="C242" s="522"/>
      <c r="D242" s="554"/>
      <c r="E242" s="522"/>
      <c r="F242" s="522"/>
      <c r="G242" s="522"/>
      <c r="H242" s="522"/>
      <c r="I242" s="522"/>
      <c r="J242" s="522"/>
      <c r="K242" s="522"/>
      <c r="L242" s="522"/>
      <c r="M242" s="522"/>
      <c r="N242" s="522"/>
      <c r="O242" s="522"/>
      <c r="P242" s="522"/>
      <c r="Q242" s="522"/>
      <c r="R242" s="522"/>
      <c r="S242" s="522"/>
      <c r="T242" s="522"/>
      <c r="U242" s="522"/>
      <c r="V242" s="522"/>
      <c r="W242" s="522"/>
      <c r="X242" s="522"/>
      <c r="Y242" s="522"/>
      <c r="Z242" s="522"/>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1">
    <mergeCell ref="A1:H1"/>
    <mergeCell ref="A2:G2"/>
    <mergeCell ref="A3:B3"/>
    <mergeCell ref="C3:H3"/>
    <mergeCell ref="A4:B4"/>
    <mergeCell ref="C4:H4"/>
    <mergeCell ref="A5:H5"/>
    <mergeCell ref="G25:H25"/>
    <mergeCell ref="G27:H27"/>
    <mergeCell ref="G28:H28"/>
    <mergeCell ref="G29:H29"/>
    <mergeCell ref="A30:H30"/>
    <mergeCell ref="A34:H34"/>
    <mergeCell ref="A38:H38"/>
    <mergeCell ref="A11:H11"/>
    <mergeCell ref="G12:H12"/>
    <mergeCell ref="A21:H21"/>
    <mergeCell ref="G22:H22"/>
    <mergeCell ref="G23:H23"/>
    <mergeCell ref="G24:H24"/>
    <mergeCell ref="A26:H26"/>
  </mergeCells>
  <printOptions horizontalCentered="1"/>
  <pageMargins bottom="0.0" footer="0.0" header="0.0" left="0.25" right="0.0" top="0.1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workbookViewId="0"/>
  </sheetViews>
  <sheetFormatPr customHeight="1" defaultColWidth="14.43" defaultRowHeight="15.0"/>
  <cols>
    <col customWidth="1" min="1" max="1" width="6.14"/>
    <col customWidth="1" min="2" max="2" width="42.14"/>
    <col customWidth="1" min="3" max="3" width="24.43"/>
    <col customWidth="1" min="4" max="4" width="26.43"/>
    <col customWidth="1" min="5" max="5" width="19.0"/>
    <col customWidth="1" min="6" max="6" width="27.71"/>
    <col customWidth="1" min="7" max="7" width="28.14"/>
    <col customWidth="1" min="8" max="26" width="9.14"/>
  </cols>
  <sheetData>
    <row r="1">
      <c r="A1" s="147" t="str">
        <f>DS!A1</f>
        <v>KEC International Limited</v>
      </c>
      <c r="B1" s="30"/>
      <c r="C1" s="30"/>
      <c r="D1" s="30"/>
      <c r="E1" s="30"/>
      <c r="F1" s="30"/>
      <c r="G1" s="77"/>
      <c r="H1" s="148"/>
    </row>
    <row r="2">
      <c r="A2" s="149" t="str">
        <f>DS!A2</f>
        <v>765 kV D/C Bikaner IV PS to Siwani II (Part-01) TL</v>
      </c>
      <c r="B2" s="2"/>
      <c r="C2" s="2"/>
      <c r="D2" s="2"/>
      <c r="E2" s="2"/>
      <c r="F2" s="2"/>
      <c r="G2" s="96"/>
      <c r="H2" s="148"/>
    </row>
    <row r="3">
      <c r="A3" s="149" t="s">
        <v>936</v>
      </c>
      <c r="B3" s="2"/>
      <c r="C3" s="2"/>
      <c r="D3" s="2"/>
      <c r="E3" s="2"/>
      <c r="F3" s="2"/>
      <c r="G3" s="96"/>
      <c r="H3" s="148"/>
    </row>
    <row r="4" ht="18.75" customHeight="1">
      <c r="A4" s="149" t="s">
        <v>937</v>
      </c>
      <c r="B4" s="2"/>
      <c r="C4" s="2"/>
      <c r="D4" s="2"/>
      <c r="E4" s="2"/>
      <c r="F4" s="2"/>
      <c r="G4" s="96"/>
      <c r="H4" s="148"/>
    </row>
    <row r="5">
      <c r="A5" s="555" t="s">
        <v>792</v>
      </c>
      <c r="B5" s="109" t="s">
        <v>938</v>
      </c>
      <c r="C5" s="94" t="s">
        <v>939</v>
      </c>
      <c r="D5" s="109" t="s">
        <v>940</v>
      </c>
      <c r="E5" s="109" t="s">
        <v>941</v>
      </c>
      <c r="F5" s="94" t="s">
        <v>942</v>
      </c>
      <c r="G5" s="556" t="s">
        <v>943</v>
      </c>
      <c r="H5" s="148"/>
    </row>
    <row r="6">
      <c r="A6" s="557">
        <v>1.0</v>
      </c>
      <c r="B6" s="162" t="s">
        <v>944</v>
      </c>
      <c r="C6" s="162" t="s">
        <v>945</v>
      </c>
      <c r="D6" s="178">
        <v>45770.0</v>
      </c>
      <c r="E6" s="178" t="s">
        <v>946</v>
      </c>
      <c r="F6" s="13" t="s">
        <v>947</v>
      </c>
      <c r="G6" s="558"/>
      <c r="H6" s="544"/>
      <c r="I6" s="559"/>
      <c r="J6" s="559"/>
      <c r="K6" s="559"/>
      <c r="L6" s="559"/>
      <c r="M6" s="559"/>
      <c r="N6" s="559"/>
      <c r="O6" s="559"/>
      <c r="P6" s="559"/>
      <c r="Q6" s="559"/>
      <c r="R6" s="559"/>
      <c r="S6" s="559"/>
      <c r="T6" s="559"/>
      <c r="U6" s="559"/>
      <c r="V6" s="559"/>
      <c r="W6" s="559"/>
      <c r="X6" s="559"/>
      <c r="Y6" s="559"/>
      <c r="Z6" s="559"/>
    </row>
    <row r="7">
      <c r="A7" s="202">
        <v>2.0</v>
      </c>
      <c r="B7" s="162" t="s">
        <v>948</v>
      </c>
      <c r="C7" s="163" t="s">
        <v>949</v>
      </c>
      <c r="D7" s="183">
        <v>45819.0</v>
      </c>
      <c r="E7" s="162" t="s">
        <v>950</v>
      </c>
      <c r="F7" s="13" t="s">
        <v>951</v>
      </c>
      <c r="G7" s="560"/>
      <c r="H7" s="148"/>
    </row>
    <row r="8">
      <c r="A8" s="561"/>
      <c r="B8" s="175"/>
      <c r="C8" s="175"/>
      <c r="D8" s="175"/>
      <c r="E8" s="175"/>
      <c r="F8" s="562"/>
      <c r="G8" s="563"/>
      <c r="H8" s="148"/>
    </row>
    <row r="9">
      <c r="A9" s="564" t="s">
        <v>952</v>
      </c>
      <c r="B9" s="2"/>
      <c r="C9" s="2"/>
      <c r="D9" s="2"/>
      <c r="E9" s="2"/>
      <c r="F9" s="2"/>
      <c r="G9" s="96"/>
      <c r="H9" s="148"/>
    </row>
    <row r="10">
      <c r="A10" s="555" t="s">
        <v>792</v>
      </c>
      <c r="B10" s="109" t="s">
        <v>953</v>
      </c>
      <c r="C10" s="94" t="s">
        <v>939</v>
      </c>
      <c r="D10" s="109" t="s">
        <v>940</v>
      </c>
      <c r="E10" s="109" t="s">
        <v>941</v>
      </c>
      <c r="F10" s="94" t="s">
        <v>942</v>
      </c>
      <c r="G10" s="556" t="s">
        <v>943</v>
      </c>
      <c r="H10" s="148"/>
    </row>
    <row r="11">
      <c r="A11" s="202">
        <v>1.0</v>
      </c>
      <c r="B11" s="138" t="s">
        <v>954</v>
      </c>
      <c r="C11" s="163" t="s">
        <v>955</v>
      </c>
      <c r="D11" s="178">
        <v>45770.0</v>
      </c>
      <c r="E11" s="178" t="s">
        <v>956</v>
      </c>
      <c r="F11" s="533" t="s">
        <v>957</v>
      </c>
      <c r="G11" s="558"/>
      <c r="H11" s="148"/>
    </row>
    <row r="12">
      <c r="A12" s="561"/>
      <c r="C12" s="175"/>
      <c r="D12" s="175"/>
      <c r="E12" s="175"/>
      <c r="F12" s="175"/>
      <c r="G12" s="565"/>
      <c r="H12" s="148"/>
    </row>
    <row r="13">
      <c r="A13" s="149" t="s">
        <v>958</v>
      </c>
      <c r="B13" s="2"/>
      <c r="C13" s="2"/>
      <c r="D13" s="2"/>
      <c r="E13" s="2"/>
      <c r="F13" s="2"/>
      <c r="G13" s="96"/>
      <c r="H13" s="148"/>
    </row>
    <row r="14">
      <c r="A14" s="555" t="s">
        <v>792</v>
      </c>
      <c r="B14" s="109" t="s">
        <v>959</v>
      </c>
      <c r="C14" s="109" t="s">
        <v>939</v>
      </c>
      <c r="D14" s="109" t="s">
        <v>940</v>
      </c>
      <c r="E14" s="109" t="s">
        <v>941</v>
      </c>
      <c r="F14" s="94" t="s">
        <v>942</v>
      </c>
      <c r="G14" s="556" t="s">
        <v>943</v>
      </c>
      <c r="H14" s="175"/>
      <c r="I14" s="175"/>
      <c r="J14" s="175"/>
      <c r="K14" s="175"/>
      <c r="L14" s="175"/>
      <c r="M14" s="175"/>
      <c r="N14" s="175"/>
      <c r="O14" s="175"/>
      <c r="P14" s="175"/>
      <c r="Q14" s="175"/>
      <c r="R14" s="175"/>
      <c r="S14" s="175"/>
      <c r="T14" s="175"/>
      <c r="U14" s="175"/>
      <c r="V14" s="175"/>
      <c r="W14" s="175"/>
      <c r="X14" s="175"/>
      <c r="Y14" s="175"/>
      <c r="Z14" s="175"/>
    </row>
    <row r="15">
      <c r="A15" s="566">
        <v>1.0</v>
      </c>
      <c r="B15" s="533" t="s">
        <v>960</v>
      </c>
      <c r="C15" s="323" t="s">
        <v>961</v>
      </c>
      <c r="D15" s="567">
        <v>45770.0</v>
      </c>
      <c r="E15" s="567" t="s">
        <v>962</v>
      </c>
      <c r="F15" s="533" t="s">
        <v>963</v>
      </c>
      <c r="G15" s="560"/>
      <c r="H15" s="148"/>
    </row>
    <row r="16">
      <c r="A16" s="566">
        <v>2.0</v>
      </c>
      <c r="B16" s="533" t="s">
        <v>964</v>
      </c>
      <c r="C16" s="323" t="s">
        <v>965</v>
      </c>
      <c r="D16" s="567">
        <v>45770.0</v>
      </c>
      <c r="E16" s="567" t="s">
        <v>966</v>
      </c>
      <c r="F16" s="533" t="s">
        <v>967</v>
      </c>
      <c r="G16" s="560"/>
      <c r="H16" s="148"/>
    </row>
    <row r="17">
      <c r="A17" s="202">
        <v>3.0</v>
      </c>
      <c r="B17" s="13" t="s">
        <v>968</v>
      </c>
      <c r="C17" s="163" t="s">
        <v>969</v>
      </c>
      <c r="D17" s="567">
        <v>45770.0</v>
      </c>
      <c r="E17" s="567" t="s">
        <v>970</v>
      </c>
      <c r="F17" s="533" t="s">
        <v>971</v>
      </c>
      <c r="G17" s="560"/>
      <c r="H17" s="148"/>
    </row>
    <row r="18">
      <c r="A18" s="202">
        <v>4.0</v>
      </c>
      <c r="B18" s="13" t="s">
        <v>972</v>
      </c>
      <c r="C18" s="163" t="s">
        <v>973</v>
      </c>
      <c r="D18" s="567">
        <v>45770.0</v>
      </c>
      <c r="E18" s="567" t="s">
        <v>970</v>
      </c>
      <c r="F18" s="533" t="s">
        <v>974</v>
      </c>
      <c r="G18" s="568"/>
      <c r="H18" s="148"/>
    </row>
    <row r="19">
      <c r="A19" s="202">
        <v>5.0</v>
      </c>
      <c r="B19" s="228" t="s">
        <v>975</v>
      </c>
      <c r="C19" s="163" t="s">
        <v>976</v>
      </c>
      <c r="D19" s="567">
        <v>45770.0</v>
      </c>
      <c r="E19" s="567" t="s">
        <v>977</v>
      </c>
      <c r="F19" s="533" t="s">
        <v>978</v>
      </c>
      <c r="G19" s="560"/>
      <c r="H19" s="148"/>
    </row>
    <row r="20">
      <c r="A20" s="202">
        <v>6.0</v>
      </c>
      <c r="B20" s="228" t="s">
        <v>979</v>
      </c>
      <c r="C20" s="323" t="s">
        <v>980</v>
      </c>
      <c r="D20" s="567">
        <v>45770.0</v>
      </c>
      <c r="E20" s="567" t="s">
        <v>970</v>
      </c>
      <c r="F20" s="533" t="s">
        <v>981</v>
      </c>
      <c r="G20" s="560"/>
      <c r="H20" s="148"/>
    </row>
    <row r="21">
      <c r="A21" s="202">
        <v>7.0</v>
      </c>
      <c r="B21" s="228" t="s">
        <v>982</v>
      </c>
      <c r="C21" s="163" t="s">
        <v>983</v>
      </c>
      <c r="D21" s="567">
        <v>45986.0</v>
      </c>
      <c r="E21" s="567" t="s">
        <v>984</v>
      </c>
      <c r="F21" s="533" t="s">
        <v>985</v>
      </c>
      <c r="G21" s="560"/>
      <c r="H21" s="148"/>
    </row>
    <row r="22">
      <c r="A22" s="202">
        <v>8.0</v>
      </c>
      <c r="B22" s="228" t="s">
        <v>986</v>
      </c>
      <c r="C22" s="163" t="s">
        <v>983</v>
      </c>
      <c r="D22" s="567">
        <v>45986.0</v>
      </c>
      <c r="E22" s="567" t="s">
        <v>984</v>
      </c>
      <c r="F22" s="533" t="s">
        <v>987</v>
      </c>
      <c r="G22" s="560"/>
      <c r="H22" s="148"/>
    </row>
    <row r="23">
      <c r="A23" s="202">
        <v>9.0</v>
      </c>
      <c r="B23" s="569" t="s">
        <v>988</v>
      </c>
      <c r="C23" s="240" t="s">
        <v>989</v>
      </c>
      <c r="D23" s="570">
        <v>45986.0</v>
      </c>
      <c r="E23" s="570" t="s">
        <v>984</v>
      </c>
      <c r="F23" s="571" t="s">
        <v>987</v>
      </c>
      <c r="G23" s="572"/>
      <c r="H23" s="148"/>
    </row>
    <row r="24">
      <c r="A24" s="175">
        <v>10.0</v>
      </c>
      <c r="B24" s="569" t="s">
        <v>988</v>
      </c>
      <c r="C24" s="240" t="s">
        <v>989</v>
      </c>
      <c r="D24" s="570">
        <v>45986.0</v>
      </c>
      <c r="E24" s="570" t="s">
        <v>984</v>
      </c>
      <c r="F24" s="571" t="s">
        <v>987</v>
      </c>
      <c r="G24" s="369"/>
      <c r="H24" s="148"/>
    </row>
    <row r="25">
      <c r="A25" s="561">
        <v>11.0</v>
      </c>
      <c r="B25" s="569" t="s">
        <v>990</v>
      </c>
      <c r="C25" s="163" t="s">
        <v>991</v>
      </c>
      <c r="D25" s="163" t="s">
        <v>992</v>
      </c>
      <c r="E25" s="163" t="s">
        <v>831</v>
      </c>
      <c r="F25" s="13" t="s">
        <v>993</v>
      </c>
      <c r="G25" s="563"/>
      <c r="H25" s="148"/>
    </row>
    <row r="26" ht="15.75" customHeight="1">
      <c r="A26" s="564" t="s">
        <v>994</v>
      </c>
      <c r="B26" s="2"/>
      <c r="C26" s="2"/>
      <c r="D26" s="2"/>
      <c r="E26" s="2"/>
      <c r="F26" s="2"/>
      <c r="G26" s="96"/>
      <c r="H26" s="148"/>
    </row>
    <row r="27" ht="15.75" customHeight="1">
      <c r="A27" s="555" t="s">
        <v>792</v>
      </c>
      <c r="B27" s="109" t="s">
        <v>995</v>
      </c>
      <c r="C27" s="94" t="s">
        <v>939</v>
      </c>
      <c r="D27" s="109" t="s">
        <v>940</v>
      </c>
      <c r="E27" s="109" t="s">
        <v>941</v>
      </c>
      <c r="F27" s="94" t="s">
        <v>942</v>
      </c>
      <c r="G27" s="556" t="s">
        <v>943</v>
      </c>
      <c r="H27" s="148"/>
    </row>
    <row r="28" ht="15.75" customHeight="1">
      <c r="A28" s="202">
        <v>1.0</v>
      </c>
      <c r="B28" s="138" t="s">
        <v>996</v>
      </c>
      <c r="C28" s="163" t="s">
        <v>997</v>
      </c>
      <c r="D28" s="178">
        <v>45819.0</v>
      </c>
      <c r="E28" s="178" t="s">
        <v>998</v>
      </c>
      <c r="F28" s="13" t="s">
        <v>999</v>
      </c>
      <c r="G28" s="558"/>
      <c r="H28" s="148"/>
    </row>
    <row r="29" ht="16.5" customHeight="1">
      <c r="A29" s="561"/>
      <c r="B29" s="175"/>
      <c r="C29" s="175"/>
      <c r="D29" s="175"/>
      <c r="E29" s="175"/>
      <c r="F29" s="562"/>
      <c r="G29" s="563"/>
      <c r="H29" s="148"/>
    </row>
    <row r="30" ht="15.75" customHeight="1">
      <c r="A30" s="564" t="s">
        <v>1000</v>
      </c>
      <c r="B30" s="2"/>
      <c r="C30" s="2"/>
      <c r="D30" s="2"/>
      <c r="E30" s="2"/>
      <c r="F30" s="2"/>
      <c r="G30" s="96"/>
      <c r="H30" s="148"/>
    </row>
    <row r="31" ht="15.75" customHeight="1">
      <c r="A31" s="555" t="s">
        <v>792</v>
      </c>
      <c r="B31" s="109" t="s">
        <v>1001</v>
      </c>
      <c r="C31" s="94" t="s">
        <v>939</v>
      </c>
      <c r="D31" s="109" t="s">
        <v>940</v>
      </c>
      <c r="E31" s="109" t="s">
        <v>941</v>
      </c>
      <c r="F31" s="94" t="s">
        <v>942</v>
      </c>
      <c r="G31" s="556" t="s">
        <v>943</v>
      </c>
      <c r="H31" s="148"/>
    </row>
    <row r="32" ht="15.75" customHeight="1">
      <c r="A32" s="202">
        <v>1.0</v>
      </c>
      <c r="B32" s="138" t="s">
        <v>1002</v>
      </c>
      <c r="C32" s="237" t="s">
        <v>1003</v>
      </c>
      <c r="D32" s="178">
        <v>45819.0</v>
      </c>
      <c r="E32" s="178" t="s">
        <v>1004</v>
      </c>
      <c r="F32" s="533" t="s">
        <v>1005</v>
      </c>
      <c r="G32" s="558"/>
      <c r="H32" s="148"/>
    </row>
    <row r="33" ht="15.75" customHeight="1">
      <c r="A33" s="175"/>
      <c r="C33" s="175"/>
      <c r="D33" s="175"/>
      <c r="E33" s="175"/>
      <c r="F33" s="175"/>
      <c r="G33" s="573"/>
      <c r="H33" s="148"/>
    </row>
    <row r="34" ht="15.75" customHeight="1">
      <c r="A34" s="564" t="s">
        <v>1006</v>
      </c>
      <c r="B34" s="2"/>
      <c r="C34" s="2"/>
      <c r="D34" s="2"/>
      <c r="E34" s="2"/>
      <c r="F34" s="2"/>
      <c r="G34" s="96"/>
      <c r="H34" s="148"/>
    </row>
    <row r="35" ht="15.75" customHeight="1">
      <c r="A35" s="555" t="s">
        <v>792</v>
      </c>
      <c r="B35" s="109" t="s">
        <v>1007</v>
      </c>
      <c r="C35" s="94" t="s">
        <v>939</v>
      </c>
      <c r="D35" s="109" t="s">
        <v>940</v>
      </c>
      <c r="E35" s="109" t="s">
        <v>941</v>
      </c>
      <c r="F35" s="94" t="s">
        <v>942</v>
      </c>
      <c r="G35" s="556" t="s">
        <v>943</v>
      </c>
      <c r="H35" s="148"/>
    </row>
    <row r="36">
      <c r="A36" s="202">
        <v>1.0</v>
      </c>
      <c r="B36" s="138" t="s">
        <v>1008</v>
      </c>
      <c r="C36" s="237" t="s">
        <v>1009</v>
      </c>
      <c r="D36" s="178" t="s">
        <v>1010</v>
      </c>
      <c r="E36" s="178" t="s">
        <v>1006</v>
      </c>
      <c r="F36" s="533" t="s">
        <v>1011</v>
      </c>
      <c r="G36" s="558"/>
      <c r="H36" s="148"/>
    </row>
    <row r="37" ht="15.75" customHeight="1">
      <c r="A37" s="175"/>
      <c r="C37" s="175"/>
      <c r="D37" s="175"/>
      <c r="E37" s="175"/>
      <c r="F37" s="175"/>
      <c r="G37" s="573"/>
      <c r="H37" s="148"/>
    </row>
    <row r="38" ht="15.75" customHeight="1">
      <c r="A38" s="564" t="s">
        <v>1012</v>
      </c>
      <c r="B38" s="2"/>
      <c r="C38" s="2"/>
      <c r="D38" s="2"/>
      <c r="E38" s="2"/>
      <c r="F38" s="2"/>
      <c r="G38" s="96"/>
      <c r="H38" s="148"/>
    </row>
    <row r="39">
      <c r="A39" s="555" t="s">
        <v>792</v>
      </c>
      <c r="B39" s="109" t="s">
        <v>1007</v>
      </c>
      <c r="C39" s="94" t="s">
        <v>939</v>
      </c>
      <c r="D39" s="109" t="s">
        <v>940</v>
      </c>
      <c r="E39" s="109" t="s">
        <v>941</v>
      </c>
      <c r="F39" s="94" t="s">
        <v>942</v>
      </c>
      <c r="G39" s="556" t="s">
        <v>943</v>
      </c>
      <c r="H39" s="148"/>
    </row>
    <row r="40">
      <c r="A40" s="202">
        <v>1.0</v>
      </c>
      <c r="B40" s="138" t="s">
        <v>1013</v>
      </c>
      <c r="C40" s="237" t="s">
        <v>1009</v>
      </c>
      <c r="D40" s="178"/>
      <c r="E40" s="178" t="s">
        <v>1014</v>
      </c>
      <c r="F40" s="533" t="s">
        <v>1015</v>
      </c>
      <c r="G40" s="558"/>
      <c r="H40" s="148"/>
    </row>
    <row r="41" ht="15.75" customHeight="1">
      <c r="A41" s="175"/>
      <c r="C41" s="175"/>
      <c r="D41" s="175"/>
      <c r="E41" s="175"/>
      <c r="F41" s="175"/>
      <c r="G41" s="573"/>
      <c r="H41" s="148"/>
    </row>
    <row r="42" ht="15.75" customHeight="1">
      <c r="A42" s="175"/>
      <c r="C42" s="175"/>
      <c r="D42" s="175"/>
      <c r="E42" s="175"/>
      <c r="F42" s="175"/>
      <c r="G42" s="573"/>
      <c r="H42" s="148"/>
    </row>
    <row r="43" ht="15.75" customHeight="1">
      <c r="A43" s="175"/>
      <c r="C43" s="175"/>
      <c r="D43" s="175"/>
      <c r="E43" s="175"/>
      <c r="F43" s="175"/>
      <c r="G43" s="573"/>
      <c r="H43" s="148"/>
    </row>
    <row r="44" ht="15.75" customHeight="1">
      <c r="A44" s="175"/>
      <c r="C44" s="175"/>
      <c r="D44" s="175"/>
      <c r="E44" s="175"/>
      <c r="F44" s="175"/>
      <c r="G44" s="573"/>
      <c r="H44" s="148"/>
    </row>
    <row r="45" ht="15.75" customHeight="1">
      <c r="A45" s="175"/>
      <c r="C45" s="175"/>
      <c r="D45" s="175"/>
      <c r="E45" s="175"/>
      <c r="F45" s="175"/>
      <c r="G45" s="573"/>
      <c r="H45" s="148"/>
    </row>
    <row r="46" ht="15.75" customHeight="1">
      <c r="A46" s="175"/>
      <c r="C46" s="175"/>
      <c r="D46" s="175"/>
      <c r="E46" s="175"/>
      <c r="F46" s="175"/>
      <c r="G46" s="573"/>
      <c r="H46" s="148"/>
    </row>
    <row r="47" ht="15.75" customHeight="1">
      <c r="A47" s="175"/>
      <c r="C47" s="175"/>
      <c r="D47" s="175"/>
      <c r="E47" s="175"/>
      <c r="F47" s="175"/>
      <c r="G47" s="573"/>
      <c r="H47" s="148"/>
    </row>
    <row r="48" ht="15.75" customHeight="1">
      <c r="A48" s="175"/>
      <c r="C48" s="175"/>
      <c r="D48" s="175"/>
      <c r="E48" s="175"/>
      <c r="F48" s="175"/>
      <c r="G48" s="573"/>
      <c r="H48" s="148"/>
    </row>
    <row r="49" ht="15.75" customHeight="1">
      <c r="A49" s="175"/>
      <c r="C49" s="175"/>
      <c r="D49" s="175"/>
      <c r="E49" s="175"/>
      <c r="F49" s="175"/>
      <c r="G49" s="573"/>
      <c r="H49" s="148"/>
    </row>
    <row r="50" ht="15.75" customHeight="1">
      <c r="A50" s="175"/>
      <c r="C50" s="175"/>
      <c r="D50" s="175"/>
      <c r="E50" s="175"/>
      <c r="F50" s="175"/>
      <c r="G50" s="573"/>
      <c r="H50" s="148"/>
    </row>
    <row r="51" ht="15.75" customHeight="1">
      <c r="A51" s="175"/>
      <c r="C51" s="175"/>
      <c r="D51" s="175"/>
      <c r="E51" s="175"/>
      <c r="F51" s="175"/>
      <c r="G51" s="573"/>
      <c r="H51" s="148"/>
    </row>
    <row r="52" ht="15.75" customHeight="1">
      <c r="A52" s="175"/>
      <c r="C52" s="175"/>
      <c r="D52" s="175"/>
      <c r="E52" s="175"/>
      <c r="F52" s="175"/>
      <c r="G52" s="573"/>
      <c r="H52" s="148"/>
    </row>
    <row r="53" ht="15.75" customHeight="1">
      <c r="A53" s="175"/>
      <c r="C53" s="175"/>
      <c r="D53" s="175"/>
      <c r="E53" s="175"/>
      <c r="F53" s="175"/>
      <c r="G53" s="573"/>
      <c r="H53" s="148"/>
    </row>
    <row r="54" ht="15.75" customHeight="1">
      <c r="A54" s="175"/>
      <c r="C54" s="175"/>
      <c r="D54" s="175"/>
      <c r="E54" s="175"/>
      <c r="F54" s="175"/>
      <c r="G54" s="573"/>
      <c r="H54" s="148"/>
    </row>
    <row r="55" ht="15.75" customHeight="1">
      <c r="A55" s="175"/>
      <c r="C55" s="175"/>
      <c r="D55" s="175"/>
      <c r="E55" s="175"/>
      <c r="F55" s="175"/>
      <c r="G55" s="573"/>
      <c r="H55" s="148"/>
    </row>
    <row r="56" ht="15.75" customHeight="1">
      <c r="A56" s="175"/>
      <c r="C56" s="175"/>
      <c r="D56" s="175"/>
      <c r="E56" s="175"/>
      <c r="F56" s="175"/>
      <c r="G56" s="573"/>
      <c r="H56" s="148"/>
    </row>
    <row r="57" ht="15.75" customHeight="1">
      <c r="A57" s="175"/>
      <c r="C57" s="175"/>
      <c r="D57" s="175"/>
      <c r="E57" s="175"/>
      <c r="F57" s="175"/>
      <c r="G57" s="573"/>
      <c r="H57" s="148"/>
    </row>
    <row r="58" ht="15.75" customHeight="1">
      <c r="A58" s="175"/>
      <c r="C58" s="175"/>
      <c r="D58" s="175"/>
      <c r="E58" s="175"/>
      <c r="F58" s="175"/>
      <c r="G58" s="573"/>
      <c r="H58" s="148"/>
    </row>
    <row r="59" ht="15.75" customHeight="1">
      <c r="A59" s="175"/>
      <c r="C59" s="175"/>
      <c r="D59" s="175"/>
      <c r="E59" s="175"/>
      <c r="F59" s="175"/>
      <c r="G59" s="573"/>
      <c r="H59" s="148"/>
    </row>
    <row r="60" ht="15.75" customHeight="1">
      <c r="A60" s="175"/>
      <c r="C60" s="175"/>
      <c r="D60" s="175"/>
      <c r="E60" s="175"/>
      <c r="F60" s="175"/>
      <c r="G60" s="573"/>
      <c r="H60" s="148"/>
    </row>
    <row r="61" ht="15.75" customHeight="1">
      <c r="A61" s="175"/>
      <c r="C61" s="175"/>
      <c r="D61" s="175"/>
      <c r="E61" s="175"/>
      <c r="F61" s="175"/>
      <c r="G61" s="573"/>
      <c r="H61" s="148"/>
    </row>
    <row r="62" ht="15.75" customHeight="1">
      <c r="A62" s="175"/>
      <c r="C62" s="175"/>
      <c r="D62" s="175"/>
      <c r="E62" s="175"/>
      <c r="F62" s="175"/>
      <c r="G62" s="573"/>
      <c r="H62" s="148"/>
    </row>
    <row r="63" ht="15.75" customHeight="1">
      <c r="A63" s="175"/>
      <c r="C63" s="175"/>
      <c r="D63" s="175"/>
      <c r="E63" s="175"/>
      <c r="F63" s="175"/>
      <c r="G63" s="573"/>
      <c r="H63" s="148"/>
    </row>
    <row r="64" ht="15.75" customHeight="1">
      <c r="A64" s="175"/>
      <c r="C64" s="175"/>
      <c r="D64" s="175"/>
      <c r="E64" s="175"/>
      <c r="F64" s="175"/>
      <c r="G64" s="573"/>
      <c r="H64" s="148"/>
    </row>
    <row r="65" ht="15.75" customHeight="1">
      <c r="A65" s="175"/>
      <c r="C65" s="175"/>
      <c r="D65" s="175"/>
      <c r="E65" s="175"/>
      <c r="F65" s="175"/>
      <c r="G65" s="573"/>
      <c r="H65" s="148"/>
    </row>
    <row r="66" ht="15.75" customHeight="1">
      <c r="A66" s="175"/>
      <c r="C66" s="175"/>
      <c r="D66" s="175"/>
      <c r="E66" s="175"/>
      <c r="F66" s="175"/>
      <c r="G66" s="573"/>
      <c r="H66" s="148"/>
    </row>
    <row r="67" ht="15.75" customHeight="1">
      <c r="A67" s="175"/>
      <c r="C67" s="175"/>
      <c r="D67" s="175"/>
      <c r="E67" s="175"/>
      <c r="F67" s="175"/>
      <c r="G67" s="573"/>
      <c r="H67" s="148"/>
    </row>
    <row r="68" ht="15.75" customHeight="1">
      <c r="A68" s="175"/>
      <c r="C68" s="175"/>
      <c r="D68" s="175"/>
      <c r="E68" s="175"/>
      <c r="F68" s="175"/>
      <c r="G68" s="573"/>
      <c r="H68" s="148"/>
    </row>
    <row r="69" ht="15.75" customHeight="1">
      <c r="A69" s="175"/>
      <c r="C69" s="175"/>
      <c r="D69" s="175"/>
      <c r="E69" s="175"/>
      <c r="F69" s="175"/>
      <c r="G69" s="573"/>
      <c r="H69" s="148"/>
    </row>
    <row r="70" ht="15.75" customHeight="1">
      <c r="A70" s="175"/>
      <c r="C70" s="175"/>
      <c r="D70" s="175"/>
      <c r="E70" s="175"/>
      <c r="F70" s="175"/>
      <c r="G70" s="573"/>
      <c r="H70" s="148"/>
    </row>
    <row r="71" ht="15.75" customHeight="1">
      <c r="A71" s="175"/>
      <c r="C71" s="175"/>
      <c r="D71" s="175"/>
      <c r="E71" s="175"/>
      <c r="F71" s="175"/>
      <c r="G71" s="573"/>
      <c r="H71" s="148"/>
    </row>
    <row r="72" ht="15.75" customHeight="1">
      <c r="A72" s="175"/>
      <c r="C72" s="175"/>
      <c r="D72" s="175"/>
      <c r="E72" s="175"/>
      <c r="F72" s="175"/>
      <c r="G72" s="573"/>
      <c r="H72" s="148"/>
    </row>
    <row r="73" ht="15.75" customHeight="1">
      <c r="A73" s="175"/>
      <c r="C73" s="175"/>
      <c r="D73" s="175"/>
      <c r="E73" s="175"/>
      <c r="F73" s="175"/>
      <c r="G73" s="573"/>
      <c r="H73" s="148"/>
    </row>
    <row r="74" ht="15.75" customHeight="1">
      <c r="A74" s="175"/>
      <c r="C74" s="175"/>
      <c r="D74" s="175"/>
      <c r="E74" s="175"/>
      <c r="F74" s="175"/>
      <c r="G74" s="573"/>
      <c r="H74" s="148"/>
    </row>
    <row r="75" ht="15.75" customHeight="1">
      <c r="A75" s="175"/>
      <c r="C75" s="175"/>
      <c r="D75" s="175"/>
      <c r="E75" s="175"/>
      <c r="F75" s="175"/>
      <c r="G75" s="573"/>
      <c r="H75" s="148"/>
    </row>
    <row r="76" ht="15.75" customHeight="1">
      <c r="A76" s="175"/>
      <c r="C76" s="175"/>
      <c r="D76" s="175"/>
      <c r="E76" s="175"/>
      <c r="F76" s="175"/>
      <c r="G76" s="573"/>
      <c r="H76" s="148"/>
    </row>
    <row r="77" ht="15.75" customHeight="1">
      <c r="A77" s="175"/>
      <c r="C77" s="175"/>
      <c r="D77" s="175"/>
      <c r="E77" s="175"/>
      <c r="F77" s="175"/>
      <c r="G77" s="573"/>
      <c r="H77" s="148"/>
    </row>
    <row r="78" ht="15.75" customHeight="1">
      <c r="A78" s="175"/>
      <c r="C78" s="175"/>
      <c r="D78" s="175"/>
      <c r="E78" s="175"/>
      <c r="F78" s="175"/>
      <c r="G78" s="573"/>
      <c r="H78" s="148"/>
    </row>
    <row r="79" ht="15.75" customHeight="1">
      <c r="A79" s="175"/>
      <c r="C79" s="175"/>
      <c r="D79" s="175"/>
      <c r="E79" s="175"/>
      <c r="F79" s="175"/>
      <c r="G79" s="573"/>
      <c r="H79" s="148"/>
    </row>
    <row r="80" ht="15.75" customHeight="1">
      <c r="A80" s="175"/>
      <c r="C80" s="175"/>
      <c r="D80" s="175"/>
      <c r="E80" s="175"/>
      <c r="F80" s="175"/>
      <c r="G80" s="573"/>
      <c r="H80" s="148"/>
    </row>
    <row r="81" ht="15.75" customHeight="1">
      <c r="A81" s="175"/>
      <c r="C81" s="175"/>
      <c r="D81" s="175"/>
      <c r="E81" s="175"/>
      <c r="F81" s="175"/>
      <c r="G81" s="573"/>
      <c r="H81" s="148"/>
    </row>
    <row r="82" ht="15.75" customHeight="1">
      <c r="A82" s="175"/>
      <c r="C82" s="175"/>
      <c r="D82" s="175"/>
      <c r="E82" s="175"/>
      <c r="F82" s="175"/>
      <c r="G82" s="573"/>
      <c r="H82" s="148"/>
    </row>
    <row r="83" ht="15.75" customHeight="1">
      <c r="A83" s="175"/>
      <c r="C83" s="175"/>
      <c r="D83" s="175"/>
      <c r="E83" s="175"/>
      <c r="F83" s="175"/>
      <c r="G83" s="573"/>
      <c r="H83" s="148"/>
    </row>
    <row r="84" ht="15.75" customHeight="1">
      <c r="A84" s="175"/>
      <c r="C84" s="175"/>
      <c r="D84" s="175"/>
      <c r="E84" s="175"/>
      <c r="F84" s="175"/>
      <c r="G84" s="573"/>
      <c r="H84" s="148"/>
    </row>
    <row r="85" ht="15.75" customHeight="1">
      <c r="A85" s="175"/>
      <c r="C85" s="175"/>
      <c r="D85" s="175"/>
      <c r="E85" s="175"/>
      <c r="F85" s="175"/>
      <c r="G85" s="573"/>
      <c r="H85" s="148"/>
    </row>
    <row r="86" ht="15.75" customHeight="1">
      <c r="A86" s="175"/>
      <c r="C86" s="175"/>
      <c r="D86" s="175"/>
      <c r="E86" s="175"/>
      <c r="F86" s="175"/>
      <c r="G86" s="573"/>
      <c r="H86" s="148"/>
    </row>
    <row r="87" ht="15.75" customHeight="1">
      <c r="A87" s="175"/>
      <c r="C87" s="175"/>
      <c r="D87" s="175"/>
      <c r="E87" s="175"/>
      <c r="F87" s="175"/>
      <c r="G87" s="573"/>
      <c r="H87" s="148"/>
    </row>
    <row r="88" ht="15.75" customHeight="1">
      <c r="A88" s="175"/>
      <c r="C88" s="175"/>
      <c r="D88" s="175"/>
      <c r="E88" s="175"/>
      <c r="F88" s="175"/>
      <c r="G88" s="573"/>
      <c r="H88" s="148"/>
    </row>
    <row r="89" ht="15.75" customHeight="1">
      <c r="A89" s="175"/>
      <c r="C89" s="175"/>
      <c r="D89" s="175"/>
      <c r="E89" s="175"/>
      <c r="F89" s="175"/>
      <c r="G89" s="573"/>
      <c r="H89" s="148"/>
    </row>
    <row r="90" ht="15.75" customHeight="1">
      <c r="A90" s="175"/>
      <c r="C90" s="175"/>
      <c r="D90" s="175"/>
      <c r="E90" s="175"/>
      <c r="F90" s="175"/>
      <c r="G90" s="573"/>
      <c r="H90" s="148"/>
    </row>
    <row r="91" ht="15.75" customHeight="1">
      <c r="A91" s="175"/>
      <c r="C91" s="175"/>
      <c r="D91" s="175"/>
      <c r="E91" s="175"/>
      <c r="F91" s="175"/>
      <c r="G91" s="573"/>
      <c r="H91" s="148"/>
    </row>
    <row r="92" ht="15.75" customHeight="1">
      <c r="A92" s="175"/>
      <c r="C92" s="175"/>
      <c r="D92" s="175"/>
      <c r="E92" s="175"/>
      <c r="F92" s="175"/>
      <c r="G92" s="573"/>
      <c r="H92" s="148"/>
    </row>
    <row r="93" ht="15.75" customHeight="1">
      <c r="A93" s="175"/>
      <c r="C93" s="175"/>
      <c r="D93" s="175"/>
      <c r="E93" s="175"/>
      <c r="F93" s="175"/>
      <c r="G93" s="573"/>
      <c r="H93" s="148"/>
    </row>
    <row r="94" ht="15.75" customHeight="1">
      <c r="A94" s="175"/>
      <c r="C94" s="175"/>
      <c r="D94" s="175"/>
      <c r="E94" s="175"/>
      <c r="F94" s="175"/>
      <c r="G94" s="573"/>
      <c r="H94" s="148"/>
    </row>
    <row r="95" ht="15.75" customHeight="1">
      <c r="A95" s="175"/>
      <c r="C95" s="175"/>
      <c r="D95" s="175"/>
      <c r="E95" s="175"/>
      <c r="F95" s="175"/>
      <c r="G95" s="573"/>
      <c r="H95" s="148"/>
    </row>
    <row r="96" ht="15.75" customHeight="1">
      <c r="A96" s="175"/>
      <c r="C96" s="175"/>
      <c r="D96" s="175"/>
      <c r="E96" s="175"/>
      <c r="F96" s="175"/>
      <c r="G96" s="573"/>
      <c r="H96" s="148"/>
    </row>
    <row r="97" ht="15.75" customHeight="1">
      <c r="A97" s="175"/>
      <c r="C97" s="175"/>
      <c r="D97" s="175"/>
      <c r="E97" s="175"/>
      <c r="F97" s="175"/>
      <c r="G97" s="573"/>
      <c r="H97" s="148"/>
    </row>
    <row r="98" ht="15.75" customHeight="1">
      <c r="A98" s="175"/>
      <c r="C98" s="175"/>
      <c r="D98" s="175"/>
      <c r="E98" s="175"/>
      <c r="F98" s="175"/>
      <c r="G98" s="573"/>
      <c r="H98" s="148"/>
    </row>
    <row r="99" ht="15.75" customHeight="1">
      <c r="A99" s="175"/>
      <c r="C99" s="175"/>
      <c r="D99" s="175"/>
      <c r="E99" s="175"/>
      <c r="F99" s="175"/>
      <c r="G99" s="573"/>
      <c r="H99" s="148"/>
    </row>
    <row r="100" ht="15.75" customHeight="1">
      <c r="A100" s="175"/>
      <c r="C100" s="175"/>
      <c r="D100" s="175"/>
      <c r="E100" s="175"/>
      <c r="F100" s="175"/>
      <c r="G100" s="573"/>
      <c r="H100" s="148"/>
    </row>
    <row r="101" ht="15.75" customHeight="1">
      <c r="A101" s="175"/>
      <c r="C101" s="175"/>
      <c r="D101" s="175"/>
      <c r="E101" s="175"/>
      <c r="F101" s="175"/>
      <c r="G101" s="573"/>
      <c r="H101" s="148"/>
    </row>
    <row r="102" ht="15.75" customHeight="1">
      <c r="A102" s="175"/>
      <c r="C102" s="175"/>
      <c r="D102" s="175"/>
      <c r="E102" s="175"/>
      <c r="F102" s="175"/>
      <c r="G102" s="573"/>
      <c r="H102" s="148"/>
    </row>
    <row r="103" ht="15.75" customHeight="1">
      <c r="A103" s="175"/>
      <c r="C103" s="175"/>
      <c r="D103" s="175"/>
      <c r="E103" s="175"/>
      <c r="F103" s="175"/>
      <c r="G103" s="573"/>
      <c r="H103" s="148"/>
    </row>
    <row r="104" ht="15.75" customHeight="1">
      <c r="A104" s="175"/>
      <c r="C104" s="175"/>
      <c r="D104" s="175"/>
      <c r="E104" s="175"/>
      <c r="F104" s="175"/>
      <c r="G104" s="573"/>
      <c r="H104" s="148"/>
    </row>
    <row r="105" ht="15.75" customHeight="1">
      <c r="A105" s="175"/>
      <c r="C105" s="175"/>
      <c r="D105" s="175"/>
      <c r="E105" s="175"/>
      <c r="F105" s="175"/>
      <c r="G105" s="573"/>
      <c r="H105" s="148"/>
    </row>
    <row r="106" ht="15.75" customHeight="1">
      <c r="A106" s="175"/>
      <c r="C106" s="175"/>
      <c r="D106" s="175"/>
      <c r="E106" s="175"/>
      <c r="F106" s="175"/>
      <c r="G106" s="573"/>
      <c r="H106" s="148"/>
    </row>
    <row r="107" ht="15.75" customHeight="1">
      <c r="A107" s="175"/>
      <c r="C107" s="175"/>
      <c r="D107" s="175"/>
      <c r="E107" s="175"/>
      <c r="F107" s="175"/>
      <c r="G107" s="573"/>
      <c r="H107" s="148"/>
    </row>
    <row r="108" ht="15.75" customHeight="1">
      <c r="A108" s="175"/>
      <c r="C108" s="175"/>
      <c r="D108" s="175"/>
      <c r="E108" s="175"/>
      <c r="F108" s="175"/>
      <c r="G108" s="573"/>
      <c r="H108" s="148"/>
    </row>
    <row r="109" ht="15.75" customHeight="1">
      <c r="A109" s="175"/>
      <c r="C109" s="175"/>
      <c r="D109" s="175"/>
      <c r="E109" s="175"/>
      <c r="F109" s="175"/>
      <c r="G109" s="573"/>
      <c r="H109" s="148"/>
    </row>
    <row r="110" ht="15.75" customHeight="1">
      <c r="A110" s="175"/>
      <c r="C110" s="175"/>
      <c r="D110" s="175"/>
      <c r="E110" s="175"/>
      <c r="F110" s="175"/>
      <c r="G110" s="573"/>
      <c r="H110" s="148"/>
    </row>
    <row r="111" ht="15.75" customHeight="1">
      <c r="A111" s="175"/>
      <c r="C111" s="175"/>
      <c r="D111" s="175"/>
      <c r="E111" s="175"/>
      <c r="F111" s="175"/>
      <c r="G111" s="573"/>
      <c r="H111" s="148"/>
    </row>
    <row r="112" ht="15.75" customHeight="1">
      <c r="A112" s="175"/>
      <c r="C112" s="175"/>
      <c r="D112" s="175"/>
      <c r="E112" s="175"/>
      <c r="F112" s="175"/>
      <c r="G112" s="573"/>
      <c r="H112" s="148"/>
    </row>
    <row r="113" ht="15.75" customHeight="1">
      <c r="A113" s="175"/>
      <c r="C113" s="175"/>
      <c r="D113" s="175"/>
      <c r="E113" s="175"/>
      <c r="F113" s="175"/>
      <c r="G113" s="573"/>
      <c r="H113" s="148"/>
    </row>
    <row r="114" ht="15.75" customHeight="1">
      <c r="A114" s="175"/>
      <c r="C114" s="175"/>
      <c r="D114" s="175"/>
      <c r="E114" s="175"/>
      <c r="F114" s="175"/>
      <c r="G114" s="573"/>
      <c r="H114" s="148"/>
    </row>
    <row r="115" ht="15.75" customHeight="1">
      <c r="A115" s="175"/>
      <c r="C115" s="175"/>
      <c r="D115" s="175"/>
      <c r="E115" s="175"/>
      <c r="F115" s="175"/>
      <c r="G115" s="573"/>
      <c r="H115" s="148"/>
    </row>
    <row r="116" ht="15.75" customHeight="1">
      <c r="A116" s="175"/>
      <c r="C116" s="175"/>
      <c r="D116" s="175"/>
      <c r="E116" s="175"/>
      <c r="F116" s="175"/>
      <c r="G116" s="573"/>
      <c r="H116" s="148"/>
    </row>
    <row r="117" ht="15.75" customHeight="1">
      <c r="A117" s="175"/>
      <c r="C117" s="175"/>
      <c r="D117" s="175"/>
      <c r="E117" s="175"/>
      <c r="F117" s="175"/>
      <c r="G117" s="573"/>
      <c r="H117" s="148"/>
    </row>
    <row r="118" ht="15.75" customHeight="1">
      <c r="A118" s="175"/>
      <c r="C118" s="175"/>
      <c r="D118" s="175"/>
      <c r="E118" s="175"/>
      <c r="F118" s="175"/>
      <c r="G118" s="573"/>
      <c r="H118" s="148"/>
    </row>
    <row r="119" ht="15.75" customHeight="1">
      <c r="A119" s="175"/>
      <c r="C119" s="175"/>
      <c r="D119" s="175"/>
      <c r="E119" s="175"/>
      <c r="F119" s="175"/>
      <c r="G119" s="573"/>
      <c r="H119" s="148"/>
    </row>
    <row r="120" ht="15.75" customHeight="1">
      <c r="A120" s="175"/>
      <c r="C120" s="175"/>
      <c r="D120" s="175"/>
      <c r="E120" s="175"/>
      <c r="F120" s="175"/>
      <c r="G120" s="573"/>
      <c r="H120" s="148"/>
    </row>
    <row r="121" ht="15.75" customHeight="1">
      <c r="A121" s="175"/>
      <c r="C121" s="175"/>
      <c r="D121" s="175"/>
      <c r="E121" s="175"/>
      <c r="F121" s="175"/>
      <c r="G121" s="573"/>
      <c r="H121" s="148"/>
    </row>
    <row r="122" ht="15.75" customHeight="1">
      <c r="A122" s="175"/>
      <c r="C122" s="175"/>
      <c r="D122" s="175"/>
      <c r="E122" s="175"/>
      <c r="F122" s="175"/>
      <c r="G122" s="573"/>
      <c r="H122" s="148"/>
    </row>
    <row r="123" ht="15.75" customHeight="1">
      <c r="A123" s="175"/>
      <c r="C123" s="175"/>
      <c r="D123" s="175"/>
      <c r="E123" s="175"/>
      <c r="F123" s="175"/>
      <c r="G123" s="573"/>
      <c r="H123" s="148"/>
    </row>
    <row r="124" ht="15.75" customHeight="1">
      <c r="A124" s="175"/>
      <c r="C124" s="175"/>
      <c r="D124" s="175"/>
      <c r="E124" s="175"/>
      <c r="F124" s="175"/>
      <c r="G124" s="573"/>
      <c r="H124" s="148"/>
    </row>
    <row r="125" ht="15.75" customHeight="1">
      <c r="A125" s="175"/>
      <c r="C125" s="175"/>
      <c r="D125" s="175"/>
      <c r="E125" s="175"/>
      <c r="F125" s="175"/>
      <c r="G125" s="573"/>
      <c r="H125" s="148"/>
    </row>
    <row r="126" ht="15.75" customHeight="1">
      <c r="A126" s="175"/>
      <c r="C126" s="175"/>
      <c r="D126" s="175"/>
      <c r="E126" s="175"/>
      <c r="F126" s="175"/>
      <c r="G126" s="573"/>
      <c r="H126" s="148"/>
    </row>
    <row r="127" ht="15.75" customHeight="1">
      <c r="A127" s="175"/>
      <c r="C127" s="175"/>
      <c r="D127" s="175"/>
      <c r="E127" s="175"/>
      <c r="F127" s="175"/>
      <c r="G127" s="573"/>
      <c r="H127" s="148"/>
    </row>
    <row r="128" ht="15.75" customHeight="1">
      <c r="A128" s="175"/>
      <c r="C128" s="175"/>
      <c r="D128" s="175"/>
      <c r="E128" s="175"/>
      <c r="F128" s="175"/>
      <c r="G128" s="573"/>
      <c r="H128" s="148"/>
    </row>
    <row r="129" ht="15.75" customHeight="1">
      <c r="A129" s="175"/>
      <c r="C129" s="175"/>
      <c r="D129" s="175"/>
      <c r="E129" s="175"/>
      <c r="F129" s="175"/>
      <c r="G129" s="573"/>
      <c r="H129" s="148"/>
    </row>
    <row r="130" ht="15.75" customHeight="1">
      <c r="A130" s="175"/>
      <c r="C130" s="175"/>
      <c r="D130" s="175"/>
      <c r="E130" s="175"/>
      <c r="F130" s="175"/>
      <c r="G130" s="573"/>
      <c r="H130" s="148"/>
    </row>
    <row r="131" ht="15.75" customHeight="1">
      <c r="A131" s="175"/>
      <c r="C131" s="175"/>
      <c r="D131" s="175"/>
      <c r="E131" s="175"/>
      <c r="F131" s="175"/>
      <c r="G131" s="573"/>
      <c r="H131" s="148"/>
    </row>
    <row r="132" ht="15.75" customHeight="1">
      <c r="A132" s="175"/>
      <c r="C132" s="175"/>
      <c r="D132" s="175"/>
      <c r="E132" s="175"/>
      <c r="F132" s="175"/>
      <c r="G132" s="573"/>
      <c r="H132" s="148"/>
    </row>
    <row r="133" ht="15.75" customHeight="1">
      <c r="A133" s="175"/>
      <c r="C133" s="175"/>
      <c r="D133" s="175"/>
      <c r="E133" s="175"/>
      <c r="F133" s="175"/>
      <c r="G133" s="573"/>
      <c r="H133" s="148"/>
    </row>
    <row r="134" ht="15.75" customHeight="1">
      <c r="A134" s="175"/>
      <c r="C134" s="175"/>
      <c r="D134" s="175"/>
      <c r="E134" s="175"/>
      <c r="F134" s="175"/>
      <c r="G134" s="573"/>
      <c r="H134" s="148"/>
    </row>
    <row r="135" ht="15.75" customHeight="1">
      <c r="A135" s="175"/>
      <c r="C135" s="175"/>
      <c r="D135" s="175"/>
      <c r="E135" s="175"/>
      <c r="F135" s="175"/>
      <c r="G135" s="573"/>
      <c r="H135" s="148"/>
    </row>
    <row r="136" ht="15.75" customHeight="1">
      <c r="A136" s="175"/>
      <c r="C136" s="175"/>
      <c r="D136" s="175"/>
      <c r="E136" s="175"/>
      <c r="F136" s="175"/>
      <c r="G136" s="573"/>
      <c r="H136" s="148"/>
    </row>
    <row r="137" ht="15.75" customHeight="1">
      <c r="A137" s="175"/>
      <c r="C137" s="175"/>
      <c r="D137" s="175"/>
      <c r="E137" s="175"/>
      <c r="F137" s="175"/>
      <c r="G137" s="573"/>
      <c r="H137" s="148"/>
    </row>
    <row r="138" ht="15.75" customHeight="1">
      <c r="A138" s="175"/>
      <c r="C138" s="175"/>
      <c r="D138" s="175"/>
      <c r="E138" s="175"/>
      <c r="F138" s="175"/>
      <c r="G138" s="573"/>
      <c r="H138" s="148"/>
    </row>
    <row r="139" ht="15.75" customHeight="1">
      <c r="A139" s="175"/>
      <c r="C139" s="175"/>
      <c r="D139" s="175"/>
      <c r="E139" s="175"/>
      <c r="F139" s="175"/>
      <c r="G139" s="573"/>
      <c r="H139" s="148"/>
    </row>
    <row r="140" ht="15.75" customHeight="1">
      <c r="A140" s="175"/>
      <c r="C140" s="175"/>
      <c r="D140" s="175"/>
      <c r="E140" s="175"/>
      <c r="F140" s="175"/>
      <c r="G140" s="573"/>
      <c r="H140" s="148"/>
    </row>
    <row r="141" ht="15.75" customHeight="1">
      <c r="A141" s="175"/>
      <c r="C141" s="175"/>
      <c r="D141" s="175"/>
      <c r="E141" s="175"/>
      <c r="F141" s="175"/>
      <c r="G141" s="573"/>
      <c r="H141" s="148"/>
    </row>
    <row r="142" ht="15.75" customHeight="1">
      <c r="A142" s="175"/>
      <c r="C142" s="175"/>
      <c r="D142" s="175"/>
      <c r="E142" s="175"/>
      <c r="F142" s="175"/>
      <c r="G142" s="573"/>
      <c r="H142" s="148"/>
    </row>
    <row r="143" ht="15.75" customHeight="1">
      <c r="A143" s="175"/>
      <c r="C143" s="175"/>
      <c r="D143" s="175"/>
      <c r="E143" s="175"/>
      <c r="F143" s="175"/>
      <c r="G143" s="573"/>
      <c r="H143" s="148"/>
    </row>
    <row r="144" ht="15.75" customHeight="1">
      <c r="A144" s="175"/>
      <c r="C144" s="175"/>
      <c r="D144" s="175"/>
      <c r="E144" s="175"/>
      <c r="F144" s="175"/>
      <c r="G144" s="573"/>
      <c r="H144" s="148"/>
    </row>
    <row r="145" ht="15.75" customHeight="1">
      <c r="A145" s="175"/>
      <c r="C145" s="175"/>
      <c r="D145" s="175"/>
      <c r="E145" s="175"/>
      <c r="F145" s="175"/>
      <c r="G145" s="573"/>
      <c r="H145" s="148"/>
    </row>
    <row r="146" ht="15.75" customHeight="1">
      <c r="A146" s="175"/>
      <c r="C146" s="175"/>
      <c r="D146" s="175"/>
      <c r="E146" s="175"/>
      <c r="F146" s="175"/>
      <c r="G146" s="573"/>
      <c r="H146" s="148"/>
    </row>
    <row r="147" ht="15.75" customHeight="1">
      <c r="A147" s="175"/>
      <c r="C147" s="175"/>
      <c r="D147" s="175"/>
      <c r="E147" s="175"/>
      <c r="F147" s="175"/>
      <c r="G147" s="573"/>
      <c r="H147" s="148"/>
    </row>
    <row r="148" ht="15.75" customHeight="1">
      <c r="A148" s="175"/>
      <c r="C148" s="175"/>
      <c r="D148" s="175"/>
      <c r="E148" s="175"/>
      <c r="F148" s="175"/>
      <c r="G148" s="573"/>
      <c r="H148" s="148"/>
    </row>
    <row r="149" ht="15.75" customHeight="1">
      <c r="A149" s="175"/>
      <c r="C149" s="175"/>
      <c r="D149" s="175"/>
      <c r="E149" s="175"/>
      <c r="F149" s="175"/>
      <c r="G149" s="573"/>
      <c r="H149" s="148"/>
    </row>
    <row r="150" ht="15.75" customHeight="1">
      <c r="A150" s="175"/>
      <c r="C150" s="175"/>
      <c r="D150" s="175"/>
      <c r="E150" s="175"/>
      <c r="F150" s="175"/>
      <c r="G150" s="573"/>
      <c r="H150" s="148"/>
    </row>
    <row r="151" ht="15.75" customHeight="1">
      <c r="A151" s="175"/>
      <c r="C151" s="175"/>
      <c r="D151" s="175"/>
      <c r="E151" s="175"/>
      <c r="F151" s="175"/>
      <c r="G151" s="573"/>
      <c r="H151" s="148"/>
    </row>
    <row r="152" ht="15.75" customHeight="1">
      <c r="A152" s="175"/>
      <c r="C152" s="175"/>
      <c r="D152" s="175"/>
      <c r="E152" s="175"/>
      <c r="F152" s="175"/>
      <c r="G152" s="573"/>
      <c r="H152" s="148"/>
    </row>
    <row r="153" ht="15.75" customHeight="1">
      <c r="A153" s="175"/>
      <c r="C153" s="175"/>
      <c r="D153" s="175"/>
      <c r="E153" s="175"/>
      <c r="F153" s="175"/>
      <c r="G153" s="573"/>
      <c r="H153" s="148"/>
    </row>
    <row r="154" ht="15.75" customHeight="1">
      <c r="A154" s="175"/>
      <c r="C154" s="175"/>
      <c r="D154" s="175"/>
      <c r="E154" s="175"/>
      <c r="F154" s="175"/>
      <c r="G154" s="573"/>
      <c r="H154" s="148"/>
    </row>
    <row r="155" ht="15.75" customHeight="1">
      <c r="A155" s="175"/>
      <c r="C155" s="175"/>
      <c r="D155" s="175"/>
      <c r="E155" s="175"/>
      <c r="F155" s="175"/>
      <c r="G155" s="573"/>
      <c r="H155" s="148"/>
    </row>
    <row r="156" ht="15.75" customHeight="1">
      <c r="A156" s="175"/>
      <c r="C156" s="175"/>
      <c r="D156" s="175"/>
      <c r="E156" s="175"/>
      <c r="F156" s="175"/>
      <c r="G156" s="573"/>
      <c r="H156" s="148"/>
    </row>
    <row r="157" ht="15.75" customHeight="1">
      <c r="A157" s="175"/>
      <c r="C157" s="175"/>
      <c r="D157" s="175"/>
      <c r="E157" s="175"/>
      <c r="F157" s="175"/>
      <c r="G157" s="573"/>
      <c r="H157" s="148"/>
    </row>
    <row r="158" ht="15.75" customHeight="1">
      <c r="A158" s="175"/>
      <c r="C158" s="175"/>
      <c r="D158" s="175"/>
      <c r="E158" s="175"/>
      <c r="F158" s="175"/>
      <c r="G158" s="573"/>
      <c r="H158" s="148"/>
    </row>
    <row r="159" ht="15.75" customHeight="1">
      <c r="A159" s="175"/>
      <c r="C159" s="175"/>
      <c r="D159" s="175"/>
      <c r="E159" s="175"/>
      <c r="F159" s="175"/>
      <c r="G159" s="573"/>
      <c r="H159" s="148"/>
    </row>
    <row r="160" ht="15.75" customHeight="1">
      <c r="A160" s="175"/>
      <c r="C160" s="175"/>
      <c r="D160" s="175"/>
      <c r="E160" s="175"/>
      <c r="F160" s="175"/>
      <c r="G160" s="573"/>
      <c r="H160" s="148"/>
    </row>
    <row r="161" ht="15.75" customHeight="1">
      <c r="A161" s="175"/>
      <c r="C161" s="175"/>
      <c r="D161" s="175"/>
      <c r="E161" s="175"/>
      <c r="F161" s="175"/>
      <c r="G161" s="573"/>
      <c r="H161" s="148"/>
    </row>
    <row r="162" ht="15.75" customHeight="1">
      <c r="A162" s="175"/>
      <c r="C162" s="175"/>
      <c r="D162" s="175"/>
      <c r="E162" s="175"/>
      <c r="F162" s="175"/>
      <c r="G162" s="573"/>
      <c r="H162" s="148"/>
    </row>
    <row r="163" ht="15.75" customHeight="1">
      <c r="A163" s="175"/>
      <c r="C163" s="175"/>
      <c r="D163" s="175"/>
      <c r="E163" s="175"/>
      <c r="F163" s="175"/>
      <c r="G163" s="573"/>
      <c r="H163" s="148"/>
    </row>
    <row r="164" ht="15.75" customHeight="1">
      <c r="A164" s="175"/>
      <c r="C164" s="175"/>
      <c r="D164" s="175"/>
      <c r="E164" s="175"/>
      <c r="F164" s="175"/>
      <c r="G164" s="573"/>
      <c r="H164" s="148"/>
    </row>
    <row r="165" ht="15.75" customHeight="1">
      <c r="A165" s="175"/>
      <c r="C165" s="175"/>
      <c r="D165" s="175"/>
      <c r="E165" s="175"/>
      <c r="F165" s="175"/>
      <c r="G165" s="573"/>
      <c r="H165" s="148"/>
    </row>
    <row r="166" ht="15.75" customHeight="1">
      <c r="A166" s="175"/>
      <c r="C166" s="175"/>
      <c r="D166" s="175"/>
      <c r="E166" s="175"/>
      <c r="F166" s="175"/>
      <c r="G166" s="573"/>
      <c r="H166" s="148"/>
    </row>
    <row r="167" ht="15.75" customHeight="1">
      <c r="A167" s="175"/>
      <c r="C167" s="175"/>
      <c r="D167" s="175"/>
      <c r="E167" s="175"/>
      <c r="F167" s="175"/>
      <c r="G167" s="573"/>
      <c r="H167" s="148"/>
    </row>
    <row r="168" ht="15.75" customHeight="1">
      <c r="A168" s="175"/>
      <c r="C168" s="175"/>
      <c r="D168" s="175"/>
      <c r="E168" s="175"/>
      <c r="F168" s="175"/>
      <c r="G168" s="573"/>
      <c r="H168" s="148"/>
    </row>
    <row r="169" ht="15.75" customHeight="1">
      <c r="A169" s="175"/>
      <c r="C169" s="175"/>
      <c r="D169" s="175"/>
      <c r="E169" s="175"/>
      <c r="F169" s="175"/>
      <c r="G169" s="573"/>
      <c r="H169" s="148"/>
    </row>
    <row r="170" ht="15.75" customHeight="1">
      <c r="A170" s="175"/>
      <c r="C170" s="175"/>
      <c r="D170" s="175"/>
      <c r="E170" s="175"/>
      <c r="F170" s="175"/>
      <c r="G170" s="573"/>
      <c r="H170" s="148"/>
    </row>
    <row r="171" ht="15.75" customHeight="1">
      <c r="A171" s="175"/>
      <c r="C171" s="175"/>
      <c r="D171" s="175"/>
      <c r="E171" s="175"/>
      <c r="F171" s="175"/>
      <c r="G171" s="573"/>
      <c r="H171" s="148"/>
    </row>
    <row r="172" ht="15.75" customHeight="1">
      <c r="A172" s="175"/>
      <c r="C172" s="175"/>
      <c r="D172" s="175"/>
      <c r="E172" s="175"/>
      <c r="F172" s="175"/>
      <c r="G172" s="573"/>
      <c r="H172" s="148"/>
    </row>
    <row r="173" ht="15.75" customHeight="1">
      <c r="A173" s="175"/>
      <c r="C173" s="175"/>
      <c r="D173" s="175"/>
      <c r="E173" s="175"/>
      <c r="F173" s="175"/>
      <c r="G173" s="573"/>
      <c r="H173" s="148"/>
    </row>
    <row r="174" ht="15.75" customHeight="1">
      <c r="A174" s="175"/>
      <c r="C174" s="175"/>
      <c r="D174" s="175"/>
      <c r="E174" s="175"/>
      <c r="F174" s="175"/>
      <c r="G174" s="573"/>
      <c r="H174" s="148"/>
    </row>
    <row r="175" ht="15.75" customHeight="1">
      <c r="A175" s="175"/>
      <c r="C175" s="175"/>
      <c r="D175" s="175"/>
      <c r="E175" s="175"/>
      <c r="F175" s="175"/>
      <c r="G175" s="573"/>
      <c r="H175" s="148"/>
    </row>
    <row r="176" ht="15.75" customHeight="1">
      <c r="A176" s="175"/>
      <c r="C176" s="175"/>
      <c r="D176" s="175"/>
      <c r="E176" s="175"/>
      <c r="F176" s="175"/>
      <c r="G176" s="573"/>
      <c r="H176" s="148"/>
    </row>
    <row r="177" ht="15.75" customHeight="1">
      <c r="A177" s="175"/>
      <c r="C177" s="175"/>
      <c r="D177" s="175"/>
      <c r="E177" s="175"/>
      <c r="F177" s="175"/>
      <c r="G177" s="573"/>
      <c r="H177" s="148"/>
    </row>
    <row r="178" ht="15.75" customHeight="1">
      <c r="A178" s="175"/>
      <c r="C178" s="175"/>
      <c r="D178" s="175"/>
      <c r="E178" s="175"/>
      <c r="F178" s="175"/>
      <c r="G178" s="573"/>
      <c r="H178" s="148"/>
    </row>
    <row r="179" ht="15.75" customHeight="1">
      <c r="A179" s="175"/>
      <c r="C179" s="175"/>
      <c r="D179" s="175"/>
      <c r="E179" s="175"/>
      <c r="F179" s="175"/>
      <c r="G179" s="573"/>
      <c r="H179" s="148"/>
    </row>
    <row r="180" ht="15.75" customHeight="1">
      <c r="A180" s="175"/>
      <c r="C180" s="175"/>
      <c r="D180" s="175"/>
      <c r="E180" s="175"/>
      <c r="F180" s="175"/>
      <c r="G180" s="573"/>
      <c r="H180" s="148"/>
    </row>
    <row r="181" ht="15.75" customHeight="1">
      <c r="A181" s="175"/>
      <c r="C181" s="175"/>
      <c r="D181" s="175"/>
      <c r="E181" s="175"/>
      <c r="F181" s="175"/>
      <c r="G181" s="573"/>
      <c r="H181" s="148"/>
    </row>
    <row r="182" ht="15.75" customHeight="1">
      <c r="A182" s="175"/>
      <c r="C182" s="175"/>
      <c r="D182" s="175"/>
      <c r="E182" s="175"/>
      <c r="F182" s="175"/>
      <c r="G182" s="573"/>
      <c r="H182" s="148"/>
    </row>
    <row r="183" ht="15.75" customHeight="1">
      <c r="A183" s="175"/>
      <c r="C183" s="175"/>
      <c r="D183" s="175"/>
      <c r="E183" s="175"/>
      <c r="F183" s="175"/>
      <c r="G183" s="573"/>
      <c r="H183" s="148"/>
    </row>
    <row r="184" ht="15.75" customHeight="1">
      <c r="A184" s="175"/>
      <c r="C184" s="175"/>
      <c r="D184" s="175"/>
      <c r="E184" s="175"/>
      <c r="F184" s="175"/>
      <c r="G184" s="573"/>
      <c r="H184" s="148"/>
    </row>
    <row r="185" ht="15.75" customHeight="1">
      <c r="A185" s="175"/>
      <c r="C185" s="175"/>
      <c r="D185" s="175"/>
      <c r="E185" s="175"/>
      <c r="F185" s="175"/>
      <c r="G185" s="573"/>
      <c r="H185" s="148"/>
    </row>
    <row r="186" ht="15.75" customHeight="1">
      <c r="A186" s="175"/>
      <c r="C186" s="175"/>
      <c r="D186" s="175"/>
      <c r="E186" s="175"/>
      <c r="F186" s="175"/>
      <c r="G186" s="573"/>
      <c r="H186" s="148"/>
    </row>
    <row r="187" ht="15.75" customHeight="1">
      <c r="A187" s="175"/>
      <c r="C187" s="175"/>
      <c r="D187" s="175"/>
      <c r="E187" s="175"/>
      <c r="F187" s="175"/>
      <c r="G187" s="573"/>
      <c r="H187" s="148"/>
    </row>
    <row r="188" ht="15.75" customHeight="1">
      <c r="A188" s="175"/>
      <c r="C188" s="175"/>
      <c r="D188" s="175"/>
      <c r="E188" s="175"/>
      <c r="F188" s="175"/>
      <c r="G188" s="573"/>
      <c r="H188" s="148"/>
    </row>
    <row r="189" ht="15.75" customHeight="1">
      <c r="A189" s="175"/>
      <c r="C189" s="175"/>
      <c r="D189" s="175"/>
      <c r="E189" s="175"/>
      <c r="F189" s="175"/>
      <c r="G189" s="573"/>
      <c r="H189" s="148"/>
    </row>
    <row r="190" ht="15.75" customHeight="1">
      <c r="A190" s="175"/>
      <c r="C190" s="175"/>
      <c r="D190" s="175"/>
      <c r="E190" s="175"/>
      <c r="F190" s="175"/>
      <c r="G190" s="573"/>
      <c r="H190" s="148"/>
    </row>
    <row r="191" ht="15.75" customHeight="1">
      <c r="A191" s="175"/>
      <c r="C191" s="175"/>
      <c r="D191" s="175"/>
      <c r="E191" s="175"/>
      <c r="F191" s="175"/>
      <c r="G191" s="573"/>
      <c r="H191" s="148"/>
    </row>
    <row r="192" ht="15.75" customHeight="1">
      <c r="A192" s="175"/>
      <c r="C192" s="175"/>
      <c r="D192" s="175"/>
      <c r="E192" s="175"/>
      <c r="F192" s="175"/>
      <c r="G192" s="573"/>
      <c r="H192" s="148"/>
    </row>
    <row r="193" ht="15.75" customHeight="1">
      <c r="A193" s="175"/>
      <c r="C193" s="175"/>
      <c r="D193" s="175"/>
      <c r="E193" s="175"/>
      <c r="F193" s="175"/>
      <c r="G193" s="573"/>
      <c r="H193" s="148"/>
    </row>
    <row r="194" ht="15.75" customHeight="1">
      <c r="A194" s="175"/>
      <c r="C194" s="175"/>
      <c r="D194" s="175"/>
      <c r="E194" s="175"/>
      <c r="F194" s="175"/>
      <c r="G194" s="573"/>
      <c r="H194" s="148"/>
    </row>
    <row r="195" ht="15.75" customHeight="1">
      <c r="A195" s="175"/>
      <c r="C195" s="175"/>
      <c r="D195" s="175"/>
      <c r="E195" s="175"/>
      <c r="F195" s="175"/>
      <c r="G195" s="573"/>
      <c r="H195" s="148"/>
    </row>
    <row r="196" ht="15.75" customHeight="1">
      <c r="A196" s="175"/>
      <c r="C196" s="175"/>
      <c r="D196" s="175"/>
      <c r="E196" s="175"/>
      <c r="F196" s="175"/>
      <c r="G196" s="573"/>
      <c r="H196" s="148"/>
    </row>
    <row r="197" ht="15.75" customHeight="1">
      <c r="A197" s="175"/>
      <c r="C197" s="175"/>
      <c r="D197" s="175"/>
      <c r="E197" s="175"/>
      <c r="F197" s="175"/>
      <c r="G197" s="573"/>
      <c r="H197" s="148"/>
    </row>
    <row r="198" ht="15.75" customHeight="1">
      <c r="A198" s="175"/>
      <c r="C198" s="175"/>
      <c r="D198" s="175"/>
      <c r="E198" s="175"/>
      <c r="F198" s="175"/>
      <c r="G198" s="573"/>
      <c r="H198" s="148"/>
    </row>
    <row r="199" ht="15.75" customHeight="1">
      <c r="A199" s="175"/>
      <c r="C199" s="175"/>
      <c r="D199" s="175"/>
      <c r="E199" s="175"/>
      <c r="F199" s="175"/>
      <c r="G199" s="573"/>
      <c r="H199" s="148"/>
    </row>
    <row r="200" ht="15.75" customHeight="1">
      <c r="A200" s="175"/>
      <c r="C200" s="175"/>
      <c r="D200" s="175"/>
      <c r="E200" s="175"/>
      <c r="F200" s="175"/>
      <c r="G200" s="573"/>
      <c r="H200" s="148"/>
    </row>
    <row r="201" ht="15.75" customHeight="1">
      <c r="A201" s="175"/>
      <c r="C201" s="175"/>
      <c r="D201" s="175"/>
      <c r="E201" s="175"/>
      <c r="F201" s="175"/>
      <c r="G201" s="573"/>
      <c r="H201" s="148"/>
    </row>
    <row r="202" ht="15.75" customHeight="1">
      <c r="A202" s="175"/>
      <c r="C202" s="175"/>
      <c r="D202" s="175"/>
      <c r="E202" s="175"/>
      <c r="F202" s="175"/>
      <c r="G202" s="573"/>
      <c r="H202" s="148"/>
    </row>
    <row r="203" ht="15.75" customHeight="1">
      <c r="A203" s="175"/>
      <c r="C203" s="175"/>
      <c r="D203" s="175"/>
      <c r="E203" s="175"/>
      <c r="F203" s="175"/>
      <c r="G203" s="573"/>
      <c r="H203" s="148"/>
    </row>
    <row r="204" ht="15.75" customHeight="1">
      <c r="A204" s="175"/>
      <c r="C204" s="175"/>
      <c r="D204" s="175"/>
      <c r="E204" s="175"/>
      <c r="F204" s="175"/>
      <c r="G204" s="573"/>
      <c r="H204" s="148"/>
    </row>
    <row r="205" ht="15.75" customHeight="1">
      <c r="A205" s="175"/>
      <c r="C205" s="175"/>
      <c r="D205" s="175"/>
      <c r="E205" s="175"/>
      <c r="F205" s="175"/>
      <c r="G205" s="573"/>
      <c r="H205" s="148"/>
    </row>
    <row r="206" ht="15.75" customHeight="1">
      <c r="A206" s="175"/>
      <c r="C206" s="175"/>
      <c r="D206" s="175"/>
      <c r="E206" s="175"/>
      <c r="F206" s="175"/>
      <c r="G206" s="573"/>
      <c r="H206" s="148"/>
    </row>
    <row r="207" ht="15.75" customHeight="1">
      <c r="A207" s="175"/>
      <c r="C207" s="175"/>
      <c r="D207" s="175"/>
      <c r="E207" s="175"/>
      <c r="F207" s="175"/>
      <c r="G207" s="573"/>
      <c r="H207" s="148"/>
    </row>
    <row r="208" ht="15.75" customHeight="1">
      <c r="A208" s="175"/>
      <c r="C208" s="175"/>
      <c r="D208" s="175"/>
      <c r="E208" s="175"/>
      <c r="F208" s="175"/>
      <c r="G208" s="573"/>
      <c r="H208" s="148"/>
    </row>
    <row r="209" ht="15.75" customHeight="1">
      <c r="A209" s="175"/>
      <c r="C209" s="175"/>
      <c r="D209" s="175"/>
      <c r="E209" s="175"/>
      <c r="F209" s="175"/>
      <c r="G209" s="573"/>
      <c r="H209" s="148"/>
    </row>
    <row r="210" ht="15.75" customHeight="1">
      <c r="A210" s="175"/>
      <c r="C210" s="175"/>
      <c r="D210" s="175"/>
      <c r="E210" s="175"/>
      <c r="F210" s="175"/>
      <c r="G210" s="573"/>
      <c r="H210" s="148"/>
    </row>
    <row r="211" ht="15.75" customHeight="1">
      <c r="A211" s="175"/>
      <c r="C211" s="175"/>
      <c r="D211" s="175"/>
      <c r="E211" s="175"/>
      <c r="F211" s="175"/>
      <c r="G211" s="573"/>
      <c r="H211" s="148"/>
    </row>
    <row r="212" ht="15.75" customHeight="1">
      <c r="A212" s="175"/>
      <c r="C212" s="175"/>
      <c r="D212" s="175"/>
      <c r="E212" s="175"/>
      <c r="F212" s="175"/>
      <c r="G212" s="573"/>
      <c r="H212" s="148"/>
    </row>
    <row r="213" ht="15.75" customHeight="1">
      <c r="A213" s="175"/>
      <c r="C213" s="175"/>
      <c r="D213" s="175"/>
      <c r="E213" s="175"/>
      <c r="F213" s="175"/>
      <c r="G213" s="573"/>
      <c r="H213" s="148"/>
    </row>
    <row r="214" ht="15.75" customHeight="1">
      <c r="A214" s="175"/>
      <c r="C214" s="175"/>
      <c r="D214" s="175"/>
      <c r="E214" s="175"/>
      <c r="F214" s="175"/>
      <c r="G214" s="573"/>
      <c r="H214" s="148"/>
    </row>
    <row r="215" ht="15.75" customHeight="1">
      <c r="A215" s="175"/>
      <c r="C215" s="175"/>
      <c r="D215" s="175"/>
      <c r="E215" s="175"/>
      <c r="F215" s="175"/>
      <c r="G215" s="573"/>
      <c r="H215" s="148"/>
    </row>
    <row r="216" ht="15.75" customHeight="1">
      <c r="A216" s="175"/>
      <c r="C216" s="175"/>
      <c r="D216" s="175"/>
      <c r="E216" s="175"/>
      <c r="F216" s="175"/>
      <c r="G216" s="573"/>
      <c r="H216" s="148"/>
    </row>
    <row r="217" ht="15.75" customHeight="1">
      <c r="A217" s="175"/>
      <c r="C217" s="175"/>
      <c r="D217" s="175"/>
      <c r="E217" s="175"/>
      <c r="F217" s="175"/>
      <c r="G217" s="573"/>
      <c r="H217" s="148"/>
    </row>
    <row r="218" ht="15.75" customHeight="1">
      <c r="A218" s="175"/>
      <c r="C218" s="175"/>
      <c r="D218" s="175"/>
      <c r="E218" s="175"/>
      <c r="F218" s="175"/>
      <c r="G218" s="573"/>
      <c r="H218" s="148"/>
    </row>
    <row r="219" ht="15.75" customHeight="1">
      <c r="A219" s="175"/>
      <c r="C219" s="175"/>
      <c r="D219" s="175"/>
      <c r="E219" s="175"/>
      <c r="F219" s="175"/>
      <c r="G219" s="573"/>
      <c r="H219" s="148"/>
    </row>
    <row r="220" ht="15.75" customHeight="1">
      <c r="A220" s="175"/>
      <c r="C220" s="175"/>
      <c r="D220" s="175"/>
      <c r="E220" s="175"/>
      <c r="F220" s="175"/>
      <c r="G220" s="573"/>
      <c r="H220" s="148"/>
    </row>
    <row r="221" ht="15.75" customHeight="1">
      <c r="A221" s="175"/>
      <c r="C221" s="175"/>
      <c r="D221" s="175"/>
      <c r="E221" s="175"/>
      <c r="F221" s="175"/>
      <c r="G221" s="573"/>
      <c r="H221" s="148"/>
    </row>
    <row r="222" ht="15.75" customHeight="1">
      <c r="A222" s="175"/>
      <c r="C222" s="175"/>
      <c r="D222" s="175"/>
      <c r="E222" s="175"/>
      <c r="F222" s="175"/>
      <c r="G222" s="573"/>
      <c r="H222" s="148"/>
    </row>
    <row r="223" ht="15.75" customHeight="1">
      <c r="A223" s="175"/>
      <c r="C223" s="175"/>
      <c r="D223" s="175"/>
      <c r="E223" s="175"/>
      <c r="F223" s="175"/>
      <c r="G223" s="573"/>
      <c r="H223" s="148"/>
    </row>
    <row r="224" ht="15.75" customHeight="1">
      <c r="A224" s="175"/>
      <c r="C224" s="175"/>
      <c r="D224" s="175"/>
      <c r="E224" s="175"/>
      <c r="F224" s="175"/>
      <c r="G224" s="573"/>
      <c r="H224" s="148"/>
    </row>
    <row r="225" ht="15.75" customHeight="1">
      <c r="A225" s="175"/>
      <c r="C225" s="175"/>
      <c r="D225" s="175"/>
      <c r="E225" s="175"/>
      <c r="F225" s="175"/>
      <c r="G225" s="573"/>
      <c r="H225" s="148"/>
    </row>
    <row r="226" ht="15.75" customHeight="1">
      <c r="A226" s="175"/>
      <c r="C226" s="175"/>
      <c r="D226" s="175"/>
      <c r="E226" s="175"/>
      <c r="F226" s="175"/>
      <c r="G226" s="573"/>
      <c r="H226" s="148"/>
    </row>
    <row r="227" ht="15.75" customHeight="1">
      <c r="A227" s="175"/>
      <c r="C227" s="175"/>
      <c r="D227" s="175"/>
      <c r="E227" s="175"/>
      <c r="F227" s="175"/>
      <c r="G227" s="573"/>
      <c r="H227" s="148"/>
    </row>
    <row r="228" ht="15.75" customHeight="1">
      <c r="A228" s="175"/>
      <c r="C228" s="175"/>
      <c r="D228" s="175"/>
      <c r="E228" s="175"/>
      <c r="F228" s="175"/>
      <c r="G228" s="573"/>
      <c r="H228" s="148"/>
    </row>
    <row r="229" ht="15.75" customHeight="1">
      <c r="A229" s="175"/>
      <c r="C229" s="175"/>
      <c r="D229" s="175"/>
      <c r="E229" s="175"/>
      <c r="F229" s="175"/>
      <c r="G229" s="573"/>
      <c r="H229" s="148"/>
    </row>
    <row r="230" ht="15.75" customHeight="1">
      <c r="A230" s="175"/>
      <c r="C230" s="175"/>
      <c r="D230" s="175"/>
      <c r="E230" s="175"/>
      <c r="F230" s="175"/>
      <c r="G230" s="573"/>
      <c r="H230" s="148"/>
    </row>
    <row r="231" ht="15.75" customHeight="1">
      <c r="A231" s="175"/>
      <c r="C231" s="175"/>
      <c r="D231" s="175"/>
      <c r="E231" s="175"/>
      <c r="F231" s="175"/>
      <c r="G231" s="573"/>
      <c r="H231" s="148"/>
    </row>
    <row r="232" ht="15.75" customHeight="1">
      <c r="A232" s="175"/>
      <c r="C232" s="175"/>
      <c r="D232" s="175"/>
      <c r="E232" s="175"/>
      <c r="F232" s="175"/>
      <c r="G232" s="573"/>
      <c r="H232" s="148"/>
    </row>
    <row r="233" ht="15.75" customHeight="1">
      <c r="A233" s="175"/>
      <c r="C233" s="175"/>
      <c r="D233" s="175"/>
      <c r="E233" s="175"/>
      <c r="F233" s="175"/>
      <c r="G233" s="573"/>
      <c r="H233" s="148"/>
    </row>
    <row r="234" ht="15.75" customHeight="1">
      <c r="A234" s="175"/>
      <c r="C234" s="175"/>
      <c r="D234" s="175"/>
      <c r="E234" s="175"/>
      <c r="F234" s="175"/>
      <c r="G234" s="573"/>
      <c r="H234" s="148"/>
    </row>
    <row r="235" ht="15.75" customHeight="1">
      <c r="A235" s="175"/>
      <c r="C235" s="175"/>
      <c r="D235" s="175"/>
      <c r="E235" s="175"/>
      <c r="F235" s="175"/>
      <c r="G235" s="573"/>
      <c r="H235" s="148"/>
    </row>
    <row r="236" ht="15.75" customHeight="1">
      <c r="A236" s="175"/>
      <c r="C236" s="175"/>
      <c r="D236" s="175"/>
      <c r="E236" s="175"/>
      <c r="F236" s="175"/>
      <c r="G236" s="573"/>
      <c r="H236" s="148"/>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30:G30"/>
    <mergeCell ref="A34:G34"/>
    <mergeCell ref="A38:G38"/>
    <mergeCell ref="A1:G1"/>
    <mergeCell ref="A2:G2"/>
    <mergeCell ref="A3:G3"/>
    <mergeCell ref="A4:G4"/>
    <mergeCell ref="A9:G9"/>
    <mergeCell ref="A13:G13"/>
    <mergeCell ref="A26:G26"/>
  </mergeCells>
  <printOptions/>
  <pageMargins bottom="0.748031496062992" footer="0.0" header="0.0" left="0.708661417322835" right="0.708661417322835" top="0.748031496062992"/>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3.43"/>
    <col customWidth="1" min="2" max="2" width="7.71"/>
    <col customWidth="1" min="3" max="3" width="13.29"/>
    <col customWidth="1" min="4" max="4" width="14.14"/>
    <col customWidth="1" min="5" max="6" width="11.71"/>
    <col customWidth="1" min="7" max="7" width="13.57"/>
    <col customWidth="1" min="8" max="10" width="11.71"/>
    <col customWidth="1" min="11" max="11" width="21.14"/>
    <col customWidth="1" min="12" max="12" width="11.29"/>
    <col customWidth="1" min="13" max="26" width="9.14"/>
  </cols>
  <sheetData>
    <row r="1">
      <c r="A1" s="574" t="str">
        <f>Foundation!A1</f>
        <v>KEC International Limited</v>
      </c>
      <c r="B1" s="79"/>
      <c r="C1" s="79"/>
      <c r="D1" s="79"/>
      <c r="E1" s="79"/>
      <c r="F1" s="79"/>
      <c r="G1" s="79"/>
      <c r="H1" s="79"/>
      <c r="I1" s="79"/>
      <c r="J1" s="79"/>
      <c r="K1" s="79"/>
      <c r="L1" s="85"/>
      <c r="M1" s="175"/>
      <c r="N1" s="173"/>
      <c r="O1" s="175"/>
      <c r="P1" s="175"/>
      <c r="Q1" s="175"/>
      <c r="R1" s="175"/>
      <c r="S1" s="175"/>
      <c r="T1" s="175"/>
      <c r="U1" s="175"/>
      <c r="V1" s="175"/>
      <c r="W1" s="175"/>
      <c r="X1" s="175"/>
      <c r="Y1" s="175"/>
      <c r="Z1" s="175"/>
    </row>
    <row r="2">
      <c r="A2" s="120" t="str">
        <f>Foundation!A2</f>
        <v>765 kV D/C Bikaner IV PS to Siwani II (Part-01) TL</v>
      </c>
      <c r="B2" s="30"/>
      <c r="C2" s="30"/>
      <c r="D2" s="30"/>
      <c r="E2" s="30"/>
      <c r="F2" s="30"/>
      <c r="G2" s="30"/>
      <c r="H2" s="30"/>
      <c r="I2" s="30"/>
      <c r="J2" s="30"/>
      <c r="K2" s="30"/>
      <c r="L2" s="77"/>
      <c r="M2" s="175"/>
      <c r="N2" s="173"/>
      <c r="O2" s="175"/>
      <c r="P2" s="175"/>
      <c r="Q2" s="175"/>
      <c r="R2" s="175"/>
      <c r="S2" s="175"/>
      <c r="T2" s="175"/>
      <c r="U2" s="175"/>
      <c r="V2" s="175"/>
      <c r="W2" s="175"/>
      <c r="X2" s="175"/>
      <c r="Y2" s="175"/>
      <c r="Z2" s="175"/>
    </row>
    <row r="3">
      <c r="A3" s="575" t="s">
        <v>1016</v>
      </c>
      <c r="B3" s="297"/>
      <c r="C3" s="297"/>
      <c r="D3" s="297"/>
      <c r="E3" s="297"/>
      <c r="F3" s="297"/>
      <c r="G3" s="297"/>
      <c r="H3" s="297"/>
      <c r="I3" s="297"/>
      <c r="J3" s="297"/>
      <c r="K3" s="297"/>
      <c r="L3" s="576">
        <f>+'Summary E'!M1</f>
        <v>46190</v>
      </c>
      <c r="M3" s="175"/>
      <c r="N3" s="173"/>
      <c r="O3" s="175"/>
      <c r="P3" s="175"/>
      <c r="Q3" s="175"/>
      <c r="R3" s="175"/>
      <c r="S3" s="175"/>
      <c r="T3" s="175"/>
      <c r="U3" s="175"/>
      <c r="V3" s="175"/>
      <c r="W3" s="175"/>
      <c r="X3" s="175"/>
      <c r="Y3" s="175"/>
      <c r="Z3" s="175"/>
    </row>
    <row r="4" ht="15.0" customHeight="1">
      <c r="A4" s="577" t="s">
        <v>779</v>
      </c>
      <c r="B4" s="303" t="s">
        <v>780</v>
      </c>
      <c r="C4" s="578" t="s">
        <v>1017</v>
      </c>
      <c r="D4" s="30"/>
      <c r="E4" s="31"/>
      <c r="F4" s="579"/>
      <c r="G4" s="579"/>
      <c r="H4" s="579"/>
      <c r="I4" s="579"/>
      <c r="J4" s="579"/>
      <c r="K4" s="579"/>
      <c r="L4" s="580"/>
      <c r="M4" s="175"/>
      <c r="N4" s="173"/>
      <c r="O4" s="175"/>
      <c r="P4" s="175"/>
      <c r="Q4" s="175"/>
      <c r="R4" s="175"/>
      <c r="S4" s="175"/>
      <c r="T4" s="175"/>
      <c r="U4" s="175"/>
      <c r="V4" s="175"/>
      <c r="W4" s="175"/>
      <c r="X4" s="175"/>
      <c r="Y4" s="175"/>
      <c r="Z4" s="175"/>
    </row>
    <row r="5">
      <c r="A5" s="88"/>
      <c r="B5" s="108"/>
      <c r="C5" s="108" t="s">
        <v>1018</v>
      </c>
      <c r="D5" s="530" t="s">
        <v>1019</v>
      </c>
      <c r="E5" s="108" t="s">
        <v>1020</v>
      </c>
      <c r="F5" s="108" t="s">
        <v>1021</v>
      </c>
      <c r="G5" s="108" t="s">
        <v>1022</v>
      </c>
      <c r="H5" s="108" t="s">
        <v>1023</v>
      </c>
      <c r="I5" s="108" t="s">
        <v>1024</v>
      </c>
      <c r="J5" s="108" t="s">
        <v>1025</v>
      </c>
      <c r="K5" s="581" t="s">
        <v>630</v>
      </c>
      <c r="L5" s="153" t="s">
        <v>12</v>
      </c>
      <c r="M5" s="175"/>
      <c r="N5" s="173"/>
      <c r="O5" s="175"/>
      <c r="P5" s="175"/>
      <c r="Q5" s="175"/>
      <c r="R5" s="175"/>
      <c r="S5" s="175"/>
      <c r="T5" s="175"/>
      <c r="U5" s="175"/>
      <c r="V5" s="175"/>
      <c r="W5" s="175"/>
      <c r="X5" s="175"/>
      <c r="Y5" s="175"/>
      <c r="Z5" s="175"/>
    </row>
    <row r="6">
      <c r="A6" s="163">
        <v>1.0</v>
      </c>
      <c r="B6" s="163"/>
      <c r="C6" s="163"/>
      <c r="D6" s="163"/>
      <c r="E6" s="163"/>
      <c r="F6" s="157"/>
      <c r="G6" s="158"/>
      <c r="H6" s="158"/>
      <c r="I6" s="158"/>
      <c r="J6" s="158"/>
      <c r="K6" s="162"/>
      <c r="L6" s="582"/>
      <c r="M6" s="175"/>
      <c r="N6" s="175"/>
      <c r="O6" s="175"/>
      <c r="P6" s="175"/>
      <c r="Q6" s="175"/>
      <c r="R6" s="175"/>
      <c r="S6" s="175"/>
      <c r="T6" s="175"/>
      <c r="U6" s="175"/>
      <c r="V6" s="175"/>
      <c r="W6" s="175"/>
      <c r="X6" s="175"/>
      <c r="Y6" s="175"/>
      <c r="Z6" s="175"/>
    </row>
    <row r="7">
      <c r="A7" s="163">
        <v>2.0</v>
      </c>
      <c r="B7" s="163"/>
      <c r="C7" s="163"/>
      <c r="D7" s="163"/>
      <c r="E7" s="163"/>
      <c r="F7" s="157"/>
      <c r="G7" s="158"/>
      <c r="H7" s="158"/>
      <c r="I7" s="158"/>
      <c r="J7" s="158"/>
      <c r="K7" s="162"/>
      <c r="L7" s="582"/>
      <c r="M7" s="175"/>
      <c r="N7" s="175"/>
      <c r="O7" s="175"/>
      <c r="P7" s="175"/>
      <c r="Q7" s="175"/>
      <c r="R7" s="175"/>
      <c r="S7" s="175"/>
      <c r="T7" s="175"/>
      <c r="U7" s="175"/>
      <c r="V7" s="175"/>
      <c r="W7" s="175"/>
      <c r="X7" s="175"/>
      <c r="Y7" s="175"/>
      <c r="Z7" s="175"/>
    </row>
    <row r="8">
      <c r="A8" s="163">
        <v>3.0</v>
      </c>
      <c r="B8" s="163"/>
      <c r="C8" s="163"/>
      <c r="D8" s="163"/>
      <c r="E8" s="163"/>
      <c r="F8" s="157"/>
      <c r="G8" s="158"/>
      <c r="H8" s="158"/>
      <c r="I8" s="158"/>
      <c r="J8" s="158"/>
      <c r="K8" s="162"/>
      <c r="L8" s="582"/>
      <c r="M8" s="175"/>
      <c r="N8" s="175"/>
      <c r="O8" s="175"/>
      <c r="P8" s="175"/>
      <c r="Q8" s="175"/>
      <c r="R8" s="175"/>
      <c r="S8" s="175"/>
      <c r="T8" s="175"/>
      <c r="U8" s="175"/>
      <c r="V8" s="175"/>
      <c r="W8" s="175"/>
      <c r="X8" s="175"/>
      <c r="Y8" s="175"/>
      <c r="Z8" s="175"/>
    </row>
    <row r="9">
      <c r="A9" s="163">
        <v>4.0</v>
      </c>
      <c r="B9" s="163"/>
      <c r="C9" s="163"/>
      <c r="D9" s="163"/>
      <c r="E9" s="163"/>
      <c r="F9" s="157"/>
      <c r="G9" s="158"/>
      <c r="H9" s="158"/>
      <c r="I9" s="158"/>
      <c r="J9" s="158"/>
      <c r="K9" s="163"/>
      <c r="L9" s="582"/>
      <c r="M9" s="175"/>
      <c r="N9" s="175"/>
      <c r="O9" s="175"/>
      <c r="P9" s="175"/>
      <c r="Q9" s="175"/>
      <c r="R9" s="175"/>
      <c r="S9" s="175"/>
      <c r="T9" s="175"/>
      <c r="U9" s="175"/>
      <c r="V9" s="175"/>
      <c r="W9" s="175"/>
      <c r="X9" s="175"/>
      <c r="Y9" s="175"/>
      <c r="Z9" s="175"/>
    </row>
    <row r="10">
      <c r="A10" s="163">
        <v>5.0</v>
      </c>
      <c r="B10" s="163"/>
      <c r="C10" s="163"/>
      <c r="D10" s="163"/>
      <c r="E10" s="163"/>
      <c r="F10" s="157"/>
      <c r="G10" s="158"/>
      <c r="H10" s="158"/>
      <c r="I10" s="158"/>
      <c r="J10" s="158"/>
      <c r="K10" s="163"/>
      <c r="L10" s="582"/>
      <c r="M10" s="175"/>
      <c r="N10" s="175"/>
      <c r="O10" s="175"/>
      <c r="P10" s="175"/>
      <c r="Q10" s="175"/>
      <c r="R10" s="175"/>
      <c r="S10" s="175"/>
      <c r="T10" s="175"/>
      <c r="U10" s="175"/>
      <c r="V10" s="175"/>
      <c r="W10" s="175"/>
      <c r="X10" s="175"/>
      <c r="Y10" s="175"/>
      <c r="Z10" s="175"/>
    </row>
    <row r="11" ht="15.75" customHeight="1">
      <c r="A11" s="163">
        <v>6.0</v>
      </c>
      <c r="B11" s="163"/>
      <c r="C11" s="162"/>
      <c r="D11" s="163"/>
      <c r="E11" s="550"/>
      <c r="F11" s="157"/>
      <c r="G11" s="158"/>
      <c r="H11" s="158"/>
      <c r="I11" s="158"/>
      <c r="J11" s="158"/>
      <c r="K11" s="163"/>
      <c r="L11" s="582"/>
      <c r="M11" s="175"/>
      <c r="N11" s="175"/>
      <c r="O11" s="175"/>
      <c r="P11" s="175"/>
      <c r="Q11" s="175"/>
      <c r="R11" s="175"/>
      <c r="S11" s="175"/>
      <c r="T11" s="175"/>
      <c r="U11" s="175"/>
      <c r="V11" s="175"/>
      <c r="W11" s="175"/>
      <c r="X11" s="175"/>
      <c r="Y11" s="175"/>
      <c r="Z11" s="175"/>
    </row>
    <row r="12">
      <c r="A12" s="163">
        <v>7.0</v>
      </c>
      <c r="B12" s="163"/>
      <c r="C12" s="163"/>
      <c r="D12" s="163"/>
      <c r="E12" s="163"/>
      <c r="F12" s="157"/>
      <c r="G12" s="158"/>
      <c r="H12" s="158"/>
      <c r="I12" s="158"/>
      <c r="J12" s="158"/>
      <c r="K12" s="163"/>
      <c r="L12" s="582"/>
      <c r="M12" s="175"/>
      <c r="N12" s="175"/>
      <c r="O12" s="175"/>
      <c r="P12" s="175"/>
      <c r="Q12" s="175"/>
      <c r="R12" s="175"/>
      <c r="S12" s="175"/>
      <c r="T12" s="175"/>
      <c r="U12" s="175"/>
      <c r="V12" s="175"/>
      <c r="W12" s="175"/>
      <c r="X12" s="175"/>
      <c r="Y12" s="175"/>
      <c r="Z12" s="175"/>
    </row>
    <row r="13">
      <c r="A13" s="163">
        <v>8.0</v>
      </c>
      <c r="B13" s="163"/>
      <c r="C13" s="163"/>
      <c r="D13" s="163"/>
      <c r="E13" s="163"/>
      <c r="F13" s="157"/>
      <c r="G13" s="158"/>
      <c r="H13" s="158"/>
      <c r="I13" s="158"/>
      <c r="J13" s="158"/>
      <c r="K13" s="163"/>
      <c r="L13" s="582"/>
      <c r="M13" s="175"/>
      <c r="N13" s="175"/>
      <c r="O13" s="175"/>
      <c r="P13" s="175"/>
      <c r="Q13" s="175"/>
      <c r="R13" s="175"/>
      <c r="S13" s="175"/>
      <c r="T13" s="175"/>
      <c r="U13" s="175"/>
      <c r="V13" s="175"/>
      <c r="W13" s="175"/>
      <c r="X13" s="175"/>
      <c r="Y13" s="175"/>
      <c r="Z13" s="175"/>
    </row>
    <row r="14">
      <c r="A14" s="163">
        <v>9.0</v>
      </c>
      <c r="B14" s="163"/>
      <c r="C14" s="163"/>
      <c r="D14" s="163"/>
      <c r="E14" s="163"/>
      <c r="F14" s="157"/>
      <c r="G14" s="158"/>
      <c r="H14" s="158"/>
      <c r="I14" s="158"/>
      <c r="J14" s="158"/>
      <c r="K14" s="163"/>
      <c r="L14" s="582"/>
      <c r="M14" s="175"/>
      <c r="N14" s="175"/>
      <c r="O14" s="175"/>
      <c r="P14" s="175"/>
      <c r="Q14" s="175"/>
      <c r="R14" s="175"/>
      <c r="S14" s="175"/>
      <c r="T14" s="175"/>
      <c r="U14" s="175"/>
      <c r="V14" s="175"/>
      <c r="W14" s="175"/>
      <c r="X14" s="175"/>
      <c r="Y14" s="175"/>
      <c r="Z14" s="175"/>
    </row>
    <row r="15">
      <c r="A15" s="163">
        <v>10.0</v>
      </c>
      <c r="B15" s="163"/>
      <c r="C15" s="163"/>
      <c r="D15" s="163"/>
      <c r="E15" s="163"/>
      <c r="F15" s="157"/>
      <c r="G15" s="158"/>
      <c r="H15" s="158"/>
      <c r="I15" s="158"/>
      <c r="J15" s="158"/>
      <c r="K15" s="163"/>
      <c r="L15" s="582"/>
      <c r="M15" s="175"/>
      <c r="N15" s="175"/>
      <c r="O15" s="175"/>
      <c r="P15" s="175"/>
      <c r="Q15" s="175"/>
      <c r="R15" s="175"/>
      <c r="S15" s="175"/>
      <c r="T15" s="175"/>
      <c r="U15" s="175"/>
      <c r="V15" s="175"/>
      <c r="W15" s="175"/>
      <c r="X15" s="175"/>
      <c r="Y15" s="175"/>
      <c r="Z15" s="175"/>
    </row>
    <row r="16">
      <c r="A16" s="163">
        <v>11.0</v>
      </c>
      <c r="B16" s="163"/>
      <c r="C16" s="163"/>
      <c r="D16" s="163"/>
      <c r="E16" s="163"/>
      <c r="F16" s="157"/>
      <c r="G16" s="158"/>
      <c r="H16" s="158"/>
      <c r="I16" s="158"/>
      <c r="J16" s="158"/>
      <c r="K16" s="163"/>
      <c r="L16" s="582"/>
      <c r="M16" s="175"/>
      <c r="N16" s="175"/>
      <c r="O16" s="175"/>
      <c r="P16" s="175"/>
      <c r="Q16" s="175"/>
      <c r="R16" s="175"/>
      <c r="S16" s="175"/>
      <c r="T16" s="175"/>
      <c r="U16" s="175"/>
      <c r="V16" s="175"/>
      <c r="W16" s="175"/>
      <c r="X16" s="175"/>
      <c r="Y16" s="175"/>
      <c r="Z16" s="175"/>
    </row>
    <row r="17">
      <c r="A17" s="163">
        <v>12.0</v>
      </c>
      <c r="B17" s="163"/>
      <c r="C17" s="163"/>
      <c r="D17" s="163"/>
      <c r="E17" s="163"/>
      <c r="F17" s="157"/>
      <c r="G17" s="158"/>
      <c r="H17" s="158"/>
      <c r="I17" s="158"/>
      <c r="J17" s="158"/>
      <c r="K17" s="163"/>
      <c r="L17" s="582"/>
      <c r="M17" s="175"/>
      <c r="N17" s="175"/>
      <c r="O17" s="175"/>
      <c r="P17" s="175"/>
      <c r="Q17" s="175"/>
      <c r="R17" s="175"/>
      <c r="S17" s="175"/>
      <c r="T17" s="175"/>
      <c r="U17" s="175"/>
      <c r="V17" s="175"/>
      <c r="W17" s="175"/>
      <c r="X17" s="175"/>
      <c r="Y17" s="175"/>
      <c r="Z17" s="175"/>
    </row>
    <row r="18">
      <c r="A18" s="163">
        <v>13.0</v>
      </c>
      <c r="B18" s="163"/>
      <c r="C18" s="163"/>
      <c r="D18" s="162"/>
      <c r="E18" s="550"/>
      <c r="F18" s="157"/>
      <c r="G18" s="158"/>
      <c r="H18" s="183"/>
      <c r="I18" s="183"/>
      <c r="J18" s="158"/>
      <c r="K18" s="162"/>
      <c r="L18" s="582"/>
      <c r="M18" s="175"/>
      <c r="N18" s="175"/>
      <c r="O18" s="175"/>
      <c r="P18" s="175"/>
      <c r="Q18" s="175"/>
      <c r="R18" s="175"/>
      <c r="S18" s="175"/>
      <c r="T18" s="175"/>
      <c r="U18" s="175"/>
      <c r="V18" s="175"/>
      <c r="W18" s="175"/>
      <c r="X18" s="175"/>
      <c r="Y18" s="175"/>
      <c r="Z18" s="175"/>
    </row>
    <row r="19">
      <c r="A19" s="163">
        <v>14.0</v>
      </c>
      <c r="B19" s="163"/>
      <c r="C19" s="163"/>
      <c r="D19" s="162"/>
      <c r="E19" s="550"/>
      <c r="F19" s="157"/>
      <c r="G19" s="158"/>
      <c r="H19" s="183"/>
      <c r="I19" s="183"/>
      <c r="J19" s="158"/>
      <c r="K19" s="162"/>
      <c r="L19" s="582"/>
      <c r="M19" s="175"/>
      <c r="N19" s="175"/>
      <c r="O19" s="175"/>
      <c r="P19" s="175"/>
      <c r="Q19" s="175"/>
      <c r="R19" s="175"/>
      <c r="S19" s="175"/>
      <c r="T19" s="175"/>
      <c r="U19" s="175"/>
      <c r="V19" s="175"/>
      <c r="W19" s="175"/>
      <c r="X19" s="175"/>
      <c r="Y19" s="175"/>
      <c r="Z19" s="175"/>
    </row>
    <row r="20">
      <c r="A20" s="163">
        <v>15.0</v>
      </c>
      <c r="B20" s="163"/>
      <c r="C20" s="162"/>
      <c r="D20" s="163"/>
      <c r="E20" s="157"/>
      <c r="F20" s="157"/>
      <c r="G20" s="158"/>
      <c r="H20" s="158"/>
      <c r="I20" s="158"/>
      <c r="J20" s="158"/>
      <c r="K20" s="163"/>
      <c r="L20" s="582"/>
      <c r="M20" s="175"/>
      <c r="N20" s="175"/>
      <c r="O20" s="175"/>
      <c r="P20" s="175"/>
      <c r="Q20" s="175"/>
      <c r="R20" s="175"/>
      <c r="S20" s="175"/>
      <c r="T20" s="175"/>
      <c r="U20" s="175"/>
      <c r="V20" s="175"/>
      <c r="W20" s="175"/>
      <c r="X20" s="175"/>
      <c r="Y20" s="175"/>
      <c r="Z20" s="175"/>
    </row>
    <row r="21" ht="15.75" customHeight="1">
      <c r="A21" s="163">
        <v>16.0</v>
      </c>
      <c r="B21" s="163"/>
      <c r="C21" s="163"/>
      <c r="D21" s="163"/>
      <c r="E21" s="157"/>
      <c r="F21" s="157"/>
      <c r="G21" s="158"/>
      <c r="H21" s="158"/>
      <c r="I21" s="158"/>
      <c r="J21" s="158"/>
      <c r="K21" s="163"/>
      <c r="L21" s="582"/>
      <c r="M21" s="175"/>
      <c r="N21" s="175"/>
      <c r="O21" s="175"/>
      <c r="P21" s="175"/>
      <c r="Q21" s="175"/>
      <c r="R21" s="175"/>
      <c r="S21" s="175"/>
      <c r="T21" s="175"/>
      <c r="U21" s="175"/>
      <c r="V21" s="175"/>
      <c r="W21" s="175"/>
      <c r="X21" s="175"/>
      <c r="Y21" s="175"/>
      <c r="Z21" s="175"/>
    </row>
    <row r="22" ht="15.75" customHeight="1">
      <c r="A22" s="163">
        <v>17.0</v>
      </c>
      <c r="B22" s="163"/>
      <c r="C22" s="163"/>
      <c r="D22" s="163"/>
      <c r="E22" s="157"/>
      <c r="F22" s="157"/>
      <c r="G22" s="158"/>
      <c r="H22" s="158"/>
      <c r="I22" s="158"/>
      <c r="J22" s="158"/>
      <c r="K22" s="163"/>
      <c r="L22" s="582"/>
      <c r="M22" s="175"/>
      <c r="N22" s="175"/>
      <c r="O22" s="175"/>
      <c r="P22" s="175"/>
      <c r="Q22" s="175"/>
      <c r="R22" s="175"/>
      <c r="S22" s="175"/>
      <c r="T22" s="175"/>
      <c r="U22" s="175"/>
      <c r="V22" s="175"/>
      <c r="W22" s="175"/>
      <c r="X22" s="175"/>
      <c r="Y22" s="175"/>
      <c r="Z22" s="175"/>
    </row>
    <row r="23" ht="15.75" customHeight="1">
      <c r="A23" s="163">
        <v>18.0</v>
      </c>
      <c r="B23" s="163"/>
      <c r="C23" s="163"/>
      <c r="D23" s="163"/>
      <c r="E23" s="157"/>
      <c r="F23" s="157"/>
      <c r="G23" s="158"/>
      <c r="H23" s="158"/>
      <c r="I23" s="158"/>
      <c r="J23" s="158"/>
      <c r="K23" s="163"/>
      <c r="L23" s="582"/>
      <c r="M23" s="175"/>
      <c r="N23" s="175"/>
      <c r="O23" s="175"/>
      <c r="P23" s="175"/>
      <c r="Q23" s="175"/>
      <c r="R23" s="175"/>
      <c r="S23" s="175"/>
      <c r="T23" s="175"/>
      <c r="U23" s="175"/>
      <c r="V23" s="175"/>
      <c r="W23" s="175"/>
      <c r="X23" s="175"/>
      <c r="Y23" s="175"/>
      <c r="Z23" s="175"/>
    </row>
    <row r="24" ht="15.75" customHeight="1">
      <c r="A24" s="163">
        <v>19.0</v>
      </c>
      <c r="B24" s="163"/>
      <c r="C24" s="163"/>
      <c r="D24" s="163"/>
      <c r="E24" s="547"/>
      <c r="F24" s="163"/>
      <c r="G24" s="158"/>
      <c r="H24" s="158"/>
      <c r="I24" s="158"/>
      <c r="J24" s="158"/>
      <c r="K24" s="163"/>
      <c r="L24" s="582"/>
      <c r="M24" s="175"/>
      <c r="N24" s="175"/>
      <c r="O24" s="175"/>
      <c r="P24" s="175"/>
      <c r="Q24" s="175"/>
      <c r="R24" s="175"/>
      <c r="S24" s="175"/>
      <c r="T24" s="175"/>
      <c r="U24" s="175"/>
      <c r="V24" s="175"/>
      <c r="W24" s="175"/>
      <c r="X24" s="175"/>
      <c r="Y24" s="175"/>
      <c r="Z24" s="175"/>
    </row>
    <row r="25" ht="15.75" customHeight="1">
      <c r="A25" s="163">
        <v>20.0</v>
      </c>
      <c r="B25" s="163"/>
      <c r="C25" s="163"/>
      <c r="D25" s="163"/>
      <c r="E25" s="163"/>
      <c r="F25" s="157"/>
      <c r="G25" s="158"/>
      <c r="H25" s="158"/>
      <c r="I25" s="158"/>
      <c r="J25" s="158"/>
      <c r="K25" s="163"/>
      <c r="L25" s="582"/>
      <c r="M25" s="175"/>
      <c r="N25" s="175"/>
      <c r="O25" s="175"/>
      <c r="P25" s="175"/>
      <c r="Q25" s="175"/>
      <c r="R25" s="175"/>
      <c r="S25" s="175"/>
      <c r="T25" s="175"/>
      <c r="U25" s="175"/>
      <c r="V25" s="175"/>
      <c r="W25" s="175"/>
      <c r="X25" s="175"/>
      <c r="Y25" s="175"/>
      <c r="Z25" s="175"/>
    </row>
    <row r="26" ht="15.75" customHeight="1">
      <c r="A26" s="163">
        <v>21.0</v>
      </c>
      <c r="B26" s="163"/>
      <c r="C26" s="163"/>
      <c r="D26" s="163"/>
      <c r="E26" s="163"/>
      <c r="F26" s="157"/>
      <c r="G26" s="158"/>
      <c r="H26" s="158"/>
      <c r="I26" s="158"/>
      <c r="J26" s="158"/>
      <c r="K26" s="163"/>
      <c r="L26" s="582"/>
      <c r="M26" s="175"/>
      <c r="N26" s="175"/>
      <c r="O26" s="175"/>
      <c r="P26" s="175"/>
      <c r="Q26" s="175"/>
      <c r="R26" s="175"/>
      <c r="S26" s="175"/>
      <c r="T26" s="175"/>
      <c r="U26" s="175"/>
      <c r="V26" s="175"/>
      <c r="W26" s="175"/>
      <c r="X26" s="175"/>
      <c r="Y26" s="175"/>
      <c r="Z26" s="175"/>
    </row>
    <row r="27" ht="15.75" customHeight="1">
      <c r="A27" s="163">
        <v>22.0</v>
      </c>
      <c r="B27" s="163"/>
      <c r="C27" s="163"/>
      <c r="D27" s="163"/>
      <c r="E27" s="163"/>
      <c r="F27" s="157"/>
      <c r="G27" s="158"/>
      <c r="H27" s="158"/>
      <c r="I27" s="158"/>
      <c r="J27" s="158"/>
      <c r="K27" s="163"/>
      <c r="L27" s="582"/>
      <c r="M27" s="175"/>
      <c r="N27" s="175"/>
      <c r="O27" s="175"/>
      <c r="P27" s="175"/>
      <c r="Q27" s="175"/>
      <c r="R27" s="175"/>
      <c r="S27" s="175"/>
      <c r="T27" s="175"/>
      <c r="U27" s="175"/>
      <c r="V27" s="175"/>
      <c r="W27" s="175"/>
      <c r="X27" s="175"/>
      <c r="Y27" s="175"/>
      <c r="Z27" s="175"/>
    </row>
    <row r="28" ht="15.75" customHeight="1">
      <c r="A28" s="163">
        <v>23.0</v>
      </c>
      <c r="B28" s="163"/>
      <c r="C28" s="163"/>
      <c r="D28" s="163"/>
      <c r="E28" s="163"/>
      <c r="F28" s="157"/>
      <c r="G28" s="158"/>
      <c r="H28" s="158"/>
      <c r="I28" s="158"/>
      <c r="J28" s="158"/>
      <c r="K28" s="163"/>
      <c r="L28" s="582"/>
      <c r="M28" s="175"/>
      <c r="N28" s="175"/>
      <c r="O28" s="175"/>
      <c r="P28" s="175"/>
      <c r="Q28" s="175"/>
      <c r="R28" s="175"/>
      <c r="S28" s="175"/>
      <c r="T28" s="175"/>
      <c r="U28" s="175"/>
      <c r="V28" s="175"/>
      <c r="W28" s="175"/>
      <c r="X28" s="175"/>
      <c r="Y28" s="175"/>
      <c r="Z28" s="175"/>
    </row>
    <row r="29" ht="15.75" customHeight="1">
      <c r="A29" s="163">
        <v>24.0</v>
      </c>
      <c r="B29" s="163"/>
      <c r="C29" s="163"/>
      <c r="D29" s="163"/>
      <c r="E29" s="163"/>
      <c r="F29" s="157"/>
      <c r="G29" s="158"/>
      <c r="H29" s="158"/>
      <c r="I29" s="158"/>
      <c r="J29" s="158"/>
      <c r="K29" s="163"/>
      <c r="L29" s="582"/>
      <c r="M29" s="175"/>
      <c r="N29" s="175"/>
      <c r="O29" s="175"/>
      <c r="P29" s="175"/>
      <c r="Q29" s="175"/>
      <c r="R29" s="175"/>
      <c r="S29" s="175"/>
      <c r="T29" s="175"/>
      <c r="U29" s="175"/>
      <c r="V29" s="175"/>
      <c r="W29" s="175"/>
      <c r="X29" s="175"/>
      <c r="Y29" s="175"/>
      <c r="Z29" s="175"/>
    </row>
    <row r="30" ht="15.75" customHeight="1">
      <c r="A30" s="163">
        <v>25.0</v>
      </c>
      <c r="B30" s="163"/>
      <c r="C30" s="163"/>
      <c r="D30" s="163"/>
      <c r="E30" s="163"/>
      <c r="F30" s="157"/>
      <c r="G30" s="158"/>
      <c r="H30" s="158"/>
      <c r="I30" s="158"/>
      <c r="J30" s="158"/>
      <c r="K30" s="163"/>
      <c r="L30" s="582"/>
      <c r="M30" s="175"/>
      <c r="N30" s="175"/>
      <c r="O30" s="175"/>
      <c r="P30" s="175"/>
      <c r="Q30" s="175"/>
      <c r="R30" s="175"/>
      <c r="S30" s="175"/>
      <c r="T30" s="175"/>
      <c r="U30" s="175"/>
      <c r="V30" s="175"/>
      <c r="W30" s="175"/>
      <c r="X30" s="175"/>
      <c r="Y30" s="175"/>
      <c r="Z30" s="175"/>
    </row>
    <row r="31" ht="15.75" customHeight="1">
      <c r="A31" s="163">
        <v>26.0</v>
      </c>
      <c r="B31" s="163"/>
      <c r="C31" s="163"/>
      <c r="D31" s="163"/>
      <c r="E31" s="157"/>
      <c r="F31" s="157"/>
      <c r="G31" s="158"/>
      <c r="H31" s="158"/>
      <c r="I31" s="158"/>
      <c r="J31" s="158"/>
      <c r="K31" s="163"/>
      <c r="L31" s="582"/>
      <c r="M31" s="175"/>
      <c r="N31" s="175"/>
      <c r="O31" s="175"/>
      <c r="P31" s="175"/>
      <c r="Q31" s="175"/>
      <c r="R31" s="175"/>
      <c r="S31" s="175"/>
      <c r="T31" s="175"/>
      <c r="U31" s="175"/>
      <c r="V31" s="175"/>
      <c r="W31" s="175"/>
      <c r="X31" s="175"/>
      <c r="Y31" s="175"/>
      <c r="Z31" s="175"/>
    </row>
    <row r="32" ht="15.75" customHeight="1">
      <c r="A32" s="163">
        <v>27.0</v>
      </c>
      <c r="B32" s="163"/>
      <c r="C32" s="163"/>
      <c r="D32" s="163"/>
      <c r="E32" s="163"/>
      <c r="F32" s="157"/>
      <c r="G32" s="158"/>
      <c r="H32" s="158"/>
      <c r="I32" s="158"/>
      <c r="J32" s="158"/>
      <c r="K32" s="163"/>
      <c r="L32" s="582"/>
      <c r="M32" s="175"/>
      <c r="N32" s="175"/>
      <c r="O32" s="175"/>
      <c r="P32" s="175"/>
      <c r="Q32" s="175"/>
      <c r="R32" s="175"/>
      <c r="S32" s="175"/>
      <c r="T32" s="175"/>
      <c r="U32" s="175"/>
      <c r="V32" s="175"/>
      <c r="W32" s="175"/>
      <c r="X32" s="175"/>
      <c r="Y32" s="175"/>
      <c r="Z32" s="175"/>
    </row>
    <row r="33" ht="15.75" customHeight="1">
      <c r="A33" s="163">
        <v>28.0</v>
      </c>
      <c r="B33" s="163"/>
      <c r="C33" s="163"/>
      <c r="D33" s="163"/>
      <c r="E33" s="157"/>
      <c r="F33" s="157"/>
      <c r="G33" s="158"/>
      <c r="H33" s="158"/>
      <c r="I33" s="158"/>
      <c r="J33" s="158"/>
      <c r="K33" s="163"/>
      <c r="L33" s="582"/>
      <c r="M33" s="175"/>
      <c r="N33" s="175"/>
      <c r="O33" s="175"/>
      <c r="P33" s="175"/>
      <c r="Q33" s="175"/>
      <c r="R33" s="175"/>
      <c r="S33" s="175"/>
      <c r="T33" s="175"/>
      <c r="U33" s="175"/>
      <c r="V33" s="175"/>
      <c r="W33" s="175"/>
      <c r="X33" s="175"/>
      <c r="Y33" s="175"/>
      <c r="Z33" s="175"/>
    </row>
    <row r="34" ht="15.75" customHeight="1">
      <c r="A34" s="163">
        <v>29.0</v>
      </c>
      <c r="B34" s="163"/>
      <c r="C34" s="163"/>
      <c r="D34" s="163"/>
      <c r="E34" s="163"/>
      <c r="F34" s="157"/>
      <c r="G34" s="158"/>
      <c r="H34" s="158"/>
      <c r="I34" s="158"/>
      <c r="J34" s="158"/>
      <c r="K34" s="163"/>
      <c r="L34" s="582"/>
      <c r="M34" s="175"/>
      <c r="N34" s="175"/>
      <c r="O34" s="175"/>
      <c r="P34" s="175"/>
      <c r="Q34" s="175"/>
      <c r="R34" s="175"/>
      <c r="S34" s="175"/>
      <c r="T34" s="175"/>
      <c r="U34" s="175"/>
      <c r="V34" s="175"/>
      <c r="W34" s="175"/>
      <c r="X34" s="175"/>
      <c r="Y34" s="175"/>
      <c r="Z34" s="175"/>
    </row>
    <row r="35" ht="15.75" customHeight="1">
      <c r="A35" s="163">
        <v>30.0</v>
      </c>
      <c r="B35" s="163"/>
      <c r="C35" s="163"/>
      <c r="D35" s="163"/>
      <c r="E35" s="163"/>
      <c r="F35" s="157"/>
      <c r="G35" s="158"/>
      <c r="H35" s="158"/>
      <c r="I35" s="158"/>
      <c r="J35" s="158"/>
      <c r="K35" s="163"/>
      <c r="L35" s="582"/>
      <c r="M35" s="175"/>
      <c r="N35" s="175"/>
      <c r="O35" s="175"/>
      <c r="P35" s="175"/>
      <c r="Q35" s="175"/>
      <c r="R35" s="175"/>
      <c r="S35" s="175"/>
      <c r="T35" s="175"/>
      <c r="U35" s="175"/>
      <c r="V35" s="175"/>
      <c r="W35" s="175"/>
      <c r="X35" s="175"/>
      <c r="Y35" s="175"/>
      <c r="Z35" s="175"/>
    </row>
    <row r="36" ht="15.75" customHeight="1">
      <c r="A36" s="163">
        <v>31.0</v>
      </c>
      <c r="B36" s="163"/>
      <c r="C36" s="163"/>
      <c r="D36" s="163"/>
      <c r="E36" s="157"/>
      <c r="F36" s="157"/>
      <c r="G36" s="158"/>
      <c r="H36" s="158"/>
      <c r="I36" s="158"/>
      <c r="J36" s="158"/>
      <c r="K36" s="163"/>
      <c r="L36" s="582"/>
      <c r="M36" s="175"/>
      <c r="N36" s="175"/>
      <c r="O36" s="175"/>
      <c r="P36" s="175"/>
      <c r="Q36" s="175"/>
      <c r="R36" s="175"/>
      <c r="S36" s="175"/>
      <c r="T36" s="175"/>
      <c r="U36" s="175"/>
      <c r="V36" s="175"/>
      <c r="W36" s="175"/>
      <c r="X36" s="175"/>
      <c r="Y36" s="175"/>
      <c r="Z36" s="175"/>
    </row>
    <row r="37" ht="15.75" customHeight="1">
      <c r="A37" s="163">
        <v>32.0</v>
      </c>
      <c r="B37" s="163"/>
      <c r="C37" s="163"/>
      <c r="D37" s="163"/>
      <c r="E37" s="163"/>
      <c r="F37" s="157"/>
      <c r="G37" s="158"/>
      <c r="H37" s="158"/>
      <c r="I37" s="158"/>
      <c r="J37" s="158"/>
      <c r="K37" s="163"/>
      <c r="L37" s="582"/>
      <c r="M37" s="175"/>
      <c r="N37" s="175"/>
      <c r="O37" s="175"/>
      <c r="P37" s="175"/>
      <c r="Q37" s="175"/>
      <c r="R37" s="175"/>
      <c r="S37" s="175"/>
      <c r="T37" s="175"/>
      <c r="U37" s="175"/>
      <c r="V37" s="175"/>
      <c r="W37" s="175"/>
      <c r="X37" s="175"/>
      <c r="Y37" s="175"/>
      <c r="Z37" s="175"/>
    </row>
    <row r="38" ht="15.75" customHeight="1">
      <c r="A38" s="163">
        <v>33.0</v>
      </c>
      <c r="B38" s="163"/>
      <c r="C38" s="163"/>
      <c r="D38" s="163"/>
      <c r="E38" s="163"/>
      <c r="F38" s="157"/>
      <c r="G38" s="158"/>
      <c r="H38" s="158"/>
      <c r="I38" s="158"/>
      <c r="J38" s="158"/>
      <c r="K38" s="163"/>
      <c r="L38" s="582"/>
      <c r="M38" s="175"/>
      <c r="N38" s="175"/>
      <c r="O38" s="175"/>
      <c r="P38" s="175"/>
      <c r="Q38" s="175"/>
      <c r="R38" s="175"/>
      <c r="S38" s="175"/>
      <c r="T38" s="175"/>
      <c r="U38" s="175"/>
      <c r="V38" s="175"/>
      <c r="W38" s="175"/>
      <c r="X38" s="175"/>
      <c r="Y38" s="175"/>
      <c r="Z38" s="175"/>
    </row>
    <row r="39" ht="15.75" customHeight="1">
      <c r="A39" s="163">
        <v>34.0</v>
      </c>
      <c r="B39" s="163"/>
      <c r="C39" s="163"/>
      <c r="D39" s="163"/>
      <c r="E39" s="163"/>
      <c r="F39" s="157"/>
      <c r="G39" s="158"/>
      <c r="H39" s="158"/>
      <c r="I39" s="158"/>
      <c r="J39" s="158"/>
      <c r="K39" s="163"/>
      <c r="L39" s="582"/>
      <c r="M39" s="175"/>
      <c r="N39" s="175"/>
      <c r="O39" s="175"/>
      <c r="P39" s="175"/>
      <c r="Q39" s="175"/>
      <c r="R39" s="175"/>
      <c r="S39" s="175"/>
      <c r="T39" s="175"/>
      <c r="U39" s="175"/>
      <c r="V39" s="175"/>
      <c r="W39" s="175"/>
      <c r="X39" s="175"/>
      <c r="Y39" s="175"/>
      <c r="Z39" s="175"/>
    </row>
    <row r="40" ht="15.75" customHeight="1">
      <c r="A40" s="163">
        <v>35.0</v>
      </c>
      <c r="B40" s="163"/>
      <c r="C40" s="163"/>
      <c r="D40" s="313"/>
      <c r="E40" s="163"/>
      <c r="F40" s="157"/>
      <c r="G40" s="158"/>
      <c r="H40" s="158"/>
      <c r="I40" s="158"/>
      <c r="J40" s="158"/>
      <c r="K40" s="163"/>
      <c r="L40" s="582"/>
      <c r="M40" s="175"/>
      <c r="N40" s="175"/>
      <c r="O40" s="175"/>
      <c r="P40" s="175"/>
      <c r="Q40" s="175"/>
      <c r="R40" s="175"/>
      <c r="S40" s="175"/>
      <c r="T40" s="175"/>
      <c r="U40" s="175"/>
      <c r="V40" s="175"/>
      <c r="W40" s="175"/>
      <c r="X40" s="175"/>
      <c r="Y40" s="175"/>
      <c r="Z40" s="175"/>
    </row>
    <row r="41" ht="15.75" customHeight="1">
      <c r="A41" s="163">
        <v>36.0</v>
      </c>
      <c r="B41" s="163"/>
      <c r="C41" s="162"/>
      <c r="D41" s="313"/>
      <c r="E41" s="163"/>
      <c r="F41" s="157"/>
      <c r="G41" s="158"/>
      <c r="H41" s="158"/>
      <c r="I41" s="158"/>
      <c r="J41" s="158"/>
      <c r="K41" s="163"/>
      <c r="L41" s="582"/>
      <c r="M41" s="175"/>
      <c r="N41" s="175"/>
      <c r="O41" s="175"/>
      <c r="P41" s="175"/>
      <c r="Q41" s="175"/>
      <c r="R41" s="175"/>
      <c r="S41" s="175"/>
      <c r="T41" s="175"/>
      <c r="U41" s="175"/>
      <c r="V41" s="175"/>
      <c r="W41" s="175"/>
      <c r="X41" s="175"/>
      <c r="Y41" s="175"/>
      <c r="Z41" s="175"/>
    </row>
    <row r="42" ht="15.75" customHeight="1">
      <c r="A42" s="163">
        <v>37.0</v>
      </c>
      <c r="B42" s="163"/>
      <c r="C42" s="163"/>
      <c r="D42" s="163"/>
      <c r="E42" s="157"/>
      <c r="F42" s="157"/>
      <c r="G42" s="158"/>
      <c r="H42" s="158"/>
      <c r="I42" s="158"/>
      <c r="J42" s="158"/>
      <c r="K42" s="163"/>
      <c r="L42" s="582"/>
      <c r="M42" s="175"/>
      <c r="N42" s="175"/>
      <c r="O42" s="175"/>
      <c r="P42" s="175"/>
      <c r="Q42" s="175"/>
      <c r="R42" s="175"/>
      <c r="S42" s="175"/>
      <c r="T42" s="175"/>
      <c r="U42" s="175"/>
      <c r="V42" s="175"/>
      <c r="W42" s="175"/>
      <c r="X42" s="175"/>
      <c r="Y42" s="175"/>
      <c r="Z42" s="175"/>
    </row>
    <row r="43" ht="15.75" customHeight="1">
      <c r="A43" s="163">
        <v>38.0</v>
      </c>
      <c r="B43" s="163"/>
      <c r="C43" s="163"/>
      <c r="D43" s="163"/>
      <c r="E43" s="163"/>
      <c r="F43" s="157"/>
      <c r="G43" s="158"/>
      <c r="H43" s="158"/>
      <c r="I43" s="158"/>
      <c r="J43" s="158"/>
      <c r="K43" s="163"/>
      <c r="L43" s="582"/>
      <c r="M43" s="175"/>
      <c r="N43" s="175"/>
      <c r="O43" s="175"/>
      <c r="P43" s="175"/>
      <c r="Q43" s="175"/>
      <c r="R43" s="175"/>
      <c r="S43" s="175"/>
      <c r="T43" s="175"/>
      <c r="U43" s="175"/>
      <c r="V43" s="175"/>
      <c r="W43" s="175"/>
      <c r="X43" s="175"/>
      <c r="Y43" s="175"/>
      <c r="Z43" s="175"/>
    </row>
    <row r="44" ht="15.75" customHeight="1">
      <c r="A44" s="163">
        <v>39.0</v>
      </c>
      <c r="B44" s="163"/>
      <c r="C44" s="163"/>
      <c r="D44" s="163"/>
      <c r="E44" s="163"/>
      <c r="F44" s="157"/>
      <c r="G44" s="158"/>
      <c r="H44" s="158"/>
      <c r="I44" s="158"/>
      <c r="J44" s="158"/>
      <c r="K44" s="163"/>
      <c r="L44" s="582"/>
      <c r="M44" s="175"/>
      <c r="N44" s="175"/>
      <c r="O44" s="175"/>
      <c r="P44" s="175"/>
      <c r="Q44" s="175"/>
      <c r="R44" s="175"/>
      <c r="S44" s="175"/>
      <c r="T44" s="175"/>
      <c r="U44" s="175"/>
      <c r="V44" s="175"/>
      <c r="W44" s="175"/>
      <c r="X44" s="175"/>
      <c r="Y44" s="175"/>
      <c r="Z44" s="175"/>
    </row>
    <row r="45" ht="15.75" customHeight="1">
      <c r="A45" s="163">
        <v>40.0</v>
      </c>
      <c r="B45" s="163"/>
      <c r="C45" s="163"/>
      <c r="D45" s="163"/>
      <c r="E45" s="163"/>
      <c r="F45" s="157"/>
      <c r="G45" s="158"/>
      <c r="H45" s="158"/>
      <c r="I45" s="158"/>
      <c r="J45" s="158"/>
      <c r="K45" s="163"/>
      <c r="L45" s="582"/>
      <c r="M45" s="175"/>
      <c r="N45" s="175"/>
      <c r="O45" s="175"/>
      <c r="P45" s="175"/>
      <c r="Q45" s="175"/>
      <c r="R45" s="175"/>
      <c r="S45" s="175"/>
      <c r="T45" s="175"/>
      <c r="U45" s="175"/>
      <c r="V45" s="175"/>
      <c r="W45" s="175"/>
      <c r="X45" s="175"/>
      <c r="Y45" s="175"/>
      <c r="Z45" s="175"/>
    </row>
    <row r="46" ht="15.75" customHeight="1">
      <c r="A46" s="163">
        <v>41.0</v>
      </c>
      <c r="B46" s="163"/>
      <c r="C46" s="163"/>
      <c r="D46" s="163"/>
      <c r="E46" s="163"/>
      <c r="F46" s="157"/>
      <c r="G46" s="158"/>
      <c r="H46" s="158"/>
      <c r="I46" s="158"/>
      <c r="J46" s="158"/>
      <c r="K46" s="163"/>
      <c r="L46" s="582"/>
      <c r="M46" s="175"/>
      <c r="N46" s="175"/>
      <c r="O46" s="175"/>
      <c r="P46" s="175"/>
      <c r="Q46" s="175"/>
      <c r="R46" s="175"/>
      <c r="S46" s="175"/>
      <c r="T46" s="175"/>
      <c r="U46" s="175"/>
      <c r="V46" s="175"/>
      <c r="W46" s="175"/>
      <c r="X46" s="175"/>
      <c r="Y46" s="175"/>
      <c r="Z46" s="175"/>
    </row>
    <row r="47" ht="15.75" customHeight="1">
      <c r="A47" s="163">
        <v>42.0</v>
      </c>
      <c r="B47" s="163"/>
      <c r="C47" s="163"/>
      <c r="D47" s="163"/>
      <c r="E47" s="157"/>
      <c r="F47" s="157"/>
      <c r="G47" s="158"/>
      <c r="H47" s="158"/>
      <c r="I47" s="158"/>
      <c r="J47" s="158"/>
      <c r="K47" s="163"/>
      <c r="L47" s="582"/>
      <c r="M47" s="175"/>
      <c r="N47" s="175"/>
      <c r="O47" s="175"/>
      <c r="P47" s="175"/>
      <c r="Q47" s="175"/>
      <c r="R47" s="175"/>
      <c r="S47" s="175"/>
      <c r="T47" s="175"/>
      <c r="U47" s="175"/>
      <c r="V47" s="175"/>
      <c r="W47" s="175"/>
      <c r="X47" s="175"/>
      <c r="Y47" s="175"/>
      <c r="Z47" s="175"/>
    </row>
    <row r="48" ht="15.75" customHeight="1">
      <c r="A48" s="163">
        <v>43.0</v>
      </c>
      <c r="B48" s="163"/>
      <c r="C48" s="163"/>
      <c r="D48" s="163"/>
      <c r="E48" s="157"/>
      <c r="F48" s="157"/>
      <c r="G48" s="158"/>
      <c r="H48" s="158"/>
      <c r="I48" s="158"/>
      <c r="J48" s="158"/>
      <c r="K48" s="163"/>
      <c r="L48" s="582"/>
      <c r="M48" s="175"/>
      <c r="N48" s="175"/>
      <c r="O48" s="175"/>
      <c r="P48" s="175"/>
      <c r="Q48" s="175"/>
      <c r="R48" s="175"/>
      <c r="S48" s="175"/>
      <c r="T48" s="175"/>
      <c r="U48" s="175"/>
      <c r="V48" s="175"/>
      <c r="W48" s="175"/>
      <c r="X48" s="175"/>
      <c r="Y48" s="175"/>
      <c r="Z48" s="175"/>
    </row>
    <row r="49" ht="15.75" customHeight="1">
      <c r="A49" s="163">
        <v>44.0</v>
      </c>
      <c r="B49" s="163"/>
      <c r="C49" s="163"/>
      <c r="D49" s="163"/>
      <c r="E49" s="163"/>
      <c r="F49" s="157"/>
      <c r="G49" s="158"/>
      <c r="H49" s="158"/>
      <c r="I49" s="158"/>
      <c r="J49" s="158"/>
      <c r="K49" s="163"/>
      <c r="L49" s="582"/>
      <c r="M49" s="175"/>
      <c r="N49" s="175"/>
      <c r="O49" s="175"/>
      <c r="P49" s="175"/>
      <c r="Q49" s="175"/>
      <c r="R49" s="175"/>
      <c r="S49" s="175"/>
      <c r="T49" s="175"/>
      <c r="U49" s="175"/>
      <c r="V49" s="175"/>
      <c r="W49" s="175"/>
      <c r="X49" s="175"/>
      <c r="Y49" s="175"/>
      <c r="Z49" s="175"/>
    </row>
    <row r="50" ht="15.75" customHeight="1">
      <c r="A50" s="163">
        <v>45.0</v>
      </c>
      <c r="B50" s="163"/>
      <c r="C50" s="163"/>
      <c r="D50" s="163"/>
      <c r="E50" s="163"/>
      <c r="F50" s="157"/>
      <c r="G50" s="158"/>
      <c r="H50" s="158"/>
      <c r="I50" s="158"/>
      <c r="J50" s="158"/>
      <c r="K50" s="163"/>
      <c r="L50" s="582"/>
      <c r="M50" s="175"/>
      <c r="N50" s="175"/>
      <c r="O50" s="175"/>
      <c r="P50" s="175"/>
      <c r="Q50" s="175"/>
      <c r="R50" s="175"/>
      <c r="S50" s="175"/>
      <c r="T50" s="175"/>
      <c r="U50" s="175"/>
      <c r="V50" s="175"/>
      <c r="W50" s="175"/>
      <c r="X50" s="175"/>
      <c r="Y50" s="175"/>
      <c r="Z50" s="175"/>
    </row>
    <row r="51" ht="15.75" customHeight="1">
      <c r="A51" s="163">
        <v>46.0</v>
      </c>
      <c r="B51" s="163"/>
      <c r="C51" s="163"/>
      <c r="D51" s="163"/>
      <c r="E51" s="163"/>
      <c r="F51" s="157"/>
      <c r="G51" s="158"/>
      <c r="H51" s="158"/>
      <c r="I51" s="158"/>
      <c r="J51" s="158"/>
      <c r="K51" s="163"/>
      <c r="L51" s="582"/>
      <c r="M51" s="175"/>
      <c r="N51" s="175"/>
      <c r="O51" s="175"/>
      <c r="P51" s="175"/>
      <c r="Q51" s="175"/>
      <c r="R51" s="175"/>
      <c r="S51" s="175"/>
      <c r="T51" s="175"/>
      <c r="U51" s="175"/>
      <c r="V51" s="175"/>
      <c r="W51" s="175"/>
      <c r="X51" s="175"/>
      <c r="Y51" s="175"/>
      <c r="Z51" s="175"/>
    </row>
    <row r="52" ht="15.75" customHeight="1">
      <c r="A52" s="163">
        <v>47.0</v>
      </c>
      <c r="B52" s="163"/>
      <c r="C52" s="163"/>
      <c r="D52" s="163"/>
      <c r="E52" s="163"/>
      <c r="F52" s="157"/>
      <c r="G52" s="158"/>
      <c r="H52" s="158"/>
      <c r="I52" s="158"/>
      <c r="J52" s="158"/>
      <c r="K52" s="163"/>
      <c r="L52" s="582"/>
      <c r="M52" s="175"/>
      <c r="N52" s="175"/>
      <c r="O52" s="175"/>
      <c r="P52" s="175"/>
      <c r="Q52" s="175"/>
      <c r="R52" s="175"/>
      <c r="S52" s="175"/>
      <c r="T52" s="175"/>
      <c r="U52" s="175"/>
      <c r="V52" s="175"/>
      <c r="W52" s="175"/>
      <c r="X52" s="175"/>
      <c r="Y52" s="175"/>
      <c r="Z52" s="175"/>
    </row>
    <row r="53" ht="15.75" customHeight="1">
      <c r="A53" s="163">
        <v>48.0</v>
      </c>
      <c r="B53" s="163"/>
      <c r="C53" s="163"/>
      <c r="D53" s="163"/>
      <c r="E53" s="157"/>
      <c r="F53" s="157"/>
      <c r="G53" s="158"/>
      <c r="H53" s="158"/>
      <c r="I53" s="158"/>
      <c r="J53" s="158"/>
      <c r="K53" s="163"/>
      <c r="L53" s="582"/>
      <c r="M53" s="175"/>
      <c r="N53" s="175"/>
      <c r="O53" s="175"/>
      <c r="P53" s="175"/>
      <c r="Q53" s="175"/>
      <c r="R53" s="175"/>
      <c r="S53" s="175"/>
      <c r="T53" s="175"/>
      <c r="U53" s="175"/>
      <c r="V53" s="175"/>
      <c r="W53" s="175"/>
      <c r="X53" s="175"/>
      <c r="Y53" s="175"/>
      <c r="Z53" s="175"/>
    </row>
    <row r="54" ht="15.75" customHeight="1">
      <c r="A54" s="163">
        <v>49.0</v>
      </c>
      <c r="B54" s="163"/>
      <c r="C54" s="163"/>
      <c r="D54" s="163"/>
      <c r="E54" s="163"/>
      <c r="F54" s="157"/>
      <c r="G54" s="158"/>
      <c r="H54" s="158"/>
      <c r="I54" s="158"/>
      <c r="J54" s="158"/>
      <c r="K54" s="163"/>
      <c r="L54" s="582"/>
      <c r="M54" s="175"/>
      <c r="N54" s="175"/>
      <c r="O54" s="175"/>
      <c r="P54" s="175"/>
      <c r="Q54" s="175"/>
      <c r="R54" s="175"/>
      <c r="S54" s="175"/>
      <c r="T54" s="175"/>
      <c r="U54" s="175"/>
      <c r="V54" s="175"/>
      <c r="W54" s="175"/>
      <c r="X54" s="175"/>
      <c r="Y54" s="175"/>
      <c r="Z54" s="175"/>
    </row>
    <row r="55" ht="15.75" customHeight="1">
      <c r="A55" s="163">
        <v>50.0</v>
      </c>
      <c r="B55" s="163"/>
      <c r="C55" s="163"/>
      <c r="D55" s="163"/>
      <c r="E55" s="163"/>
      <c r="F55" s="157"/>
      <c r="G55" s="158"/>
      <c r="H55" s="158"/>
      <c r="I55" s="158"/>
      <c r="J55" s="158"/>
      <c r="K55" s="163"/>
      <c r="L55" s="582"/>
      <c r="M55" s="175"/>
      <c r="N55" s="175"/>
      <c r="O55" s="175"/>
      <c r="P55" s="175"/>
      <c r="Q55" s="175"/>
      <c r="R55" s="175"/>
      <c r="S55" s="175"/>
      <c r="T55" s="175"/>
      <c r="U55" s="175"/>
      <c r="V55" s="175"/>
      <c r="W55" s="175"/>
      <c r="X55" s="175"/>
      <c r="Y55" s="175"/>
      <c r="Z55" s="175"/>
    </row>
    <row r="56" ht="15.75" customHeight="1">
      <c r="A56" s="163">
        <v>51.0</v>
      </c>
      <c r="B56" s="163"/>
      <c r="C56" s="163"/>
      <c r="D56" s="163"/>
      <c r="E56" s="157"/>
      <c r="F56" s="157"/>
      <c r="G56" s="158"/>
      <c r="H56" s="158"/>
      <c r="I56" s="158"/>
      <c r="J56" s="158"/>
      <c r="K56" s="163"/>
      <c r="L56" s="582"/>
      <c r="M56" s="175"/>
      <c r="N56" s="175"/>
      <c r="O56" s="175"/>
      <c r="P56" s="175"/>
      <c r="Q56" s="175"/>
      <c r="R56" s="175"/>
      <c r="S56" s="175"/>
      <c r="T56" s="175"/>
      <c r="U56" s="175"/>
      <c r="V56" s="175"/>
      <c r="W56" s="175"/>
      <c r="X56" s="175"/>
      <c r="Y56" s="175"/>
      <c r="Z56" s="175"/>
    </row>
    <row r="57" ht="15.75" customHeight="1">
      <c r="A57" s="163">
        <v>52.0</v>
      </c>
      <c r="B57" s="163"/>
      <c r="C57" s="163"/>
      <c r="D57" s="163"/>
      <c r="E57" s="163"/>
      <c r="F57" s="157"/>
      <c r="G57" s="158"/>
      <c r="H57" s="158"/>
      <c r="I57" s="158"/>
      <c r="J57" s="158"/>
      <c r="K57" s="163"/>
      <c r="L57" s="582"/>
      <c r="M57" s="175"/>
      <c r="N57" s="175"/>
      <c r="O57" s="175"/>
      <c r="P57" s="175"/>
      <c r="Q57" s="175"/>
      <c r="R57" s="175"/>
      <c r="S57" s="175"/>
      <c r="T57" s="175"/>
      <c r="U57" s="175"/>
      <c r="V57" s="175"/>
      <c r="W57" s="175"/>
      <c r="X57" s="175"/>
      <c r="Y57" s="175"/>
      <c r="Z57" s="175"/>
    </row>
    <row r="58" ht="15.75" customHeight="1">
      <c r="A58" s="163">
        <v>53.0</v>
      </c>
      <c r="B58" s="163"/>
      <c r="C58" s="163"/>
      <c r="D58" s="163"/>
      <c r="E58" s="163"/>
      <c r="F58" s="157"/>
      <c r="G58" s="158"/>
      <c r="H58" s="158"/>
      <c r="I58" s="158"/>
      <c r="J58" s="158"/>
      <c r="K58" s="163"/>
      <c r="L58" s="582"/>
      <c r="M58" s="175"/>
      <c r="N58" s="175"/>
      <c r="O58" s="175"/>
      <c r="P58" s="175"/>
      <c r="Q58" s="175"/>
      <c r="R58" s="175"/>
      <c r="S58" s="175"/>
      <c r="T58" s="175"/>
      <c r="U58" s="175"/>
      <c r="V58" s="175"/>
      <c r="W58" s="175"/>
      <c r="X58" s="175"/>
      <c r="Y58" s="175"/>
      <c r="Z58" s="175"/>
    </row>
    <row r="59" ht="15.75" customHeight="1">
      <c r="A59" s="163">
        <v>54.0</v>
      </c>
      <c r="B59" s="163"/>
      <c r="C59" s="163"/>
      <c r="D59" s="163"/>
      <c r="E59" s="163"/>
      <c r="F59" s="157"/>
      <c r="G59" s="158"/>
      <c r="H59" s="158"/>
      <c r="I59" s="158"/>
      <c r="J59" s="158"/>
      <c r="K59" s="163"/>
      <c r="L59" s="582"/>
      <c r="M59" s="175"/>
      <c r="N59" s="175"/>
      <c r="O59" s="175"/>
      <c r="P59" s="175"/>
      <c r="Q59" s="175"/>
      <c r="R59" s="175"/>
      <c r="S59" s="175"/>
      <c r="T59" s="175"/>
      <c r="U59" s="175"/>
      <c r="V59" s="175"/>
      <c r="W59" s="175"/>
      <c r="X59" s="175"/>
      <c r="Y59" s="175"/>
      <c r="Z59" s="175"/>
    </row>
    <row r="60" ht="15.75" customHeight="1">
      <c r="A60" s="163">
        <v>55.0</v>
      </c>
      <c r="B60" s="163"/>
      <c r="C60" s="163"/>
      <c r="D60" s="163"/>
      <c r="E60" s="163"/>
      <c r="F60" s="157"/>
      <c r="G60" s="158"/>
      <c r="H60" s="158"/>
      <c r="I60" s="158"/>
      <c r="J60" s="158"/>
      <c r="K60" s="163"/>
      <c r="L60" s="582"/>
      <c r="M60" s="175"/>
      <c r="N60" s="175"/>
      <c r="O60" s="175"/>
      <c r="P60" s="175"/>
      <c r="Q60" s="175"/>
      <c r="R60" s="175"/>
      <c r="S60" s="175"/>
      <c r="T60" s="175"/>
      <c r="U60" s="175"/>
      <c r="V60" s="175"/>
      <c r="W60" s="175"/>
      <c r="X60" s="175"/>
      <c r="Y60" s="175"/>
      <c r="Z60" s="175"/>
    </row>
    <row r="61" ht="15.75" customHeight="1">
      <c r="A61" s="163">
        <v>56.0</v>
      </c>
      <c r="B61" s="163"/>
      <c r="C61" s="163"/>
      <c r="D61" s="163"/>
      <c r="E61" s="163"/>
      <c r="F61" s="157"/>
      <c r="G61" s="158"/>
      <c r="H61" s="158"/>
      <c r="I61" s="158"/>
      <c r="J61" s="158"/>
      <c r="K61" s="163"/>
      <c r="L61" s="582"/>
      <c r="M61" s="175"/>
      <c r="N61" s="175"/>
      <c r="O61" s="175"/>
      <c r="P61" s="175"/>
      <c r="Q61" s="175"/>
      <c r="R61" s="175"/>
      <c r="S61" s="175"/>
      <c r="T61" s="175"/>
      <c r="U61" s="175"/>
      <c r="V61" s="175"/>
      <c r="W61" s="175"/>
      <c r="X61" s="175"/>
      <c r="Y61" s="175"/>
      <c r="Z61" s="175"/>
    </row>
    <row r="62" ht="15.75" customHeight="1">
      <c r="A62" s="163">
        <v>57.0</v>
      </c>
      <c r="B62" s="163"/>
      <c r="C62" s="163"/>
      <c r="D62" s="163"/>
      <c r="E62" s="163"/>
      <c r="F62" s="157"/>
      <c r="G62" s="158"/>
      <c r="H62" s="158"/>
      <c r="I62" s="158"/>
      <c r="J62" s="158"/>
      <c r="K62" s="163"/>
      <c r="L62" s="582"/>
      <c r="M62" s="175"/>
      <c r="N62" s="175"/>
      <c r="O62" s="175"/>
      <c r="P62" s="175"/>
      <c r="Q62" s="175"/>
      <c r="R62" s="175"/>
      <c r="S62" s="175"/>
      <c r="T62" s="175"/>
      <c r="U62" s="175"/>
      <c r="V62" s="175"/>
      <c r="W62" s="175"/>
      <c r="X62" s="175"/>
      <c r="Y62" s="175"/>
      <c r="Z62" s="175"/>
    </row>
    <row r="63" ht="15.75" customHeight="1">
      <c r="A63" s="163">
        <v>58.0</v>
      </c>
      <c r="B63" s="163"/>
      <c r="C63" s="163"/>
      <c r="D63" s="163"/>
      <c r="E63" s="157"/>
      <c r="F63" s="157"/>
      <c r="G63" s="158"/>
      <c r="H63" s="158"/>
      <c r="I63" s="158"/>
      <c r="J63" s="158"/>
      <c r="K63" s="163"/>
      <c r="L63" s="582"/>
      <c r="M63" s="175"/>
      <c r="N63" s="175"/>
      <c r="O63" s="175"/>
      <c r="P63" s="175"/>
      <c r="Q63" s="175"/>
      <c r="R63" s="175"/>
      <c r="S63" s="175"/>
      <c r="T63" s="175"/>
      <c r="U63" s="175"/>
      <c r="V63" s="175"/>
      <c r="W63" s="175"/>
      <c r="X63" s="175"/>
      <c r="Y63" s="175"/>
      <c r="Z63" s="175"/>
    </row>
    <row r="64" ht="15.75" customHeight="1">
      <c r="A64" s="163">
        <v>59.0</v>
      </c>
      <c r="B64" s="163"/>
      <c r="C64" s="163"/>
      <c r="D64" s="163"/>
      <c r="E64" s="157"/>
      <c r="F64" s="157"/>
      <c r="G64" s="158"/>
      <c r="H64" s="158"/>
      <c r="I64" s="158"/>
      <c r="J64" s="158"/>
      <c r="K64" s="163"/>
      <c r="L64" s="582"/>
      <c r="M64" s="175"/>
      <c r="N64" s="175"/>
      <c r="O64" s="175"/>
      <c r="P64" s="175"/>
      <c r="Q64" s="175"/>
      <c r="R64" s="175"/>
      <c r="S64" s="175"/>
      <c r="T64" s="175"/>
      <c r="U64" s="175"/>
      <c r="V64" s="175"/>
      <c r="W64" s="175"/>
      <c r="X64" s="175"/>
      <c r="Y64" s="175"/>
      <c r="Z64" s="175"/>
    </row>
    <row r="65" ht="15.75" customHeight="1">
      <c r="A65" s="163">
        <v>60.0</v>
      </c>
      <c r="B65" s="163"/>
      <c r="C65" s="163"/>
      <c r="D65" s="163"/>
      <c r="E65" s="157"/>
      <c r="F65" s="157"/>
      <c r="G65" s="158"/>
      <c r="H65" s="158"/>
      <c r="I65" s="158"/>
      <c r="J65" s="158"/>
      <c r="K65" s="163"/>
      <c r="L65" s="582"/>
      <c r="M65" s="175"/>
      <c r="N65" s="175"/>
      <c r="O65" s="175"/>
      <c r="P65" s="175"/>
      <c r="Q65" s="175"/>
      <c r="R65" s="175"/>
      <c r="S65" s="175"/>
      <c r="T65" s="175"/>
      <c r="U65" s="175"/>
      <c r="V65" s="175"/>
      <c r="W65" s="175"/>
      <c r="X65" s="175"/>
      <c r="Y65" s="175"/>
      <c r="Z65" s="175"/>
    </row>
    <row r="66" ht="15.75" customHeight="1">
      <c r="A66" s="163">
        <v>61.0</v>
      </c>
      <c r="B66" s="163"/>
      <c r="C66" s="163"/>
      <c r="D66" s="163"/>
      <c r="E66" s="157"/>
      <c r="F66" s="157"/>
      <c r="G66" s="158"/>
      <c r="H66" s="158"/>
      <c r="I66" s="158"/>
      <c r="J66" s="158"/>
      <c r="K66" s="163"/>
      <c r="L66" s="582"/>
      <c r="M66" s="175"/>
      <c r="N66" s="175"/>
      <c r="O66" s="175"/>
      <c r="P66" s="175"/>
      <c r="Q66" s="175"/>
      <c r="R66" s="175"/>
      <c r="S66" s="175"/>
      <c r="T66" s="175"/>
      <c r="U66" s="175"/>
      <c r="V66" s="175"/>
      <c r="W66" s="175"/>
      <c r="X66" s="175"/>
      <c r="Y66" s="175"/>
      <c r="Z66" s="175"/>
    </row>
    <row r="67" ht="15.75" customHeight="1">
      <c r="A67" s="163">
        <v>62.0</v>
      </c>
      <c r="B67" s="163"/>
      <c r="C67" s="163"/>
      <c r="D67" s="163"/>
      <c r="E67" s="547"/>
      <c r="F67" s="157"/>
      <c r="G67" s="158"/>
      <c r="H67" s="158"/>
      <c r="I67" s="158"/>
      <c r="J67" s="158"/>
      <c r="K67" s="163"/>
      <c r="L67" s="582"/>
      <c r="M67" s="175"/>
      <c r="N67" s="175"/>
      <c r="O67" s="175"/>
      <c r="P67" s="175"/>
      <c r="Q67" s="175"/>
      <c r="R67" s="175"/>
      <c r="S67" s="175"/>
      <c r="T67" s="175"/>
      <c r="U67" s="175"/>
      <c r="V67" s="175"/>
      <c r="W67" s="175"/>
      <c r="X67" s="175"/>
      <c r="Y67" s="175"/>
      <c r="Z67" s="175"/>
    </row>
    <row r="68" ht="15.75" customHeight="1">
      <c r="A68" s="163">
        <v>63.0</v>
      </c>
      <c r="B68" s="163"/>
      <c r="C68" s="163"/>
      <c r="D68" s="163"/>
      <c r="E68" s="547"/>
      <c r="F68" s="157"/>
      <c r="G68" s="158"/>
      <c r="H68" s="158"/>
      <c r="I68" s="158"/>
      <c r="J68" s="158"/>
      <c r="K68" s="163"/>
      <c r="L68" s="582"/>
      <c r="M68" s="175"/>
      <c r="N68" s="175"/>
      <c r="O68" s="175"/>
      <c r="P68" s="175"/>
      <c r="Q68" s="175"/>
      <c r="R68" s="175"/>
      <c r="S68" s="175"/>
      <c r="T68" s="175"/>
      <c r="U68" s="175"/>
      <c r="V68" s="175"/>
      <c r="W68" s="175"/>
      <c r="X68" s="175"/>
      <c r="Y68" s="175"/>
      <c r="Z68" s="175"/>
    </row>
    <row r="69" ht="15.75" customHeight="1">
      <c r="A69" s="163">
        <v>64.0</v>
      </c>
      <c r="B69" s="163"/>
      <c r="C69" s="163"/>
      <c r="D69" s="163"/>
      <c r="E69" s="163"/>
      <c r="F69" s="157"/>
      <c r="G69" s="158"/>
      <c r="H69" s="158"/>
      <c r="I69" s="158"/>
      <c r="J69" s="158"/>
      <c r="K69" s="163"/>
      <c r="L69" s="583"/>
      <c r="M69" s="175"/>
      <c r="N69" s="175"/>
      <c r="O69" s="175"/>
      <c r="P69" s="175"/>
      <c r="Q69" s="175"/>
      <c r="R69" s="175"/>
      <c r="S69" s="175"/>
      <c r="T69" s="175"/>
      <c r="U69" s="175"/>
      <c r="V69" s="175"/>
      <c r="W69" s="175"/>
      <c r="X69" s="175"/>
      <c r="Y69" s="175"/>
      <c r="Z69" s="175"/>
    </row>
    <row r="70" ht="15.75" customHeight="1">
      <c r="A70" s="163">
        <v>65.0</v>
      </c>
      <c r="B70" s="163"/>
      <c r="C70" s="163"/>
      <c r="D70" s="163"/>
      <c r="E70" s="157"/>
      <c r="F70" s="157"/>
      <c r="G70" s="158"/>
      <c r="H70" s="158"/>
      <c r="I70" s="158"/>
      <c r="J70" s="158"/>
      <c r="K70" s="163"/>
      <c r="L70" s="583"/>
      <c r="M70" s="175"/>
      <c r="N70" s="175"/>
      <c r="O70" s="175"/>
      <c r="P70" s="175"/>
      <c r="Q70" s="175"/>
      <c r="R70" s="175"/>
      <c r="S70" s="175"/>
      <c r="T70" s="175"/>
      <c r="U70" s="175"/>
      <c r="V70" s="175"/>
      <c r="W70" s="175"/>
      <c r="X70" s="175"/>
      <c r="Y70" s="175"/>
      <c r="Z70" s="175"/>
    </row>
    <row r="71" ht="15.75" customHeight="1">
      <c r="A71" s="163">
        <v>66.0</v>
      </c>
      <c r="B71" s="163"/>
      <c r="C71" s="163"/>
      <c r="D71" s="163"/>
      <c r="E71" s="157"/>
      <c r="F71" s="157"/>
      <c r="G71" s="158"/>
      <c r="H71" s="158"/>
      <c r="I71" s="158"/>
      <c r="J71" s="158"/>
      <c r="K71" s="163"/>
      <c r="L71" s="583"/>
      <c r="M71" s="175"/>
      <c r="N71" s="175"/>
      <c r="O71" s="175"/>
      <c r="P71" s="175"/>
      <c r="Q71" s="175"/>
      <c r="R71" s="175"/>
      <c r="S71" s="175"/>
      <c r="T71" s="175"/>
      <c r="U71" s="175"/>
      <c r="V71" s="175"/>
      <c r="W71" s="175"/>
      <c r="X71" s="175"/>
      <c r="Y71" s="175"/>
      <c r="Z71" s="175"/>
    </row>
    <row r="72" ht="15.75" customHeight="1">
      <c r="A72" s="163">
        <v>67.0</v>
      </c>
      <c r="B72" s="163"/>
      <c r="C72" s="163"/>
      <c r="D72" s="163"/>
      <c r="E72" s="157"/>
      <c r="F72" s="157"/>
      <c r="G72" s="158"/>
      <c r="H72" s="158"/>
      <c r="I72" s="158"/>
      <c r="J72" s="158"/>
      <c r="K72" s="163"/>
      <c r="L72" s="583"/>
      <c r="M72" s="175"/>
      <c r="N72" s="175"/>
      <c r="O72" s="175"/>
      <c r="P72" s="175"/>
      <c r="Q72" s="175"/>
      <c r="R72" s="175"/>
      <c r="S72" s="175"/>
      <c r="T72" s="175"/>
      <c r="U72" s="175"/>
      <c r="V72" s="175"/>
      <c r="W72" s="175"/>
      <c r="X72" s="175"/>
      <c r="Y72" s="175"/>
      <c r="Z72" s="175"/>
    </row>
    <row r="73" ht="15.75" customHeight="1">
      <c r="A73" s="163">
        <v>68.0</v>
      </c>
      <c r="B73" s="163"/>
      <c r="C73" s="163"/>
      <c r="D73" s="163"/>
      <c r="E73" s="157"/>
      <c r="F73" s="157"/>
      <c r="G73" s="158"/>
      <c r="H73" s="158"/>
      <c r="I73" s="158"/>
      <c r="J73" s="158"/>
      <c r="K73" s="163"/>
      <c r="L73" s="185"/>
      <c r="M73" s="175"/>
      <c r="N73" s="175"/>
      <c r="O73" s="175"/>
      <c r="P73" s="175"/>
      <c r="Q73" s="175"/>
      <c r="R73" s="175"/>
      <c r="S73" s="175"/>
      <c r="T73" s="175"/>
      <c r="U73" s="175"/>
      <c r="V73" s="175"/>
      <c r="W73" s="175"/>
      <c r="X73" s="175"/>
      <c r="Y73" s="175"/>
      <c r="Z73" s="175"/>
    </row>
    <row r="74" ht="15.75" customHeight="1">
      <c r="A74" s="163">
        <v>69.0</v>
      </c>
      <c r="B74" s="163"/>
      <c r="C74" s="163"/>
      <c r="D74" s="163"/>
      <c r="E74" s="157"/>
      <c r="F74" s="157"/>
      <c r="G74" s="158"/>
      <c r="H74" s="158"/>
      <c r="I74" s="158"/>
      <c r="J74" s="158"/>
      <c r="K74" s="163"/>
      <c r="L74" s="185"/>
      <c r="M74" s="175"/>
      <c r="N74" s="175"/>
      <c r="O74" s="175"/>
      <c r="P74" s="175"/>
      <c r="Q74" s="175"/>
      <c r="R74" s="175"/>
      <c r="S74" s="175"/>
      <c r="T74" s="175"/>
      <c r="U74" s="175"/>
      <c r="V74" s="175"/>
      <c r="W74" s="175"/>
      <c r="X74" s="175"/>
      <c r="Y74" s="175"/>
      <c r="Z74" s="175"/>
    </row>
    <row r="75" ht="15.75" customHeight="1">
      <c r="A75" s="163">
        <v>70.0</v>
      </c>
      <c r="B75" s="163"/>
      <c r="C75" s="163"/>
      <c r="D75" s="163"/>
      <c r="E75" s="157"/>
      <c r="F75" s="157"/>
      <c r="G75" s="158"/>
      <c r="H75" s="158"/>
      <c r="I75" s="158"/>
      <c r="J75" s="158"/>
      <c r="K75" s="163"/>
      <c r="L75" s="583"/>
      <c r="M75" s="175"/>
      <c r="N75" s="175"/>
      <c r="O75" s="175"/>
      <c r="P75" s="175"/>
      <c r="Q75" s="175"/>
      <c r="R75" s="175"/>
      <c r="S75" s="175"/>
      <c r="T75" s="175"/>
      <c r="U75" s="175"/>
      <c r="V75" s="175"/>
      <c r="W75" s="175"/>
      <c r="X75" s="175"/>
      <c r="Y75" s="175"/>
      <c r="Z75" s="175"/>
    </row>
    <row r="76" ht="15.75" customHeight="1">
      <c r="A76" s="163">
        <v>71.0</v>
      </c>
      <c r="B76" s="163"/>
      <c r="C76" s="163"/>
      <c r="D76" s="163"/>
      <c r="E76" s="163"/>
      <c r="F76" s="157"/>
      <c r="G76" s="158"/>
      <c r="H76" s="158"/>
      <c r="I76" s="158"/>
      <c r="J76" s="158"/>
      <c r="K76" s="163"/>
      <c r="L76" s="583"/>
      <c r="M76" s="175"/>
      <c r="N76" s="175"/>
      <c r="O76" s="175"/>
      <c r="P76" s="175"/>
      <c r="Q76" s="175"/>
      <c r="R76" s="175"/>
      <c r="S76" s="175"/>
      <c r="T76" s="175"/>
      <c r="U76" s="175"/>
      <c r="V76" s="175"/>
      <c r="W76" s="175"/>
      <c r="X76" s="175"/>
      <c r="Y76" s="175"/>
      <c r="Z76" s="175"/>
    </row>
    <row r="77" ht="15.75" customHeight="1">
      <c r="A77" s="163">
        <v>72.0</v>
      </c>
      <c r="B77" s="163"/>
      <c r="C77" s="163"/>
      <c r="D77" s="163"/>
      <c r="E77" s="163"/>
      <c r="F77" s="157"/>
      <c r="G77" s="158"/>
      <c r="H77" s="158"/>
      <c r="I77" s="158"/>
      <c r="J77" s="158"/>
      <c r="K77" s="163"/>
      <c r="L77" s="583"/>
      <c r="M77" s="175"/>
      <c r="N77" s="175"/>
      <c r="O77" s="175"/>
      <c r="P77" s="175"/>
      <c r="Q77" s="175"/>
      <c r="R77" s="175"/>
      <c r="S77" s="175"/>
      <c r="T77" s="175"/>
      <c r="U77" s="175"/>
      <c r="V77" s="175"/>
      <c r="W77" s="175"/>
      <c r="X77" s="175"/>
      <c r="Y77" s="175"/>
      <c r="Z77" s="175"/>
    </row>
    <row r="78" ht="15.75" customHeight="1">
      <c r="A78" s="163">
        <v>73.0</v>
      </c>
      <c r="B78" s="163"/>
      <c r="C78" s="163"/>
      <c r="D78" s="163"/>
      <c r="E78" s="157"/>
      <c r="F78" s="157"/>
      <c r="G78" s="158"/>
      <c r="H78" s="158"/>
      <c r="I78" s="158"/>
      <c r="J78" s="158"/>
      <c r="K78" s="163"/>
      <c r="L78" s="583"/>
      <c r="M78" s="175"/>
      <c r="N78" s="175"/>
      <c r="O78" s="175"/>
      <c r="P78" s="175"/>
      <c r="Q78" s="175"/>
      <c r="R78" s="175"/>
      <c r="S78" s="175"/>
      <c r="T78" s="175"/>
      <c r="U78" s="175"/>
      <c r="V78" s="175"/>
      <c r="W78" s="175"/>
      <c r="X78" s="175"/>
      <c r="Y78" s="175"/>
      <c r="Z78" s="175"/>
    </row>
    <row r="79" ht="15.75" customHeight="1">
      <c r="A79" s="163">
        <v>74.0</v>
      </c>
      <c r="B79" s="163"/>
      <c r="C79" s="163"/>
      <c r="D79" s="163"/>
      <c r="E79" s="157"/>
      <c r="F79" s="157"/>
      <c r="G79" s="163"/>
      <c r="H79" s="163"/>
      <c r="I79" s="163"/>
      <c r="J79" s="163"/>
      <c r="K79" s="163"/>
      <c r="L79" s="163"/>
      <c r="M79" s="175"/>
      <c r="N79" s="175"/>
      <c r="O79" s="175"/>
      <c r="P79" s="175"/>
      <c r="Q79" s="175"/>
      <c r="R79" s="175"/>
      <c r="S79" s="175"/>
      <c r="T79" s="175"/>
      <c r="U79" s="175"/>
      <c r="V79" s="175"/>
      <c r="W79" s="175"/>
      <c r="X79" s="175"/>
      <c r="Y79" s="175"/>
      <c r="Z79" s="175"/>
    </row>
    <row r="80" ht="15.75" customHeight="1">
      <c r="A80" s="163">
        <v>75.0</v>
      </c>
      <c r="B80" s="163"/>
      <c r="C80" s="163"/>
      <c r="D80" s="163"/>
      <c r="E80" s="163"/>
      <c r="F80" s="157"/>
      <c r="G80" s="163"/>
      <c r="H80" s="163"/>
      <c r="I80" s="163"/>
      <c r="J80" s="163"/>
      <c r="K80" s="163"/>
      <c r="L80" s="163"/>
      <c r="M80" s="175"/>
      <c r="N80" s="175"/>
      <c r="O80" s="175"/>
      <c r="P80" s="175"/>
      <c r="Q80" s="175"/>
      <c r="R80" s="175"/>
      <c r="S80" s="175"/>
      <c r="T80" s="175"/>
      <c r="U80" s="175"/>
      <c r="V80" s="175"/>
      <c r="W80" s="175"/>
      <c r="X80" s="175"/>
      <c r="Y80" s="175"/>
      <c r="Z80" s="175"/>
    </row>
    <row r="81" ht="15.75" customHeight="1">
      <c r="A81" s="163">
        <v>76.0</v>
      </c>
      <c r="B81" s="163"/>
      <c r="C81" s="163"/>
      <c r="D81" s="163"/>
      <c r="E81" s="163"/>
      <c r="F81" s="163"/>
      <c r="G81" s="163"/>
      <c r="H81" s="163"/>
      <c r="I81" s="163"/>
      <c r="J81" s="163"/>
      <c r="K81" s="163"/>
      <c r="L81" s="163"/>
      <c r="M81" s="175"/>
      <c r="N81" s="175"/>
      <c r="O81" s="175"/>
      <c r="P81" s="175"/>
      <c r="Q81" s="175"/>
      <c r="R81" s="175"/>
      <c r="S81" s="175"/>
      <c r="T81" s="175"/>
      <c r="U81" s="175"/>
      <c r="V81" s="175"/>
      <c r="W81" s="175"/>
      <c r="X81" s="175"/>
      <c r="Y81" s="175"/>
      <c r="Z81" s="175"/>
    </row>
    <row r="82" ht="15.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15.75" customHeight="1">
      <c r="A83" s="175"/>
      <c r="B83" s="175"/>
      <c r="C83" s="175"/>
      <c r="D83" s="175"/>
      <c r="E83" s="584"/>
      <c r="F83" s="175"/>
      <c r="G83" s="175"/>
      <c r="H83" s="175"/>
      <c r="I83" s="175"/>
      <c r="J83" s="175"/>
      <c r="K83" s="175"/>
      <c r="L83" s="175"/>
      <c r="M83" s="175"/>
      <c r="N83" s="175"/>
      <c r="O83" s="175"/>
      <c r="P83" s="175"/>
      <c r="Q83" s="175"/>
      <c r="R83" s="175"/>
      <c r="S83" s="175"/>
      <c r="T83" s="175"/>
      <c r="U83" s="175"/>
      <c r="V83" s="175"/>
      <c r="W83" s="175"/>
      <c r="X83" s="175"/>
      <c r="Y83" s="175"/>
      <c r="Z83" s="175"/>
    </row>
    <row r="84" ht="15.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15.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15.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15.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15.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15.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15.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15.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15.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15.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15.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15.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15.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15.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15.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15.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15.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15.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15.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15.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15.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15.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15.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15.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15.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15.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15.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15.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15.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15.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15.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15.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15.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15.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15.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15.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15.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15.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15.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15.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15.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15.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15.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15.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15.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15.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15.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15.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15.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15.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15.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15.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15.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15.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15.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15.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15.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15.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15.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15.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15.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15.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15.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15.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15.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15.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15.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15.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15.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15.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15.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15.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15.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15.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15.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15.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15.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15.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15.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15.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15.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15.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15.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15.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15.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15.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15.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15.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15.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15.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15.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15.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15.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15.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15.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15.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15.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15.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15.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15.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15.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15.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15.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15.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15.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15.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15.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15.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15.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15.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15.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15.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15.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15.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15.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15.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15.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15.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15.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15.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15.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15.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15.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15.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15.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15.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15.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15.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15.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15.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15.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15.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15.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15.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15.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15.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15.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15.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15.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15.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15.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15.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15.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15.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15.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15.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15.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15.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15.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15.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15.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15.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15.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15.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15.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15.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15.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15.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15.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15.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15.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15.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15.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15.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15.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15.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ht="15.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ht="15.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ht="15.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ht="15.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ht="15.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ht="15.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ht="15.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ht="15.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ht="15.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ht="15.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ht="15.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ht="15.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ht="15.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ht="15.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ht="15.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ht="15.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ht="15.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ht="15.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ht="15.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ht="15.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ht="15.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ht="15.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ht="15.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ht="15.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ht="15.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ht="15.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ht="15.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ht="15.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ht="15.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ht="15.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ht="15.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ht="15.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N$81"/>
  <mergeCells count="4">
    <mergeCell ref="A1:L1"/>
    <mergeCell ref="A2:L2"/>
    <mergeCell ref="A3:K3"/>
    <mergeCell ref="C4:E4"/>
  </mergeCells>
  <printOptions horizontalCentered="1"/>
  <pageMargins bottom="0.25" footer="0.0" header="0.0" left="0.0" right="0.0" top="0.25"/>
  <pageSetup scale="65"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7.71"/>
    <col customWidth="1" min="2" max="2" width="8.14"/>
    <col customWidth="1" min="3" max="3" width="9.14"/>
    <col customWidth="1" min="4" max="5" width="9.57"/>
    <col customWidth="1" min="6" max="10" width="11.71"/>
    <col customWidth="1" min="11" max="11" width="18.71"/>
    <col customWidth="1" min="12" max="12" width="15.43"/>
    <col customWidth="1" min="13" max="26" width="9.14"/>
  </cols>
  <sheetData>
    <row r="1">
      <c r="A1" s="585" t="str">
        <f>Stringing!A1</f>
        <v>KEC International Limited</v>
      </c>
      <c r="B1" s="586"/>
      <c r="C1" s="586"/>
      <c r="D1" s="586"/>
      <c r="E1" s="586"/>
      <c r="F1" s="586"/>
      <c r="G1" s="586"/>
      <c r="H1" s="586"/>
      <c r="I1" s="586"/>
      <c r="J1" s="586"/>
      <c r="K1" s="586"/>
      <c r="L1" s="542"/>
      <c r="M1" s="175"/>
      <c r="N1" s="175"/>
      <c r="O1" s="175"/>
      <c r="P1" s="175"/>
      <c r="Q1" s="175"/>
      <c r="R1" s="175"/>
      <c r="S1" s="175"/>
      <c r="T1" s="175"/>
      <c r="U1" s="175"/>
      <c r="V1" s="175"/>
      <c r="W1" s="175"/>
      <c r="X1" s="175"/>
      <c r="Y1" s="175"/>
      <c r="Z1" s="175"/>
    </row>
    <row r="2">
      <c r="A2" s="120" t="str">
        <f>Stringing!A2</f>
        <v>765 kV D/C Bikaner IV PS to Siwani II (Part-01) TL</v>
      </c>
      <c r="B2" s="30"/>
      <c r="C2" s="30"/>
      <c r="D2" s="30"/>
      <c r="E2" s="30"/>
      <c r="F2" s="30"/>
      <c r="G2" s="30"/>
      <c r="H2" s="30"/>
      <c r="I2" s="30"/>
      <c r="J2" s="30"/>
      <c r="K2" s="30"/>
      <c r="L2" s="77"/>
      <c r="M2" s="175"/>
      <c r="N2" s="175"/>
      <c r="O2" s="175"/>
      <c r="P2" s="175"/>
      <c r="Q2" s="175"/>
      <c r="R2" s="175"/>
      <c r="S2" s="175"/>
      <c r="T2" s="175"/>
      <c r="U2" s="175"/>
      <c r="V2" s="175"/>
      <c r="W2" s="175"/>
      <c r="X2" s="175"/>
      <c r="Y2" s="175"/>
      <c r="Z2" s="175"/>
    </row>
    <row r="3">
      <c r="A3" s="575" t="s">
        <v>1026</v>
      </c>
      <c r="B3" s="297"/>
      <c r="C3" s="297"/>
      <c r="D3" s="297"/>
      <c r="E3" s="297"/>
      <c r="F3" s="297"/>
      <c r="G3" s="297"/>
      <c r="H3" s="297"/>
      <c r="I3" s="297"/>
      <c r="J3" s="297"/>
      <c r="K3" s="297"/>
      <c r="L3" s="576">
        <f>+'Summary E'!M1</f>
        <v>46190</v>
      </c>
      <c r="M3" s="175"/>
      <c r="N3" s="175"/>
      <c r="O3" s="175"/>
      <c r="P3" s="175"/>
      <c r="Q3" s="175"/>
      <c r="R3" s="175"/>
      <c r="S3" s="175"/>
      <c r="T3" s="175"/>
      <c r="U3" s="175"/>
      <c r="V3" s="175"/>
      <c r="W3" s="175"/>
      <c r="X3" s="175"/>
      <c r="Y3" s="175"/>
      <c r="Z3" s="175"/>
    </row>
    <row r="4" ht="15.0" customHeight="1">
      <c r="A4" s="577" t="s">
        <v>1027</v>
      </c>
      <c r="B4" s="587" t="s">
        <v>1028</v>
      </c>
      <c r="C4" s="578" t="s">
        <v>1017</v>
      </c>
      <c r="D4" s="30"/>
      <c r="E4" s="30"/>
      <c r="F4" s="30"/>
      <c r="G4" s="31"/>
      <c r="H4" s="587" t="s">
        <v>1023</v>
      </c>
      <c r="I4" s="587" t="s">
        <v>1024</v>
      </c>
      <c r="J4" s="587" t="s">
        <v>1025</v>
      </c>
      <c r="K4" s="588" t="s">
        <v>630</v>
      </c>
      <c r="L4" s="589" t="s">
        <v>12</v>
      </c>
      <c r="M4" s="175"/>
      <c r="N4" s="175"/>
      <c r="O4" s="175"/>
      <c r="P4" s="175"/>
      <c r="Q4" s="175"/>
      <c r="R4" s="175"/>
      <c r="S4" s="175"/>
      <c r="T4" s="175"/>
      <c r="U4" s="175"/>
      <c r="V4" s="175"/>
      <c r="W4" s="175"/>
      <c r="X4" s="175"/>
      <c r="Y4" s="175"/>
      <c r="Z4" s="175"/>
    </row>
    <row r="5">
      <c r="A5" s="590"/>
      <c r="B5" s="130"/>
      <c r="C5" s="108" t="s">
        <v>1018</v>
      </c>
      <c r="D5" s="530" t="s">
        <v>1019</v>
      </c>
      <c r="E5" s="108" t="s">
        <v>1029</v>
      </c>
      <c r="F5" s="108" t="s">
        <v>1030</v>
      </c>
      <c r="G5" s="108" t="s">
        <v>1031</v>
      </c>
      <c r="H5" s="591"/>
      <c r="I5" s="591"/>
      <c r="J5" s="591"/>
      <c r="K5" s="591"/>
      <c r="L5" s="592"/>
      <c r="M5" s="175"/>
      <c r="N5" s="175"/>
      <c r="O5" s="175"/>
      <c r="P5" s="175"/>
      <c r="Q5" s="175"/>
      <c r="R5" s="175"/>
      <c r="S5" s="175"/>
      <c r="T5" s="175"/>
      <c r="U5" s="175"/>
      <c r="V5" s="175"/>
      <c r="W5" s="175"/>
      <c r="X5" s="175"/>
      <c r="Y5" s="175"/>
      <c r="Z5" s="175"/>
    </row>
    <row r="6">
      <c r="A6" s="196">
        <v>1.0</v>
      </c>
      <c r="B6" s="163"/>
      <c r="C6" s="163"/>
      <c r="D6" s="279"/>
      <c r="E6" s="163"/>
      <c r="F6" s="163"/>
      <c r="G6" s="163"/>
      <c r="H6" s="158"/>
      <c r="I6" s="158"/>
      <c r="J6" s="158"/>
      <c r="K6" s="163"/>
      <c r="L6" s="204"/>
      <c r="M6" s="175"/>
      <c r="N6" s="175"/>
      <c r="O6" s="175"/>
      <c r="P6" s="175"/>
      <c r="Q6" s="175"/>
      <c r="R6" s="175"/>
      <c r="S6" s="175"/>
      <c r="T6" s="175"/>
      <c r="U6" s="175"/>
      <c r="V6" s="175"/>
      <c r="W6" s="175"/>
      <c r="X6" s="175"/>
      <c r="Y6" s="175"/>
      <c r="Z6" s="175"/>
    </row>
    <row r="7">
      <c r="A7" s="206">
        <v>2.0</v>
      </c>
      <c r="B7" s="163"/>
      <c r="C7" s="163"/>
      <c r="D7" s="162"/>
      <c r="E7" s="163"/>
      <c r="F7" s="163"/>
      <c r="G7" s="163"/>
      <c r="H7" s="549"/>
      <c r="I7" s="549"/>
      <c r="J7" s="549"/>
      <c r="K7" s="163"/>
      <c r="L7" s="204"/>
      <c r="M7" s="175"/>
      <c r="N7" s="175"/>
      <c r="O7" s="175"/>
      <c r="P7" s="175"/>
      <c r="Q7" s="175"/>
      <c r="R7" s="175"/>
      <c r="S7" s="175"/>
      <c r="T7" s="175"/>
      <c r="U7" s="175"/>
      <c r="V7" s="175"/>
      <c r="W7" s="175"/>
      <c r="X7" s="175"/>
      <c r="Y7" s="175"/>
      <c r="Z7" s="175"/>
    </row>
    <row r="8">
      <c r="A8" s="593">
        <v>3.0</v>
      </c>
      <c r="B8" s="163"/>
      <c r="C8" s="163"/>
      <c r="D8" s="163"/>
      <c r="E8" s="163"/>
      <c r="F8" s="163"/>
      <c r="G8" s="163"/>
      <c r="H8" s="158"/>
      <c r="I8" s="158"/>
      <c r="J8" s="158"/>
      <c r="K8" s="163"/>
      <c r="L8" s="204"/>
      <c r="M8" s="175"/>
      <c r="N8" s="175"/>
      <c r="O8" s="175"/>
      <c r="P8" s="175"/>
      <c r="Q8" s="175"/>
      <c r="R8" s="175"/>
      <c r="S8" s="175"/>
      <c r="T8" s="175"/>
      <c r="U8" s="175"/>
      <c r="V8" s="175"/>
      <c r="W8" s="175"/>
      <c r="X8" s="175"/>
      <c r="Y8" s="175"/>
      <c r="Z8" s="175"/>
    </row>
    <row r="9">
      <c r="A9" s="196">
        <v>4.0</v>
      </c>
      <c r="B9" s="163"/>
      <c r="C9" s="279"/>
      <c r="D9" s="279"/>
      <c r="E9" s="163"/>
      <c r="F9" s="157"/>
      <c r="G9" s="163"/>
      <c r="H9" s="158"/>
      <c r="I9" s="158"/>
      <c r="J9" s="158"/>
      <c r="K9" s="163"/>
      <c r="L9" s="204"/>
      <c r="M9" s="175"/>
      <c r="N9" s="175"/>
      <c r="O9" s="175"/>
      <c r="P9" s="175"/>
      <c r="Q9" s="175"/>
      <c r="R9" s="175"/>
      <c r="S9" s="175"/>
      <c r="T9" s="175"/>
      <c r="U9" s="175"/>
      <c r="V9" s="175"/>
      <c r="W9" s="175"/>
      <c r="X9" s="175"/>
      <c r="Y9" s="175"/>
      <c r="Z9" s="175"/>
    </row>
    <row r="10">
      <c r="A10" s="202">
        <v>5.0</v>
      </c>
      <c r="B10" s="163"/>
      <c r="C10" s="279"/>
      <c r="D10" s="279"/>
      <c r="E10" s="163"/>
      <c r="F10" s="163"/>
      <c r="G10" s="163"/>
      <c r="H10" s="158"/>
      <c r="I10" s="158"/>
      <c r="J10" s="158"/>
      <c r="K10" s="163"/>
      <c r="L10" s="204"/>
      <c r="M10" s="175"/>
      <c r="N10" s="175"/>
      <c r="O10" s="175"/>
      <c r="P10" s="175"/>
      <c r="Q10" s="175"/>
      <c r="R10" s="175"/>
      <c r="S10" s="175"/>
      <c r="T10" s="175"/>
      <c r="U10" s="175"/>
      <c r="V10" s="175"/>
      <c r="W10" s="175"/>
      <c r="X10" s="175"/>
      <c r="Y10" s="175"/>
      <c r="Z10" s="175"/>
    </row>
    <row r="11">
      <c r="A11" s="202">
        <v>6.0</v>
      </c>
      <c r="B11" s="163"/>
      <c r="C11" s="163"/>
      <c r="D11" s="163"/>
      <c r="E11" s="163"/>
      <c r="F11" s="163"/>
      <c r="G11" s="163"/>
      <c r="H11" s="158"/>
      <c r="I11" s="158"/>
      <c r="J11" s="158"/>
      <c r="K11" s="163"/>
      <c r="L11" s="204"/>
      <c r="M11" s="175"/>
      <c r="N11" s="175"/>
      <c r="O11" s="175"/>
      <c r="P11" s="175"/>
      <c r="Q11" s="175"/>
      <c r="R11" s="175"/>
      <c r="S11" s="175"/>
      <c r="T11" s="175"/>
      <c r="U11" s="175"/>
      <c r="V11" s="175"/>
      <c r="W11" s="175"/>
      <c r="X11" s="175"/>
      <c r="Y11" s="175"/>
      <c r="Z11" s="175"/>
    </row>
    <row r="12">
      <c r="A12" s="206">
        <v>7.0</v>
      </c>
      <c r="B12" s="163"/>
      <c r="C12" s="163"/>
      <c r="D12" s="163"/>
      <c r="E12" s="163"/>
      <c r="F12" s="163"/>
      <c r="G12" s="163"/>
      <c r="H12" s="158"/>
      <c r="I12" s="158"/>
      <c r="J12" s="158"/>
      <c r="K12" s="163"/>
      <c r="L12" s="204"/>
      <c r="M12" s="175"/>
      <c r="N12" s="175"/>
      <c r="O12" s="175"/>
      <c r="P12" s="175"/>
      <c r="Q12" s="175"/>
      <c r="R12" s="175"/>
      <c r="S12" s="175"/>
      <c r="T12" s="175"/>
      <c r="U12" s="175"/>
      <c r="V12" s="175"/>
      <c r="W12" s="175"/>
      <c r="X12" s="175"/>
      <c r="Y12" s="175"/>
      <c r="Z12" s="175"/>
    </row>
    <row r="13">
      <c r="A13" s="593">
        <v>8.0</v>
      </c>
      <c r="B13" s="163"/>
      <c r="C13" s="163"/>
      <c r="D13" s="163"/>
      <c r="E13" s="163"/>
      <c r="F13" s="163"/>
      <c r="G13" s="163"/>
      <c r="H13" s="158"/>
      <c r="I13" s="158"/>
      <c r="J13" s="158"/>
      <c r="K13" s="163"/>
      <c r="L13" s="204"/>
      <c r="M13" s="175"/>
      <c r="N13" s="175"/>
      <c r="O13" s="175"/>
      <c r="P13" s="175"/>
      <c r="Q13" s="175"/>
      <c r="R13" s="175"/>
      <c r="S13" s="175"/>
      <c r="T13" s="175"/>
      <c r="U13" s="175"/>
      <c r="V13" s="175"/>
      <c r="W13" s="175"/>
      <c r="X13" s="175"/>
      <c r="Y13" s="175"/>
      <c r="Z13" s="175"/>
    </row>
    <row r="14">
      <c r="A14" s="196">
        <v>9.0</v>
      </c>
      <c r="B14" s="163"/>
      <c r="C14" s="163"/>
      <c r="D14" s="163"/>
      <c r="E14" s="163"/>
      <c r="F14" s="163"/>
      <c r="G14" s="163"/>
      <c r="H14" s="158"/>
      <c r="I14" s="158"/>
      <c r="J14" s="158"/>
      <c r="K14" s="163"/>
      <c r="L14" s="204"/>
      <c r="M14" s="175"/>
      <c r="N14" s="175"/>
      <c r="O14" s="175"/>
      <c r="P14" s="175"/>
      <c r="Q14" s="175"/>
      <c r="R14" s="175"/>
      <c r="S14" s="175"/>
      <c r="T14" s="175"/>
      <c r="U14" s="175"/>
      <c r="V14" s="175"/>
      <c r="W14" s="175"/>
      <c r="X14" s="175"/>
      <c r="Y14" s="175"/>
      <c r="Z14" s="175"/>
    </row>
    <row r="15">
      <c r="A15" s="154">
        <v>10.0</v>
      </c>
      <c r="B15" s="163"/>
      <c r="C15" s="163"/>
      <c r="D15" s="163"/>
      <c r="E15" s="163"/>
      <c r="F15" s="163"/>
      <c r="G15" s="163"/>
      <c r="H15" s="158"/>
      <c r="I15" s="158"/>
      <c r="J15" s="158"/>
      <c r="K15" s="163"/>
      <c r="L15" s="204"/>
      <c r="M15" s="175"/>
      <c r="N15" s="175"/>
      <c r="O15" s="175"/>
      <c r="P15" s="175"/>
      <c r="Q15" s="175"/>
      <c r="R15" s="175"/>
      <c r="S15" s="175"/>
      <c r="T15" s="175"/>
      <c r="U15" s="175"/>
      <c r="V15" s="175"/>
      <c r="W15" s="175"/>
      <c r="X15" s="175"/>
      <c r="Y15" s="175"/>
      <c r="Z15" s="175"/>
    </row>
    <row r="16">
      <c r="A16" s="202">
        <v>11.0</v>
      </c>
      <c r="B16" s="163"/>
      <c r="C16" s="163"/>
      <c r="D16" s="163"/>
      <c r="E16" s="163"/>
      <c r="F16" s="157"/>
      <c r="G16" s="163"/>
      <c r="H16" s="158"/>
      <c r="I16" s="158"/>
      <c r="J16" s="158"/>
      <c r="K16" s="163"/>
      <c r="L16" s="204"/>
      <c r="M16" s="175"/>
      <c r="N16" s="175"/>
      <c r="O16" s="175"/>
      <c r="P16" s="175"/>
      <c r="Q16" s="175"/>
      <c r="R16" s="175"/>
      <c r="S16" s="175"/>
      <c r="T16" s="175"/>
      <c r="U16" s="175"/>
      <c r="V16" s="175"/>
      <c r="W16" s="175"/>
      <c r="X16" s="175"/>
      <c r="Y16" s="175"/>
      <c r="Z16" s="175"/>
    </row>
    <row r="17">
      <c r="A17" s="594">
        <v>12.0</v>
      </c>
      <c r="B17" s="163"/>
      <c r="C17" s="163"/>
      <c r="D17" s="163"/>
      <c r="E17" s="163"/>
      <c r="F17" s="163"/>
      <c r="G17" s="163"/>
      <c r="H17" s="158"/>
      <c r="I17" s="158"/>
      <c r="J17" s="158"/>
      <c r="K17" s="163"/>
      <c r="L17" s="163"/>
      <c r="M17" s="175"/>
      <c r="N17" s="175"/>
      <c r="O17" s="175"/>
      <c r="P17" s="175"/>
      <c r="Q17" s="175"/>
      <c r="R17" s="175"/>
      <c r="S17" s="175"/>
      <c r="T17" s="175"/>
      <c r="U17" s="175"/>
      <c r="V17" s="175"/>
      <c r="W17" s="175"/>
      <c r="X17" s="175"/>
      <c r="Y17" s="175"/>
      <c r="Z17" s="175"/>
    </row>
    <row r="18">
      <c r="A18" s="196">
        <v>13.0</v>
      </c>
      <c r="B18" s="163"/>
      <c r="C18" s="163"/>
      <c r="D18" s="163"/>
      <c r="E18" s="163"/>
      <c r="F18" s="163"/>
      <c r="G18" s="163"/>
      <c r="H18" s="158"/>
      <c r="I18" s="158"/>
      <c r="J18" s="158"/>
      <c r="K18" s="163"/>
      <c r="L18" s="204"/>
      <c r="M18" s="175"/>
      <c r="N18" s="175"/>
      <c r="O18" s="175"/>
      <c r="P18" s="175"/>
      <c r="Q18" s="175"/>
      <c r="R18" s="175"/>
      <c r="S18" s="175"/>
      <c r="T18" s="175"/>
      <c r="U18" s="175"/>
      <c r="V18" s="175"/>
      <c r="W18" s="175"/>
      <c r="X18" s="175"/>
      <c r="Y18" s="175"/>
      <c r="Z18" s="175"/>
    </row>
    <row r="19">
      <c r="A19" s="206">
        <v>14.0</v>
      </c>
      <c r="B19" s="163"/>
      <c r="C19" s="163"/>
      <c r="D19" s="163"/>
      <c r="E19" s="163"/>
      <c r="F19" s="163"/>
      <c r="G19" s="163"/>
      <c r="H19" s="158"/>
      <c r="I19" s="158"/>
      <c r="J19" s="158"/>
      <c r="K19" s="163"/>
      <c r="L19" s="204"/>
      <c r="M19" s="175"/>
      <c r="N19" s="175"/>
      <c r="O19" s="175"/>
      <c r="P19" s="175"/>
      <c r="Q19" s="175"/>
      <c r="R19" s="175"/>
      <c r="S19" s="175"/>
      <c r="T19" s="175"/>
      <c r="U19" s="175"/>
      <c r="V19" s="175"/>
      <c r="W19" s="175"/>
      <c r="X19" s="175"/>
      <c r="Y19" s="175"/>
      <c r="Z19" s="175"/>
    </row>
    <row r="20">
      <c r="A20" s="154">
        <v>15.0</v>
      </c>
      <c r="B20" s="163"/>
      <c r="C20" s="163"/>
      <c r="D20" s="163"/>
      <c r="E20" s="163"/>
      <c r="F20" s="163"/>
      <c r="G20" s="163"/>
      <c r="H20" s="158"/>
      <c r="I20" s="158"/>
      <c r="J20" s="158"/>
      <c r="K20" s="163"/>
      <c r="L20" s="204"/>
      <c r="M20" s="175"/>
      <c r="N20" s="175"/>
      <c r="O20" s="175"/>
      <c r="P20" s="175"/>
      <c r="Q20" s="175"/>
      <c r="R20" s="175"/>
      <c r="S20" s="175"/>
      <c r="T20" s="175"/>
      <c r="U20" s="175"/>
      <c r="V20" s="175"/>
      <c r="W20" s="175"/>
      <c r="X20" s="175"/>
      <c r="Y20" s="175"/>
      <c r="Z20" s="175"/>
    </row>
    <row r="21" ht="15.75" customHeight="1">
      <c r="A21" s="206">
        <v>16.0</v>
      </c>
      <c r="B21" s="163"/>
      <c r="C21" s="163"/>
      <c r="D21" s="163"/>
      <c r="E21" s="163"/>
      <c r="F21" s="163"/>
      <c r="G21" s="163"/>
      <c r="H21" s="158"/>
      <c r="I21" s="158"/>
      <c r="J21" s="158"/>
      <c r="K21" s="163"/>
      <c r="L21" s="204"/>
      <c r="M21" s="175"/>
      <c r="N21" s="175"/>
      <c r="O21" s="175"/>
      <c r="P21" s="175"/>
      <c r="Q21" s="175"/>
      <c r="R21" s="175"/>
      <c r="S21" s="175"/>
      <c r="T21" s="175"/>
      <c r="U21" s="175"/>
      <c r="V21" s="175"/>
      <c r="W21" s="175"/>
      <c r="X21" s="175"/>
      <c r="Y21" s="175"/>
      <c r="Z21" s="175"/>
    </row>
    <row r="22" ht="15.75" customHeight="1">
      <c r="A22" s="175"/>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row>
    <row r="23" ht="15.75" customHeight="1">
      <c r="A23" s="175"/>
      <c r="B23" s="175"/>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row>
    <row r="24" ht="15.75" customHeight="1">
      <c r="A24" s="175"/>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ht="15.75" customHeight="1">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ht="15.75" customHeight="1">
      <c r="A26" s="175"/>
      <c r="B26" s="175"/>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row>
    <row r="27" ht="15.75" customHeight="1">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ht="15.75" customHeight="1">
      <c r="A28" s="17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row>
    <row r="29" ht="15.75" customHeight="1">
      <c r="A29" s="175"/>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row>
    <row r="30" ht="15.75" customHeight="1">
      <c r="A30" s="175"/>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row>
    <row r="31" ht="15.75" customHeight="1">
      <c r="A31" s="175"/>
      <c r="B31" s="175"/>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row>
    <row r="32" ht="15.75" customHeight="1">
      <c r="A32" s="175"/>
      <c r="B32" s="175"/>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row>
    <row r="33" ht="15.75" customHeight="1">
      <c r="A33" s="175"/>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row>
    <row r="34" ht="15.75" customHeight="1">
      <c r="A34" s="175"/>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row>
    <row r="35" ht="15.75" customHeight="1">
      <c r="A35" s="175"/>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row>
    <row r="36" ht="15.75" customHeight="1">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row>
    <row r="37" ht="15.75" customHeight="1">
      <c r="A37" s="175"/>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row>
    <row r="38" ht="15.75" customHeight="1">
      <c r="A38" s="175"/>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row>
    <row r="39" ht="15.75" customHeight="1">
      <c r="A39" s="175"/>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row>
    <row r="40" ht="15.75" customHeight="1">
      <c r="A40" s="175"/>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row>
    <row r="41" ht="15.75" customHeight="1">
      <c r="A41" s="17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row>
    <row r="42" ht="15.75" customHeight="1">
      <c r="A42" s="17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row>
    <row r="43" ht="15.75" customHeight="1">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ht="15.75" customHeight="1">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ht="15.75" customHeight="1">
      <c r="A45" s="17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ht="15.75" customHeight="1">
      <c r="A46" s="175"/>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ht="15.75" customHeight="1">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ht="15.75" customHeight="1">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ht="15.75" customHeight="1">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ht="15.75" customHeight="1">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ht="15.75" customHeight="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ht="15.75" customHeight="1">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ht="15.75" customHeight="1">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ht="15.75" customHeight="1">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ht="15.75" customHeight="1">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ht="15.75" customHeight="1">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ht="15.75" customHeight="1">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ht="15.75"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ht="15.75" customHeight="1">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ht="15.75" customHeight="1">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ht="15.75" customHeight="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ht="15.75" customHeight="1">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ht="15.75" customHeight="1">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ht="15.75" customHeight="1">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ht="15.75" customHeight="1">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ht="15.75" customHeight="1">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ht="15.75" customHeight="1">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ht="15.75" customHeight="1">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ht="15.75" customHeight="1">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ht="15.75" customHeight="1">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ht="15.75" customHeight="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ht="15.75" customHeight="1">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ht="15.75"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ht="15.7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ht="15.7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ht="15.7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ht="15.7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ht="15.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15.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15.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15.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15.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15.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15.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15.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15.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15.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15.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15.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15.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15.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15.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15.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15.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15.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15.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15.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15.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15.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15.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15.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15.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15.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15.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15.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15.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15.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15.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15.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15.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15.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15.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15.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15.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15.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15.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15.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15.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15.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15.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15.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15.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15.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15.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15.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15.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15.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15.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15.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15.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15.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15.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15.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15.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15.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15.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15.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15.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15.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15.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15.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15.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15.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15.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15.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15.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15.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15.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15.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15.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15.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15.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15.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15.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15.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15.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15.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15.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15.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15.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15.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15.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15.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15.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15.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15.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15.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15.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15.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15.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15.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15.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15.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15.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15.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15.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15.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15.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15.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15.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15.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15.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15.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15.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15.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15.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15.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15.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15.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15.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15.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15.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15.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15.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15.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15.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15.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15.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15.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15.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15.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15.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15.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15.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15.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15.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15.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15.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15.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15.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15.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15.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15.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15.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15.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15.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15.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15.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15.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15.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15.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I4:I5"/>
    <mergeCell ref="J4:J5"/>
    <mergeCell ref="K4:K5"/>
    <mergeCell ref="L4:L5"/>
    <mergeCell ref="A1:L1"/>
    <mergeCell ref="A2:L2"/>
    <mergeCell ref="A3:K3"/>
    <mergeCell ref="A4:A5"/>
    <mergeCell ref="B4:B5"/>
    <mergeCell ref="C4:G4"/>
    <mergeCell ref="H4:H5"/>
  </mergeCells>
  <printOptions horizontalCentered="1"/>
  <pageMargins bottom="0.5" footer="0.0" header="0.0" left="0.2" right="0.2" top="0.5"/>
  <pageSetup scale="95"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B3D7"/>
    <pageSetUpPr/>
  </sheetPr>
  <sheetViews>
    <sheetView workbookViewId="0"/>
  </sheetViews>
  <sheetFormatPr customHeight="1" defaultColWidth="14.43" defaultRowHeight="15.0"/>
  <cols>
    <col customWidth="1" min="1" max="1" width="7.57"/>
    <col customWidth="1" min="2" max="2" width="8.29"/>
    <col customWidth="1" min="3" max="9" width="11.14"/>
    <col customWidth="1" min="10" max="10" width="16.29"/>
    <col customWidth="1" min="11" max="11" width="14.0"/>
    <col customWidth="1" min="12" max="13" width="18.71"/>
    <col customWidth="1" min="14" max="14" width="15.43"/>
    <col customWidth="1" min="15" max="26" width="9.14"/>
  </cols>
  <sheetData>
    <row r="1">
      <c r="A1" s="147" t="str">
        <f>'Tack Welding'!A1:I1</f>
        <v>KEC International Limited</v>
      </c>
      <c r="B1" s="30"/>
      <c r="C1" s="30"/>
      <c r="D1" s="30"/>
      <c r="E1" s="30"/>
      <c r="F1" s="30"/>
      <c r="G1" s="30"/>
      <c r="H1" s="30"/>
      <c r="I1" s="30"/>
      <c r="J1" s="30"/>
      <c r="K1" s="30"/>
      <c r="L1" s="30"/>
      <c r="M1" s="30"/>
      <c r="N1" s="77"/>
      <c r="O1" s="175"/>
      <c r="P1" s="175"/>
      <c r="Q1" s="175"/>
      <c r="R1" s="175"/>
      <c r="S1" s="175"/>
      <c r="T1" s="175"/>
      <c r="U1" s="175"/>
      <c r="V1" s="175"/>
      <c r="W1" s="175"/>
      <c r="X1" s="175"/>
      <c r="Y1" s="175"/>
      <c r="Z1" s="175"/>
    </row>
    <row r="2">
      <c r="A2" s="122" t="s">
        <v>160</v>
      </c>
      <c r="B2" s="2"/>
      <c r="C2" s="2"/>
      <c r="D2" s="2"/>
      <c r="E2" s="2"/>
      <c r="F2" s="2"/>
      <c r="G2" s="2"/>
      <c r="H2" s="2"/>
      <c r="I2" s="2"/>
      <c r="J2" s="2"/>
      <c r="K2" s="2"/>
      <c r="L2" s="2"/>
      <c r="M2" s="2"/>
      <c r="N2" s="96"/>
      <c r="O2" s="175"/>
      <c r="P2" s="175"/>
      <c r="Q2" s="175"/>
      <c r="R2" s="175"/>
      <c r="S2" s="175"/>
      <c r="T2" s="175"/>
      <c r="U2" s="175"/>
      <c r="V2" s="175"/>
      <c r="W2" s="175"/>
      <c r="X2" s="175"/>
      <c r="Y2" s="175"/>
      <c r="Z2" s="175"/>
    </row>
    <row r="3">
      <c r="A3" s="575" t="s">
        <v>1032</v>
      </c>
      <c r="B3" s="297"/>
      <c r="C3" s="297"/>
      <c r="D3" s="297"/>
      <c r="E3" s="297"/>
      <c r="F3" s="297"/>
      <c r="G3" s="297"/>
      <c r="H3" s="297"/>
      <c r="I3" s="297"/>
      <c r="J3" s="297"/>
      <c r="K3" s="297"/>
      <c r="L3" s="297"/>
      <c r="M3" s="297"/>
      <c r="N3" s="576">
        <f>'Summary E'!M1</f>
        <v>46190</v>
      </c>
      <c r="O3" s="175"/>
      <c r="P3" s="175"/>
      <c r="Q3" s="175"/>
      <c r="R3" s="175"/>
      <c r="S3" s="175"/>
      <c r="T3" s="175"/>
      <c r="U3" s="175"/>
      <c r="V3" s="175"/>
      <c r="W3" s="175"/>
      <c r="X3" s="175"/>
      <c r="Y3" s="175"/>
      <c r="Z3" s="175"/>
    </row>
    <row r="4">
      <c r="A4" s="577" t="s">
        <v>779</v>
      </c>
      <c r="B4" s="587" t="s">
        <v>780</v>
      </c>
      <c r="C4" s="595" t="s">
        <v>625</v>
      </c>
      <c r="D4" s="587" t="s">
        <v>626</v>
      </c>
      <c r="E4" s="587" t="s">
        <v>1033</v>
      </c>
      <c r="F4" s="587" t="s">
        <v>1034</v>
      </c>
      <c r="G4" s="587" t="s">
        <v>1035</v>
      </c>
      <c r="H4" s="587" t="s">
        <v>1036</v>
      </c>
      <c r="I4" s="587" t="s">
        <v>1037</v>
      </c>
      <c r="J4" s="587" t="s">
        <v>222</v>
      </c>
      <c r="K4" s="587" t="s">
        <v>223</v>
      </c>
      <c r="L4" s="588" t="s">
        <v>630</v>
      </c>
      <c r="M4" s="587" t="s">
        <v>631</v>
      </c>
      <c r="N4" s="589" t="s">
        <v>12</v>
      </c>
      <c r="O4" s="175"/>
      <c r="P4" s="175"/>
      <c r="Q4" s="175"/>
      <c r="R4" s="175"/>
      <c r="S4" s="175"/>
      <c r="T4" s="175"/>
      <c r="U4" s="175"/>
      <c r="V4" s="175"/>
      <c r="W4" s="175"/>
      <c r="X4" s="175"/>
      <c r="Y4" s="175"/>
      <c r="Z4" s="175"/>
    </row>
    <row r="5">
      <c r="A5" s="163">
        <v>1.0</v>
      </c>
      <c r="B5" s="163"/>
      <c r="C5" s="596"/>
      <c r="D5" s="596"/>
      <c r="E5" s="163"/>
      <c r="F5" s="163"/>
      <c r="G5" s="163"/>
      <c r="H5" s="163"/>
      <c r="I5" s="163"/>
      <c r="J5" s="597"/>
      <c r="K5" s="597"/>
      <c r="L5" s="163"/>
      <c r="M5" s="163"/>
      <c r="N5" s="204"/>
      <c r="O5" s="175"/>
      <c r="P5" s="175"/>
      <c r="Q5" s="175"/>
      <c r="R5" s="175"/>
      <c r="S5" s="175"/>
      <c r="T5" s="175"/>
      <c r="U5" s="175"/>
      <c r="V5" s="175"/>
      <c r="W5" s="175"/>
      <c r="X5" s="175"/>
      <c r="Y5" s="175"/>
      <c r="Z5" s="175"/>
    </row>
    <row r="6">
      <c r="A6" s="163">
        <v>2.0</v>
      </c>
      <c r="B6" s="163"/>
      <c r="C6" s="596"/>
      <c r="D6" s="596"/>
      <c r="E6" s="163"/>
      <c r="F6" s="163"/>
      <c r="G6" s="163"/>
      <c r="H6" s="163"/>
      <c r="I6" s="163"/>
      <c r="J6" s="597"/>
      <c r="K6" s="597"/>
      <c r="L6" s="163"/>
      <c r="M6" s="163"/>
      <c r="N6" s="204"/>
      <c r="O6" s="175"/>
      <c r="P6" s="175"/>
      <c r="Q6" s="175"/>
      <c r="R6" s="175"/>
      <c r="S6" s="175"/>
      <c r="T6" s="175"/>
      <c r="U6" s="175"/>
      <c r="V6" s="175"/>
      <c r="W6" s="175"/>
      <c r="X6" s="175"/>
      <c r="Y6" s="175"/>
      <c r="Z6" s="175"/>
    </row>
    <row r="7">
      <c r="A7" s="163">
        <v>3.0</v>
      </c>
      <c r="B7" s="163"/>
      <c r="C7" s="596"/>
      <c r="D7" s="596"/>
      <c r="E7" s="163"/>
      <c r="F7" s="163"/>
      <c r="G7" s="163"/>
      <c r="H7" s="163"/>
      <c r="I7" s="163"/>
      <c r="J7" s="597"/>
      <c r="K7" s="597"/>
      <c r="L7" s="163"/>
      <c r="M7" s="163"/>
      <c r="N7" s="204"/>
      <c r="O7" s="175"/>
      <c r="P7" s="175"/>
      <c r="Q7" s="175"/>
      <c r="R7" s="175"/>
      <c r="S7" s="175"/>
      <c r="T7" s="175"/>
      <c r="U7" s="175"/>
      <c r="V7" s="175"/>
      <c r="W7" s="175"/>
      <c r="X7" s="175"/>
      <c r="Y7" s="175"/>
      <c r="Z7" s="175"/>
    </row>
    <row r="8">
      <c r="A8" s="163">
        <v>4.0</v>
      </c>
      <c r="B8" s="163"/>
      <c r="C8" s="596"/>
      <c r="D8" s="596"/>
      <c r="E8" s="163"/>
      <c r="F8" s="163"/>
      <c r="G8" s="163"/>
      <c r="H8" s="163"/>
      <c r="I8" s="163"/>
      <c r="J8" s="597"/>
      <c r="K8" s="597"/>
      <c r="L8" s="163"/>
      <c r="M8" s="163"/>
      <c r="N8" s="204"/>
      <c r="O8" s="175"/>
      <c r="P8" s="175"/>
      <c r="Q8" s="175"/>
      <c r="R8" s="175"/>
      <c r="S8" s="175"/>
      <c r="T8" s="175"/>
      <c r="U8" s="175"/>
      <c r="V8" s="175"/>
      <c r="W8" s="175"/>
      <c r="X8" s="175"/>
      <c r="Y8" s="175"/>
      <c r="Z8" s="175"/>
    </row>
    <row r="9">
      <c r="A9" s="163">
        <v>5.0</v>
      </c>
      <c r="B9" s="163"/>
      <c r="C9" s="596"/>
      <c r="D9" s="596"/>
      <c r="E9" s="163"/>
      <c r="F9" s="163"/>
      <c r="G9" s="163"/>
      <c r="H9" s="163"/>
      <c r="I9" s="163"/>
      <c r="J9" s="597"/>
      <c r="K9" s="597"/>
      <c r="L9" s="163"/>
      <c r="M9" s="163"/>
      <c r="N9" s="204"/>
      <c r="O9" s="175"/>
      <c r="P9" s="175"/>
      <c r="Q9" s="175"/>
      <c r="R9" s="175"/>
      <c r="S9" s="175"/>
      <c r="T9" s="175"/>
      <c r="U9" s="175"/>
      <c r="V9" s="175"/>
      <c r="W9" s="175"/>
      <c r="X9" s="175"/>
      <c r="Y9" s="175"/>
      <c r="Z9" s="175"/>
    </row>
    <row r="10">
      <c r="A10" s="163">
        <v>6.0</v>
      </c>
      <c r="B10" s="163"/>
      <c r="C10" s="596"/>
      <c r="D10" s="596"/>
      <c r="E10" s="163"/>
      <c r="F10" s="163"/>
      <c r="G10" s="163"/>
      <c r="H10" s="163"/>
      <c r="I10" s="163"/>
      <c r="J10" s="597"/>
      <c r="K10" s="597"/>
      <c r="L10" s="163"/>
      <c r="M10" s="163"/>
      <c r="N10" s="204"/>
      <c r="O10" s="175"/>
      <c r="P10" s="175"/>
      <c r="Q10" s="175"/>
      <c r="R10" s="175"/>
      <c r="S10" s="175"/>
      <c r="T10" s="175"/>
      <c r="U10" s="175"/>
      <c r="V10" s="175"/>
      <c r="W10" s="175"/>
      <c r="X10" s="175"/>
      <c r="Y10" s="175"/>
      <c r="Z10" s="175"/>
    </row>
    <row r="11">
      <c r="A11" s="163">
        <v>7.0</v>
      </c>
      <c r="B11" s="163"/>
      <c r="C11" s="596"/>
      <c r="D11" s="596"/>
      <c r="E11" s="163"/>
      <c r="F11" s="163"/>
      <c r="G11" s="163"/>
      <c r="H11" s="163"/>
      <c r="I11" s="163"/>
      <c r="J11" s="597"/>
      <c r="K11" s="597"/>
      <c r="L11" s="163"/>
      <c r="M11" s="163"/>
      <c r="N11" s="204"/>
      <c r="O11" s="175"/>
      <c r="P11" s="175"/>
      <c r="Q11" s="175"/>
      <c r="R11" s="175"/>
      <c r="S11" s="175"/>
      <c r="T11" s="175"/>
      <c r="U11" s="175"/>
      <c r="V11" s="175"/>
      <c r="W11" s="175"/>
      <c r="X11" s="175"/>
      <c r="Y11" s="175"/>
      <c r="Z11" s="175"/>
    </row>
    <row r="12">
      <c r="A12" s="163">
        <v>8.0</v>
      </c>
      <c r="B12" s="163"/>
      <c r="C12" s="596"/>
      <c r="D12" s="596"/>
      <c r="E12" s="163"/>
      <c r="F12" s="163"/>
      <c r="G12" s="163"/>
      <c r="H12" s="163"/>
      <c r="I12" s="163"/>
      <c r="J12" s="597"/>
      <c r="K12" s="597"/>
      <c r="L12" s="163"/>
      <c r="M12" s="163"/>
      <c r="N12" s="204"/>
      <c r="O12" s="175"/>
      <c r="P12" s="175"/>
      <c r="Q12" s="175"/>
      <c r="R12" s="175"/>
      <c r="S12" s="175"/>
      <c r="T12" s="175"/>
      <c r="U12" s="175"/>
      <c r="V12" s="175"/>
      <c r="W12" s="175"/>
      <c r="X12" s="175"/>
      <c r="Y12" s="175"/>
      <c r="Z12" s="175"/>
    </row>
    <row r="13">
      <c r="A13" s="163">
        <v>9.0</v>
      </c>
      <c r="B13" s="163"/>
      <c r="C13" s="596"/>
      <c r="D13" s="596"/>
      <c r="E13" s="163"/>
      <c r="F13" s="163"/>
      <c r="G13" s="163"/>
      <c r="H13" s="163"/>
      <c r="I13" s="163"/>
      <c r="J13" s="597"/>
      <c r="K13" s="597"/>
      <c r="L13" s="163"/>
      <c r="M13" s="163"/>
      <c r="N13" s="204"/>
      <c r="O13" s="175"/>
      <c r="P13" s="175"/>
      <c r="Q13" s="175"/>
      <c r="R13" s="175"/>
      <c r="S13" s="175"/>
      <c r="T13" s="175"/>
      <c r="U13" s="175"/>
      <c r="V13" s="175"/>
      <c r="W13" s="175"/>
      <c r="X13" s="175"/>
      <c r="Y13" s="175"/>
      <c r="Z13" s="175"/>
    </row>
    <row r="14">
      <c r="A14" s="163">
        <v>10.0</v>
      </c>
      <c r="B14" s="163"/>
      <c r="C14" s="596"/>
      <c r="D14" s="596"/>
      <c r="E14" s="163"/>
      <c r="F14" s="163"/>
      <c r="G14" s="163"/>
      <c r="H14" s="163"/>
      <c r="I14" s="163"/>
      <c r="J14" s="598"/>
      <c r="K14" s="598"/>
      <c r="L14" s="163"/>
      <c r="M14" s="163"/>
      <c r="N14" s="204"/>
      <c r="O14" s="175"/>
      <c r="P14" s="175"/>
      <c r="Q14" s="175"/>
      <c r="R14" s="175"/>
      <c r="S14" s="175"/>
      <c r="T14" s="175"/>
      <c r="U14" s="175"/>
      <c r="V14" s="175"/>
      <c r="W14" s="175"/>
      <c r="X14" s="175"/>
      <c r="Y14" s="175"/>
      <c r="Z14" s="175"/>
    </row>
    <row r="15">
      <c r="A15" s="163">
        <v>11.0</v>
      </c>
      <c r="B15" s="163"/>
      <c r="C15" s="596"/>
      <c r="D15" s="596"/>
      <c r="E15" s="163"/>
      <c r="F15" s="163"/>
      <c r="G15" s="163"/>
      <c r="H15" s="163"/>
      <c r="I15" s="163"/>
      <c r="J15" s="598"/>
      <c r="K15" s="598"/>
      <c r="L15" s="163"/>
      <c r="M15" s="163"/>
      <c r="N15" s="204"/>
      <c r="O15" s="175"/>
      <c r="P15" s="175"/>
      <c r="Q15" s="175"/>
      <c r="R15" s="175"/>
      <c r="S15" s="175"/>
      <c r="T15" s="175"/>
      <c r="U15" s="175"/>
      <c r="V15" s="175"/>
      <c r="W15" s="175"/>
      <c r="X15" s="175"/>
      <c r="Y15" s="175"/>
      <c r="Z15" s="175"/>
    </row>
    <row r="16">
      <c r="A16" s="163">
        <v>12.0</v>
      </c>
      <c r="B16" s="163"/>
      <c r="C16" s="596"/>
      <c r="D16" s="596"/>
      <c r="E16" s="163"/>
      <c r="F16" s="163"/>
      <c r="G16" s="163"/>
      <c r="H16" s="163"/>
      <c r="I16" s="163"/>
      <c r="J16" s="598"/>
      <c r="K16" s="598"/>
      <c r="L16" s="163"/>
      <c r="M16" s="163"/>
      <c r="N16" s="204"/>
      <c r="O16" s="175"/>
      <c r="P16" s="175"/>
      <c r="Q16" s="175"/>
      <c r="R16" s="175"/>
      <c r="S16" s="175"/>
      <c r="T16" s="175"/>
      <c r="U16" s="175"/>
      <c r="V16" s="175"/>
      <c r="W16" s="175"/>
      <c r="X16" s="175"/>
      <c r="Y16" s="175"/>
      <c r="Z16" s="175"/>
    </row>
    <row r="17">
      <c r="A17" s="163">
        <v>13.0</v>
      </c>
      <c r="B17" s="163"/>
      <c r="C17" s="596"/>
      <c r="D17" s="596"/>
      <c r="E17" s="163"/>
      <c r="F17" s="163"/>
      <c r="G17" s="163"/>
      <c r="H17" s="163"/>
      <c r="I17" s="163"/>
      <c r="J17" s="598"/>
      <c r="K17" s="598"/>
      <c r="L17" s="163"/>
      <c r="M17" s="163"/>
      <c r="N17" s="204"/>
      <c r="O17" s="175"/>
      <c r="P17" s="175"/>
      <c r="Q17" s="175"/>
      <c r="R17" s="175"/>
      <c r="S17" s="175"/>
      <c r="T17" s="175"/>
      <c r="U17" s="175"/>
      <c r="V17" s="175"/>
      <c r="W17" s="175"/>
      <c r="X17" s="175"/>
      <c r="Y17" s="175"/>
      <c r="Z17" s="175"/>
    </row>
    <row r="18">
      <c r="A18" s="163">
        <v>14.0</v>
      </c>
      <c r="B18" s="163"/>
      <c r="C18" s="596"/>
      <c r="D18" s="596"/>
      <c r="E18" s="163"/>
      <c r="F18" s="163"/>
      <c r="G18" s="163"/>
      <c r="H18" s="163"/>
      <c r="I18" s="163"/>
      <c r="J18" s="598"/>
      <c r="K18" s="598"/>
      <c r="L18" s="163"/>
      <c r="M18" s="163"/>
      <c r="N18" s="204"/>
      <c r="O18" s="175"/>
      <c r="P18" s="175"/>
      <c r="Q18" s="175"/>
      <c r="R18" s="175"/>
      <c r="S18" s="175"/>
      <c r="T18" s="175"/>
      <c r="U18" s="175"/>
      <c r="V18" s="175"/>
      <c r="W18" s="175"/>
      <c r="X18" s="175"/>
      <c r="Y18" s="175"/>
      <c r="Z18" s="175"/>
    </row>
    <row r="19">
      <c r="A19" s="163">
        <v>15.0</v>
      </c>
      <c r="B19" s="163"/>
      <c r="C19" s="596"/>
      <c r="D19" s="596"/>
      <c r="E19" s="163"/>
      <c r="F19" s="163"/>
      <c r="G19" s="163"/>
      <c r="H19" s="163"/>
      <c r="I19" s="163"/>
      <c r="J19" s="598"/>
      <c r="K19" s="598"/>
      <c r="L19" s="163"/>
      <c r="M19" s="163"/>
      <c r="N19" s="204"/>
      <c r="O19" s="175"/>
      <c r="P19" s="175"/>
      <c r="Q19" s="175"/>
      <c r="R19" s="175"/>
      <c r="S19" s="175"/>
      <c r="T19" s="175"/>
      <c r="U19" s="175"/>
      <c r="V19" s="175"/>
      <c r="W19" s="175"/>
      <c r="X19" s="175"/>
      <c r="Y19" s="175"/>
      <c r="Z19" s="175"/>
    </row>
    <row r="20">
      <c r="A20" s="163">
        <v>16.0</v>
      </c>
      <c r="B20" s="163"/>
      <c r="C20" s="596"/>
      <c r="D20" s="596"/>
      <c r="E20" s="163"/>
      <c r="F20" s="163"/>
      <c r="G20" s="163"/>
      <c r="H20" s="163"/>
      <c r="I20" s="163"/>
      <c r="J20" s="597"/>
      <c r="K20" s="597"/>
      <c r="L20" s="163"/>
      <c r="M20" s="163"/>
      <c r="N20" s="204"/>
      <c r="O20" s="175"/>
      <c r="P20" s="175"/>
      <c r="Q20" s="175"/>
      <c r="R20" s="175"/>
      <c r="S20" s="175"/>
      <c r="T20" s="175"/>
      <c r="U20" s="175"/>
      <c r="V20" s="175"/>
      <c r="W20" s="175"/>
      <c r="X20" s="175"/>
      <c r="Y20" s="175"/>
      <c r="Z20" s="175"/>
    </row>
    <row r="21" ht="15.75" customHeight="1">
      <c r="A21" s="163">
        <v>17.0</v>
      </c>
      <c r="B21" s="163"/>
      <c r="C21" s="596"/>
      <c r="D21" s="596"/>
      <c r="E21" s="163"/>
      <c r="F21" s="163"/>
      <c r="G21" s="163"/>
      <c r="H21" s="163"/>
      <c r="I21" s="163"/>
      <c r="J21" s="597"/>
      <c r="K21" s="597"/>
      <c r="L21" s="163"/>
      <c r="M21" s="163"/>
      <c r="N21" s="204"/>
      <c r="O21" s="175"/>
      <c r="P21" s="175"/>
      <c r="Q21" s="175"/>
      <c r="R21" s="175"/>
      <c r="S21" s="175"/>
      <c r="T21" s="175"/>
      <c r="U21" s="175"/>
      <c r="V21" s="175"/>
      <c r="W21" s="175"/>
      <c r="X21" s="175"/>
      <c r="Y21" s="175"/>
      <c r="Z21" s="175"/>
    </row>
    <row r="22" ht="15.75" customHeight="1">
      <c r="A22" s="163">
        <v>18.0</v>
      </c>
      <c r="B22" s="163"/>
      <c r="C22" s="596"/>
      <c r="D22" s="596"/>
      <c r="E22" s="163"/>
      <c r="F22" s="163"/>
      <c r="G22" s="163"/>
      <c r="H22" s="163"/>
      <c r="I22" s="163"/>
      <c r="J22" s="597"/>
      <c r="K22" s="597"/>
      <c r="L22" s="163"/>
      <c r="M22" s="163"/>
      <c r="N22" s="204"/>
      <c r="O22" s="175"/>
      <c r="P22" s="175"/>
      <c r="Q22" s="175"/>
      <c r="R22" s="175"/>
      <c r="S22" s="175"/>
      <c r="T22" s="175"/>
      <c r="U22" s="175"/>
      <c r="V22" s="175"/>
      <c r="W22" s="175"/>
      <c r="X22" s="175"/>
      <c r="Y22" s="175"/>
      <c r="Z22" s="175"/>
    </row>
    <row r="23" ht="15.75" customHeight="1">
      <c r="A23" s="163">
        <v>19.0</v>
      </c>
      <c r="B23" s="163"/>
      <c r="C23" s="596"/>
      <c r="D23" s="596"/>
      <c r="E23" s="163"/>
      <c r="F23" s="163"/>
      <c r="G23" s="163"/>
      <c r="H23" s="163"/>
      <c r="I23" s="163"/>
      <c r="J23" s="597"/>
      <c r="K23" s="597"/>
      <c r="L23" s="163"/>
      <c r="M23" s="163"/>
      <c r="N23" s="204"/>
      <c r="O23" s="175"/>
      <c r="P23" s="175"/>
      <c r="Q23" s="175"/>
      <c r="R23" s="175"/>
      <c r="S23" s="175"/>
      <c r="T23" s="175"/>
      <c r="U23" s="175"/>
      <c r="V23" s="175"/>
      <c r="W23" s="175"/>
      <c r="X23" s="175"/>
      <c r="Y23" s="175"/>
      <c r="Z23" s="175"/>
    </row>
    <row r="24" ht="15.75" customHeight="1">
      <c r="A24" s="163">
        <v>20.0</v>
      </c>
      <c r="B24" s="163"/>
      <c r="C24" s="596"/>
      <c r="D24" s="596"/>
      <c r="E24" s="163"/>
      <c r="F24" s="163"/>
      <c r="G24" s="163"/>
      <c r="H24" s="163"/>
      <c r="I24" s="163"/>
      <c r="J24" s="597"/>
      <c r="K24" s="597"/>
      <c r="L24" s="163"/>
      <c r="M24" s="163"/>
      <c r="N24" s="204"/>
      <c r="O24" s="175"/>
      <c r="P24" s="175"/>
      <c r="Q24" s="175"/>
      <c r="R24" s="175"/>
      <c r="S24" s="175"/>
      <c r="T24" s="175"/>
      <c r="U24" s="175"/>
      <c r="V24" s="175"/>
      <c r="W24" s="175"/>
      <c r="X24" s="175"/>
      <c r="Y24" s="175"/>
      <c r="Z24" s="175"/>
    </row>
    <row r="25" ht="15.75" customHeight="1">
      <c r="A25" s="163">
        <v>21.0</v>
      </c>
      <c r="B25" s="163"/>
      <c r="C25" s="596"/>
      <c r="D25" s="596"/>
      <c r="E25" s="163"/>
      <c r="F25" s="163"/>
      <c r="G25" s="163"/>
      <c r="H25" s="163"/>
      <c r="I25" s="163"/>
      <c r="J25" s="597"/>
      <c r="K25" s="597"/>
      <c r="L25" s="163"/>
      <c r="M25" s="163"/>
      <c r="N25" s="204"/>
      <c r="O25" s="175"/>
      <c r="P25" s="175"/>
      <c r="Q25" s="175"/>
      <c r="R25" s="175"/>
      <c r="S25" s="175"/>
      <c r="T25" s="175"/>
      <c r="U25" s="175"/>
      <c r="V25" s="175"/>
      <c r="W25" s="175"/>
      <c r="X25" s="175"/>
      <c r="Y25" s="175"/>
      <c r="Z25" s="175"/>
    </row>
    <row r="26" ht="15.75" customHeight="1">
      <c r="A26" s="163">
        <v>22.0</v>
      </c>
      <c r="B26" s="163"/>
      <c r="C26" s="596"/>
      <c r="D26" s="596"/>
      <c r="E26" s="163"/>
      <c r="F26" s="163"/>
      <c r="G26" s="163"/>
      <c r="H26" s="163"/>
      <c r="I26" s="163"/>
      <c r="J26" s="597"/>
      <c r="K26" s="597"/>
      <c r="L26" s="163"/>
      <c r="M26" s="163"/>
      <c r="N26" s="204"/>
      <c r="O26" s="175"/>
      <c r="P26" s="175"/>
      <c r="Q26" s="175"/>
      <c r="R26" s="175"/>
      <c r="S26" s="175"/>
      <c r="T26" s="175"/>
      <c r="U26" s="175"/>
      <c r="V26" s="175"/>
      <c r="W26" s="175"/>
      <c r="X26" s="175"/>
      <c r="Y26" s="175"/>
      <c r="Z26" s="175"/>
    </row>
    <row r="27" ht="15.75" customHeight="1">
      <c r="A27" s="163">
        <v>23.0</v>
      </c>
      <c r="B27" s="163"/>
      <c r="C27" s="163"/>
      <c r="D27" s="596"/>
      <c r="E27" s="163"/>
      <c r="F27" s="163"/>
      <c r="G27" s="163"/>
      <c r="H27" s="163"/>
      <c r="I27" s="163"/>
      <c r="J27" s="597"/>
      <c r="K27" s="597"/>
      <c r="L27" s="163"/>
      <c r="M27" s="163"/>
      <c r="N27" s="204"/>
      <c r="O27" s="175"/>
      <c r="P27" s="175"/>
      <c r="Q27" s="175"/>
      <c r="R27" s="175"/>
      <c r="S27" s="175"/>
      <c r="T27" s="175"/>
      <c r="U27" s="175"/>
      <c r="V27" s="175"/>
      <c r="W27" s="175"/>
      <c r="X27" s="175"/>
      <c r="Y27" s="175"/>
      <c r="Z27" s="175"/>
    </row>
    <row r="28" ht="15.75" customHeight="1">
      <c r="A28" s="163">
        <v>24.0</v>
      </c>
      <c r="B28" s="163"/>
      <c r="C28" s="596"/>
      <c r="D28" s="596"/>
      <c r="E28" s="163"/>
      <c r="F28" s="163"/>
      <c r="G28" s="163"/>
      <c r="H28" s="163"/>
      <c r="I28" s="163"/>
      <c r="J28" s="597"/>
      <c r="K28" s="597"/>
      <c r="L28" s="163"/>
      <c r="M28" s="163"/>
      <c r="N28" s="204"/>
      <c r="O28" s="175"/>
      <c r="P28" s="175"/>
      <c r="Q28" s="175"/>
      <c r="R28" s="175"/>
      <c r="S28" s="175"/>
      <c r="T28" s="175"/>
      <c r="U28" s="175"/>
      <c r="V28" s="175"/>
      <c r="W28" s="175"/>
      <c r="X28" s="175"/>
      <c r="Y28" s="175"/>
      <c r="Z28" s="175"/>
    </row>
    <row r="29" ht="15.75" customHeight="1">
      <c r="A29" s="163">
        <v>25.0</v>
      </c>
      <c r="B29" s="163"/>
      <c r="C29" s="596"/>
      <c r="D29" s="596"/>
      <c r="E29" s="163"/>
      <c r="F29" s="163"/>
      <c r="G29" s="163"/>
      <c r="H29" s="163"/>
      <c r="I29" s="163"/>
      <c r="J29" s="597"/>
      <c r="K29" s="597"/>
      <c r="L29" s="163"/>
      <c r="M29" s="163"/>
      <c r="N29" s="204"/>
      <c r="O29" s="175"/>
      <c r="P29" s="175"/>
      <c r="Q29" s="175"/>
      <c r="R29" s="175"/>
      <c r="S29" s="175"/>
      <c r="T29" s="175"/>
      <c r="U29" s="175"/>
      <c r="V29" s="175"/>
      <c r="W29" s="175"/>
      <c r="X29" s="175"/>
      <c r="Y29" s="175"/>
      <c r="Z29" s="175"/>
    </row>
    <row r="30" ht="15.75" customHeight="1">
      <c r="A30" s="163">
        <v>26.0</v>
      </c>
      <c r="B30" s="163"/>
      <c r="C30" s="596"/>
      <c r="D30" s="596"/>
      <c r="E30" s="163"/>
      <c r="F30" s="163"/>
      <c r="G30" s="163"/>
      <c r="H30" s="163"/>
      <c r="I30" s="163"/>
      <c r="J30" s="597"/>
      <c r="K30" s="597"/>
      <c r="L30" s="163"/>
      <c r="M30" s="163"/>
      <c r="N30" s="204"/>
      <c r="O30" s="175"/>
      <c r="P30" s="175"/>
      <c r="Q30" s="175"/>
      <c r="R30" s="175"/>
      <c r="S30" s="175"/>
      <c r="T30" s="175"/>
      <c r="U30" s="175"/>
      <c r="V30" s="175"/>
      <c r="W30" s="175"/>
      <c r="X30" s="175"/>
      <c r="Y30" s="175"/>
      <c r="Z30" s="175"/>
    </row>
    <row r="31" ht="15.75" customHeight="1">
      <c r="A31" s="163">
        <v>27.0</v>
      </c>
      <c r="B31" s="163"/>
      <c r="C31" s="596"/>
      <c r="D31" s="596"/>
      <c r="E31" s="163"/>
      <c r="F31" s="163"/>
      <c r="G31" s="163"/>
      <c r="H31" s="163"/>
      <c r="I31" s="163"/>
      <c r="J31" s="597"/>
      <c r="K31" s="597"/>
      <c r="L31" s="163"/>
      <c r="M31" s="163"/>
      <c r="N31" s="204"/>
      <c r="O31" s="175"/>
      <c r="P31" s="175"/>
      <c r="Q31" s="175"/>
      <c r="R31" s="175"/>
      <c r="S31" s="175"/>
      <c r="T31" s="175"/>
      <c r="U31" s="175"/>
      <c r="V31" s="175"/>
      <c r="W31" s="175"/>
      <c r="X31" s="175"/>
      <c r="Y31" s="175"/>
      <c r="Z31" s="175"/>
    </row>
    <row r="32" ht="15.75" customHeight="1">
      <c r="A32" s="163">
        <v>28.0</v>
      </c>
      <c r="B32" s="163"/>
      <c r="C32" s="596"/>
      <c r="D32" s="596"/>
      <c r="E32" s="163"/>
      <c r="F32" s="163"/>
      <c r="G32" s="163"/>
      <c r="H32" s="163"/>
      <c r="I32" s="163"/>
      <c r="J32" s="597"/>
      <c r="K32" s="597"/>
      <c r="L32" s="163"/>
      <c r="M32" s="163"/>
      <c r="N32" s="204"/>
      <c r="O32" s="175"/>
      <c r="P32" s="175"/>
      <c r="Q32" s="175"/>
      <c r="R32" s="175"/>
      <c r="S32" s="175"/>
      <c r="T32" s="175"/>
      <c r="U32" s="175"/>
      <c r="V32" s="175"/>
      <c r="W32" s="175"/>
      <c r="X32" s="175"/>
      <c r="Y32" s="175"/>
      <c r="Z32" s="175"/>
    </row>
    <row r="33" ht="15.75" customHeight="1">
      <c r="A33" s="163">
        <v>29.0</v>
      </c>
      <c r="B33" s="163"/>
      <c r="C33" s="599"/>
      <c r="D33" s="599"/>
      <c r="E33" s="163"/>
      <c r="F33" s="163"/>
      <c r="G33" s="163"/>
      <c r="H33" s="163"/>
      <c r="I33" s="163"/>
      <c r="J33" s="597"/>
      <c r="K33" s="597"/>
      <c r="L33" s="163"/>
      <c r="M33" s="163"/>
      <c r="N33" s="204"/>
      <c r="O33" s="175"/>
      <c r="P33" s="175"/>
      <c r="Q33" s="175"/>
      <c r="R33" s="175"/>
      <c r="S33" s="175"/>
      <c r="T33" s="175"/>
      <c r="U33" s="175"/>
      <c r="V33" s="175"/>
      <c r="W33" s="175"/>
      <c r="X33" s="175"/>
      <c r="Y33" s="175"/>
      <c r="Z33" s="175"/>
    </row>
    <row r="34" ht="15.75" customHeight="1">
      <c r="A34" s="163">
        <v>30.0</v>
      </c>
      <c r="B34" s="163"/>
      <c r="C34" s="596"/>
      <c r="D34" s="596"/>
      <c r="E34" s="163"/>
      <c r="F34" s="163"/>
      <c r="G34" s="163"/>
      <c r="H34" s="163"/>
      <c r="I34" s="163"/>
      <c r="J34" s="597"/>
      <c r="K34" s="597"/>
      <c r="L34" s="163"/>
      <c r="M34" s="163"/>
      <c r="N34" s="204"/>
      <c r="O34" s="175"/>
      <c r="P34" s="175"/>
      <c r="Q34" s="175"/>
      <c r="R34" s="175"/>
      <c r="S34" s="175"/>
      <c r="T34" s="175"/>
      <c r="U34" s="175"/>
      <c r="V34" s="175"/>
      <c r="W34" s="175"/>
      <c r="X34" s="175"/>
      <c r="Y34" s="175"/>
      <c r="Z34" s="175"/>
    </row>
    <row r="35" ht="15.75" customHeight="1">
      <c r="A35" s="163">
        <v>31.0</v>
      </c>
      <c r="B35" s="163"/>
      <c r="C35" s="596"/>
      <c r="D35" s="596"/>
      <c r="E35" s="163"/>
      <c r="F35" s="163"/>
      <c r="G35" s="163"/>
      <c r="H35" s="163"/>
      <c r="I35" s="163"/>
      <c r="J35" s="597"/>
      <c r="K35" s="597"/>
      <c r="L35" s="163"/>
      <c r="M35" s="163"/>
      <c r="N35" s="204"/>
      <c r="O35" s="175"/>
      <c r="P35" s="175"/>
      <c r="Q35" s="175"/>
      <c r="R35" s="175"/>
      <c r="S35" s="175"/>
      <c r="T35" s="175"/>
      <c r="U35" s="175"/>
      <c r="V35" s="175"/>
      <c r="W35" s="175"/>
      <c r="X35" s="175"/>
      <c r="Y35" s="175"/>
      <c r="Z35" s="175"/>
    </row>
    <row r="36" ht="15.75" customHeight="1">
      <c r="A36" s="163">
        <v>32.0</v>
      </c>
      <c r="B36" s="163"/>
      <c r="C36" s="596"/>
      <c r="D36" s="596"/>
      <c r="E36" s="163"/>
      <c r="F36" s="163"/>
      <c r="G36" s="163"/>
      <c r="H36" s="163"/>
      <c r="I36" s="163"/>
      <c r="J36" s="597"/>
      <c r="K36" s="597"/>
      <c r="L36" s="163"/>
      <c r="M36" s="163"/>
      <c r="N36" s="204"/>
      <c r="O36" s="175"/>
      <c r="P36" s="175"/>
      <c r="Q36" s="175"/>
      <c r="R36" s="175"/>
      <c r="S36" s="175"/>
      <c r="T36" s="175"/>
      <c r="U36" s="175"/>
      <c r="V36" s="175"/>
      <c r="W36" s="175"/>
      <c r="X36" s="175"/>
      <c r="Y36" s="175"/>
      <c r="Z36" s="175"/>
    </row>
    <row r="37" ht="15.75" customHeight="1">
      <c r="A37" s="163">
        <v>33.0</v>
      </c>
      <c r="B37" s="163"/>
      <c r="C37" s="596"/>
      <c r="D37" s="596"/>
      <c r="E37" s="163"/>
      <c r="F37" s="163"/>
      <c r="G37" s="163"/>
      <c r="H37" s="163"/>
      <c r="I37" s="163"/>
      <c r="J37" s="597"/>
      <c r="K37" s="597"/>
      <c r="L37" s="163"/>
      <c r="M37" s="163"/>
      <c r="N37" s="204"/>
      <c r="O37" s="175"/>
      <c r="P37" s="175"/>
      <c r="Q37" s="175"/>
      <c r="R37" s="175"/>
      <c r="S37" s="175"/>
      <c r="T37" s="175"/>
      <c r="U37" s="175"/>
      <c r="V37" s="175"/>
      <c r="W37" s="175"/>
      <c r="X37" s="175"/>
      <c r="Y37" s="175"/>
      <c r="Z37" s="175"/>
    </row>
    <row r="38" ht="15.75" customHeight="1">
      <c r="A38" s="163">
        <v>34.0</v>
      </c>
      <c r="B38" s="163"/>
      <c r="C38" s="596"/>
      <c r="D38" s="596"/>
      <c r="E38" s="163"/>
      <c r="F38" s="163"/>
      <c r="G38" s="163"/>
      <c r="H38" s="163"/>
      <c r="I38" s="163"/>
      <c r="J38" s="597"/>
      <c r="K38" s="597"/>
      <c r="L38" s="163"/>
      <c r="M38" s="163"/>
      <c r="N38" s="204"/>
      <c r="O38" s="175"/>
      <c r="P38" s="175"/>
      <c r="Q38" s="175"/>
      <c r="R38" s="175"/>
      <c r="S38" s="175"/>
      <c r="T38" s="175"/>
      <c r="U38" s="175"/>
      <c r="V38" s="175"/>
      <c r="W38" s="175"/>
      <c r="X38" s="175"/>
      <c r="Y38" s="175"/>
      <c r="Z38" s="175"/>
    </row>
    <row r="39" ht="15.75" customHeight="1">
      <c r="A39" s="163">
        <v>35.0</v>
      </c>
      <c r="B39" s="163"/>
      <c r="C39" s="599"/>
      <c r="D39" s="599"/>
      <c r="E39" s="163"/>
      <c r="F39" s="163"/>
      <c r="G39" s="163"/>
      <c r="H39" s="163"/>
      <c r="I39" s="163"/>
      <c r="J39" s="597"/>
      <c r="K39" s="597"/>
      <c r="L39" s="163"/>
      <c r="M39" s="163"/>
      <c r="N39" s="204"/>
      <c r="O39" s="175"/>
      <c r="P39" s="175"/>
      <c r="Q39" s="175"/>
      <c r="R39" s="175"/>
      <c r="S39" s="175"/>
      <c r="T39" s="175"/>
      <c r="U39" s="175"/>
      <c r="V39" s="175"/>
      <c r="W39" s="175"/>
      <c r="X39" s="175"/>
      <c r="Y39" s="175"/>
      <c r="Z39" s="175"/>
    </row>
    <row r="40" ht="15.75" customHeight="1">
      <c r="A40" s="163">
        <v>36.0</v>
      </c>
      <c r="B40" s="163"/>
      <c r="C40" s="599"/>
      <c r="D40" s="599"/>
      <c r="E40" s="163"/>
      <c r="F40" s="163"/>
      <c r="G40" s="163"/>
      <c r="H40" s="163"/>
      <c r="I40" s="163"/>
      <c r="J40" s="597"/>
      <c r="K40" s="597"/>
      <c r="L40" s="163"/>
      <c r="M40" s="163"/>
      <c r="N40" s="204"/>
      <c r="O40" s="175"/>
      <c r="P40" s="175"/>
      <c r="Q40" s="175"/>
      <c r="R40" s="175"/>
      <c r="S40" s="175"/>
      <c r="T40" s="175"/>
      <c r="U40" s="175"/>
      <c r="V40" s="175"/>
      <c r="W40" s="175"/>
      <c r="X40" s="175"/>
      <c r="Y40" s="175"/>
      <c r="Z40" s="175"/>
    </row>
    <row r="41" ht="15.75" customHeight="1">
      <c r="A41" s="163">
        <v>37.0</v>
      </c>
      <c r="B41" s="163"/>
      <c r="C41" s="599"/>
      <c r="D41" s="599"/>
      <c r="E41" s="163"/>
      <c r="F41" s="163"/>
      <c r="G41" s="163"/>
      <c r="H41" s="163"/>
      <c r="I41" s="163"/>
      <c r="J41" s="597"/>
      <c r="K41" s="597"/>
      <c r="L41" s="163"/>
      <c r="M41" s="163"/>
      <c r="N41" s="204"/>
      <c r="O41" s="175"/>
      <c r="P41" s="175"/>
      <c r="Q41" s="175"/>
      <c r="R41" s="175"/>
      <c r="S41" s="175"/>
      <c r="T41" s="175"/>
      <c r="U41" s="175"/>
      <c r="V41" s="175"/>
      <c r="W41" s="175"/>
      <c r="X41" s="175"/>
      <c r="Y41" s="175"/>
      <c r="Z41" s="175"/>
    </row>
    <row r="42" ht="15.75" customHeight="1">
      <c r="A42" s="163">
        <v>38.0</v>
      </c>
      <c r="B42" s="163"/>
      <c r="C42" s="596"/>
      <c r="D42" s="596"/>
      <c r="E42" s="163"/>
      <c r="F42" s="163"/>
      <c r="G42" s="163"/>
      <c r="H42" s="163"/>
      <c r="I42" s="163"/>
      <c r="J42" s="597"/>
      <c r="K42" s="597"/>
      <c r="L42" s="163"/>
      <c r="M42" s="163"/>
      <c r="N42" s="204"/>
      <c r="O42" s="175"/>
      <c r="P42" s="175"/>
      <c r="Q42" s="175"/>
      <c r="R42" s="175"/>
      <c r="S42" s="175"/>
      <c r="T42" s="175"/>
      <c r="U42" s="175"/>
      <c r="V42" s="175"/>
      <c r="W42" s="175"/>
      <c r="X42" s="175"/>
      <c r="Y42" s="175"/>
      <c r="Z42" s="175"/>
    </row>
    <row r="43" ht="15.75" customHeight="1">
      <c r="A43" s="163">
        <v>39.0</v>
      </c>
      <c r="B43" s="163"/>
      <c r="C43" s="596"/>
      <c r="D43" s="596"/>
      <c r="E43" s="163"/>
      <c r="F43" s="163"/>
      <c r="G43" s="163"/>
      <c r="H43" s="163"/>
      <c r="I43" s="163"/>
      <c r="J43" s="597"/>
      <c r="K43" s="597"/>
      <c r="L43" s="163"/>
      <c r="M43" s="163"/>
      <c r="N43" s="204"/>
      <c r="O43" s="175"/>
      <c r="P43" s="175"/>
      <c r="Q43" s="175"/>
      <c r="R43" s="175"/>
      <c r="S43" s="175"/>
      <c r="T43" s="175"/>
      <c r="U43" s="175"/>
      <c r="V43" s="175"/>
      <c r="W43" s="175"/>
      <c r="X43" s="175"/>
      <c r="Y43" s="175"/>
      <c r="Z43" s="175"/>
    </row>
    <row r="44" ht="15.75" customHeight="1">
      <c r="A44" s="163">
        <v>40.0</v>
      </c>
      <c r="B44" s="163"/>
      <c r="C44" s="596"/>
      <c r="D44" s="596"/>
      <c r="E44" s="163"/>
      <c r="F44" s="163"/>
      <c r="G44" s="163"/>
      <c r="H44" s="163"/>
      <c r="I44" s="163"/>
      <c r="J44" s="597"/>
      <c r="K44" s="597"/>
      <c r="L44" s="163"/>
      <c r="M44" s="163"/>
      <c r="N44" s="204"/>
      <c r="O44" s="175"/>
      <c r="P44" s="175"/>
      <c r="Q44" s="175"/>
      <c r="R44" s="175"/>
      <c r="S44" s="175"/>
      <c r="T44" s="175"/>
      <c r="U44" s="175"/>
      <c r="V44" s="175"/>
      <c r="W44" s="175"/>
      <c r="X44" s="175"/>
      <c r="Y44" s="175"/>
      <c r="Z44" s="175"/>
    </row>
    <row r="45" ht="15.75" customHeight="1">
      <c r="A45" s="163">
        <v>41.0</v>
      </c>
      <c r="B45" s="163"/>
      <c r="C45" s="596"/>
      <c r="D45" s="596"/>
      <c r="E45" s="163"/>
      <c r="F45" s="163"/>
      <c r="G45" s="163"/>
      <c r="H45" s="163"/>
      <c r="I45" s="163"/>
      <c r="J45" s="597"/>
      <c r="K45" s="597"/>
      <c r="L45" s="163"/>
      <c r="M45" s="163"/>
      <c r="N45" s="204"/>
      <c r="O45" s="175"/>
      <c r="P45" s="175"/>
      <c r="Q45" s="175"/>
      <c r="R45" s="175"/>
      <c r="S45" s="175"/>
      <c r="T45" s="175"/>
      <c r="U45" s="175"/>
      <c r="V45" s="175"/>
      <c r="W45" s="175"/>
      <c r="X45" s="175"/>
      <c r="Y45" s="175"/>
      <c r="Z45" s="175"/>
    </row>
    <row r="46" ht="15.75" customHeight="1">
      <c r="A46" s="163">
        <v>42.0</v>
      </c>
      <c r="B46" s="163"/>
      <c r="C46" s="596"/>
      <c r="D46" s="596"/>
      <c r="E46" s="163"/>
      <c r="F46" s="163"/>
      <c r="G46" s="163"/>
      <c r="H46" s="163"/>
      <c r="I46" s="163"/>
      <c r="J46" s="597"/>
      <c r="K46" s="597"/>
      <c r="L46" s="163"/>
      <c r="M46" s="163"/>
      <c r="N46" s="204"/>
      <c r="O46" s="175"/>
      <c r="P46" s="175"/>
      <c r="Q46" s="175"/>
      <c r="R46" s="175"/>
      <c r="S46" s="175"/>
      <c r="T46" s="175"/>
      <c r="U46" s="175"/>
      <c r="V46" s="175"/>
      <c r="W46" s="175"/>
      <c r="X46" s="175"/>
      <c r="Y46" s="175"/>
      <c r="Z46" s="175"/>
    </row>
    <row r="47" ht="15.75" customHeight="1">
      <c r="A47" s="163">
        <v>43.0</v>
      </c>
      <c r="B47" s="163"/>
      <c r="C47" s="596"/>
      <c r="D47" s="596"/>
      <c r="E47" s="163"/>
      <c r="F47" s="163"/>
      <c r="G47" s="163"/>
      <c r="H47" s="163"/>
      <c r="I47" s="163"/>
      <c r="J47" s="597"/>
      <c r="K47" s="597"/>
      <c r="L47" s="163"/>
      <c r="M47" s="163"/>
      <c r="N47" s="204"/>
      <c r="O47" s="175"/>
      <c r="P47" s="175"/>
      <c r="Q47" s="175"/>
      <c r="R47" s="175"/>
      <c r="S47" s="175"/>
      <c r="T47" s="175"/>
      <c r="U47" s="175"/>
      <c r="V47" s="175"/>
      <c r="W47" s="175"/>
      <c r="X47" s="175"/>
      <c r="Y47" s="175"/>
      <c r="Z47" s="175"/>
    </row>
    <row r="48" ht="15.75" customHeight="1">
      <c r="A48" s="163">
        <v>44.0</v>
      </c>
      <c r="B48" s="163"/>
      <c r="C48" s="596"/>
      <c r="D48" s="596"/>
      <c r="E48" s="163"/>
      <c r="F48" s="163"/>
      <c r="G48" s="163"/>
      <c r="H48" s="163"/>
      <c r="I48" s="163"/>
      <c r="J48" s="597"/>
      <c r="K48" s="597"/>
      <c r="L48" s="163"/>
      <c r="M48" s="163"/>
      <c r="N48" s="204"/>
      <c r="O48" s="175"/>
      <c r="P48" s="175"/>
      <c r="Q48" s="175"/>
      <c r="R48" s="175"/>
      <c r="S48" s="175"/>
      <c r="T48" s="175"/>
      <c r="U48" s="175"/>
      <c r="V48" s="175"/>
      <c r="W48" s="175"/>
      <c r="X48" s="175"/>
      <c r="Y48" s="175"/>
      <c r="Z48" s="175"/>
    </row>
    <row r="49" ht="15.75" customHeight="1">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ht="15.75" customHeight="1">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ht="15.75" customHeight="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ht="15.75" customHeight="1">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ht="15.75" customHeight="1">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ht="15.75" customHeight="1">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ht="15.75" customHeight="1">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ht="15.75" customHeight="1">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ht="15.75" customHeight="1">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ht="15.75"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ht="15.75" customHeight="1">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ht="15.75" customHeight="1">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ht="15.75" customHeight="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ht="15.75" customHeight="1">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ht="15.75" customHeight="1">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ht="15.75" customHeight="1">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ht="15.75" customHeight="1">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ht="15.75" customHeight="1">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ht="15.75" customHeight="1">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ht="15.75" customHeight="1">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ht="15.75" customHeight="1">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ht="15.75" customHeight="1">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ht="15.75" customHeight="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ht="15.75" customHeight="1">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ht="15.75"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ht="15.7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ht="15.7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ht="15.7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ht="15.7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ht="15.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15.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15.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15.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15.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15.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15.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15.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15.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15.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15.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15.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15.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15.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15.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15.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15.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15.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15.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15.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15.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15.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15.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15.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15.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15.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15.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15.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15.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15.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15.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15.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15.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15.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15.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15.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15.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15.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15.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15.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15.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15.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15.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15.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15.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15.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15.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15.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15.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15.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15.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15.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15.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15.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15.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15.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15.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15.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15.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15.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15.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15.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15.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15.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15.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15.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15.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15.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15.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15.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15.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15.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15.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15.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15.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15.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15.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15.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15.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15.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15.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15.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15.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15.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15.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15.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15.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15.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15.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15.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15.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15.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15.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15.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15.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15.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15.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15.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15.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15.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15.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15.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15.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15.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15.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15.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15.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15.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15.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15.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15.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15.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15.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15.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15.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15.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15.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15.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15.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15.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15.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15.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15.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15.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15.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15.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15.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15.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15.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15.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15.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15.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15.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15.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15.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15.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15.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15.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15.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15.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15.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15.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15.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15.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15.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15.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15.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15.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15.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15.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15.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15.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15.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15.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15.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15.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15.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15.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15.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15.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15.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15.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15.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15.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15.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15.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15.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15.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15.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15.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15.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N$51"/>
  <mergeCells count="3">
    <mergeCell ref="A1:N1"/>
    <mergeCell ref="A2:N2"/>
    <mergeCell ref="A3:M3"/>
  </mergeCells>
  <printOptions/>
  <pageMargins bottom="0.75" footer="0.0" header="0.0" left="0.7" right="0.7" top="0.75"/>
  <pageSetup scale="65"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86"/>
    <col customWidth="1" min="2" max="2" width="9.14"/>
    <col customWidth="1" min="3" max="3" width="10.14"/>
    <col customWidth="1" min="4" max="4" width="15.71"/>
    <col customWidth="1" min="5" max="5" width="12.86"/>
    <col customWidth="1" min="6" max="6" width="11.71"/>
    <col customWidth="1" min="7" max="7" width="12.86"/>
    <col customWidth="1" min="8" max="8" width="26.0"/>
    <col customWidth="1" min="9" max="9" width="17.71"/>
    <col customWidth="1" min="10" max="10" width="25.43"/>
    <col customWidth="1" min="11" max="11" width="15.57"/>
    <col customWidth="1" min="12" max="26" width="9.14"/>
  </cols>
  <sheetData>
    <row r="1">
      <c r="A1" s="600" t="s">
        <v>0</v>
      </c>
      <c r="B1" s="601"/>
      <c r="C1" s="601"/>
      <c r="D1" s="601"/>
      <c r="E1" s="601"/>
      <c r="F1" s="601"/>
      <c r="G1" s="601"/>
      <c r="H1" s="601"/>
      <c r="I1" s="601"/>
      <c r="J1" s="601"/>
      <c r="K1" s="601"/>
      <c r="L1" s="175"/>
      <c r="M1" s="175"/>
      <c r="N1" s="175"/>
      <c r="O1" s="175"/>
      <c r="P1" s="175"/>
      <c r="Q1" s="175"/>
      <c r="R1" s="175"/>
      <c r="S1" s="175"/>
      <c r="T1" s="175"/>
      <c r="U1" s="175"/>
      <c r="V1" s="175"/>
      <c r="W1" s="175"/>
      <c r="X1" s="175"/>
      <c r="Y1" s="175"/>
      <c r="Z1" s="175"/>
    </row>
    <row r="2">
      <c r="A2" s="600" t="s">
        <v>160</v>
      </c>
      <c r="B2" s="601"/>
      <c r="C2" s="601"/>
      <c r="D2" s="601"/>
      <c r="E2" s="601"/>
      <c r="F2" s="601"/>
      <c r="G2" s="601"/>
      <c r="H2" s="601"/>
      <c r="I2" s="601"/>
      <c r="J2" s="601"/>
      <c r="K2" s="601"/>
      <c r="L2" s="175"/>
      <c r="M2" s="175"/>
      <c r="N2" s="175"/>
      <c r="O2" s="175"/>
      <c r="P2" s="175"/>
      <c r="Q2" s="175"/>
      <c r="R2" s="175"/>
      <c r="S2" s="175"/>
      <c r="T2" s="175"/>
      <c r="U2" s="175"/>
      <c r="V2" s="175"/>
      <c r="W2" s="175"/>
      <c r="X2" s="175"/>
      <c r="Y2" s="175"/>
      <c r="Z2" s="175"/>
    </row>
    <row r="3">
      <c r="A3" s="602" t="s">
        <v>1038</v>
      </c>
      <c r="B3" s="603"/>
      <c r="C3" s="603"/>
      <c r="D3" s="603"/>
      <c r="E3" s="603"/>
      <c r="F3" s="603"/>
      <c r="G3" s="603"/>
      <c r="H3" s="603"/>
      <c r="I3" s="603"/>
      <c r="J3" s="603"/>
      <c r="K3" s="604">
        <f>'Summary E'!M1</f>
        <v>46190</v>
      </c>
      <c r="L3" s="175"/>
      <c r="M3" s="175"/>
      <c r="N3" s="175"/>
      <c r="O3" s="175"/>
      <c r="P3" s="175"/>
      <c r="Q3" s="175"/>
      <c r="R3" s="175"/>
      <c r="S3" s="175"/>
      <c r="T3" s="175"/>
      <c r="U3" s="175"/>
      <c r="V3" s="175"/>
      <c r="W3" s="175"/>
      <c r="X3" s="175"/>
      <c r="Y3" s="175"/>
      <c r="Z3" s="175"/>
    </row>
    <row r="4">
      <c r="A4" s="109" t="s">
        <v>779</v>
      </c>
      <c r="B4" s="109" t="s">
        <v>780</v>
      </c>
      <c r="C4" s="94" t="s">
        <v>625</v>
      </c>
      <c r="D4" s="109" t="s">
        <v>626</v>
      </c>
      <c r="E4" s="109" t="s">
        <v>627</v>
      </c>
      <c r="F4" s="364" t="s">
        <v>628</v>
      </c>
      <c r="G4" s="364" t="s">
        <v>629</v>
      </c>
      <c r="H4" s="365" t="s">
        <v>630</v>
      </c>
      <c r="I4" s="109" t="s">
        <v>631</v>
      </c>
      <c r="J4" s="109" t="s">
        <v>632</v>
      </c>
      <c r="K4" s="109" t="s">
        <v>12</v>
      </c>
      <c r="L4" s="175"/>
      <c r="M4" s="175"/>
      <c r="N4" s="175"/>
      <c r="O4" s="175"/>
      <c r="P4" s="175"/>
      <c r="Q4" s="175"/>
      <c r="R4" s="175"/>
      <c r="S4" s="175"/>
      <c r="T4" s="175"/>
      <c r="U4" s="175"/>
      <c r="V4" s="175"/>
      <c r="W4" s="175"/>
      <c r="X4" s="175"/>
      <c r="Y4" s="175"/>
      <c r="Z4" s="175"/>
    </row>
    <row r="5">
      <c r="A5" s="163">
        <v>1.0</v>
      </c>
      <c r="B5" s="163"/>
      <c r="C5" s="237" t="s">
        <v>264</v>
      </c>
      <c r="D5" s="163" t="s">
        <v>265</v>
      </c>
      <c r="E5" s="163" t="s">
        <v>1039</v>
      </c>
      <c r="F5" s="163"/>
      <c r="G5" s="163"/>
      <c r="H5" s="163"/>
      <c r="I5" s="163"/>
      <c r="J5" s="163"/>
      <c r="K5" s="204"/>
      <c r="L5" s="175"/>
      <c r="M5" s="175"/>
      <c r="N5" s="175"/>
      <c r="O5" s="175"/>
      <c r="P5" s="175"/>
      <c r="Q5" s="175"/>
      <c r="R5" s="175"/>
      <c r="S5" s="175"/>
      <c r="T5" s="175"/>
      <c r="U5" s="175"/>
      <c r="V5" s="175"/>
      <c r="W5" s="175"/>
      <c r="X5" s="175"/>
      <c r="Y5" s="175"/>
      <c r="Z5" s="175"/>
    </row>
    <row r="6">
      <c r="A6" s="163">
        <v>2.0</v>
      </c>
      <c r="B6" s="163"/>
      <c r="C6" s="279" t="s">
        <v>286</v>
      </c>
      <c r="D6" s="163" t="s">
        <v>287</v>
      </c>
      <c r="E6" s="163" t="s">
        <v>1039</v>
      </c>
      <c r="F6" s="163"/>
      <c r="G6" s="163"/>
      <c r="H6" s="163"/>
      <c r="I6" s="163"/>
      <c r="J6" s="204"/>
      <c r="K6" s="204"/>
      <c r="L6" s="175"/>
      <c r="M6" s="175"/>
      <c r="N6" s="175"/>
      <c r="O6" s="175"/>
      <c r="P6" s="175"/>
      <c r="Q6" s="175"/>
      <c r="R6" s="175"/>
      <c r="S6" s="175"/>
      <c r="T6" s="175"/>
      <c r="U6" s="175"/>
      <c r="V6" s="175"/>
      <c r="W6" s="175"/>
      <c r="X6" s="175"/>
      <c r="Y6" s="175"/>
      <c r="Z6" s="175"/>
    </row>
    <row r="7">
      <c r="A7" s="163">
        <v>3.0</v>
      </c>
      <c r="B7" s="163"/>
      <c r="C7" s="163" t="s">
        <v>302</v>
      </c>
      <c r="D7" s="163" t="s">
        <v>303</v>
      </c>
      <c r="E7" s="163" t="s">
        <v>1039</v>
      </c>
      <c r="F7" s="163"/>
      <c r="G7" s="163"/>
      <c r="H7" s="163"/>
      <c r="I7" s="163"/>
      <c r="J7" s="204"/>
      <c r="K7" s="204"/>
      <c r="L7" s="175"/>
      <c r="M7" s="175"/>
      <c r="N7" s="175"/>
      <c r="O7" s="175"/>
      <c r="P7" s="175"/>
      <c r="Q7" s="175"/>
      <c r="R7" s="175"/>
      <c r="S7" s="175"/>
      <c r="T7" s="175"/>
      <c r="U7" s="175"/>
      <c r="V7" s="175"/>
      <c r="W7" s="175"/>
      <c r="X7" s="175"/>
      <c r="Y7" s="175"/>
      <c r="Z7" s="175"/>
    </row>
    <row r="8">
      <c r="A8" s="163">
        <v>4.0</v>
      </c>
      <c r="B8" s="163"/>
      <c r="C8" s="163" t="s">
        <v>321</v>
      </c>
      <c r="D8" s="163" t="s">
        <v>303</v>
      </c>
      <c r="E8" s="163" t="s">
        <v>1039</v>
      </c>
      <c r="F8" s="163"/>
      <c r="G8" s="163"/>
      <c r="H8" s="163"/>
      <c r="I8" s="163"/>
      <c r="J8" s="204"/>
      <c r="K8" s="204"/>
      <c r="L8" s="175"/>
      <c r="M8" s="175"/>
      <c r="N8" s="175"/>
      <c r="O8" s="175"/>
      <c r="P8" s="175"/>
      <c r="Q8" s="175"/>
      <c r="R8" s="175"/>
      <c r="S8" s="175"/>
      <c r="T8" s="175"/>
      <c r="U8" s="175"/>
      <c r="V8" s="175"/>
      <c r="W8" s="175"/>
      <c r="X8" s="175"/>
      <c r="Y8" s="175"/>
      <c r="Z8" s="175"/>
    </row>
    <row r="9">
      <c r="A9" s="163">
        <v>5.0</v>
      </c>
      <c r="B9" s="163"/>
      <c r="C9" s="163" t="s">
        <v>343</v>
      </c>
      <c r="D9" s="323" t="s">
        <v>287</v>
      </c>
      <c r="E9" s="323" t="s">
        <v>1039</v>
      </c>
      <c r="F9" s="163"/>
      <c r="G9" s="163"/>
      <c r="H9" s="163"/>
      <c r="I9" s="163"/>
      <c r="J9" s="204"/>
      <c r="K9" s="204"/>
      <c r="L9" s="175"/>
      <c r="M9" s="175"/>
      <c r="N9" s="175"/>
      <c r="O9" s="175"/>
      <c r="P9" s="175"/>
      <c r="Q9" s="175"/>
      <c r="R9" s="175"/>
      <c r="S9" s="175"/>
      <c r="T9" s="175"/>
      <c r="U9" s="175"/>
      <c r="V9" s="175"/>
      <c r="W9" s="175"/>
      <c r="X9" s="175"/>
      <c r="Y9" s="175"/>
      <c r="Z9" s="175"/>
    </row>
    <row r="10">
      <c r="A10" s="163">
        <v>6.0</v>
      </c>
      <c r="B10" s="163"/>
      <c r="C10" s="163" t="s">
        <v>379</v>
      </c>
      <c r="D10" s="163" t="s">
        <v>380</v>
      </c>
      <c r="E10" s="163" t="s">
        <v>1039</v>
      </c>
      <c r="F10" s="163"/>
      <c r="G10" s="163"/>
      <c r="H10" s="163"/>
      <c r="I10" s="163"/>
      <c r="J10" s="204"/>
      <c r="K10" s="204"/>
      <c r="L10" s="175"/>
      <c r="M10" s="175"/>
      <c r="N10" s="175"/>
      <c r="O10" s="175"/>
      <c r="P10" s="175"/>
      <c r="Q10" s="175"/>
      <c r="R10" s="175"/>
      <c r="S10" s="175"/>
      <c r="T10" s="175"/>
      <c r="U10" s="175"/>
      <c r="V10" s="175"/>
      <c r="W10" s="175"/>
      <c r="X10" s="175"/>
      <c r="Y10" s="175"/>
      <c r="Z10" s="175"/>
    </row>
    <row r="11">
      <c r="A11" s="163">
        <v>7.0</v>
      </c>
      <c r="B11" s="163"/>
      <c r="C11" s="163" t="s">
        <v>405</v>
      </c>
      <c r="D11" s="323" t="s">
        <v>406</v>
      </c>
      <c r="E11" s="323" t="s">
        <v>1039</v>
      </c>
      <c r="F11" s="163"/>
      <c r="G11" s="163"/>
      <c r="H11" s="163"/>
      <c r="I11" s="163"/>
      <c r="J11" s="204"/>
      <c r="K11" s="204"/>
      <c r="L11" s="175"/>
      <c r="M11" s="175"/>
      <c r="N11" s="175"/>
      <c r="O11" s="175"/>
      <c r="P11" s="175"/>
      <c r="Q11" s="175"/>
      <c r="R11" s="175"/>
      <c r="S11" s="175"/>
      <c r="T11" s="175"/>
      <c r="U11" s="175"/>
      <c r="V11" s="175"/>
      <c r="W11" s="175"/>
      <c r="X11" s="175"/>
      <c r="Y11" s="175"/>
      <c r="Z11" s="175"/>
    </row>
    <row r="12">
      <c r="A12" s="163">
        <v>8.0</v>
      </c>
      <c r="B12" s="163"/>
      <c r="C12" s="163" t="s">
        <v>432</v>
      </c>
      <c r="D12" s="163" t="s">
        <v>267</v>
      </c>
      <c r="E12" s="163" t="s">
        <v>1039</v>
      </c>
      <c r="F12" s="163"/>
      <c r="G12" s="163"/>
      <c r="H12" s="163"/>
      <c r="I12" s="163"/>
      <c r="J12" s="204"/>
      <c r="K12" s="204"/>
      <c r="L12" s="175"/>
      <c r="M12" s="175"/>
      <c r="N12" s="175"/>
      <c r="O12" s="175"/>
      <c r="P12" s="175"/>
      <c r="Q12" s="175"/>
      <c r="R12" s="175"/>
      <c r="S12" s="175"/>
      <c r="T12" s="175"/>
      <c r="U12" s="175"/>
      <c r="V12" s="175"/>
      <c r="W12" s="175"/>
      <c r="X12" s="175"/>
      <c r="Y12" s="175"/>
      <c r="Z12" s="175"/>
    </row>
    <row r="13">
      <c r="A13" s="163">
        <v>9.0</v>
      </c>
      <c r="B13" s="163"/>
      <c r="C13" s="163" t="s">
        <v>468</v>
      </c>
      <c r="D13" s="163" t="s">
        <v>287</v>
      </c>
      <c r="E13" s="163" t="s">
        <v>1039</v>
      </c>
      <c r="F13" s="163"/>
      <c r="G13" s="163"/>
      <c r="H13" s="163"/>
      <c r="I13" s="163"/>
      <c r="J13" s="204"/>
      <c r="K13" s="204"/>
      <c r="L13" s="175"/>
      <c r="M13" s="175"/>
      <c r="N13" s="175"/>
      <c r="O13" s="175"/>
      <c r="P13" s="175"/>
      <c r="Q13" s="175"/>
      <c r="R13" s="175"/>
      <c r="S13" s="175"/>
      <c r="T13" s="175"/>
      <c r="U13" s="175"/>
      <c r="V13" s="175"/>
      <c r="W13" s="175"/>
      <c r="X13" s="175"/>
      <c r="Y13" s="175"/>
      <c r="Z13" s="175"/>
    </row>
    <row r="14">
      <c r="A14" s="163">
        <v>10.0</v>
      </c>
      <c r="B14" s="163"/>
      <c r="C14" s="163" t="s">
        <v>489</v>
      </c>
      <c r="D14" s="163" t="s">
        <v>287</v>
      </c>
      <c r="E14" s="163" t="s">
        <v>1039</v>
      </c>
      <c r="F14" s="163"/>
      <c r="G14" s="163"/>
      <c r="H14" s="163"/>
      <c r="I14" s="163"/>
      <c r="J14" s="204"/>
      <c r="K14" s="204"/>
      <c r="L14" s="175"/>
      <c r="M14" s="175"/>
      <c r="N14" s="175"/>
      <c r="O14" s="175"/>
      <c r="P14" s="175"/>
      <c r="Q14" s="175"/>
      <c r="R14" s="175"/>
      <c r="S14" s="175"/>
      <c r="T14" s="175"/>
      <c r="U14" s="175"/>
      <c r="V14" s="175"/>
      <c r="W14" s="175"/>
      <c r="X14" s="175"/>
      <c r="Y14" s="175"/>
      <c r="Z14" s="175"/>
    </row>
    <row r="15">
      <c r="A15" s="163">
        <v>11.0</v>
      </c>
      <c r="B15" s="163"/>
      <c r="C15" s="163" t="s">
        <v>515</v>
      </c>
      <c r="D15" s="163" t="s">
        <v>287</v>
      </c>
      <c r="E15" s="163" t="s">
        <v>1039</v>
      </c>
      <c r="F15" s="163"/>
      <c r="G15" s="163"/>
      <c r="H15" s="163"/>
      <c r="I15" s="163"/>
      <c r="J15" s="204"/>
      <c r="K15" s="204"/>
      <c r="L15" s="175"/>
      <c r="M15" s="175"/>
      <c r="N15" s="175"/>
      <c r="O15" s="175"/>
      <c r="P15" s="175"/>
      <c r="Q15" s="175"/>
      <c r="R15" s="175"/>
      <c r="S15" s="175"/>
      <c r="T15" s="175"/>
      <c r="U15" s="175"/>
      <c r="V15" s="175"/>
      <c r="W15" s="175"/>
      <c r="X15" s="175"/>
      <c r="Y15" s="175"/>
      <c r="Z15" s="175"/>
    </row>
    <row r="16">
      <c r="A16" s="163">
        <v>12.0</v>
      </c>
      <c r="B16" s="163"/>
      <c r="C16" s="292" t="s">
        <v>536</v>
      </c>
      <c r="D16" s="292" t="s">
        <v>257</v>
      </c>
      <c r="E16" s="163" t="s">
        <v>1039</v>
      </c>
      <c r="F16" s="163"/>
      <c r="G16" s="163"/>
      <c r="H16" s="163"/>
      <c r="I16" s="163"/>
      <c r="J16" s="204"/>
      <c r="K16" s="204"/>
      <c r="L16" s="175"/>
      <c r="M16" s="175"/>
      <c r="N16" s="175"/>
      <c r="O16" s="175"/>
      <c r="P16" s="175"/>
      <c r="Q16" s="175"/>
      <c r="R16" s="175"/>
      <c r="S16" s="175"/>
      <c r="T16" s="175"/>
      <c r="U16" s="175"/>
      <c r="V16" s="175"/>
      <c r="W16" s="175"/>
      <c r="X16" s="175"/>
      <c r="Y16" s="175"/>
      <c r="Z16" s="175"/>
    </row>
    <row r="17">
      <c r="A17" s="163">
        <v>13.0</v>
      </c>
      <c r="B17" s="163"/>
      <c r="C17" s="163" t="s">
        <v>553</v>
      </c>
      <c r="D17" s="163" t="s">
        <v>415</v>
      </c>
      <c r="E17" s="163" t="s">
        <v>1039</v>
      </c>
      <c r="F17" s="163"/>
      <c r="G17" s="163"/>
      <c r="H17" s="163"/>
      <c r="I17" s="163"/>
      <c r="J17" s="163"/>
      <c r="K17" s="163"/>
      <c r="L17" s="175"/>
      <c r="M17" s="175"/>
      <c r="N17" s="175"/>
      <c r="O17" s="175"/>
      <c r="P17" s="175"/>
      <c r="Q17" s="175"/>
      <c r="R17" s="175"/>
      <c r="S17" s="175"/>
      <c r="T17" s="175"/>
      <c r="U17" s="175"/>
      <c r="V17" s="175"/>
      <c r="W17" s="175"/>
      <c r="X17" s="175"/>
      <c r="Y17" s="175"/>
      <c r="Z17" s="175"/>
    </row>
    <row r="18">
      <c r="A18" s="163">
        <v>14.0</v>
      </c>
      <c r="B18" s="163"/>
      <c r="C18" s="163" t="s">
        <v>574</v>
      </c>
      <c r="D18" s="163" t="s">
        <v>575</v>
      </c>
      <c r="E18" s="163" t="s">
        <v>1039</v>
      </c>
      <c r="F18" s="163"/>
      <c r="G18" s="163"/>
      <c r="H18" s="163"/>
      <c r="I18" s="163"/>
      <c r="J18" s="163"/>
      <c r="K18" s="163"/>
      <c r="L18" s="175"/>
      <c r="M18" s="175"/>
      <c r="N18" s="175"/>
      <c r="O18" s="175"/>
      <c r="P18" s="175"/>
      <c r="Q18" s="175"/>
      <c r="R18" s="175"/>
      <c r="S18" s="175"/>
      <c r="T18" s="175"/>
      <c r="U18" s="175"/>
      <c r="V18" s="175"/>
      <c r="W18" s="175"/>
      <c r="X18" s="175"/>
      <c r="Y18" s="175"/>
      <c r="Z18" s="175"/>
    </row>
    <row r="19">
      <c r="A19" s="163">
        <v>15.0</v>
      </c>
      <c r="B19" s="163"/>
      <c r="C19" s="163" t="s">
        <v>596</v>
      </c>
      <c r="D19" s="163" t="s">
        <v>279</v>
      </c>
      <c r="E19" s="163" t="s">
        <v>1039</v>
      </c>
      <c r="F19" s="163"/>
      <c r="G19" s="163"/>
      <c r="H19" s="163"/>
      <c r="I19" s="163"/>
      <c r="J19" s="163"/>
      <c r="K19" s="163"/>
      <c r="L19" s="175"/>
      <c r="M19" s="175"/>
      <c r="N19" s="175"/>
      <c r="O19" s="175"/>
      <c r="P19" s="175"/>
      <c r="Q19" s="175"/>
      <c r="R19" s="175"/>
      <c r="S19" s="175"/>
      <c r="T19" s="175"/>
      <c r="U19" s="175"/>
      <c r="V19" s="175"/>
      <c r="W19" s="175"/>
      <c r="X19" s="175"/>
      <c r="Y19" s="175"/>
      <c r="Z19" s="175"/>
    </row>
    <row r="20">
      <c r="A20" s="163">
        <v>16.0</v>
      </c>
      <c r="B20" s="163"/>
      <c r="C20" s="163" t="s">
        <v>621</v>
      </c>
      <c r="D20" s="163" t="s">
        <v>353</v>
      </c>
      <c r="E20" s="163" t="s">
        <v>1039</v>
      </c>
      <c r="F20" s="163"/>
      <c r="G20" s="163"/>
      <c r="H20" s="163"/>
      <c r="I20" s="163"/>
      <c r="J20" s="163"/>
      <c r="K20" s="163"/>
      <c r="L20" s="175"/>
      <c r="M20" s="175"/>
      <c r="N20" s="175"/>
      <c r="O20" s="175"/>
      <c r="P20" s="175"/>
      <c r="Q20" s="175"/>
      <c r="R20" s="175"/>
      <c r="S20" s="175"/>
      <c r="T20" s="175"/>
      <c r="U20" s="175"/>
      <c r="V20" s="175"/>
      <c r="W20" s="175"/>
      <c r="X20" s="175"/>
      <c r="Y20" s="175"/>
      <c r="Z20" s="17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1:$C$17"/>
  <printOptions/>
  <pageMargins bottom="0.75" footer="0.0" header="0.0" left="0.7" right="0.7" top="0.75"/>
  <pageSetup paperSize="9" scale="56"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7.0" topLeftCell="I8" activePane="bottomRight" state="frozen"/>
      <selection activeCell="I1" sqref="I1" pane="topRight"/>
      <selection activeCell="A8" sqref="A8" pane="bottomLeft"/>
      <selection activeCell="I8" sqref="I8" pane="bottomRight"/>
    </sheetView>
  </sheetViews>
  <sheetFormatPr customHeight="1" defaultColWidth="14.43" defaultRowHeight="15.0"/>
  <cols>
    <col customWidth="1" min="1" max="1" width="7.57"/>
    <col customWidth="1" min="2" max="2" width="9.29"/>
    <col customWidth="1" min="3" max="3" width="8.29"/>
    <col customWidth="1" min="4" max="4" width="10.86"/>
    <col customWidth="1" min="5" max="5" width="7.29"/>
    <col customWidth="1" min="6" max="6" width="10.14"/>
    <col customWidth="1" min="7" max="7" width="12.0"/>
    <col customWidth="1" min="8" max="8" width="10.57"/>
    <col customWidth="1" min="9" max="9" width="13.43"/>
    <col customWidth="1" min="10" max="10" width="9.43"/>
    <col customWidth="1" min="11" max="11" width="14.29"/>
    <col customWidth="1" min="12" max="12" width="12.14"/>
    <col customWidth="1" min="13" max="13" width="7.71"/>
    <col customWidth="1" min="14" max="19" width="8.71"/>
    <col customWidth="1" min="20" max="20" width="12.86"/>
    <col customWidth="1" min="21" max="21" width="16.14"/>
    <col customWidth="1" min="22" max="22" width="40.71"/>
    <col customWidth="1" min="23" max="23" width="13.0"/>
    <col customWidth="1" min="24" max="24" width="23.0"/>
    <col customWidth="1" min="25" max="25" width="15.71"/>
    <col customWidth="1" min="26" max="26" width="14.0"/>
    <col customWidth="1" min="27" max="27" width="15.71"/>
  </cols>
  <sheetData>
    <row r="1" ht="26.25" customHeight="1">
      <c r="A1" s="605" t="s">
        <v>1040</v>
      </c>
      <c r="B1" s="2"/>
      <c r="C1" s="2"/>
      <c r="D1" s="2"/>
      <c r="E1" s="2"/>
      <c r="F1" s="2"/>
      <c r="G1" s="2"/>
      <c r="H1" s="2"/>
      <c r="I1" s="2"/>
      <c r="J1" s="2"/>
      <c r="K1" s="2"/>
      <c r="L1" s="2"/>
      <c r="M1" s="2"/>
      <c r="N1" s="2"/>
      <c r="O1" s="2"/>
      <c r="P1" s="2"/>
      <c r="Q1" s="2"/>
      <c r="R1" s="2"/>
      <c r="S1" s="2"/>
      <c r="T1" s="2"/>
      <c r="U1" s="2"/>
      <c r="V1" s="2"/>
      <c r="W1" s="2"/>
      <c r="X1" s="2"/>
      <c r="Y1" s="2"/>
      <c r="Z1" s="2"/>
      <c r="AA1" s="3"/>
    </row>
    <row r="2" ht="18.0" customHeight="1">
      <c r="A2" s="606" t="s">
        <v>1041</v>
      </c>
      <c r="B2" s="2"/>
      <c r="C2" s="2"/>
      <c r="D2" s="2"/>
      <c r="E2" s="2"/>
      <c r="F2" s="2"/>
      <c r="G2" s="2"/>
      <c r="H2" s="2"/>
      <c r="I2" s="2"/>
      <c r="J2" s="2"/>
      <c r="K2" s="2"/>
      <c r="L2" s="2"/>
      <c r="M2" s="2"/>
      <c r="N2" s="2"/>
      <c r="O2" s="2"/>
      <c r="P2" s="2"/>
      <c r="Q2" s="2"/>
      <c r="R2" s="2"/>
      <c r="S2" s="2"/>
      <c r="T2" s="2"/>
      <c r="U2" s="2"/>
      <c r="V2" s="2"/>
      <c r="W2" s="2"/>
      <c r="X2" s="2"/>
      <c r="Y2" s="2"/>
      <c r="Z2" s="2"/>
      <c r="AA2" s="3"/>
    </row>
    <row r="3" ht="25.5" customHeight="1">
      <c r="A3" s="606" t="s">
        <v>1042</v>
      </c>
      <c r="B3" s="2"/>
      <c r="C3" s="2"/>
      <c r="D3" s="2"/>
      <c r="E3" s="2"/>
      <c r="F3" s="2"/>
      <c r="G3" s="2"/>
      <c r="H3" s="2"/>
      <c r="I3" s="2"/>
      <c r="J3" s="2"/>
      <c r="K3" s="2"/>
      <c r="L3" s="2"/>
      <c r="M3" s="2"/>
      <c r="N3" s="2"/>
      <c r="O3" s="2"/>
      <c r="P3" s="2"/>
      <c r="Q3" s="2"/>
      <c r="R3" s="2"/>
      <c r="S3" s="2"/>
      <c r="T3" s="2"/>
      <c r="U3" s="2"/>
      <c r="V3" s="2"/>
      <c r="W3" s="2"/>
      <c r="X3" s="2"/>
      <c r="Y3" s="2"/>
      <c r="Z3" s="2"/>
      <c r="AA3" s="3"/>
    </row>
    <row r="4" ht="19.5" customHeight="1">
      <c r="A4" s="606" t="s">
        <v>1043</v>
      </c>
      <c r="B4" s="2"/>
      <c r="C4" s="2"/>
      <c r="D4" s="2"/>
      <c r="E4" s="2"/>
      <c r="F4" s="2"/>
      <c r="G4" s="2"/>
      <c r="H4" s="2"/>
      <c r="I4" s="2"/>
      <c r="J4" s="2"/>
      <c r="K4" s="2"/>
      <c r="L4" s="2"/>
      <c r="M4" s="2"/>
      <c r="N4" s="2"/>
      <c r="O4" s="2"/>
      <c r="P4" s="2"/>
      <c r="Q4" s="2"/>
      <c r="R4" s="2"/>
      <c r="S4" s="2"/>
      <c r="T4" s="2"/>
      <c r="U4" s="2"/>
      <c r="V4" s="2"/>
      <c r="W4" s="2"/>
      <c r="X4" s="2"/>
      <c r="Y4" s="2"/>
      <c r="Z4" s="2"/>
      <c r="AA4" s="3"/>
    </row>
    <row r="5" ht="18.0" customHeight="1">
      <c r="A5" s="607" t="s">
        <v>1044</v>
      </c>
      <c r="B5" s="2"/>
      <c r="C5" s="2"/>
      <c r="D5" s="2"/>
      <c r="E5" s="2"/>
      <c r="F5" s="2"/>
      <c r="G5" s="2"/>
      <c r="H5" s="2"/>
      <c r="I5" s="2"/>
      <c r="J5" s="2"/>
      <c r="K5" s="2"/>
      <c r="L5" s="2"/>
      <c r="M5" s="2"/>
      <c r="N5" s="2"/>
      <c r="O5" s="2"/>
      <c r="P5" s="2"/>
      <c r="Q5" s="2"/>
      <c r="R5" s="2"/>
      <c r="S5" s="2"/>
      <c r="T5" s="2"/>
      <c r="U5" s="2"/>
      <c r="V5" s="2"/>
      <c r="W5" s="2"/>
      <c r="X5" s="2"/>
      <c r="Y5" s="2"/>
      <c r="Z5" s="2"/>
      <c r="AA5" s="3"/>
    </row>
    <row r="6">
      <c r="A6" s="608" t="s">
        <v>3</v>
      </c>
      <c r="B6" s="608" t="s">
        <v>1045</v>
      </c>
      <c r="C6" s="608" t="s">
        <v>1046</v>
      </c>
      <c r="D6" s="608" t="s">
        <v>1047</v>
      </c>
      <c r="E6" s="608" t="s">
        <v>1048</v>
      </c>
      <c r="F6" s="608" t="s">
        <v>1049</v>
      </c>
      <c r="G6" s="608" t="s">
        <v>1050</v>
      </c>
      <c r="H6" s="608" t="s">
        <v>1051</v>
      </c>
      <c r="I6" s="608" t="s">
        <v>1052</v>
      </c>
      <c r="J6" s="608" t="s">
        <v>1053</v>
      </c>
      <c r="K6" s="608" t="s">
        <v>1054</v>
      </c>
      <c r="L6" s="609" t="s">
        <v>1055</v>
      </c>
      <c r="M6" s="608" t="s">
        <v>1056</v>
      </c>
      <c r="N6" s="610" t="s">
        <v>1057</v>
      </c>
      <c r="O6" s="2"/>
      <c r="P6" s="3"/>
      <c r="Q6" s="610" t="s">
        <v>1058</v>
      </c>
      <c r="R6" s="2"/>
      <c r="S6" s="3"/>
      <c r="T6" s="611" t="s">
        <v>1059</v>
      </c>
      <c r="U6" s="3"/>
      <c r="V6" s="612" t="s">
        <v>1060</v>
      </c>
      <c r="W6" s="608" t="s">
        <v>1061</v>
      </c>
      <c r="X6" s="608" t="s">
        <v>226</v>
      </c>
      <c r="Y6" s="608" t="s">
        <v>1062</v>
      </c>
      <c r="Z6" s="608" t="s">
        <v>1063</v>
      </c>
      <c r="AA6" s="612" t="s">
        <v>907</v>
      </c>
    </row>
    <row r="7">
      <c r="A7" s="608"/>
      <c r="B7" s="608"/>
      <c r="C7" s="608"/>
      <c r="D7" s="608"/>
      <c r="E7" s="608"/>
      <c r="F7" s="608"/>
      <c r="G7" s="608"/>
      <c r="H7" s="608"/>
      <c r="I7" s="608"/>
      <c r="J7" s="608"/>
      <c r="K7" s="608"/>
      <c r="L7" s="609"/>
      <c r="M7" s="608"/>
      <c r="N7" s="608" t="s">
        <v>1064</v>
      </c>
      <c r="O7" s="608" t="s">
        <v>1065</v>
      </c>
      <c r="P7" s="608" t="s">
        <v>206</v>
      </c>
      <c r="Q7" s="608" t="s">
        <v>1064</v>
      </c>
      <c r="R7" s="608" t="s">
        <v>1065</v>
      </c>
      <c r="S7" s="608" t="s">
        <v>206</v>
      </c>
      <c r="T7" s="608" t="s">
        <v>1066</v>
      </c>
      <c r="U7" s="608" t="s">
        <v>1067</v>
      </c>
      <c r="V7" s="612"/>
      <c r="W7" s="608"/>
      <c r="X7" s="608"/>
      <c r="Y7" s="608"/>
      <c r="Z7" s="608"/>
      <c r="AA7" s="612"/>
    </row>
    <row r="8" ht="19.5" customHeight="1">
      <c r="A8" s="613"/>
      <c r="B8" s="613" t="s">
        <v>1068</v>
      </c>
      <c r="C8" s="613" t="s">
        <v>824</v>
      </c>
      <c r="D8" s="613" t="s">
        <v>824</v>
      </c>
      <c r="E8" s="614">
        <v>146.0</v>
      </c>
      <c r="F8" s="613"/>
      <c r="G8" s="613"/>
      <c r="H8" s="613"/>
      <c r="I8" s="613"/>
      <c r="J8" s="615"/>
      <c r="K8" s="613"/>
      <c r="L8" s="616"/>
      <c r="M8" s="616"/>
      <c r="N8" s="616"/>
      <c r="O8" s="616"/>
      <c r="P8" s="616"/>
      <c r="Q8" s="616"/>
      <c r="R8" s="616"/>
      <c r="S8" s="616"/>
      <c r="T8" s="617">
        <v>325896.991</v>
      </c>
      <c r="U8" s="617">
        <v>3145660.004</v>
      </c>
      <c r="V8" s="618"/>
      <c r="W8" s="613"/>
      <c r="X8" s="613" t="s">
        <v>1069</v>
      </c>
      <c r="Y8" s="613" t="s">
        <v>763</v>
      </c>
      <c r="Z8" s="613" t="s">
        <v>764</v>
      </c>
      <c r="AA8" s="613"/>
    </row>
    <row r="9" ht="19.5" customHeight="1">
      <c r="A9" s="613"/>
      <c r="B9" s="613"/>
      <c r="C9" s="613"/>
      <c r="D9" s="613"/>
      <c r="E9" s="614"/>
      <c r="F9" s="613"/>
      <c r="G9" s="616"/>
      <c r="H9" s="616">
        <v>141.914</v>
      </c>
      <c r="I9" s="614">
        <f>H9</f>
        <v>141.914</v>
      </c>
      <c r="J9" s="615"/>
      <c r="K9" s="613"/>
      <c r="L9" s="619"/>
      <c r="M9" s="616"/>
      <c r="N9" s="616"/>
      <c r="O9" s="616"/>
      <c r="P9" s="616"/>
      <c r="Q9" s="616"/>
      <c r="R9" s="616"/>
      <c r="S9" s="616"/>
      <c r="T9" s="617"/>
      <c r="U9" s="617"/>
      <c r="V9" s="618"/>
      <c r="W9" s="613"/>
      <c r="X9" s="613" t="s">
        <v>1068</v>
      </c>
      <c r="Y9" s="613" t="s">
        <v>1068</v>
      </c>
      <c r="Z9" s="613" t="s">
        <v>1068</v>
      </c>
      <c r="AA9" s="613"/>
      <c r="AC9" s="620">
        <f t="shared" ref="AC9:AC646" si="1">I9/7000</f>
        <v>0.02027342857</v>
      </c>
    </row>
    <row r="10" ht="19.5" customHeight="1">
      <c r="A10" s="621">
        <v>1.0</v>
      </c>
      <c r="B10" s="621" t="s">
        <v>1070</v>
      </c>
      <c r="C10" s="621" t="s">
        <v>230</v>
      </c>
      <c r="D10" s="621" t="s">
        <v>231</v>
      </c>
      <c r="E10" s="622">
        <v>289.0</v>
      </c>
      <c r="F10" s="621"/>
      <c r="G10" s="623">
        <f>SUM(H8:H9)</f>
        <v>141.914</v>
      </c>
      <c r="H10" s="622"/>
      <c r="I10" s="622"/>
      <c r="J10" s="624">
        <v>218.44</v>
      </c>
      <c r="K10" s="621" t="s">
        <v>1071</v>
      </c>
      <c r="L10" s="625">
        <f>H9+H11</f>
        <v>379.604</v>
      </c>
      <c r="M10" s="623">
        <v>217.5</v>
      </c>
      <c r="N10" s="623">
        <v>0.0</v>
      </c>
      <c r="O10" s="623">
        <v>29.0</v>
      </c>
      <c r="P10" s="623">
        <v>29.0</v>
      </c>
      <c r="Q10" s="623">
        <v>0.0</v>
      </c>
      <c r="R10" s="623">
        <v>82.0</v>
      </c>
      <c r="S10" s="623">
        <v>82.0</v>
      </c>
      <c r="T10" s="626">
        <v>325951.001</v>
      </c>
      <c r="U10" s="626">
        <v>3145523.99</v>
      </c>
      <c r="V10" s="627"/>
      <c r="W10" s="621"/>
      <c r="X10" s="621" t="s">
        <v>1069</v>
      </c>
      <c r="Y10" s="621" t="s">
        <v>763</v>
      </c>
      <c r="Z10" s="621" t="s">
        <v>764</v>
      </c>
      <c r="AA10" s="621"/>
      <c r="AC10" s="620">
        <f t="shared" si="1"/>
        <v>0</v>
      </c>
    </row>
    <row r="11" ht="30.0" customHeight="1">
      <c r="A11" s="621"/>
      <c r="B11" s="621"/>
      <c r="C11" s="621"/>
      <c r="D11" s="621"/>
      <c r="E11" s="622"/>
      <c r="F11" s="621"/>
      <c r="G11" s="623"/>
      <c r="H11" s="623">
        <v>237.69</v>
      </c>
      <c r="I11" s="622">
        <f>H11+I9</f>
        <v>379.604</v>
      </c>
      <c r="J11" s="624"/>
      <c r="K11" s="621"/>
      <c r="L11" s="623"/>
      <c r="M11" s="623"/>
      <c r="N11" s="623"/>
      <c r="O11" s="623"/>
      <c r="P11" s="623"/>
      <c r="Q11" s="623"/>
      <c r="R11" s="623"/>
      <c r="S11" s="623"/>
      <c r="T11" s="626"/>
      <c r="U11" s="626"/>
      <c r="V11" s="627" t="s">
        <v>1072</v>
      </c>
      <c r="W11" s="621"/>
      <c r="X11" s="621" t="s">
        <v>1068</v>
      </c>
      <c r="Y11" s="621" t="s">
        <v>1068</v>
      </c>
      <c r="Z11" s="621" t="s">
        <v>1068</v>
      </c>
      <c r="AA11" s="621"/>
      <c r="AC11" s="620">
        <f t="shared" si="1"/>
        <v>0.05422914286</v>
      </c>
    </row>
    <row r="12" ht="19.5" customHeight="1">
      <c r="A12" s="621">
        <f>A10+1</f>
        <v>2</v>
      </c>
      <c r="B12" s="621" t="s">
        <v>1068</v>
      </c>
      <c r="C12" s="621" t="s">
        <v>232</v>
      </c>
      <c r="D12" s="621" t="s">
        <v>233</v>
      </c>
      <c r="E12" s="622">
        <v>408.0</v>
      </c>
      <c r="F12" s="621"/>
      <c r="G12" s="623">
        <f>SUM(H10:H11)</f>
        <v>237.69</v>
      </c>
      <c r="H12" s="622"/>
      <c r="I12" s="622"/>
      <c r="J12" s="624">
        <v>223.415</v>
      </c>
      <c r="K12" s="621" t="s">
        <v>1068</v>
      </c>
      <c r="L12" s="625">
        <f>H11+H13</f>
        <v>617.69</v>
      </c>
      <c r="M12" s="623">
        <v>348.5</v>
      </c>
      <c r="N12" s="623">
        <v>261.0</v>
      </c>
      <c r="O12" s="623">
        <v>262.0</v>
      </c>
      <c r="P12" s="623">
        <v>523.0</v>
      </c>
      <c r="Q12" s="623">
        <v>208.0</v>
      </c>
      <c r="R12" s="623">
        <v>244.0</v>
      </c>
      <c r="S12" s="623">
        <v>452.0</v>
      </c>
      <c r="T12" s="626">
        <v>326069.638</v>
      </c>
      <c r="U12" s="626">
        <v>3145260.464</v>
      </c>
      <c r="V12" s="627"/>
      <c r="W12" s="621"/>
      <c r="X12" s="621" t="s">
        <v>1069</v>
      </c>
      <c r="Y12" s="621" t="s">
        <v>763</v>
      </c>
      <c r="Z12" s="621" t="s">
        <v>764</v>
      </c>
      <c r="AA12" s="621"/>
      <c r="AC12" s="620">
        <f t="shared" si="1"/>
        <v>0</v>
      </c>
    </row>
    <row r="13" ht="19.5" customHeight="1">
      <c r="A13" s="613"/>
      <c r="B13" s="613"/>
      <c r="C13" s="613"/>
      <c r="D13" s="613"/>
      <c r="E13" s="614"/>
      <c r="F13" s="613"/>
      <c r="G13" s="616"/>
      <c r="H13" s="616">
        <v>380.0</v>
      </c>
      <c r="I13" s="614">
        <f>H13+I11</f>
        <v>759.604</v>
      </c>
      <c r="J13" s="615"/>
      <c r="K13" s="613"/>
      <c r="L13" s="619"/>
      <c r="M13" s="616"/>
      <c r="N13" s="616"/>
      <c r="O13" s="616"/>
      <c r="P13" s="616"/>
      <c r="Q13" s="616"/>
      <c r="R13" s="616"/>
      <c r="S13" s="616"/>
      <c r="T13" s="617"/>
      <c r="U13" s="617"/>
      <c r="V13" s="618" t="s">
        <v>1073</v>
      </c>
      <c r="W13" s="613"/>
      <c r="X13" s="613" t="s">
        <v>1068</v>
      </c>
      <c r="Y13" s="613" t="s">
        <v>1068</v>
      </c>
      <c r="Z13" s="613" t="s">
        <v>1068</v>
      </c>
      <c r="AA13" s="613"/>
      <c r="AC13" s="620">
        <f t="shared" si="1"/>
        <v>0.1085148571</v>
      </c>
    </row>
    <row r="14" ht="19.5" customHeight="1">
      <c r="A14" s="613">
        <f>A12+1</f>
        <v>3</v>
      </c>
      <c r="B14" s="613" t="s">
        <v>1068</v>
      </c>
      <c r="C14" s="613" t="s">
        <v>236</v>
      </c>
      <c r="D14" s="613" t="s">
        <v>237</v>
      </c>
      <c r="E14" s="614">
        <v>382.118</v>
      </c>
      <c r="F14" s="613"/>
      <c r="G14" s="616"/>
      <c r="H14" s="614"/>
      <c r="I14" s="614"/>
      <c r="J14" s="615">
        <v>222.954</v>
      </c>
      <c r="K14" s="613" t="s">
        <v>1068</v>
      </c>
      <c r="L14" s="619">
        <f>H13+H15</f>
        <v>755.728</v>
      </c>
      <c r="M14" s="616">
        <v>395.05899999999997</v>
      </c>
      <c r="N14" s="616">
        <v>147.0</v>
      </c>
      <c r="O14" s="616">
        <v>204.0</v>
      </c>
      <c r="P14" s="616">
        <v>351.0</v>
      </c>
      <c r="Q14" s="616">
        <v>165.0</v>
      </c>
      <c r="R14" s="616">
        <v>200.0</v>
      </c>
      <c r="S14" s="616">
        <v>365.0</v>
      </c>
      <c r="T14" s="617">
        <v>326237.127</v>
      </c>
      <c r="U14" s="617">
        <v>3144888.426</v>
      </c>
      <c r="V14" s="618"/>
      <c r="W14" s="613"/>
      <c r="X14" s="613" t="s">
        <v>1069</v>
      </c>
      <c r="Y14" s="613" t="s">
        <v>763</v>
      </c>
      <c r="Z14" s="613" t="s">
        <v>764</v>
      </c>
      <c r="AA14" s="613"/>
      <c r="AC14" s="620">
        <f t="shared" si="1"/>
        <v>0</v>
      </c>
    </row>
    <row r="15" ht="19.5" customHeight="1">
      <c r="A15" s="613"/>
      <c r="B15" s="613"/>
      <c r="C15" s="613"/>
      <c r="D15" s="613"/>
      <c r="E15" s="614"/>
      <c r="F15" s="613"/>
      <c r="G15" s="616"/>
      <c r="H15" s="616">
        <v>375.728</v>
      </c>
      <c r="I15" s="614">
        <f>H15+I13</f>
        <v>1135.332</v>
      </c>
      <c r="J15" s="615"/>
      <c r="K15" s="613"/>
      <c r="L15" s="619"/>
      <c r="M15" s="616"/>
      <c r="N15" s="616"/>
      <c r="O15" s="616"/>
      <c r="P15" s="616"/>
      <c r="Q15" s="616"/>
      <c r="R15" s="616"/>
      <c r="S15" s="616"/>
      <c r="T15" s="617"/>
      <c r="U15" s="617"/>
      <c r="V15" s="618"/>
      <c r="W15" s="613"/>
      <c r="X15" s="613" t="s">
        <v>1068</v>
      </c>
      <c r="Y15" s="613" t="s">
        <v>1068</v>
      </c>
      <c r="Z15" s="613" t="s">
        <v>1068</v>
      </c>
      <c r="AA15" s="613"/>
      <c r="AC15" s="620">
        <f t="shared" si="1"/>
        <v>0.1621902857</v>
      </c>
    </row>
    <row r="16" ht="19.5" customHeight="1">
      <c r="A16" s="613">
        <f>A14+1</f>
        <v>4</v>
      </c>
      <c r="B16" s="613" t="s">
        <v>1074</v>
      </c>
      <c r="C16" s="613" t="s">
        <v>238</v>
      </c>
      <c r="D16" s="613" t="s">
        <v>239</v>
      </c>
      <c r="E16" s="614">
        <v>360.0</v>
      </c>
      <c r="F16" s="613"/>
      <c r="G16" s="616">
        <f>SUM(H12:H15)</f>
        <v>755.728</v>
      </c>
      <c r="H16" s="614"/>
      <c r="I16" s="614"/>
      <c r="J16" s="615">
        <v>219.207</v>
      </c>
      <c r="K16" s="613" t="s">
        <v>1075</v>
      </c>
      <c r="L16" s="619">
        <f>H15+H17</f>
        <v>735.728</v>
      </c>
      <c r="M16" s="616">
        <v>371.05899999999997</v>
      </c>
      <c r="N16" s="616">
        <v>179.0</v>
      </c>
      <c r="O16" s="616">
        <v>167.0</v>
      </c>
      <c r="P16" s="616">
        <v>346.0</v>
      </c>
      <c r="Q16" s="616">
        <v>183.0</v>
      </c>
      <c r="R16" s="616">
        <v>172.0</v>
      </c>
      <c r="S16" s="616">
        <v>355.0</v>
      </c>
      <c r="T16" s="617">
        <v>326393.99</v>
      </c>
      <c r="U16" s="617">
        <v>3144539.99</v>
      </c>
      <c r="V16" s="618"/>
      <c r="W16" s="613"/>
      <c r="X16" s="613" t="s">
        <v>1069</v>
      </c>
      <c r="Y16" s="613" t="s">
        <v>763</v>
      </c>
      <c r="Z16" s="613" t="s">
        <v>764</v>
      </c>
      <c r="AA16" s="613"/>
      <c r="AC16" s="620">
        <f t="shared" si="1"/>
        <v>0</v>
      </c>
    </row>
    <row r="17" ht="19.5" customHeight="1">
      <c r="A17" s="613"/>
      <c r="B17" s="613"/>
      <c r="C17" s="613"/>
      <c r="D17" s="613"/>
      <c r="E17" s="614"/>
      <c r="F17" s="613"/>
      <c r="G17" s="616"/>
      <c r="H17" s="614">
        <v>360.0</v>
      </c>
      <c r="I17" s="614">
        <f>H17+I15</f>
        <v>1495.332</v>
      </c>
      <c r="J17" s="615"/>
      <c r="K17" s="613"/>
      <c r="L17" s="619"/>
      <c r="M17" s="616"/>
      <c r="N17" s="616"/>
      <c r="O17" s="616"/>
      <c r="P17" s="616"/>
      <c r="Q17" s="616"/>
      <c r="R17" s="616"/>
      <c r="S17" s="616"/>
      <c r="T17" s="617"/>
      <c r="U17" s="617"/>
      <c r="V17" s="618" t="s">
        <v>1076</v>
      </c>
      <c r="W17" s="613"/>
      <c r="X17" s="613" t="s">
        <v>1068</v>
      </c>
      <c r="Y17" s="613" t="s">
        <v>1068</v>
      </c>
      <c r="Z17" s="613" t="s">
        <v>1068</v>
      </c>
      <c r="AA17" s="613"/>
      <c r="AC17" s="620">
        <f t="shared" si="1"/>
        <v>0.2136188571</v>
      </c>
    </row>
    <row r="18" ht="19.5" customHeight="1">
      <c r="A18" s="613">
        <f>A16+1</f>
        <v>5</v>
      </c>
      <c r="B18" s="613" t="s">
        <v>1068</v>
      </c>
      <c r="C18" s="613" t="s">
        <v>241</v>
      </c>
      <c r="D18" s="613" t="s">
        <v>242</v>
      </c>
      <c r="E18" s="614">
        <v>384.0</v>
      </c>
      <c r="F18" s="613"/>
      <c r="G18" s="616"/>
      <c r="H18" s="614"/>
      <c r="I18" s="614"/>
      <c r="J18" s="615">
        <v>222.902</v>
      </c>
      <c r="K18" s="613" t="s">
        <v>1068</v>
      </c>
      <c r="L18" s="619">
        <f>H17+H19</f>
        <v>744</v>
      </c>
      <c r="M18" s="616">
        <v>372.0</v>
      </c>
      <c r="N18" s="616">
        <v>193.0</v>
      </c>
      <c r="O18" s="616">
        <v>192.0</v>
      </c>
      <c r="P18" s="616">
        <v>385.0</v>
      </c>
      <c r="Q18" s="616">
        <v>189.0</v>
      </c>
      <c r="R18" s="616">
        <v>192.0</v>
      </c>
      <c r="S18" s="616">
        <v>381.0</v>
      </c>
      <c r="T18" s="617">
        <v>326729.179</v>
      </c>
      <c r="U18" s="617">
        <v>3144408.657</v>
      </c>
      <c r="V18" s="618"/>
      <c r="W18" s="613"/>
      <c r="X18" s="613" t="s">
        <v>1069</v>
      </c>
      <c r="Y18" s="613" t="s">
        <v>763</v>
      </c>
      <c r="Z18" s="613" t="s">
        <v>764</v>
      </c>
      <c r="AA18" s="613"/>
      <c r="AC18" s="620">
        <f t="shared" si="1"/>
        <v>0</v>
      </c>
    </row>
    <row r="19" ht="19.5" customHeight="1">
      <c r="A19" s="613"/>
      <c r="B19" s="613"/>
      <c r="C19" s="613"/>
      <c r="D19" s="613"/>
      <c r="E19" s="614"/>
      <c r="F19" s="613"/>
      <c r="G19" s="616"/>
      <c r="H19" s="614">
        <v>384.0</v>
      </c>
      <c r="I19" s="614">
        <f>H19+I17</f>
        <v>1879.332</v>
      </c>
      <c r="J19" s="615"/>
      <c r="K19" s="613"/>
      <c r="L19" s="619"/>
      <c r="M19" s="616"/>
      <c r="N19" s="616"/>
      <c r="O19" s="616"/>
      <c r="P19" s="616"/>
      <c r="Q19" s="616"/>
      <c r="R19" s="616"/>
      <c r="S19" s="616"/>
      <c r="T19" s="617"/>
      <c r="U19" s="617"/>
      <c r="V19" s="618" t="s">
        <v>1076</v>
      </c>
      <c r="W19" s="613"/>
      <c r="X19" s="613" t="s">
        <v>1068</v>
      </c>
      <c r="Y19" s="613" t="s">
        <v>1068</v>
      </c>
      <c r="Z19" s="613" t="s">
        <v>1068</v>
      </c>
      <c r="AA19" s="613"/>
      <c r="AC19" s="620">
        <f t="shared" si="1"/>
        <v>0.268476</v>
      </c>
    </row>
    <row r="20" ht="19.5" customHeight="1">
      <c r="A20" s="613">
        <f>A18+1</f>
        <v>6</v>
      </c>
      <c r="B20" s="613" t="s">
        <v>1068</v>
      </c>
      <c r="C20" s="613" t="s">
        <v>243</v>
      </c>
      <c r="D20" s="613" t="s">
        <v>242</v>
      </c>
      <c r="E20" s="614">
        <v>385.0</v>
      </c>
      <c r="F20" s="613"/>
      <c r="G20" s="616"/>
      <c r="H20" s="614"/>
      <c r="I20" s="614"/>
      <c r="J20" s="615">
        <v>223.024</v>
      </c>
      <c r="K20" s="613" t="s">
        <v>1068</v>
      </c>
      <c r="L20" s="619">
        <f>H19+H21</f>
        <v>769</v>
      </c>
      <c r="M20" s="616">
        <v>384.5</v>
      </c>
      <c r="N20" s="616">
        <v>193.0</v>
      </c>
      <c r="O20" s="616">
        <v>208.0</v>
      </c>
      <c r="P20" s="616">
        <v>401.0</v>
      </c>
      <c r="Q20" s="616">
        <v>193.0</v>
      </c>
      <c r="R20" s="616">
        <v>203.0</v>
      </c>
      <c r="S20" s="616">
        <v>396.0</v>
      </c>
      <c r="T20" s="617">
        <v>327086.714</v>
      </c>
      <c r="U20" s="617">
        <v>3144268.568</v>
      </c>
      <c r="V20" s="618"/>
      <c r="W20" s="613"/>
      <c r="X20" s="613" t="s">
        <v>1069</v>
      </c>
      <c r="Y20" s="613" t="s">
        <v>763</v>
      </c>
      <c r="Z20" s="613" t="s">
        <v>764</v>
      </c>
      <c r="AA20" s="613"/>
      <c r="AC20" s="620">
        <f t="shared" si="1"/>
        <v>0</v>
      </c>
    </row>
    <row r="21" ht="19.5" customHeight="1">
      <c r="A21" s="613"/>
      <c r="B21" s="613"/>
      <c r="C21" s="613"/>
      <c r="D21" s="613"/>
      <c r="E21" s="614"/>
      <c r="F21" s="613"/>
      <c r="G21" s="616"/>
      <c r="H21" s="614">
        <v>385.0</v>
      </c>
      <c r="I21" s="614">
        <f>H21+I19</f>
        <v>2264.332</v>
      </c>
      <c r="J21" s="615"/>
      <c r="K21" s="613"/>
      <c r="L21" s="619"/>
      <c r="M21" s="616"/>
      <c r="N21" s="616"/>
      <c r="O21" s="616"/>
      <c r="P21" s="616"/>
      <c r="Q21" s="616"/>
      <c r="R21" s="616"/>
      <c r="S21" s="616"/>
      <c r="T21" s="617"/>
      <c r="U21" s="617"/>
      <c r="V21" s="618" t="s">
        <v>1076</v>
      </c>
      <c r="W21" s="613"/>
      <c r="X21" s="613" t="s">
        <v>1068</v>
      </c>
      <c r="Y21" s="613" t="s">
        <v>1068</v>
      </c>
      <c r="Z21" s="613" t="s">
        <v>1068</v>
      </c>
      <c r="AA21" s="613"/>
      <c r="AC21" s="620">
        <f t="shared" si="1"/>
        <v>0.323476</v>
      </c>
    </row>
    <row r="22" ht="19.5" customHeight="1">
      <c r="A22" s="613">
        <f>A20+1</f>
        <v>7</v>
      </c>
      <c r="B22" s="613" t="s">
        <v>1068</v>
      </c>
      <c r="C22" s="613" t="s">
        <v>244</v>
      </c>
      <c r="D22" s="613" t="s">
        <v>245</v>
      </c>
      <c r="E22" s="614">
        <v>370.347</v>
      </c>
      <c r="F22" s="613"/>
      <c r="G22" s="616"/>
      <c r="H22" s="614"/>
      <c r="I22" s="614"/>
      <c r="J22" s="615">
        <v>221.868</v>
      </c>
      <c r="K22" s="613" t="s">
        <v>1068</v>
      </c>
      <c r="L22" s="619">
        <f>H21+H23</f>
        <v>755.347</v>
      </c>
      <c r="M22" s="616">
        <v>377.6735</v>
      </c>
      <c r="N22" s="616">
        <v>178.0</v>
      </c>
      <c r="O22" s="616">
        <v>167.0</v>
      </c>
      <c r="P22" s="616">
        <v>345.0</v>
      </c>
      <c r="Q22" s="616">
        <v>183.0</v>
      </c>
      <c r="R22" s="616">
        <v>174.0</v>
      </c>
      <c r="S22" s="616">
        <v>357.0</v>
      </c>
      <c r="T22" s="617">
        <v>327445.18</v>
      </c>
      <c r="U22" s="617">
        <v>3144128.115</v>
      </c>
      <c r="V22" s="618"/>
      <c r="W22" s="613"/>
      <c r="X22" s="613" t="s">
        <v>1069</v>
      </c>
      <c r="Y22" s="613" t="s">
        <v>763</v>
      </c>
      <c r="Z22" s="613" t="s">
        <v>764</v>
      </c>
      <c r="AA22" s="613"/>
      <c r="AC22" s="620">
        <f t="shared" si="1"/>
        <v>0</v>
      </c>
    </row>
    <row r="23" ht="19.5" customHeight="1">
      <c r="A23" s="613"/>
      <c r="B23" s="613"/>
      <c r="C23" s="613"/>
      <c r="D23" s="613"/>
      <c r="E23" s="614"/>
      <c r="F23" s="613"/>
      <c r="G23" s="616"/>
      <c r="H23" s="614">
        <v>370.347</v>
      </c>
      <c r="I23" s="614">
        <f>H23+I21</f>
        <v>2634.679</v>
      </c>
      <c r="J23" s="615"/>
      <c r="K23" s="613"/>
      <c r="L23" s="619"/>
      <c r="M23" s="616"/>
      <c r="N23" s="616"/>
      <c r="O23" s="616"/>
      <c r="P23" s="616"/>
      <c r="Q23" s="616"/>
      <c r="R23" s="616"/>
      <c r="S23" s="616"/>
      <c r="T23" s="617"/>
      <c r="U23" s="617"/>
      <c r="V23" s="618" t="s">
        <v>1076</v>
      </c>
      <c r="W23" s="613"/>
      <c r="X23" s="613" t="s">
        <v>1068</v>
      </c>
      <c r="Y23" s="613" t="s">
        <v>1068</v>
      </c>
      <c r="Z23" s="613" t="s">
        <v>1068</v>
      </c>
      <c r="AA23" s="613"/>
      <c r="AC23" s="620">
        <f t="shared" si="1"/>
        <v>0.3763827143</v>
      </c>
    </row>
    <row r="24" ht="19.5" customHeight="1">
      <c r="A24" s="613">
        <f>A22+1</f>
        <v>8</v>
      </c>
      <c r="B24" s="613" t="s">
        <v>1077</v>
      </c>
      <c r="C24" s="613" t="s">
        <v>246</v>
      </c>
      <c r="D24" s="613" t="s">
        <v>231</v>
      </c>
      <c r="E24" s="614">
        <v>351.0</v>
      </c>
      <c r="F24" s="613"/>
      <c r="G24" s="616">
        <f>SUM(H16:H23)</f>
        <v>1499.347</v>
      </c>
      <c r="H24" s="614"/>
      <c r="I24" s="614"/>
      <c r="J24" s="615">
        <v>218.955</v>
      </c>
      <c r="K24" s="613" t="s">
        <v>1078</v>
      </c>
      <c r="L24" s="619">
        <f>H23+H25</f>
        <v>721.347</v>
      </c>
      <c r="M24" s="616">
        <v>360.6735</v>
      </c>
      <c r="N24" s="616">
        <v>204.0</v>
      </c>
      <c r="O24" s="616">
        <v>144.0</v>
      </c>
      <c r="P24" s="616">
        <v>348.0</v>
      </c>
      <c r="Q24" s="616">
        <v>198.0</v>
      </c>
      <c r="R24" s="616">
        <v>154.0</v>
      </c>
      <c r="S24" s="616">
        <v>352.0</v>
      </c>
      <c r="T24" s="617">
        <v>327790.003</v>
      </c>
      <c r="U24" s="617">
        <v>3143993.007</v>
      </c>
      <c r="V24" s="618"/>
      <c r="W24" s="613"/>
      <c r="X24" s="613" t="s">
        <v>1069</v>
      </c>
      <c r="Y24" s="613" t="s">
        <v>763</v>
      </c>
      <c r="Z24" s="613" t="s">
        <v>764</v>
      </c>
      <c r="AA24" s="613"/>
      <c r="AC24" s="620">
        <f t="shared" si="1"/>
        <v>0</v>
      </c>
    </row>
    <row r="25" ht="19.5" customHeight="1">
      <c r="A25" s="613"/>
      <c r="B25" s="613"/>
      <c r="C25" s="613"/>
      <c r="D25" s="613"/>
      <c r="E25" s="614"/>
      <c r="F25" s="613"/>
      <c r="G25" s="616"/>
      <c r="H25" s="614">
        <v>351.0</v>
      </c>
      <c r="I25" s="614">
        <f>H25+I23</f>
        <v>2985.679</v>
      </c>
      <c r="J25" s="615"/>
      <c r="K25" s="613"/>
      <c r="L25" s="619"/>
      <c r="M25" s="616"/>
      <c r="N25" s="616"/>
      <c r="O25" s="616"/>
      <c r="P25" s="616"/>
      <c r="Q25" s="616"/>
      <c r="R25" s="616"/>
      <c r="S25" s="616"/>
      <c r="T25" s="617"/>
      <c r="U25" s="617"/>
      <c r="V25" s="618"/>
      <c r="W25" s="613"/>
      <c r="X25" s="613" t="s">
        <v>1068</v>
      </c>
      <c r="Y25" s="613" t="s">
        <v>1068</v>
      </c>
      <c r="Z25" s="613" t="s">
        <v>1068</v>
      </c>
      <c r="AA25" s="613"/>
      <c r="AC25" s="620">
        <f t="shared" si="1"/>
        <v>0.4265255714</v>
      </c>
    </row>
    <row r="26" ht="19.5" customHeight="1">
      <c r="A26" s="613">
        <f>A24+1</f>
        <v>9</v>
      </c>
      <c r="B26" s="613" t="s">
        <v>1068</v>
      </c>
      <c r="C26" s="613" t="s">
        <v>248</v>
      </c>
      <c r="D26" s="613" t="s">
        <v>249</v>
      </c>
      <c r="E26" s="614">
        <v>420.0</v>
      </c>
      <c r="F26" s="613"/>
      <c r="G26" s="616"/>
      <c r="H26" s="614"/>
      <c r="I26" s="614"/>
      <c r="J26" s="615">
        <v>221.224</v>
      </c>
      <c r="K26" s="613" t="s">
        <v>1068</v>
      </c>
      <c r="L26" s="619">
        <f>H25+H27</f>
        <v>771</v>
      </c>
      <c r="M26" s="616">
        <v>385.5</v>
      </c>
      <c r="N26" s="616">
        <v>207.0</v>
      </c>
      <c r="O26" s="616">
        <v>186.0</v>
      </c>
      <c r="P26" s="616">
        <v>393.0</v>
      </c>
      <c r="Q26" s="616">
        <v>198.0</v>
      </c>
      <c r="R26" s="616">
        <v>194.0</v>
      </c>
      <c r="S26" s="616">
        <v>392.0</v>
      </c>
      <c r="T26" s="617">
        <v>328083.429</v>
      </c>
      <c r="U26" s="617">
        <v>3144185.626</v>
      </c>
      <c r="V26" s="618"/>
      <c r="W26" s="613"/>
      <c r="X26" s="613" t="s">
        <v>1069</v>
      </c>
      <c r="Y26" s="613" t="s">
        <v>763</v>
      </c>
      <c r="Z26" s="613" t="s">
        <v>764</v>
      </c>
      <c r="AA26" s="613"/>
      <c r="AC26" s="620">
        <f t="shared" si="1"/>
        <v>0</v>
      </c>
    </row>
    <row r="27" ht="19.5" customHeight="1">
      <c r="A27" s="613"/>
      <c r="B27" s="613"/>
      <c r="C27" s="613"/>
      <c r="D27" s="613"/>
      <c r="E27" s="614"/>
      <c r="F27" s="613"/>
      <c r="G27" s="616"/>
      <c r="H27" s="614">
        <v>420.0</v>
      </c>
      <c r="I27" s="614">
        <f>H27+I25</f>
        <v>3405.679</v>
      </c>
      <c r="J27" s="615"/>
      <c r="K27" s="613"/>
      <c r="L27" s="619"/>
      <c r="M27" s="616"/>
      <c r="N27" s="616"/>
      <c r="O27" s="616"/>
      <c r="P27" s="616"/>
      <c r="Q27" s="616"/>
      <c r="R27" s="616"/>
      <c r="S27" s="616"/>
      <c r="T27" s="617"/>
      <c r="U27" s="617"/>
      <c r="V27" s="618" t="s">
        <v>1076</v>
      </c>
      <c r="W27" s="613"/>
      <c r="X27" s="613" t="s">
        <v>1068</v>
      </c>
      <c r="Y27" s="613" t="s">
        <v>1068</v>
      </c>
      <c r="Z27" s="613" t="s">
        <v>1068</v>
      </c>
      <c r="AA27" s="613"/>
      <c r="AC27" s="620">
        <f t="shared" si="1"/>
        <v>0.4865255714</v>
      </c>
    </row>
    <row r="28" ht="19.5" customHeight="1">
      <c r="A28" s="613">
        <f>A26+1</f>
        <v>10</v>
      </c>
      <c r="B28" s="613" t="s">
        <v>1068</v>
      </c>
      <c r="C28" s="613" t="s">
        <v>250</v>
      </c>
      <c r="D28" s="613" t="s">
        <v>251</v>
      </c>
      <c r="E28" s="614">
        <v>419.0</v>
      </c>
      <c r="F28" s="613"/>
      <c r="G28" s="616"/>
      <c r="H28" s="614"/>
      <c r="I28" s="614"/>
      <c r="J28" s="615">
        <v>223.074</v>
      </c>
      <c r="K28" s="613" t="s">
        <v>1068</v>
      </c>
      <c r="L28" s="619">
        <f>H27+H29</f>
        <v>839</v>
      </c>
      <c r="M28" s="616">
        <v>419.5</v>
      </c>
      <c r="N28" s="616">
        <v>235.0</v>
      </c>
      <c r="O28" s="616">
        <v>205.0</v>
      </c>
      <c r="P28" s="616">
        <v>440.0</v>
      </c>
      <c r="Q28" s="616">
        <v>228.0</v>
      </c>
      <c r="R28" s="616">
        <v>207.0</v>
      </c>
      <c r="S28" s="616">
        <v>435.0</v>
      </c>
      <c r="T28" s="617">
        <v>328434.537</v>
      </c>
      <c r="U28" s="617">
        <v>3144416.11</v>
      </c>
      <c r="V28" s="618"/>
      <c r="W28" s="613"/>
      <c r="X28" s="613" t="s">
        <v>1069</v>
      </c>
      <c r="Y28" s="613" t="s">
        <v>763</v>
      </c>
      <c r="Z28" s="613" t="s">
        <v>764</v>
      </c>
      <c r="AA28" s="613"/>
      <c r="AC28" s="620">
        <f t="shared" si="1"/>
        <v>0</v>
      </c>
    </row>
    <row r="29" ht="19.5" customHeight="1">
      <c r="A29" s="613"/>
      <c r="B29" s="613"/>
      <c r="C29" s="613"/>
      <c r="D29" s="613"/>
      <c r="E29" s="614"/>
      <c r="F29" s="613"/>
      <c r="G29" s="616"/>
      <c r="H29" s="614">
        <v>419.0</v>
      </c>
      <c r="I29" s="614">
        <f>H29+I27</f>
        <v>3824.679</v>
      </c>
      <c r="J29" s="615"/>
      <c r="K29" s="613"/>
      <c r="L29" s="619"/>
      <c r="M29" s="616"/>
      <c r="N29" s="616"/>
      <c r="O29" s="616"/>
      <c r="P29" s="616"/>
      <c r="Q29" s="616"/>
      <c r="R29" s="616"/>
      <c r="S29" s="616"/>
      <c r="T29" s="617"/>
      <c r="U29" s="617"/>
      <c r="V29" s="618"/>
      <c r="W29" s="613"/>
      <c r="X29" s="613" t="s">
        <v>1068</v>
      </c>
      <c r="Y29" s="613" t="s">
        <v>1068</v>
      </c>
      <c r="Z29" s="613" t="s">
        <v>1068</v>
      </c>
      <c r="AA29" s="613"/>
      <c r="AC29" s="620">
        <f t="shared" si="1"/>
        <v>0.5463827143</v>
      </c>
    </row>
    <row r="30" ht="19.5" customHeight="1">
      <c r="A30" s="613">
        <f>A28+1</f>
        <v>11</v>
      </c>
      <c r="B30" s="613" t="s">
        <v>1068</v>
      </c>
      <c r="C30" s="613" t="s">
        <v>252</v>
      </c>
      <c r="D30" s="613" t="s">
        <v>251</v>
      </c>
      <c r="E30" s="614">
        <v>350.0</v>
      </c>
      <c r="F30" s="613"/>
      <c r="G30" s="616"/>
      <c r="H30" s="614"/>
      <c r="I30" s="614"/>
      <c r="J30" s="615">
        <v>224.088</v>
      </c>
      <c r="K30" s="613" t="s">
        <v>1068</v>
      </c>
      <c r="L30" s="619">
        <f>H29+H31</f>
        <v>769</v>
      </c>
      <c r="M30" s="616">
        <v>384.5</v>
      </c>
      <c r="N30" s="616">
        <v>215.0</v>
      </c>
      <c r="O30" s="616">
        <v>217.0</v>
      </c>
      <c r="P30" s="616">
        <v>432.0</v>
      </c>
      <c r="Q30" s="616">
        <v>214.0</v>
      </c>
      <c r="R30" s="616">
        <v>205.0</v>
      </c>
      <c r="S30" s="616">
        <v>419.0</v>
      </c>
      <c r="T30" s="617">
        <v>328784.81</v>
      </c>
      <c r="U30" s="617">
        <v>3144646.045</v>
      </c>
      <c r="V30" s="618"/>
      <c r="W30" s="613"/>
      <c r="X30" s="613" t="s">
        <v>1069</v>
      </c>
      <c r="Y30" s="613" t="s">
        <v>763</v>
      </c>
      <c r="Z30" s="613" t="s">
        <v>764</v>
      </c>
      <c r="AA30" s="613"/>
      <c r="AC30" s="620">
        <f t="shared" si="1"/>
        <v>0</v>
      </c>
    </row>
    <row r="31" ht="19.5" customHeight="1">
      <c r="A31" s="613"/>
      <c r="B31" s="613"/>
      <c r="C31" s="613"/>
      <c r="D31" s="613"/>
      <c r="E31" s="614"/>
      <c r="F31" s="613"/>
      <c r="G31" s="616"/>
      <c r="H31" s="614">
        <v>350.0</v>
      </c>
      <c r="I31" s="614">
        <f>H31+I29</f>
        <v>4174.679</v>
      </c>
      <c r="J31" s="615"/>
      <c r="K31" s="613"/>
      <c r="L31" s="619"/>
      <c r="M31" s="616"/>
      <c r="N31" s="616"/>
      <c r="O31" s="616"/>
      <c r="P31" s="616"/>
      <c r="Q31" s="616"/>
      <c r="R31" s="616"/>
      <c r="S31" s="616"/>
      <c r="T31" s="617"/>
      <c r="U31" s="617"/>
      <c r="V31" s="618"/>
      <c r="W31" s="613"/>
      <c r="X31" s="613" t="s">
        <v>1068</v>
      </c>
      <c r="Y31" s="613" t="s">
        <v>1068</v>
      </c>
      <c r="Z31" s="613" t="s">
        <v>1068</v>
      </c>
      <c r="AA31" s="613"/>
      <c r="AC31" s="620">
        <f t="shared" si="1"/>
        <v>0.5963827143</v>
      </c>
    </row>
    <row r="32" ht="19.5" customHeight="1">
      <c r="A32" s="613">
        <f>A30+1</f>
        <v>12</v>
      </c>
      <c r="B32" s="613" t="s">
        <v>1068</v>
      </c>
      <c r="C32" s="613" t="s">
        <v>253</v>
      </c>
      <c r="D32" s="613" t="s">
        <v>251</v>
      </c>
      <c r="E32" s="614">
        <v>445.0</v>
      </c>
      <c r="F32" s="613"/>
      <c r="G32" s="616"/>
      <c r="H32" s="614"/>
      <c r="I32" s="614"/>
      <c r="J32" s="615">
        <v>217.09</v>
      </c>
      <c r="K32" s="613" t="s">
        <v>1068</v>
      </c>
      <c r="L32" s="619">
        <f>H31+H33</f>
        <v>795</v>
      </c>
      <c r="M32" s="616">
        <v>397.5</v>
      </c>
      <c r="N32" s="616">
        <v>133.0</v>
      </c>
      <c r="O32" s="616">
        <v>267.0</v>
      </c>
      <c r="P32" s="616">
        <v>400.0</v>
      </c>
      <c r="Q32" s="616">
        <v>146.0</v>
      </c>
      <c r="R32" s="616">
        <v>254.0</v>
      </c>
      <c r="S32" s="616">
        <v>400.0</v>
      </c>
      <c r="T32" s="617">
        <v>329077.4</v>
      </c>
      <c r="U32" s="617">
        <v>3144838.116</v>
      </c>
      <c r="V32" s="618"/>
      <c r="W32" s="613"/>
      <c r="X32" s="613" t="s">
        <v>1069</v>
      </c>
      <c r="Y32" s="613" t="s">
        <v>763</v>
      </c>
      <c r="Z32" s="613" t="s">
        <v>764</v>
      </c>
      <c r="AA32" s="613"/>
      <c r="AC32" s="620">
        <f t="shared" si="1"/>
        <v>0</v>
      </c>
    </row>
    <row r="33" ht="19.5" customHeight="1">
      <c r="A33" s="613"/>
      <c r="B33" s="613"/>
      <c r="C33" s="613"/>
      <c r="D33" s="613"/>
      <c r="E33" s="614"/>
      <c r="F33" s="613"/>
      <c r="G33" s="616"/>
      <c r="H33" s="614">
        <v>445.0</v>
      </c>
      <c r="I33" s="614">
        <f>H33+I31</f>
        <v>4619.679</v>
      </c>
      <c r="J33" s="615"/>
      <c r="K33" s="613"/>
      <c r="L33" s="619"/>
      <c r="M33" s="616"/>
      <c r="N33" s="616"/>
      <c r="O33" s="616"/>
      <c r="P33" s="616"/>
      <c r="Q33" s="616"/>
      <c r="R33" s="616"/>
      <c r="S33" s="616"/>
      <c r="T33" s="617"/>
      <c r="U33" s="617"/>
      <c r="V33" s="618" t="s">
        <v>1073</v>
      </c>
      <c r="W33" s="613"/>
      <c r="X33" s="613" t="s">
        <v>1068</v>
      </c>
      <c r="Y33" s="613" t="s">
        <v>1068</v>
      </c>
      <c r="Z33" s="613" t="s">
        <v>1068</v>
      </c>
      <c r="AA33" s="613"/>
      <c r="AC33" s="620">
        <f t="shared" si="1"/>
        <v>0.6599541429</v>
      </c>
    </row>
    <row r="34" ht="19.5" customHeight="1">
      <c r="A34" s="613">
        <f>A32+1</f>
        <v>13</v>
      </c>
      <c r="B34" s="613" t="s">
        <v>1068</v>
      </c>
      <c r="C34" s="613" t="s">
        <v>254</v>
      </c>
      <c r="D34" s="613" t="s">
        <v>237</v>
      </c>
      <c r="E34" s="614">
        <v>384.0</v>
      </c>
      <c r="F34" s="613"/>
      <c r="G34" s="616"/>
      <c r="H34" s="614"/>
      <c r="I34" s="614"/>
      <c r="J34" s="615">
        <v>216.828</v>
      </c>
      <c r="K34" s="613" t="s">
        <v>1068</v>
      </c>
      <c r="L34" s="619">
        <f>H33+H35</f>
        <v>829</v>
      </c>
      <c r="M34" s="616">
        <v>414.5</v>
      </c>
      <c r="N34" s="616">
        <v>179.0</v>
      </c>
      <c r="O34" s="616">
        <v>124.0</v>
      </c>
      <c r="P34" s="616">
        <v>303.0</v>
      </c>
      <c r="Q34" s="616">
        <v>193.0</v>
      </c>
      <c r="R34" s="616">
        <v>145.0</v>
      </c>
      <c r="S34" s="616">
        <v>338.0</v>
      </c>
      <c r="T34" s="617">
        <v>329449.407</v>
      </c>
      <c r="U34" s="617">
        <v>3145082.319</v>
      </c>
      <c r="V34" s="618"/>
      <c r="W34" s="613"/>
      <c r="X34" s="613" t="s">
        <v>1069</v>
      </c>
      <c r="Y34" s="613" t="s">
        <v>763</v>
      </c>
      <c r="Z34" s="613" t="s">
        <v>764</v>
      </c>
      <c r="AA34" s="613"/>
      <c r="AC34" s="620">
        <f t="shared" si="1"/>
        <v>0</v>
      </c>
    </row>
    <row r="35" ht="19.5" customHeight="1">
      <c r="A35" s="613"/>
      <c r="B35" s="613"/>
      <c r="C35" s="613"/>
      <c r="D35" s="613"/>
      <c r="E35" s="614"/>
      <c r="F35" s="613"/>
      <c r="G35" s="616"/>
      <c r="H35" s="614">
        <v>384.0</v>
      </c>
      <c r="I35" s="614">
        <f>H35+I33</f>
        <v>5003.679</v>
      </c>
      <c r="J35" s="615"/>
      <c r="K35" s="613"/>
      <c r="L35" s="619"/>
      <c r="M35" s="616"/>
      <c r="N35" s="616"/>
      <c r="O35" s="616"/>
      <c r="P35" s="616"/>
      <c r="Q35" s="616"/>
      <c r="R35" s="616"/>
      <c r="S35" s="616"/>
      <c r="T35" s="617"/>
      <c r="U35" s="617"/>
      <c r="V35" s="618" t="s">
        <v>1076</v>
      </c>
      <c r="W35" s="613"/>
      <c r="X35" s="613" t="s">
        <v>1068</v>
      </c>
      <c r="Y35" s="613" t="s">
        <v>1068</v>
      </c>
      <c r="Z35" s="613" t="s">
        <v>1068</v>
      </c>
      <c r="AA35" s="613"/>
      <c r="AC35" s="620">
        <f t="shared" si="1"/>
        <v>0.7148112857</v>
      </c>
    </row>
    <row r="36" ht="19.5" customHeight="1">
      <c r="A36" s="613">
        <f>A34+1</f>
        <v>14</v>
      </c>
      <c r="B36" s="613" t="s">
        <v>1068</v>
      </c>
      <c r="C36" s="613" t="s">
        <v>255</v>
      </c>
      <c r="D36" s="613" t="s">
        <v>251</v>
      </c>
      <c r="E36" s="614">
        <v>440.898</v>
      </c>
      <c r="F36" s="613"/>
      <c r="G36" s="616"/>
      <c r="H36" s="614"/>
      <c r="I36" s="614"/>
      <c r="J36" s="615">
        <v>220.364</v>
      </c>
      <c r="K36" s="613" t="s">
        <v>1068</v>
      </c>
      <c r="L36" s="619">
        <f>H35+H37</f>
        <v>824.898</v>
      </c>
      <c r="M36" s="616">
        <v>412.449</v>
      </c>
      <c r="N36" s="616">
        <v>261.0</v>
      </c>
      <c r="O36" s="616">
        <v>247.0</v>
      </c>
      <c r="P36" s="616">
        <v>508.0</v>
      </c>
      <c r="Q36" s="616">
        <v>241.0</v>
      </c>
      <c r="R36" s="616">
        <v>240.0</v>
      </c>
      <c r="S36" s="616">
        <v>481.0</v>
      </c>
      <c r="T36" s="617">
        <v>329770.421</v>
      </c>
      <c r="U36" s="617">
        <v>3145293.048</v>
      </c>
      <c r="V36" s="618"/>
      <c r="W36" s="613"/>
      <c r="X36" s="613" t="s">
        <v>1069</v>
      </c>
      <c r="Y36" s="613" t="s">
        <v>763</v>
      </c>
      <c r="Z36" s="613" t="s">
        <v>764</v>
      </c>
      <c r="AA36" s="613"/>
      <c r="AC36" s="620">
        <f t="shared" si="1"/>
        <v>0</v>
      </c>
    </row>
    <row r="37" ht="19.5" customHeight="1">
      <c r="A37" s="613"/>
      <c r="B37" s="613"/>
      <c r="C37" s="613"/>
      <c r="D37" s="613"/>
      <c r="E37" s="614"/>
      <c r="F37" s="613"/>
      <c r="G37" s="616"/>
      <c r="H37" s="614">
        <v>440.898</v>
      </c>
      <c r="I37" s="614">
        <f>H37+I35</f>
        <v>5444.577</v>
      </c>
      <c r="J37" s="615"/>
      <c r="K37" s="613"/>
      <c r="L37" s="619"/>
      <c r="M37" s="616"/>
      <c r="N37" s="616"/>
      <c r="O37" s="616"/>
      <c r="P37" s="616"/>
      <c r="Q37" s="616"/>
      <c r="R37" s="616"/>
      <c r="S37" s="616"/>
      <c r="T37" s="617"/>
      <c r="U37" s="617"/>
      <c r="V37" s="618" t="s">
        <v>1073</v>
      </c>
      <c r="W37" s="613"/>
      <c r="X37" s="613" t="s">
        <v>1068</v>
      </c>
      <c r="Y37" s="613" t="s">
        <v>1068</v>
      </c>
      <c r="Z37" s="613" t="s">
        <v>1068</v>
      </c>
      <c r="AA37" s="613"/>
      <c r="AC37" s="620">
        <f t="shared" si="1"/>
        <v>0.7777967143</v>
      </c>
    </row>
    <row r="38" ht="19.5" customHeight="1">
      <c r="A38" s="613">
        <f>A36+1</f>
        <v>15</v>
      </c>
      <c r="B38" s="613" t="s">
        <v>1079</v>
      </c>
      <c r="C38" s="613" t="s">
        <v>256</v>
      </c>
      <c r="D38" s="613" t="s">
        <v>257</v>
      </c>
      <c r="E38" s="614">
        <v>367.0</v>
      </c>
      <c r="F38" s="613"/>
      <c r="G38" s="616">
        <f>SUM(H24:H37)</f>
        <v>2809.898</v>
      </c>
      <c r="H38" s="614"/>
      <c r="I38" s="614"/>
      <c r="J38" s="615">
        <v>220.773</v>
      </c>
      <c r="K38" s="613" t="s">
        <v>1080</v>
      </c>
      <c r="L38" s="619">
        <f>H37+H39</f>
        <v>807.898</v>
      </c>
      <c r="M38" s="616">
        <v>403.949</v>
      </c>
      <c r="N38" s="616">
        <v>194.0</v>
      </c>
      <c r="O38" s="616">
        <v>154.0</v>
      </c>
      <c r="P38" s="616">
        <v>348.0</v>
      </c>
      <c r="Q38" s="616">
        <v>203.0</v>
      </c>
      <c r="R38" s="616">
        <v>163.0</v>
      </c>
      <c r="S38" s="616">
        <v>366.0</v>
      </c>
      <c r="T38" s="617">
        <v>330138.999</v>
      </c>
      <c r="U38" s="617">
        <v>3145535.0</v>
      </c>
      <c r="V38" s="618"/>
      <c r="W38" s="613"/>
      <c r="X38" s="613" t="s">
        <v>1069</v>
      </c>
      <c r="Y38" s="613" t="s">
        <v>763</v>
      </c>
      <c r="Z38" s="613" t="s">
        <v>764</v>
      </c>
      <c r="AA38" s="613"/>
      <c r="AC38" s="620">
        <f t="shared" si="1"/>
        <v>0</v>
      </c>
    </row>
    <row r="39" ht="19.5" customHeight="1">
      <c r="A39" s="613"/>
      <c r="B39" s="613"/>
      <c r="C39" s="613"/>
      <c r="D39" s="613"/>
      <c r="E39" s="614"/>
      <c r="F39" s="613"/>
      <c r="G39" s="616"/>
      <c r="H39" s="614">
        <v>367.0</v>
      </c>
      <c r="I39" s="614">
        <f>H39+I37</f>
        <v>5811.577</v>
      </c>
      <c r="J39" s="615"/>
      <c r="K39" s="613"/>
      <c r="L39" s="619"/>
      <c r="M39" s="616"/>
      <c r="N39" s="616"/>
      <c r="O39" s="616"/>
      <c r="P39" s="616"/>
      <c r="Q39" s="616"/>
      <c r="R39" s="616"/>
      <c r="S39" s="616"/>
      <c r="T39" s="617"/>
      <c r="U39" s="617"/>
      <c r="V39" s="618" t="s">
        <v>1081</v>
      </c>
      <c r="W39" s="613"/>
      <c r="X39" s="613" t="s">
        <v>1068</v>
      </c>
      <c r="Y39" s="613" t="s">
        <v>1068</v>
      </c>
      <c r="Z39" s="613" t="s">
        <v>1068</v>
      </c>
      <c r="AA39" s="613"/>
      <c r="AC39" s="620">
        <f t="shared" si="1"/>
        <v>0.8302252857</v>
      </c>
    </row>
    <row r="40" ht="19.5" customHeight="1">
      <c r="A40" s="613">
        <f>A38+1</f>
        <v>16</v>
      </c>
      <c r="B40" s="613" t="s">
        <v>1068</v>
      </c>
      <c r="C40" s="613" t="s">
        <v>258</v>
      </c>
      <c r="D40" s="613" t="s">
        <v>251</v>
      </c>
      <c r="E40" s="614">
        <v>412.0</v>
      </c>
      <c r="F40" s="613"/>
      <c r="G40" s="616"/>
      <c r="H40" s="614"/>
      <c r="I40" s="614"/>
      <c r="J40" s="615">
        <v>220.039</v>
      </c>
      <c r="K40" s="613" t="s">
        <v>1068</v>
      </c>
      <c r="L40" s="619">
        <f>H39+H41</f>
        <v>779</v>
      </c>
      <c r="M40" s="616">
        <v>389.5</v>
      </c>
      <c r="N40" s="616">
        <v>213.0</v>
      </c>
      <c r="O40" s="616">
        <v>251.0</v>
      </c>
      <c r="P40" s="616">
        <v>464.0</v>
      </c>
      <c r="Q40" s="616">
        <v>205.0</v>
      </c>
      <c r="R40" s="616">
        <v>238.0</v>
      </c>
      <c r="S40" s="616">
        <v>443.0</v>
      </c>
      <c r="T40" s="617">
        <v>330486.411</v>
      </c>
      <c r="U40" s="617">
        <v>3145653.296</v>
      </c>
      <c r="V40" s="618"/>
      <c r="W40" s="613"/>
      <c r="X40" s="613" t="s">
        <v>1069</v>
      </c>
      <c r="Y40" s="613" t="s">
        <v>763</v>
      </c>
      <c r="Z40" s="613" t="s">
        <v>764</v>
      </c>
      <c r="AA40" s="613"/>
      <c r="AC40" s="620">
        <f t="shared" si="1"/>
        <v>0</v>
      </c>
    </row>
    <row r="41" ht="19.5" customHeight="1">
      <c r="A41" s="613"/>
      <c r="B41" s="613"/>
      <c r="C41" s="613"/>
      <c r="D41" s="613"/>
      <c r="E41" s="614"/>
      <c r="F41" s="613"/>
      <c r="G41" s="616"/>
      <c r="H41" s="614">
        <v>412.0</v>
      </c>
      <c r="I41" s="614">
        <f>H41+I39</f>
        <v>6223.577</v>
      </c>
      <c r="J41" s="615"/>
      <c r="K41" s="613"/>
      <c r="L41" s="619"/>
      <c r="M41" s="616"/>
      <c r="N41" s="616"/>
      <c r="O41" s="616"/>
      <c r="P41" s="616"/>
      <c r="Q41" s="616"/>
      <c r="R41" s="616"/>
      <c r="S41" s="616"/>
      <c r="T41" s="617"/>
      <c r="U41" s="617"/>
      <c r="V41" s="618" t="s">
        <v>1076</v>
      </c>
      <c r="W41" s="613"/>
      <c r="X41" s="613" t="s">
        <v>1068</v>
      </c>
      <c r="Y41" s="613" t="s">
        <v>1068</v>
      </c>
      <c r="Z41" s="613" t="s">
        <v>1068</v>
      </c>
      <c r="AA41" s="613"/>
      <c r="AC41" s="620">
        <f t="shared" si="1"/>
        <v>0.8890824286</v>
      </c>
    </row>
    <row r="42" ht="19.5" customHeight="1">
      <c r="A42" s="613">
        <f>A40+1</f>
        <v>17</v>
      </c>
      <c r="B42" s="613" t="s">
        <v>1068</v>
      </c>
      <c r="C42" s="613" t="s">
        <v>259</v>
      </c>
      <c r="D42" s="613" t="s">
        <v>242</v>
      </c>
      <c r="E42" s="614">
        <v>426.0</v>
      </c>
      <c r="F42" s="613"/>
      <c r="G42" s="616"/>
      <c r="H42" s="614"/>
      <c r="I42" s="614"/>
      <c r="J42" s="615">
        <v>221.621</v>
      </c>
      <c r="K42" s="613" t="s">
        <v>1068</v>
      </c>
      <c r="L42" s="619">
        <f>H41+H43</f>
        <v>838</v>
      </c>
      <c r="M42" s="616">
        <v>419.0</v>
      </c>
      <c r="N42" s="616">
        <v>162.0</v>
      </c>
      <c r="O42" s="616">
        <v>193.0</v>
      </c>
      <c r="P42" s="616">
        <v>355.0</v>
      </c>
      <c r="Q42" s="616">
        <v>175.0</v>
      </c>
      <c r="R42" s="616">
        <v>200.0</v>
      </c>
      <c r="S42" s="616">
        <v>375.0</v>
      </c>
      <c r="T42" s="617">
        <v>330876.421</v>
      </c>
      <c r="U42" s="617">
        <v>3145786.096</v>
      </c>
      <c r="V42" s="618"/>
      <c r="W42" s="613"/>
      <c r="X42" s="613" t="s">
        <v>1069</v>
      </c>
      <c r="Y42" s="613" t="s">
        <v>763</v>
      </c>
      <c r="Z42" s="613" t="s">
        <v>764</v>
      </c>
      <c r="AA42" s="613"/>
      <c r="AC42" s="620">
        <f t="shared" si="1"/>
        <v>0</v>
      </c>
    </row>
    <row r="43" ht="19.5" customHeight="1">
      <c r="A43" s="613"/>
      <c r="B43" s="613"/>
      <c r="C43" s="613"/>
      <c r="D43" s="613"/>
      <c r="E43" s="614"/>
      <c r="F43" s="613"/>
      <c r="G43" s="616"/>
      <c r="H43" s="614">
        <v>426.0</v>
      </c>
      <c r="I43" s="614">
        <f>H43+I41</f>
        <v>6649.577</v>
      </c>
      <c r="J43" s="615"/>
      <c r="K43" s="613"/>
      <c r="L43" s="619"/>
      <c r="M43" s="616"/>
      <c r="N43" s="616"/>
      <c r="O43" s="616"/>
      <c r="P43" s="616"/>
      <c r="Q43" s="616"/>
      <c r="R43" s="616"/>
      <c r="S43" s="616"/>
      <c r="T43" s="617"/>
      <c r="U43" s="617"/>
      <c r="V43" s="618" t="s">
        <v>1081</v>
      </c>
      <c r="W43" s="613"/>
      <c r="X43" s="613" t="s">
        <v>1068</v>
      </c>
      <c r="Y43" s="613" t="s">
        <v>1068</v>
      </c>
      <c r="Z43" s="613" t="s">
        <v>1068</v>
      </c>
      <c r="AA43" s="613"/>
      <c r="AC43" s="620">
        <f t="shared" si="1"/>
        <v>0.9499395714</v>
      </c>
    </row>
    <row r="44" ht="19.5" customHeight="1">
      <c r="A44" s="613">
        <f>A42+1</f>
        <v>18</v>
      </c>
      <c r="B44" s="613" t="s">
        <v>1068</v>
      </c>
      <c r="C44" s="613" t="s">
        <v>260</v>
      </c>
      <c r="D44" s="613" t="s">
        <v>261</v>
      </c>
      <c r="E44" s="614">
        <v>414.0</v>
      </c>
      <c r="F44" s="613"/>
      <c r="G44" s="616"/>
      <c r="H44" s="614"/>
      <c r="I44" s="614"/>
      <c r="J44" s="615">
        <v>221.244</v>
      </c>
      <c r="K44" s="613" t="s">
        <v>1068</v>
      </c>
      <c r="L44" s="619">
        <f>H43+H45</f>
        <v>840</v>
      </c>
      <c r="M44" s="616">
        <v>420.0</v>
      </c>
      <c r="N44" s="616">
        <v>233.0</v>
      </c>
      <c r="O44" s="616">
        <v>188.0</v>
      </c>
      <c r="P44" s="616">
        <v>421.0</v>
      </c>
      <c r="Q44" s="616">
        <v>228.0</v>
      </c>
      <c r="R44" s="616">
        <v>194.0</v>
      </c>
      <c r="S44" s="616">
        <v>422.0</v>
      </c>
      <c r="T44" s="617">
        <v>331279.684</v>
      </c>
      <c r="U44" s="617">
        <v>3145923.409</v>
      </c>
      <c r="V44" s="618"/>
      <c r="W44" s="613"/>
      <c r="X44" s="613" t="s">
        <v>1069</v>
      </c>
      <c r="Y44" s="613" t="s">
        <v>763</v>
      </c>
      <c r="Z44" s="613" t="s">
        <v>764</v>
      </c>
      <c r="AA44" s="613"/>
      <c r="AC44" s="620">
        <f t="shared" si="1"/>
        <v>0</v>
      </c>
    </row>
    <row r="45" ht="19.5" customHeight="1">
      <c r="A45" s="613"/>
      <c r="B45" s="613"/>
      <c r="C45" s="613"/>
      <c r="D45" s="613"/>
      <c r="E45" s="614"/>
      <c r="F45" s="613"/>
      <c r="G45" s="616"/>
      <c r="H45" s="614">
        <v>414.0</v>
      </c>
      <c r="I45" s="614">
        <f>H45+I43</f>
        <v>7063.577</v>
      </c>
      <c r="J45" s="615"/>
      <c r="K45" s="613"/>
      <c r="L45" s="619"/>
      <c r="M45" s="616"/>
      <c r="N45" s="616"/>
      <c r="O45" s="616"/>
      <c r="P45" s="616"/>
      <c r="Q45" s="616"/>
      <c r="R45" s="616"/>
      <c r="S45" s="616"/>
      <c r="T45" s="617"/>
      <c r="U45" s="617"/>
      <c r="V45" s="618"/>
      <c r="W45" s="613"/>
      <c r="X45" s="613" t="s">
        <v>1068</v>
      </c>
      <c r="Y45" s="613" t="s">
        <v>1068</v>
      </c>
      <c r="Z45" s="613" t="s">
        <v>1068</v>
      </c>
      <c r="AA45" s="613"/>
      <c r="AC45" s="620">
        <f t="shared" si="1"/>
        <v>1.009082429</v>
      </c>
    </row>
    <row r="46" ht="19.5" customHeight="1">
      <c r="A46" s="613">
        <f>A44+1</f>
        <v>19</v>
      </c>
      <c r="B46" s="613" t="s">
        <v>1068</v>
      </c>
      <c r="C46" s="613" t="s">
        <v>262</v>
      </c>
      <c r="D46" s="613" t="s">
        <v>251</v>
      </c>
      <c r="E46" s="614">
        <v>400.0</v>
      </c>
      <c r="F46" s="613"/>
      <c r="G46" s="616"/>
      <c r="H46" s="614"/>
      <c r="I46" s="614"/>
      <c r="J46" s="615">
        <v>219.129</v>
      </c>
      <c r="K46" s="613" t="s">
        <v>1068</v>
      </c>
      <c r="L46" s="619">
        <f>H45+H47</f>
        <v>814</v>
      </c>
      <c r="M46" s="616">
        <v>407.0</v>
      </c>
      <c r="N46" s="616">
        <v>227.0</v>
      </c>
      <c r="O46" s="616">
        <v>176.0</v>
      </c>
      <c r="P46" s="616">
        <v>403.0</v>
      </c>
      <c r="Q46" s="616">
        <v>221.0</v>
      </c>
      <c r="R46" s="616">
        <v>183.0</v>
      </c>
      <c r="S46" s="616">
        <v>404.0</v>
      </c>
      <c r="T46" s="617">
        <v>331671.588</v>
      </c>
      <c r="U46" s="617">
        <v>3146056.854</v>
      </c>
      <c r="V46" s="618"/>
      <c r="W46" s="613"/>
      <c r="X46" s="613" t="s">
        <v>1069</v>
      </c>
      <c r="Y46" s="613" t="s">
        <v>763</v>
      </c>
      <c r="Z46" s="613" t="s">
        <v>764</v>
      </c>
      <c r="AA46" s="613"/>
      <c r="AC46" s="620">
        <f t="shared" si="1"/>
        <v>0</v>
      </c>
    </row>
    <row r="47" ht="19.5" customHeight="1">
      <c r="A47" s="613"/>
      <c r="B47" s="613"/>
      <c r="C47" s="613"/>
      <c r="D47" s="613"/>
      <c r="E47" s="614"/>
      <c r="F47" s="613"/>
      <c r="G47" s="616"/>
      <c r="H47" s="614">
        <v>400.0</v>
      </c>
      <c r="I47" s="614">
        <f>H47+I45</f>
        <v>7463.577</v>
      </c>
      <c r="J47" s="615"/>
      <c r="K47" s="613"/>
      <c r="L47" s="619"/>
      <c r="M47" s="616"/>
      <c r="N47" s="616"/>
      <c r="O47" s="616"/>
      <c r="P47" s="616"/>
      <c r="Q47" s="616"/>
      <c r="R47" s="616"/>
      <c r="S47" s="616"/>
      <c r="T47" s="617"/>
      <c r="U47" s="617"/>
      <c r="V47" s="618" t="s">
        <v>1076</v>
      </c>
      <c r="W47" s="613"/>
      <c r="X47" s="613" t="s">
        <v>1068</v>
      </c>
      <c r="Y47" s="613" t="s">
        <v>1068</v>
      </c>
      <c r="Z47" s="613" t="s">
        <v>1068</v>
      </c>
      <c r="AA47" s="613"/>
      <c r="AC47" s="620">
        <f t="shared" si="1"/>
        <v>1.066225286</v>
      </c>
    </row>
    <row r="48" ht="19.5" customHeight="1">
      <c r="A48" s="613">
        <f>A46+1</f>
        <v>20</v>
      </c>
      <c r="B48" s="613" t="s">
        <v>1068</v>
      </c>
      <c r="C48" s="613" t="s">
        <v>263</v>
      </c>
      <c r="D48" s="613" t="s">
        <v>251</v>
      </c>
      <c r="E48" s="614">
        <v>434.969</v>
      </c>
      <c r="F48" s="613"/>
      <c r="G48" s="616"/>
      <c r="H48" s="614"/>
      <c r="I48" s="614"/>
      <c r="J48" s="615">
        <v>223.9</v>
      </c>
      <c r="K48" s="613" t="s">
        <v>1068</v>
      </c>
      <c r="L48" s="619">
        <f>H47+H49</f>
        <v>834.969</v>
      </c>
      <c r="M48" s="616">
        <v>417.4845</v>
      </c>
      <c r="N48" s="616">
        <v>225.0</v>
      </c>
      <c r="O48" s="616">
        <v>226.0</v>
      </c>
      <c r="P48" s="616">
        <v>451.0</v>
      </c>
      <c r="Q48" s="616">
        <v>218.0</v>
      </c>
      <c r="R48" s="616">
        <v>224.0</v>
      </c>
      <c r="S48" s="616">
        <v>442.0</v>
      </c>
      <c r="T48" s="617">
        <v>332050.239</v>
      </c>
      <c r="U48" s="617">
        <v>3146185.787</v>
      </c>
      <c r="V48" s="618"/>
      <c r="W48" s="613"/>
      <c r="X48" s="613" t="s">
        <v>1069</v>
      </c>
      <c r="Y48" s="613" t="s">
        <v>763</v>
      </c>
      <c r="Z48" s="613" t="s">
        <v>764</v>
      </c>
      <c r="AA48" s="613"/>
      <c r="AC48" s="620">
        <f t="shared" si="1"/>
        <v>0</v>
      </c>
    </row>
    <row r="49" ht="19.5" customHeight="1">
      <c r="A49" s="613"/>
      <c r="B49" s="613"/>
      <c r="C49" s="613"/>
      <c r="D49" s="613"/>
      <c r="E49" s="614"/>
      <c r="F49" s="613"/>
      <c r="G49" s="616"/>
      <c r="H49" s="614">
        <v>434.969</v>
      </c>
      <c r="I49" s="614">
        <f>H49+I47</f>
        <v>7898.546</v>
      </c>
      <c r="J49" s="615"/>
      <c r="K49" s="613"/>
      <c r="L49" s="619"/>
      <c r="M49" s="616"/>
      <c r="N49" s="616"/>
      <c r="O49" s="616"/>
      <c r="P49" s="616"/>
      <c r="Q49" s="616"/>
      <c r="R49" s="616"/>
      <c r="S49" s="616"/>
      <c r="T49" s="617"/>
      <c r="U49" s="617"/>
      <c r="V49" s="618"/>
      <c r="W49" s="613"/>
      <c r="X49" s="613" t="s">
        <v>1068</v>
      </c>
      <c r="Y49" s="613" t="s">
        <v>1068</v>
      </c>
      <c r="Z49" s="613" t="s">
        <v>1068</v>
      </c>
      <c r="AA49" s="613"/>
      <c r="AC49" s="620">
        <f t="shared" si="1"/>
        <v>1.128363714</v>
      </c>
    </row>
    <row r="50" ht="19.5" customHeight="1">
      <c r="A50" s="613">
        <f>A48+1</f>
        <v>21</v>
      </c>
      <c r="B50" s="613" t="s">
        <v>1082</v>
      </c>
      <c r="C50" s="613" t="s">
        <v>264</v>
      </c>
      <c r="D50" s="613" t="s">
        <v>265</v>
      </c>
      <c r="E50" s="614">
        <v>480.0</v>
      </c>
      <c r="F50" s="613"/>
      <c r="G50" s="616">
        <f>SUM(H38:H49)</f>
        <v>2453.969</v>
      </c>
      <c r="H50" s="614"/>
      <c r="I50" s="614"/>
      <c r="J50" s="615">
        <v>222.183</v>
      </c>
      <c r="K50" s="613" t="s">
        <v>1083</v>
      </c>
      <c r="L50" s="619">
        <f>H49+H51</f>
        <v>914.969</v>
      </c>
      <c r="M50" s="616">
        <v>457.4845</v>
      </c>
      <c r="N50" s="616">
        <v>210.0</v>
      </c>
      <c r="O50" s="616">
        <v>244.0</v>
      </c>
      <c r="P50" s="616">
        <v>454.0</v>
      </c>
      <c r="Q50" s="616">
        <v>212.0</v>
      </c>
      <c r="R50" s="616">
        <v>244.0</v>
      </c>
      <c r="S50" s="616">
        <v>456.0</v>
      </c>
      <c r="T50" s="617">
        <v>332461.992</v>
      </c>
      <c r="U50" s="617">
        <v>3146325.991</v>
      </c>
      <c r="V50" s="618"/>
      <c r="W50" s="613"/>
      <c r="X50" s="613" t="s">
        <v>1069</v>
      </c>
      <c r="Y50" s="613" t="s">
        <v>763</v>
      </c>
      <c r="Z50" s="613" t="s">
        <v>764</v>
      </c>
      <c r="AA50" s="613"/>
      <c r="AC50" s="620">
        <f t="shared" si="1"/>
        <v>0</v>
      </c>
    </row>
    <row r="51" ht="19.5" customHeight="1">
      <c r="A51" s="613"/>
      <c r="B51" s="613"/>
      <c r="C51" s="613"/>
      <c r="D51" s="613"/>
      <c r="E51" s="614"/>
      <c r="F51" s="613"/>
      <c r="G51" s="616"/>
      <c r="H51" s="614">
        <v>480.0</v>
      </c>
      <c r="I51" s="614">
        <f>H51+I49</f>
        <v>8378.546</v>
      </c>
      <c r="J51" s="615"/>
      <c r="K51" s="613"/>
      <c r="L51" s="619"/>
      <c r="M51" s="616"/>
      <c r="N51" s="616"/>
      <c r="O51" s="616"/>
      <c r="P51" s="616"/>
      <c r="Q51" s="616"/>
      <c r="R51" s="616"/>
      <c r="S51" s="616"/>
      <c r="T51" s="617"/>
      <c r="U51" s="617"/>
      <c r="V51" s="618" t="s">
        <v>1076</v>
      </c>
      <c r="W51" s="613"/>
      <c r="X51" s="613" t="s">
        <v>1068</v>
      </c>
      <c r="Y51" s="613" t="s">
        <v>1068</v>
      </c>
      <c r="Z51" s="613" t="s">
        <v>1068</v>
      </c>
      <c r="AA51" s="613"/>
      <c r="AC51" s="620">
        <f t="shared" si="1"/>
        <v>1.196935143</v>
      </c>
    </row>
    <row r="52" ht="19.5" customHeight="1">
      <c r="A52" s="613">
        <f>A50+1</f>
        <v>22</v>
      </c>
      <c r="B52" s="613" t="s">
        <v>1068</v>
      </c>
      <c r="C52" s="613" t="s">
        <v>266</v>
      </c>
      <c r="D52" s="613" t="s">
        <v>267</v>
      </c>
      <c r="E52" s="614">
        <v>482.0</v>
      </c>
      <c r="F52" s="613"/>
      <c r="G52" s="616">
        <f>SUM(H50:H51)</f>
        <v>480</v>
      </c>
      <c r="H52" s="614"/>
      <c r="I52" s="614"/>
      <c r="J52" s="615">
        <v>221.23</v>
      </c>
      <c r="K52" s="613" t="s">
        <v>1068</v>
      </c>
      <c r="L52" s="619">
        <f>H51+H53</f>
        <v>962</v>
      </c>
      <c r="M52" s="616">
        <v>481.0</v>
      </c>
      <c r="N52" s="616">
        <v>237.0</v>
      </c>
      <c r="O52" s="616">
        <v>212.0</v>
      </c>
      <c r="P52" s="616">
        <v>449.0</v>
      </c>
      <c r="Q52" s="616">
        <v>238.0</v>
      </c>
      <c r="R52" s="616">
        <v>222.0</v>
      </c>
      <c r="S52" s="616">
        <v>460.0</v>
      </c>
      <c r="T52" s="617">
        <v>332799.192</v>
      </c>
      <c r="U52" s="617">
        <v>3146667.6</v>
      </c>
      <c r="V52" s="618"/>
      <c r="W52" s="613"/>
      <c r="X52" s="613" t="s">
        <v>762</v>
      </c>
      <c r="Y52" s="613" t="s">
        <v>763</v>
      </c>
      <c r="Z52" s="613" t="s">
        <v>764</v>
      </c>
      <c r="AA52" s="613"/>
      <c r="AC52" s="620">
        <f t="shared" si="1"/>
        <v>0</v>
      </c>
    </row>
    <row r="53" ht="19.5" customHeight="1">
      <c r="A53" s="613"/>
      <c r="B53" s="613"/>
      <c r="C53" s="613"/>
      <c r="D53" s="613"/>
      <c r="E53" s="614"/>
      <c r="F53" s="613"/>
      <c r="G53" s="616"/>
      <c r="H53" s="614">
        <v>482.0</v>
      </c>
      <c r="I53" s="614">
        <f>H53+I51</f>
        <v>8860.546</v>
      </c>
      <c r="J53" s="615"/>
      <c r="K53" s="613"/>
      <c r="L53" s="619"/>
      <c r="M53" s="616"/>
      <c r="N53" s="616"/>
      <c r="O53" s="616"/>
      <c r="P53" s="616"/>
      <c r="Q53" s="616"/>
      <c r="R53" s="616"/>
      <c r="S53" s="616"/>
      <c r="T53" s="617"/>
      <c r="U53" s="617"/>
      <c r="V53" s="618"/>
      <c r="W53" s="613"/>
      <c r="X53" s="613" t="s">
        <v>1068</v>
      </c>
      <c r="Y53" s="613" t="s">
        <v>1068</v>
      </c>
      <c r="Z53" s="613" t="s">
        <v>1068</v>
      </c>
      <c r="AA53" s="613"/>
      <c r="AC53" s="620">
        <f t="shared" si="1"/>
        <v>1.265792286</v>
      </c>
    </row>
    <row r="54" ht="19.5" customHeight="1">
      <c r="A54" s="613">
        <f>A52+1</f>
        <v>23</v>
      </c>
      <c r="B54" s="613" t="s">
        <v>1068</v>
      </c>
      <c r="C54" s="613" t="s">
        <v>268</v>
      </c>
      <c r="D54" s="613" t="s">
        <v>251</v>
      </c>
      <c r="E54" s="614">
        <v>358.0</v>
      </c>
      <c r="F54" s="613"/>
      <c r="G54" s="616"/>
      <c r="H54" s="614"/>
      <c r="I54" s="614"/>
      <c r="J54" s="615">
        <v>227.974</v>
      </c>
      <c r="K54" s="613" t="s">
        <v>1068</v>
      </c>
      <c r="L54" s="619">
        <f>H53+H55</f>
        <v>840</v>
      </c>
      <c r="M54" s="616">
        <v>420.0</v>
      </c>
      <c r="N54" s="616">
        <v>271.0</v>
      </c>
      <c r="O54" s="616">
        <v>210.0</v>
      </c>
      <c r="P54" s="616">
        <v>481.0</v>
      </c>
      <c r="Q54" s="616">
        <v>263.0</v>
      </c>
      <c r="R54" s="616">
        <v>201.0</v>
      </c>
      <c r="S54" s="616">
        <v>464.0</v>
      </c>
      <c r="T54" s="617">
        <v>333137.797</v>
      </c>
      <c r="U54" s="617">
        <v>3147010.631</v>
      </c>
      <c r="V54" s="618"/>
      <c r="W54" s="613"/>
      <c r="X54" s="613" t="s">
        <v>762</v>
      </c>
      <c r="Y54" s="613" t="s">
        <v>763</v>
      </c>
      <c r="Z54" s="613" t="s">
        <v>764</v>
      </c>
      <c r="AA54" s="613"/>
      <c r="AC54" s="620">
        <f t="shared" si="1"/>
        <v>0</v>
      </c>
    </row>
    <row r="55" ht="19.5" customHeight="1">
      <c r="A55" s="613"/>
      <c r="B55" s="613"/>
      <c r="C55" s="613"/>
      <c r="D55" s="613"/>
      <c r="E55" s="614"/>
      <c r="F55" s="613"/>
      <c r="G55" s="616"/>
      <c r="H55" s="614">
        <v>358.0</v>
      </c>
      <c r="I55" s="614">
        <f>H55+I53</f>
        <v>9218.546</v>
      </c>
      <c r="J55" s="615"/>
      <c r="K55" s="613"/>
      <c r="L55" s="619"/>
      <c r="M55" s="616"/>
      <c r="N55" s="616"/>
      <c r="O55" s="616"/>
      <c r="P55" s="616"/>
      <c r="Q55" s="616"/>
      <c r="R55" s="616"/>
      <c r="S55" s="616"/>
      <c r="T55" s="617"/>
      <c r="U55" s="617"/>
      <c r="V55" s="618"/>
      <c r="W55" s="613"/>
      <c r="X55" s="613" t="s">
        <v>1068</v>
      </c>
      <c r="Y55" s="613" t="s">
        <v>1068</v>
      </c>
      <c r="Z55" s="613" t="s">
        <v>1068</v>
      </c>
      <c r="AA55" s="613"/>
      <c r="AC55" s="620">
        <f t="shared" si="1"/>
        <v>1.316935143</v>
      </c>
    </row>
    <row r="56" ht="19.5" customHeight="1">
      <c r="A56" s="613">
        <f>A54+1</f>
        <v>24</v>
      </c>
      <c r="B56" s="613" t="s">
        <v>1068</v>
      </c>
      <c r="C56" s="613" t="s">
        <v>269</v>
      </c>
      <c r="D56" s="613" t="s">
        <v>251</v>
      </c>
      <c r="E56" s="614">
        <v>325.0</v>
      </c>
      <c r="F56" s="613"/>
      <c r="G56" s="616"/>
      <c r="H56" s="614"/>
      <c r="I56" s="614"/>
      <c r="J56" s="615">
        <v>222.824</v>
      </c>
      <c r="K56" s="613" t="s">
        <v>1068</v>
      </c>
      <c r="L56" s="619">
        <f>H55+H57</f>
        <v>683</v>
      </c>
      <c r="M56" s="616">
        <v>341.5</v>
      </c>
      <c r="N56" s="616">
        <v>149.0</v>
      </c>
      <c r="O56" s="616">
        <v>219.0</v>
      </c>
      <c r="P56" s="616">
        <v>368.0</v>
      </c>
      <c r="Q56" s="616">
        <v>158.0</v>
      </c>
      <c r="R56" s="616">
        <v>202.0</v>
      </c>
      <c r="S56" s="616">
        <v>360.0</v>
      </c>
      <c r="T56" s="617">
        <v>333389.291</v>
      </c>
      <c r="U56" s="617">
        <v>3147265.414</v>
      </c>
      <c r="V56" s="618"/>
      <c r="W56" s="613"/>
      <c r="X56" s="613" t="s">
        <v>762</v>
      </c>
      <c r="Y56" s="613" t="s">
        <v>763</v>
      </c>
      <c r="Z56" s="613" t="s">
        <v>764</v>
      </c>
      <c r="AA56" s="613"/>
      <c r="AC56" s="620">
        <f t="shared" si="1"/>
        <v>0</v>
      </c>
    </row>
    <row r="57" ht="19.5" customHeight="1">
      <c r="A57" s="613"/>
      <c r="B57" s="613"/>
      <c r="C57" s="613"/>
      <c r="D57" s="613"/>
      <c r="E57" s="614"/>
      <c r="F57" s="613"/>
      <c r="G57" s="616"/>
      <c r="H57" s="614">
        <v>325.0</v>
      </c>
      <c r="I57" s="614">
        <f>H57+I55</f>
        <v>9543.546</v>
      </c>
      <c r="J57" s="615"/>
      <c r="K57" s="613"/>
      <c r="L57" s="619"/>
      <c r="M57" s="616"/>
      <c r="N57" s="616"/>
      <c r="O57" s="616"/>
      <c r="P57" s="616"/>
      <c r="Q57" s="616"/>
      <c r="R57" s="616"/>
      <c r="S57" s="616"/>
      <c r="T57" s="617"/>
      <c r="U57" s="617"/>
      <c r="V57" s="618"/>
      <c r="W57" s="613"/>
      <c r="X57" s="613" t="s">
        <v>1068</v>
      </c>
      <c r="Y57" s="613" t="s">
        <v>1068</v>
      </c>
      <c r="Z57" s="613" t="s">
        <v>1068</v>
      </c>
      <c r="AA57" s="613"/>
      <c r="AC57" s="620">
        <f t="shared" si="1"/>
        <v>1.363363714</v>
      </c>
    </row>
    <row r="58" ht="19.5" customHeight="1">
      <c r="A58" s="613">
        <f>A56+1</f>
        <v>25</v>
      </c>
      <c r="B58" s="613" t="s">
        <v>1068</v>
      </c>
      <c r="C58" s="613" t="s">
        <v>270</v>
      </c>
      <c r="D58" s="613" t="s">
        <v>242</v>
      </c>
      <c r="E58" s="614">
        <v>406.0</v>
      </c>
      <c r="F58" s="613"/>
      <c r="G58" s="616"/>
      <c r="H58" s="614"/>
      <c r="I58" s="614"/>
      <c r="J58" s="615">
        <v>224.628</v>
      </c>
      <c r="K58" s="613" t="s">
        <v>1068</v>
      </c>
      <c r="L58" s="619">
        <f>H57+H59</f>
        <v>731</v>
      </c>
      <c r="M58" s="616">
        <v>365.5</v>
      </c>
      <c r="N58" s="616">
        <v>106.0</v>
      </c>
      <c r="O58" s="616">
        <v>176.0</v>
      </c>
      <c r="P58" s="616">
        <v>282.0</v>
      </c>
      <c r="Q58" s="616">
        <v>124.0</v>
      </c>
      <c r="R58" s="616">
        <v>184.0</v>
      </c>
      <c r="S58" s="616">
        <v>308.0</v>
      </c>
      <c r="T58" s="617">
        <v>333617.604</v>
      </c>
      <c r="U58" s="617">
        <v>3147496.712</v>
      </c>
      <c r="V58" s="618"/>
      <c r="W58" s="613"/>
      <c r="X58" s="613" t="s">
        <v>762</v>
      </c>
      <c r="Y58" s="613" t="s">
        <v>763</v>
      </c>
      <c r="Z58" s="613" t="s">
        <v>764</v>
      </c>
      <c r="AA58" s="613"/>
      <c r="AC58" s="620">
        <f t="shared" si="1"/>
        <v>0</v>
      </c>
    </row>
    <row r="59" ht="19.5" customHeight="1">
      <c r="A59" s="613"/>
      <c r="B59" s="613"/>
      <c r="C59" s="613"/>
      <c r="D59" s="613"/>
      <c r="E59" s="614"/>
      <c r="F59" s="613"/>
      <c r="G59" s="616"/>
      <c r="H59" s="614">
        <v>406.0</v>
      </c>
      <c r="I59" s="614">
        <f>H59+I57</f>
        <v>9949.546</v>
      </c>
      <c r="J59" s="615"/>
      <c r="K59" s="613"/>
      <c r="L59" s="619"/>
      <c r="M59" s="616"/>
      <c r="N59" s="616"/>
      <c r="O59" s="616"/>
      <c r="P59" s="616"/>
      <c r="Q59" s="616"/>
      <c r="R59" s="616"/>
      <c r="S59" s="616"/>
      <c r="T59" s="617"/>
      <c r="U59" s="617"/>
      <c r="V59" s="618" t="s">
        <v>1076</v>
      </c>
      <c r="W59" s="613"/>
      <c r="X59" s="613" t="s">
        <v>1068</v>
      </c>
      <c r="Y59" s="613" t="s">
        <v>1068</v>
      </c>
      <c r="Z59" s="613" t="s">
        <v>1068</v>
      </c>
      <c r="AA59" s="613"/>
      <c r="AC59" s="620">
        <f t="shared" si="1"/>
        <v>1.421363714</v>
      </c>
    </row>
    <row r="60" ht="19.5" customHeight="1">
      <c r="A60" s="613">
        <f>A58+1</f>
        <v>26</v>
      </c>
      <c r="B60" s="613" t="s">
        <v>1068</v>
      </c>
      <c r="C60" s="613" t="s">
        <v>271</v>
      </c>
      <c r="D60" s="613" t="s">
        <v>249</v>
      </c>
      <c r="E60" s="614">
        <v>385.0</v>
      </c>
      <c r="F60" s="613"/>
      <c r="G60" s="616"/>
      <c r="H60" s="614"/>
      <c r="I60" s="614"/>
      <c r="J60" s="615">
        <v>222.428</v>
      </c>
      <c r="K60" s="613" t="s">
        <v>1068</v>
      </c>
      <c r="L60" s="619">
        <f>H59+H61</f>
        <v>791</v>
      </c>
      <c r="M60" s="616">
        <v>395.5</v>
      </c>
      <c r="N60" s="616">
        <v>231.0</v>
      </c>
      <c r="O60" s="616">
        <v>214.0</v>
      </c>
      <c r="P60" s="616">
        <v>445.0</v>
      </c>
      <c r="Q60" s="616">
        <v>223.0</v>
      </c>
      <c r="R60" s="616">
        <v>208.0</v>
      </c>
      <c r="S60" s="616">
        <v>431.0</v>
      </c>
      <c r="T60" s="617">
        <v>333902.818</v>
      </c>
      <c r="U60" s="617">
        <v>3147785.656</v>
      </c>
      <c r="V60" s="618"/>
      <c r="W60" s="613"/>
      <c r="X60" s="613" t="s">
        <v>762</v>
      </c>
      <c r="Y60" s="613" t="s">
        <v>763</v>
      </c>
      <c r="Z60" s="613" t="s">
        <v>764</v>
      </c>
      <c r="AA60" s="613"/>
      <c r="AC60" s="620">
        <f t="shared" si="1"/>
        <v>0</v>
      </c>
    </row>
    <row r="61" ht="19.5" customHeight="1">
      <c r="A61" s="613"/>
      <c r="B61" s="613"/>
      <c r="C61" s="613"/>
      <c r="D61" s="613"/>
      <c r="E61" s="614"/>
      <c r="F61" s="613"/>
      <c r="G61" s="616"/>
      <c r="H61" s="614">
        <v>385.0</v>
      </c>
      <c r="I61" s="614">
        <f>H61+I59</f>
        <v>10334.546</v>
      </c>
      <c r="J61" s="615"/>
      <c r="K61" s="613"/>
      <c r="L61" s="619"/>
      <c r="M61" s="616"/>
      <c r="N61" s="616"/>
      <c r="O61" s="616"/>
      <c r="P61" s="616"/>
      <c r="Q61" s="616"/>
      <c r="R61" s="616"/>
      <c r="S61" s="616"/>
      <c r="T61" s="617"/>
      <c r="U61" s="617"/>
      <c r="V61" s="618"/>
      <c r="W61" s="613"/>
      <c r="X61" s="613" t="s">
        <v>1068</v>
      </c>
      <c r="Y61" s="613" t="s">
        <v>1068</v>
      </c>
      <c r="Z61" s="613" t="s">
        <v>1068</v>
      </c>
      <c r="AA61" s="613"/>
      <c r="AC61" s="620">
        <f t="shared" si="1"/>
        <v>1.476363714</v>
      </c>
    </row>
    <row r="62" ht="19.5" customHeight="1">
      <c r="A62" s="613">
        <f>A60+1</f>
        <v>27</v>
      </c>
      <c r="B62" s="613"/>
      <c r="C62" s="613" t="s">
        <v>272</v>
      </c>
      <c r="D62" s="613" t="s">
        <v>261</v>
      </c>
      <c r="E62" s="614">
        <v>404.0</v>
      </c>
      <c r="F62" s="613"/>
      <c r="G62" s="616"/>
      <c r="H62" s="614"/>
      <c r="I62" s="614"/>
      <c r="J62" s="615">
        <v>221.597</v>
      </c>
      <c r="K62" s="613" t="s">
        <v>1068</v>
      </c>
      <c r="L62" s="619">
        <f>H61+H63</f>
        <v>789</v>
      </c>
      <c r="M62" s="616">
        <v>394.5</v>
      </c>
      <c r="N62" s="616">
        <v>172.0</v>
      </c>
      <c r="O62" s="616">
        <v>150.0</v>
      </c>
      <c r="P62" s="616">
        <v>322.0</v>
      </c>
      <c r="Q62" s="616">
        <v>178.0</v>
      </c>
      <c r="R62" s="616">
        <v>167.0</v>
      </c>
      <c r="S62" s="616">
        <v>345.0</v>
      </c>
      <c r="T62" s="617">
        <v>334173.281</v>
      </c>
      <c r="U62" s="617">
        <v>3148059.654</v>
      </c>
      <c r="V62" s="618"/>
      <c r="W62" s="613"/>
      <c r="X62" s="613" t="s">
        <v>762</v>
      </c>
      <c r="Y62" s="613" t="s">
        <v>763</v>
      </c>
      <c r="Z62" s="613" t="s">
        <v>764</v>
      </c>
      <c r="AA62" s="613"/>
      <c r="AC62" s="620">
        <f t="shared" si="1"/>
        <v>0</v>
      </c>
    </row>
    <row r="63" ht="19.5" customHeight="1">
      <c r="A63" s="613"/>
      <c r="B63" s="613"/>
      <c r="C63" s="613"/>
      <c r="D63" s="613"/>
      <c r="E63" s="614"/>
      <c r="F63" s="613"/>
      <c r="G63" s="616"/>
      <c r="H63" s="614">
        <v>404.0</v>
      </c>
      <c r="I63" s="614">
        <f>H63+I61</f>
        <v>10738.546</v>
      </c>
      <c r="J63" s="615"/>
      <c r="K63" s="613"/>
      <c r="L63" s="619"/>
      <c r="M63" s="616"/>
      <c r="N63" s="616"/>
      <c r="O63" s="616"/>
      <c r="P63" s="616"/>
      <c r="Q63" s="616"/>
      <c r="R63" s="616"/>
      <c r="S63" s="616"/>
      <c r="T63" s="617"/>
      <c r="U63" s="617"/>
      <c r="V63" s="618"/>
      <c r="W63" s="613"/>
      <c r="X63" s="613" t="s">
        <v>1068</v>
      </c>
      <c r="Y63" s="613" t="s">
        <v>1068</v>
      </c>
      <c r="Z63" s="613" t="s">
        <v>1068</v>
      </c>
      <c r="AA63" s="613"/>
      <c r="AC63" s="620">
        <f t="shared" si="1"/>
        <v>1.534078</v>
      </c>
    </row>
    <row r="64" ht="19.5" customHeight="1">
      <c r="A64" s="613">
        <f>A62+1</f>
        <v>28</v>
      </c>
      <c r="B64" s="613" t="s">
        <v>1068</v>
      </c>
      <c r="C64" s="613" t="s">
        <v>273</v>
      </c>
      <c r="D64" s="613" t="s">
        <v>261</v>
      </c>
      <c r="E64" s="614">
        <v>409.269</v>
      </c>
      <c r="F64" s="613"/>
      <c r="G64" s="616"/>
      <c r="H64" s="614"/>
      <c r="I64" s="614"/>
      <c r="J64" s="615">
        <v>231.512</v>
      </c>
      <c r="K64" s="613" t="s">
        <v>1068</v>
      </c>
      <c r="L64" s="619">
        <f>H63+H65</f>
        <v>813.269</v>
      </c>
      <c r="M64" s="616">
        <v>406.6345</v>
      </c>
      <c r="N64" s="616">
        <v>254.0</v>
      </c>
      <c r="O64" s="616">
        <v>227.0</v>
      </c>
      <c r="P64" s="616">
        <v>481.0</v>
      </c>
      <c r="Q64" s="616">
        <v>239.0</v>
      </c>
      <c r="R64" s="616">
        <v>220.0</v>
      </c>
      <c r="S64" s="616">
        <v>459.0</v>
      </c>
      <c r="T64" s="617">
        <v>334457.091</v>
      </c>
      <c r="U64" s="617">
        <v>3148347.174</v>
      </c>
      <c r="V64" s="618"/>
      <c r="W64" s="613"/>
      <c r="X64" s="613" t="s">
        <v>1084</v>
      </c>
      <c r="Y64" s="613" t="s">
        <v>763</v>
      </c>
      <c r="Z64" s="613" t="s">
        <v>764</v>
      </c>
      <c r="AA64" s="613"/>
      <c r="AC64" s="620">
        <f t="shared" si="1"/>
        <v>0</v>
      </c>
    </row>
    <row r="65" ht="19.5" customHeight="1">
      <c r="A65" s="613"/>
      <c r="B65" s="613"/>
      <c r="C65" s="613"/>
      <c r="D65" s="613"/>
      <c r="E65" s="614"/>
      <c r="F65" s="613"/>
      <c r="G65" s="616"/>
      <c r="H65" s="614">
        <v>409.269</v>
      </c>
      <c r="I65" s="614">
        <f>H65+I63</f>
        <v>11147.815</v>
      </c>
      <c r="J65" s="615"/>
      <c r="K65" s="613"/>
      <c r="L65" s="619"/>
      <c r="M65" s="616"/>
      <c r="N65" s="616"/>
      <c r="O65" s="616"/>
      <c r="P65" s="616"/>
      <c r="Q65" s="616"/>
      <c r="R65" s="616"/>
      <c r="S65" s="616"/>
      <c r="T65" s="617"/>
      <c r="U65" s="617"/>
      <c r="V65" s="618"/>
      <c r="W65" s="613"/>
      <c r="X65" s="613" t="s">
        <v>1068</v>
      </c>
      <c r="Y65" s="613" t="s">
        <v>1068</v>
      </c>
      <c r="Z65" s="613" t="s">
        <v>1068</v>
      </c>
      <c r="AA65" s="613"/>
      <c r="AC65" s="620">
        <f t="shared" si="1"/>
        <v>1.592545</v>
      </c>
    </row>
    <row r="66" ht="19.5" customHeight="1">
      <c r="A66" s="613">
        <f>A64+1</f>
        <v>29</v>
      </c>
      <c r="B66" s="613" t="s">
        <v>1085</v>
      </c>
      <c r="C66" s="613" t="s">
        <v>274</v>
      </c>
      <c r="D66" s="613" t="s">
        <v>239</v>
      </c>
      <c r="E66" s="614">
        <v>359.0</v>
      </c>
      <c r="F66" s="613"/>
      <c r="G66" s="616">
        <f>SUM(H52:H65)</f>
        <v>2769.269</v>
      </c>
      <c r="H66" s="614"/>
      <c r="I66" s="614"/>
      <c r="J66" s="615">
        <v>230.299</v>
      </c>
      <c r="K66" s="613" t="s">
        <v>1086</v>
      </c>
      <c r="L66" s="619">
        <f>H65+H67</f>
        <v>768.269</v>
      </c>
      <c r="M66" s="616">
        <v>384.1345</v>
      </c>
      <c r="N66" s="616">
        <v>183.0</v>
      </c>
      <c r="O66" s="616">
        <v>190.0</v>
      </c>
      <c r="P66" s="616">
        <v>373.0</v>
      </c>
      <c r="Q66" s="616">
        <v>190.0</v>
      </c>
      <c r="R66" s="616">
        <v>186.0</v>
      </c>
      <c r="S66" s="616">
        <v>376.0</v>
      </c>
      <c r="T66" s="617">
        <v>334744.602</v>
      </c>
      <c r="U66" s="617">
        <v>3148638.445</v>
      </c>
      <c r="V66" s="618"/>
      <c r="W66" s="613"/>
      <c r="X66" s="613" t="s">
        <v>1084</v>
      </c>
      <c r="Y66" s="613" t="s">
        <v>763</v>
      </c>
      <c r="Z66" s="613" t="s">
        <v>764</v>
      </c>
      <c r="AA66" s="613"/>
      <c r="AC66" s="620">
        <f t="shared" si="1"/>
        <v>0</v>
      </c>
    </row>
    <row r="67" ht="19.5" customHeight="1">
      <c r="A67" s="613"/>
      <c r="B67" s="613"/>
      <c r="C67" s="613"/>
      <c r="D67" s="613"/>
      <c r="E67" s="614"/>
      <c r="F67" s="613"/>
      <c r="G67" s="616"/>
      <c r="H67" s="614">
        <v>359.0</v>
      </c>
      <c r="I67" s="614">
        <f>H67+I65</f>
        <v>11506.815</v>
      </c>
      <c r="J67" s="615"/>
      <c r="K67" s="613"/>
      <c r="L67" s="619"/>
      <c r="M67" s="616"/>
      <c r="N67" s="616"/>
      <c r="O67" s="616"/>
      <c r="P67" s="616"/>
      <c r="Q67" s="616"/>
      <c r="R67" s="616"/>
      <c r="S67" s="616"/>
      <c r="T67" s="617"/>
      <c r="U67" s="617"/>
      <c r="V67" s="618"/>
      <c r="W67" s="613"/>
      <c r="X67" s="613" t="s">
        <v>1068</v>
      </c>
      <c r="Y67" s="613" t="s">
        <v>1068</v>
      </c>
      <c r="Z67" s="613" t="s">
        <v>1068</v>
      </c>
      <c r="AA67" s="613"/>
      <c r="AC67" s="620">
        <f t="shared" si="1"/>
        <v>1.643830714</v>
      </c>
    </row>
    <row r="68" ht="19.5" customHeight="1">
      <c r="A68" s="613">
        <f>A66+1</f>
        <v>30</v>
      </c>
      <c r="B68" s="613" t="s">
        <v>1068</v>
      </c>
      <c r="C68" s="613" t="s">
        <v>275</v>
      </c>
      <c r="D68" s="613" t="s">
        <v>237</v>
      </c>
      <c r="E68" s="614">
        <v>349.0</v>
      </c>
      <c r="F68" s="613"/>
      <c r="G68" s="616"/>
      <c r="H68" s="614"/>
      <c r="I68" s="614"/>
      <c r="J68" s="615">
        <v>228.709</v>
      </c>
      <c r="K68" s="613" t="s">
        <v>1068</v>
      </c>
      <c r="L68" s="619">
        <f>H67+H69</f>
        <v>708</v>
      </c>
      <c r="M68" s="616">
        <v>354.0</v>
      </c>
      <c r="N68" s="616">
        <v>170.0</v>
      </c>
      <c r="O68" s="616">
        <v>217.0</v>
      </c>
      <c r="P68" s="616">
        <v>387.0</v>
      </c>
      <c r="Q68" s="616">
        <v>174.0</v>
      </c>
      <c r="R68" s="616">
        <v>202.0</v>
      </c>
      <c r="S68" s="616">
        <v>376.0</v>
      </c>
      <c r="T68" s="617">
        <v>335100.105</v>
      </c>
      <c r="U68" s="617">
        <v>3148688.433</v>
      </c>
      <c r="V68" s="618"/>
      <c r="W68" s="613"/>
      <c r="X68" s="613" t="s">
        <v>1084</v>
      </c>
      <c r="Y68" s="613" t="s">
        <v>763</v>
      </c>
      <c r="Z68" s="613" t="s">
        <v>764</v>
      </c>
      <c r="AA68" s="613"/>
      <c r="AC68" s="620">
        <f t="shared" si="1"/>
        <v>0</v>
      </c>
    </row>
    <row r="69" ht="19.5" customHeight="1">
      <c r="A69" s="613"/>
      <c r="B69" s="613"/>
      <c r="C69" s="613"/>
      <c r="D69" s="613"/>
      <c r="E69" s="614"/>
      <c r="F69" s="613"/>
      <c r="G69" s="616"/>
      <c r="H69" s="614">
        <v>349.0</v>
      </c>
      <c r="I69" s="614">
        <f>H69+I67</f>
        <v>11855.815</v>
      </c>
      <c r="J69" s="615"/>
      <c r="K69" s="613"/>
      <c r="L69" s="619"/>
      <c r="M69" s="616"/>
      <c r="N69" s="616"/>
      <c r="O69" s="616"/>
      <c r="P69" s="616"/>
      <c r="Q69" s="616"/>
      <c r="R69" s="616"/>
      <c r="S69" s="616"/>
      <c r="T69" s="617"/>
      <c r="U69" s="617"/>
      <c r="V69" s="618"/>
      <c r="W69" s="613"/>
      <c r="X69" s="613" t="s">
        <v>1068</v>
      </c>
      <c r="Y69" s="613" t="s">
        <v>1068</v>
      </c>
      <c r="Z69" s="613" t="s">
        <v>1068</v>
      </c>
      <c r="AA69" s="613"/>
      <c r="AC69" s="620">
        <f t="shared" si="1"/>
        <v>1.693687857</v>
      </c>
    </row>
    <row r="70" ht="19.5" customHeight="1">
      <c r="A70" s="613">
        <f>A68+1</f>
        <v>31</v>
      </c>
      <c r="B70" s="613" t="s">
        <v>1068</v>
      </c>
      <c r="C70" s="613" t="s">
        <v>276</v>
      </c>
      <c r="D70" s="613" t="s">
        <v>242</v>
      </c>
      <c r="E70" s="614">
        <v>347.0</v>
      </c>
      <c r="F70" s="613"/>
      <c r="G70" s="616"/>
      <c r="H70" s="614"/>
      <c r="I70" s="614"/>
      <c r="J70" s="615">
        <v>223.532</v>
      </c>
      <c r="K70" s="613" t="s">
        <v>1068</v>
      </c>
      <c r="L70" s="619">
        <f>H69+H71</f>
        <v>696</v>
      </c>
      <c r="M70" s="616">
        <v>348.0</v>
      </c>
      <c r="N70" s="616">
        <v>132.0</v>
      </c>
      <c r="O70" s="616">
        <v>180.0</v>
      </c>
      <c r="P70" s="616">
        <v>312.0</v>
      </c>
      <c r="Q70" s="616">
        <v>148.0</v>
      </c>
      <c r="R70" s="616">
        <v>178.0</v>
      </c>
      <c r="S70" s="616">
        <v>326.0</v>
      </c>
      <c r="T70" s="617">
        <v>335445.705</v>
      </c>
      <c r="U70" s="617">
        <v>3148737.028</v>
      </c>
      <c r="V70" s="618"/>
      <c r="W70" s="613"/>
      <c r="X70" s="613" t="s">
        <v>1084</v>
      </c>
      <c r="Y70" s="613" t="s">
        <v>763</v>
      </c>
      <c r="Z70" s="613" t="s">
        <v>764</v>
      </c>
      <c r="AA70" s="613"/>
      <c r="AC70" s="620">
        <f t="shared" si="1"/>
        <v>0</v>
      </c>
    </row>
    <row r="71" ht="19.5" customHeight="1">
      <c r="A71" s="613"/>
      <c r="B71" s="613"/>
      <c r="C71" s="613"/>
      <c r="D71" s="613"/>
      <c r="E71" s="614"/>
      <c r="F71" s="613"/>
      <c r="G71" s="616"/>
      <c r="H71" s="614">
        <v>347.0</v>
      </c>
      <c r="I71" s="614">
        <f>H71+I69</f>
        <v>12202.815</v>
      </c>
      <c r="J71" s="615"/>
      <c r="K71" s="613"/>
      <c r="L71" s="619"/>
      <c r="M71" s="616"/>
      <c r="N71" s="616"/>
      <c r="O71" s="616"/>
      <c r="P71" s="616"/>
      <c r="Q71" s="616"/>
      <c r="R71" s="616"/>
      <c r="S71" s="616"/>
      <c r="T71" s="617"/>
      <c r="U71" s="617"/>
      <c r="V71" s="618"/>
      <c r="W71" s="613"/>
      <c r="X71" s="613" t="s">
        <v>1068</v>
      </c>
      <c r="Y71" s="613" t="s">
        <v>1068</v>
      </c>
      <c r="Z71" s="613" t="s">
        <v>1068</v>
      </c>
      <c r="AA71" s="613"/>
      <c r="AC71" s="620">
        <f t="shared" si="1"/>
        <v>1.743259286</v>
      </c>
    </row>
    <row r="72" ht="19.5" customHeight="1">
      <c r="A72" s="613">
        <f>A70+1</f>
        <v>32</v>
      </c>
      <c r="B72" s="613" t="s">
        <v>1068</v>
      </c>
      <c r="C72" s="613" t="s">
        <v>277</v>
      </c>
      <c r="D72" s="613" t="s">
        <v>242</v>
      </c>
      <c r="E72" s="614">
        <v>378.992</v>
      </c>
      <c r="F72" s="613"/>
      <c r="G72" s="616"/>
      <c r="H72" s="614"/>
      <c r="I72" s="614"/>
      <c r="J72" s="615">
        <v>222.472</v>
      </c>
      <c r="K72" s="613" t="s">
        <v>1068</v>
      </c>
      <c r="L72" s="619">
        <f>H71+H73</f>
        <v>725.992</v>
      </c>
      <c r="M72" s="616">
        <v>362.996</v>
      </c>
      <c r="N72" s="616">
        <v>167.0</v>
      </c>
      <c r="O72" s="616">
        <v>175.0</v>
      </c>
      <c r="P72" s="616">
        <v>342.0</v>
      </c>
      <c r="Q72" s="616">
        <v>170.0</v>
      </c>
      <c r="R72" s="616">
        <v>180.0</v>
      </c>
      <c r="S72" s="616">
        <v>350.0</v>
      </c>
      <c r="T72" s="617">
        <v>335789.324</v>
      </c>
      <c r="U72" s="617">
        <v>3148785.345</v>
      </c>
      <c r="V72" s="618"/>
      <c r="W72" s="613"/>
      <c r="X72" s="613" t="s">
        <v>1084</v>
      </c>
      <c r="Y72" s="613" t="s">
        <v>763</v>
      </c>
      <c r="Z72" s="613" t="s">
        <v>764</v>
      </c>
      <c r="AA72" s="613"/>
      <c r="AC72" s="620">
        <f t="shared" si="1"/>
        <v>0</v>
      </c>
    </row>
    <row r="73" ht="19.5" customHeight="1">
      <c r="A73" s="613"/>
      <c r="B73" s="613"/>
      <c r="C73" s="613"/>
      <c r="D73" s="613"/>
      <c r="E73" s="614"/>
      <c r="F73" s="613"/>
      <c r="G73" s="616"/>
      <c r="H73" s="614">
        <v>378.992</v>
      </c>
      <c r="I73" s="614">
        <f>H73+I71</f>
        <v>12581.807</v>
      </c>
      <c r="J73" s="615"/>
      <c r="K73" s="613"/>
      <c r="L73" s="619"/>
      <c r="M73" s="616"/>
      <c r="N73" s="616"/>
      <c r="O73" s="616"/>
      <c r="P73" s="616"/>
      <c r="Q73" s="616"/>
      <c r="R73" s="616"/>
      <c r="S73" s="616"/>
      <c r="T73" s="617"/>
      <c r="U73" s="617"/>
      <c r="V73" s="618" t="s">
        <v>1087</v>
      </c>
      <c r="W73" s="613"/>
      <c r="X73" s="613" t="s">
        <v>1068</v>
      </c>
      <c r="Y73" s="613" t="s">
        <v>1068</v>
      </c>
      <c r="Z73" s="613" t="s">
        <v>1068</v>
      </c>
      <c r="AA73" s="613"/>
      <c r="AC73" s="620">
        <f t="shared" si="1"/>
        <v>1.797401</v>
      </c>
    </row>
    <row r="74" ht="19.5" customHeight="1">
      <c r="A74" s="613">
        <f>A72+1</f>
        <v>33</v>
      </c>
      <c r="B74" s="613" t="s">
        <v>1088</v>
      </c>
      <c r="C74" s="613" t="s">
        <v>278</v>
      </c>
      <c r="D74" s="613" t="s">
        <v>279</v>
      </c>
      <c r="E74" s="614">
        <v>367.0</v>
      </c>
      <c r="F74" s="613"/>
      <c r="G74" s="616">
        <f>SUM(H66:H73)</f>
        <v>1433.992</v>
      </c>
      <c r="H74" s="614"/>
      <c r="I74" s="614"/>
      <c r="J74" s="615">
        <v>223.529</v>
      </c>
      <c r="K74" s="613" t="s">
        <v>1089</v>
      </c>
      <c r="L74" s="619">
        <f>H73+H75</f>
        <v>745.992</v>
      </c>
      <c r="M74" s="616">
        <v>372.996</v>
      </c>
      <c r="N74" s="616">
        <v>205.0</v>
      </c>
      <c r="O74" s="616">
        <v>127.0</v>
      </c>
      <c r="P74" s="616">
        <v>332.0</v>
      </c>
      <c r="Q74" s="616">
        <v>200.0</v>
      </c>
      <c r="R74" s="616">
        <v>144.0</v>
      </c>
      <c r="S74" s="616">
        <v>344.0</v>
      </c>
      <c r="T74" s="617">
        <v>336164.624</v>
      </c>
      <c r="U74" s="617">
        <v>3148838.116</v>
      </c>
      <c r="V74" s="618"/>
      <c r="W74" s="613"/>
      <c r="X74" s="613" t="s">
        <v>1084</v>
      </c>
      <c r="Y74" s="613" t="s">
        <v>763</v>
      </c>
      <c r="Z74" s="613" t="s">
        <v>764</v>
      </c>
      <c r="AA74" s="613"/>
      <c r="AC74" s="620">
        <f t="shared" si="1"/>
        <v>0</v>
      </c>
    </row>
    <row r="75" ht="19.5" customHeight="1">
      <c r="A75" s="613"/>
      <c r="B75" s="613"/>
      <c r="C75" s="613"/>
      <c r="D75" s="613"/>
      <c r="E75" s="614"/>
      <c r="F75" s="613"/>
      <c r="G75" s="616"/>
      <c r="H75" s="614">
        <v>367.0</v>
      </c>
      <c r="I75" s="614">
        <f>H75+I73</f>
        <v>12948.807</v>
      </c>
      <c r="J75" s="615"/>
      <c r="K75" s="613"/>
      <c r="L75" s="619"/>
      <c r="M75" s="616"/>
      <c r="N75" s="616"/>
      <c r="O75" s="616"/>
      <c r="P75" s="616"/>
      <c r="Q75" s="616"/>
      <c r="R75" s="616"/>
      <c r="S75" s="616"/>
      <c r="T75" s="617"/>
      <c r="U75" s="617"/>
      <c r="V75" s="618" t="s">
        <v>1090</v>
      </c>
      <c r="W75" s="613"/>
      <c r="X75" s="613" t="s">
        <v>1068</v>
      </c>
      <c r="Y75" s="613" t="s">
        <v>1068</v>
      </c>
      <c r="Z75" s="613" t="s">
        <v>1068</v>
      </c>
      <c r="AA75" s="613"/>
      <c r="AC75" s="620">
        <f t="shared" si="1"/>
        <v>1.849829571</v>
      </c>
    </row>
    <row r="76" ht="19.5" customHeight="1">
      <c r="A76" s="613">
        <f>A74+1</f>
        <v>34</v>
      </c>
      <c r="B76" s="613" t="s">
        <v>1068</v>
      </c>
      <c r="C76" s="613" t="s">
        <v>280</v>
      </c>
      <c r="D76" s="613" t="s">
        <v>245</v>
      </c>
      <c r="E76" s="614">
        <v>406.0</v>
      </c>
      <c r="F76" s="613"/>
      <c r="G76" s="616"/>
      <c r="H76" s="614"/>
      <c r="I76" s="614"/>
      <c r="J76" s="615">
        <v>236.481</v>
      </c>
      <c r="K76" s="613"/>
      <c r="L76" s="619">
        <f>H75+H77</f>
        <v>773</v>
      </c>
      <c r="M76" s="616">
        <v>386.5</v>
      </c>
      <c r="N76" s="616">
        <v>240.0</v>
      </c>
      <c r="O76" s="616">
        <v>177.0</v>
      </c>
      <c r="P76" s="616">
        <v>417.0</v>
      </c>
      <c r="Q76" s="616">
        <v>224.0</v>
      </c>
      <c r="R76" s="616">
        <v>185.0</v>
      </c>
      <c r="S76" s="616">
        <v>409.0</v>
      </c>
      <c r="T76" s="617">
        <v>336529.073</v>
      </c>
      <c r="U76" s="617">
        <v>3148794.922</v>
      </c>
      <c r="V76" s="618"/>
      <c r="W76" s="613"/>
      <c r="X76" s="613" t="s">
        <v>1084</v>
      </c>
      <c r="Y76" s="613" t="s">
        <v>763</v>
      </c>
      <c r="Z76" s="613" t="s">
        <v>764</v>
      </c>
      <c r="AA76" s="613"/>
      <c r="AC76" s="620">
        <f t="shared" si="1"/>
        <v>0</v>
      </c>
    </row>
    <row r="77" ht="19.5" customHeight="1">
      <c r="A77" s="613"/>
      <c r="B77" s="613"/>
      <c r="C77" s="613"/>
      <c r="D77" s="613"/>
      <c r="E77" s="614"/>
      <c r="F77" s="613"/>
      <c r="G77" s="616"/>
      <c r="H77" s="614">
        <v>406.0</v>
      </c>
      <c r="I77" s="614">
        <f>H77+I75</f>
        <v>13354.807</v>
      </c>
      <c r="J77" s="615"/>
      <c r="K77" s="613"/>
      <c r="L77" s="619"/>
      <c r="M77" s="616"/>
      <c r="N77" s="616"/>
      <c r="O77" s="616"/>
      <c r="P77" s="616"/>
      <c r="Q77" s="616"/>
      <c r="R77" s="616"/>
      <c r="S77" s="616"/>
      <c r="T77" s="617"/>
      <c r="U77" s="617"/>
      <c r="V77" s="618"/>
      <c r="W77" s="613"/>
      <c r="X77" s="613" t="s">
        <v>1068</v>
      </c>
      <c r="Y77" s="613" t="s">
        <v>1068</v>
      </c>
      <c r="Z77" s="613" t="s">
        <v>1068</v>
      </c>
      <c r="AA77" s="613"/>
      <c r="AC77" s="620">
        <f t="shared" si="1"/>
        <v>1.907829571</v>
      </c>
    </row>
    <row r="78" ht="19.5" customHeight="1">
      <c r="A78" s="613">
        <f>A76+1</f>
        <v>35</v>
      </c>
      <c r="B78" s="613" t="s">
        <v>1068</v>
      </c>
      <c r="C78" s="613" t="s">
        <v>281</v>
      </c>
      <c r="D78" s="613" t="s">
        <v>249</v>
      </c>
      <c r="E78" s="614">
        <v>434.0</v>
      </c>
      <c r="F78" s="613"/>
      <c r="G78" s="616"/>
      <c r="H78" s="614"/>
      <c r="I78" s="614"/>
      <c r="J78" s="615">
        <v>232.542</v>
      </c>
      <c r="K78" s="613"/>
      <c r="L78" s="619">
        <f>H77+H79</f>
        <v>840</v>
      </c>
      <c r="M78" s="616">
        <v>420.0</v>
      </c>
      <c r="N78" s="616">
        <v>229.0</v>
      </c>
      <c r="O78" s="616">
        <v>305.0</v>
      </c>
      <c r="P78" s="616">
        <v>534.0</v>
      </c>
      <c r="Q78" s="616">
        <v>222.0</v>
      </c>
      <c r="R78" s="616">
        <v>280.0</v>
      </c>
      <c r="S78" s="616">
        <v>502.0</v>
      </c>
      <c r="T78" s="617">
        <v>336932.252</v>
      </c>
      <c r="U78" s="617">
        <v>3148747.138</v>
      </c>
      <c r="V78" s="618"/>
      <c r="W78" s="613"/>
      <c r="X78" s="613" t="s">
        <v>1084</v>
      </c>
      <c r="Y78" s="613" t="s">
        <v>763</v>
      </c>
      <c r="Z78" s="613" t="s">
        <v>764</v>
      </c>
      <c r="AA78" s="613"/>
      <c r="AC78" s="620">
        <f t="shared" si="1"/>
        <v>0</v>
      </c>
    </row>
    <row r="79" ht="19.5" customHeight="1">
      <c r="A79" s="613"/>
      <c r="B79" s="613"/>
      <c r="C79" s="613"/>
      <c r="D79" s="613"/>
      <c r="E79" s="614"/>
      <c r="F79" s="613"/>
      <c r="G79" s="616"/>
      <c r="H79" s="614">
        <v>434.0</v>
      </c>
      <c r="I79" s="614">
        <f>H79+I77</f>
        <v>13788.807</v>
      </c>
      <c r="J79" s="615"/>
      <c r="K79" s="613"/>
      <c r="L79" s="619"/>
      <c r="M79" s="616"/>
      <c r="N79" s="616"/>
      <c r="O79" s="616"/>
      <c r="P79" s="616"/>
      <c r="Q79" s="616"/>
      <c r="R79" s="616"/>
      <c r="S79" s="616"/>
      <c r="T79" s="617"/>
      <c r="U79" s="617"/>
      <c r="V79" s="618"/>
      <c r="W79" s="613"/>
      <c r="X79" s="613" t="s">
        <v>1068</v>
      </c>
      <c r="Y79" s="613" t="s">
        <v>1068</v>
      </c>
      <c r="Z79" s="613" t="s">
        <v>1068</v>
      </c>
      <c r="AA79" s="613"/>
      <c r="AC79" s="620">
        <f t="shared" si="1"/>
        <v>1.969829571</v>
      </c>
    </row>
    <row r="80" ht="19.5" customHeight="1">
      <c r="A80" s="613">
        <f>A78+1</f>
        <v>36</v>
      </c>
      <c r="B80" s="613" t="s">
        <v>1068</v>
      </c>
      <c r="C80" s="613" t="s">
        <v>282</v>
      </c>
      <c r="D80" s="613" t="s">
        <v>245</v>
      </c>
      <c r="E80" s="614">
        <v>404.0</v>
      </c>
      <c r="F80" s="613"/>
      <c r="G80" s="616"/>
      <c r="H80" s="614"/>
      <c r="I80" s="614"/>
      <c r="J80" s="615">
        <v>223.342</v>
      </c>
      <c r="K80" s="613"/>
      <c r="L80" s="619">
        <f>H79+H81</f>
        <v>838</v>
      </c>
      <c r="M80" s="616">
        <v>419.0</v>
      </c>
      <c r="N80" s="616">
        <v>130.0</v>
      </c>
      <c r="O80" s="616">
        <v>142.0</v>
      </c>
      <c r="P80" s="616">
        <v>272.0</v>
      </c>
      <c r="Q80" s="616">
        <v>156.0</v>
      </c>
      <c r="R80" s="616">
        <v>161.0</v>
      </c>
      <c r="S80" s="616">
        <v>317.0</v>
      </c>
      <c r="T80" s="617">
        <v>337363.235</v>
      </c>
      <c r="U80" s="617">
        <v>3148696.059</v>
      </c>
      <c r="V80" s="618"/>
      <c r="W80" s="613"/>
      <c r="X80" s="613" t="s">
        <v>1084</v>
      </c>
      <c r="Y80" s="613" t="s">
        <v>763</v>
      </c>
      <c r="Z80" s="613" t="s">
        <v>764</v>
      </c>
      <c r="AA80" s="613"/>
      <c r="AC80" s="620">
        <f t="shared" si="1"/>
        <v>0</v>
      </c>
    </row>
    <row r="81" ht="19.5" customHeight="1">
      <c r="A81" s="613"/>
      <c r="B81" s="613"/>
      <c r="C81" s="613"/>
      <c r="D81" s="613"/>
      <c r="E81" s="614"/>
      <c r="F81" s="613"/>
      <c r="G81" s="616"/>
      <c r="H81" s="614">
        <v>404.0</v>
      </c>
      <c r="I81" s="614">
        <f>H81+I79</f>
        <v>14192.807</v>
      </c>
      <c r="J81" s="615"/>
      <c r="K81" s="613"/>
      <c r="L81" s="619"/>
      <c r="M81" s="616"/>
      <c r="N81" s="616"/>
      <c r="O81" s="616"/>
      <c r="P81" s="616"/>
      <c r="Q81" s="616"/>
      <c r="R81" s="616"/>
      <c r="S81" s="616"/>
      <c r="T81" s="617"/>
      <c r="U81" s="617"/>
      <c r="V81" s="618"/>
      <c r="W81" s="613"/>
      <c r="X81" s="613" t="s">
        <v>1068</v>
      </c>
      <c r="Y81" s="613" t="s">
        <v>1068</v>
      </c>
      <c r="Z81" s="613" t="s">
        <v>1068</v>
      </c>
      <c r="AA81" s="613"/>
      <c r="AC81" s="620">
        <f t="shared" si="1"/>
        <v>2.027543857</v>
      </c>
    </row>
    <row r="82" ht="19.5" customHeight="1">
      <c r="A82" s="613">
        <f>A80+1</f>
        <v>37</v>
      </c>
      <c r="B82" s="613" t="s">
        <v>1068</v>
      </c>
      <c r="C82" s="613" t="s">
        <v>283</v>
      </c>
      <c r="D82" s="613" t="s">
        <v>251</v>
      </c>
      <c r="E82" s="614">
        <v>387.0</v>
      </c>
      <c r="F82" s="613"/>
      <c r="G82" s="616"/>
      <c r="H82" s="614"/>
      <c r="I82" s="614"/>
      <c r="J82" s="615">
        <v>222.963</v>
      </c>
      <c r="K82" s="613"/>
      <c r="L82" s="619">
        <f>H81+H83</f>
        <v>791</v>
      </c>
      <c r="M82" s="616">
        <v>395.5</v>
      </c>
      <c r="N82" s="616">
        <v>263.0</v>
      </c>
      <c r="O82" s="616">
        <v>187.0</v>
      </c>
      <c r="P82" s="616">
        <v>450.0</v>
      </c>
      <c r="Q82" s="616">
        <v>245.0</v>
      </c>
      <c r="R82" s="616">
        <v>189.0</v>
      </c>
      <c r="S82" s="616">
        <v>434.0</v>
      </c>
      <c r="T82" s="617">
        <v>337764.427</v>
      </c>
      <c r="U82" s="617">
        <v>3148648.511</v>
      </c>
      <c r="V82" s="618"/>
      <c r="W82" s="613"/>
      <c r="X82" s="613" t="s">
        <v>1084</v>
      </c>
      <c r="Y82" s="613" t="s">
        <v>763</v>
      </c>
      <c r="Z82" s="613" t="s">
        <v>764</v>
      </c>
      <c r="AA82" s="613"/>
      <c r="AC82" s="620">
        <f t="shared" si="1"/>
        <v>0</v>
      </c>
    </row>
    <row r="83" ht="19.5" customHeight="1">
      <c r="A83" s="613"/>
      <c r="B83" s="613"/>
      <c r="C83" s="613"/>
      <c r="D83" s="613"/>
      <c r="E83" s="614"/>
      <c r="F83" s="613"/>
      <c r="G83" s="616"/>
      <c r="H83" s="614">
        <v>387.0</v>
      </c>
      <c r="I83" s="614">
        <f>H83+I81</f>
        <v>14579.807</v>
      </c>
      <c r="J83" s="615"/>
      <c r="K83" s="613"/>
      <c r="L83" s="619"/>
      <c r="M83" s="616"/>
      <c r="N83" s="616"/>
      <c r="O83" s="616"/>
      <c r="P83" s="616"/>
      <c r="Q83" s="616"/>
      <c r="R83" s="616"/>
      <c r="S83" s="616"/>
      <c r="T83" s="617"/>
      <c r="U83" s="617"/>
      <c r="V83" s="618"/>
      <c r="W83" s="613"/>
      <c r="X83" s="613" t="s">
        <v>1068</v>
      </c>
      <c r="Y83" s="613" t="s">
        <v>1068</v>
      </c>
      <c r="Z83" s="613" t="s">
        <v>1068</v>
      </c>
      <c r="AA83" s="613"/>
      <c r="AC83" s="620">
        <f t="shared" si="1"/>
        <v>2.082829571</v>
      </c>
    </row>
    <row r="84" ht="19.5" customHeight="1">
      <c r="A84" s="613">
        <f>A82+1</f>
        <v>38</v>
      </c>
      <c r="B84" s="613"/>
      <c r="C84" s="613" t="s">
        <v>284</v>
      </c>
      <c r="D84" s="613" t="s">
        <v>251</v>
      </c>
      <c r="E84" s="614">
        <v>442.0</v>
      </c>
      <c r="F84" s="613"/>
      <c r="G84" s="616"/>
      <c r="H84" s="614"/>
      <c r="I84" s="614"/>
      <c r="J84" s="615">
        <v>224.181</v>
      </c>
      <c r="K84" s="613"/>
      <c r="L84" s="619">
        <f>H83+H85</f>
        <v>829</v>
      </c>
      <c r="M84" s="616">
        <v>414.5</v>
      </c>
      <c r="N84" s="616">
        <v>200.0</v>
      </c>
      <c r="O84" s="616">
        <v>261.0</v>
      </c>
      <c r="P84" s="616">
        <v>461.0</v>
      </c>
      <c r="Q84" s="616">
        <v>199.0</v>
      </c>
      <c r="R84" s="616">
        <v>250.0</v>
      </c>
      <c r="S84" s="616">
        <v>449.0</v>
      </c>
      <c r="T84" s="617">
        <v>338148.738</v>
      </c>
      <c r="U84" s="617">
        <v>3148602.963</v>
      </c>
      <c r="V84" s="618"/>
      <c r="W84" s="613"/>
      <c r="X84" s="613" t="s">
        <v>1084</v>
      </c>
      <c r="Y84" s="613" t="s">
        <v>763</v>
      </c>
      <c r="Z84" s="613" t="s">
        <v>764</v>
      </c>
      <c r="AA84" s="613"/>
      <c r="AC84" s="620">
        <f t="shared" si="1"/>
        <v>0</v>
      </c>
    </row>
    <row r="85" ht="19.5" customHeight="1">
      <c r="A85" s="613"/>
      <c r="B85" s="613"/>
      <c r="C85" s="613"/>
      <c r="D85" s="613"/>
      <c r="E85" s="614"/>
      <c r="F85" s="613"/>
      <c r="G85" s="616"/>
      <c r="H85" s="614">
        <v>442.0</v>
      </c>
      <c r="I85" s="614">
        <f>H85+I83</f>
        <v>15021.807</v>
      </c>
      <c r="J85" s="615"/>
      <c r="K85" s="613"/>
      <c r="L85" s="619"/>
      <c r="M85" s="616"/>
      <c r="N85" s="616"/>
      <c r="O85" s="616"/>
      <c r="P85" s="616"/>
      <c r="Q85" s="616"/>
      <c r="R85" s="616"/>
      <c r="S85" s="616"/>
      <c r="T85" s="617"/>
      <c r="U85" s="617"/>
      <c r="V85" s="618" t="s">
        <v>1091</v>
      </c>
      <c r="W85" s="613"/>
      <c r="X85" s="613" t="s">
        <v>1068</v>
      </c>
      <c r="Y85" s="613" t="s">
        <v>1068</v>
      </c>
      <c r="Z85" s="613" t="s">
        <v>1068</v>
      </c>
      <c r="AA85" s="613"/>
      <c r="AC85" s="620">
        <f t="shared" si="1"/>
        <v>2.145972429</v>
      </c>
    </row>
    <row r="86" ht="19.5" customHeight="1">
      <c r="A86" s="613">
        <f>A84+1</f>
        <v>39</v>
      </c>
      <c r="B86" s="613" t="s">
        <v>1068</v>
      </c>
      <c r="C86" s="613" t="s">
        <v>285</v>
      </c>
      <c r="D86" s="613" t="s">
        <v>261</v>
      </c>
      <c r="E86" s="614">
        <v>398.0</v>
      </c>
      <c r="F86" s="613"/>
      <c r="G86" s="616"/>
      <c r="H86" s="614"/>
      <c r="I86" s="614"/>
      <c r="J86" s="615">
        <v>221.855</v>
      </c>
      <c r="K86" s="613"/>
      <c r="L86" s="619">
        <f>H85+H87</f>
        <v>840</v>
      </c>
      <c r="M86" s="616">
        <v>420.0</v>
      </c>
      <c r="N86" s="616">
        <v>182.0</v>
      </c>
      <c r="O86" s="616">
        <v>208.0</v>
      </c>
      <c r="P86" s="616">
        <v>390.0</v>
      </c>
      <c r="Q86" s="616">
        <v>194.0</v>
      </c>
      <c r="R86" s="616">
        <v>206.0</v>
      </c>
      <c r="S86" s="616">
        <v>400.0</v>
      </c>
      <c r="T86" s="617">
        <v>338587.666</v>
      </c>
      <c r="U86" s="617">
        <v>3148550.943</v>
      </c>
      <c r="V86" s="618"/>
      <c r="W86" s="613"/>
      <c r="X86" s="613" t="s">
        <v>1084</v>
      </c>
      <c r="Y86" s="613" t="s">
        <v>763</v>
      </c>
      <c r="Z86" s="613" t="s">
        <v>764</v>
      </c>
      <c r="AA86" s="613"/>
      <c r="AC86" s="620">
        <f t="shared" si="1"/>
        <v>0</v>
      </c>
    </row>
    <row r="87" ht="19.5" customHeight="1">
      <c r="A87" s="613"/>
      <c r="B87" s="613"/>
      <c r="C87" s="613"/>
      <c r="D87" s="613"/>
      <c r="E87" s="614"/>
      <c r="F87" s="613"/>
      <c r="G87" s="616"/>
      <c r="H87" s="614">
        <v>398.0</v>
      </c>
      <c r="I87" s="614">
        <f>H87+I85</f>
        <v>15419.807</v>
      </c>
      <c r="J87" s="615"/>
      <c r="K87" s="613"/>
      <c r="L87" s="619"/>
      <c r="M87" s="616"/>
      <c r="N87" s="616"/>
      <c r="O87" s="616"/>
      <c r="P87" s="616"/>
      <c r="Q87" s="616"/>
      <c r="R87" s="616"/>
      <c r="S87" s="616"/>
      <c r="T87" s="617"/>
      <c r="U87" s="617"/>
      <c r="V87" s="618"/>
      <c r="W87" s="613"/>
      <c r="X87" s="613" t="s">
        <v>1068</v>
      </c>
      <c r="Y87" s="613" t="s">
        <v>1068</v>
      </c>
      <c r="Z87" s="613" t="s">
        <v>1068</v>
      </c>
      <c r="AA87" s="613"/>
      <c r="AC87" s="620">
        <f t="shared" si="1"/>
        <v>2.202829571</v>
      </c>
    </row>
    <row r="88" ht="19.5" customHeight="1">
      <c r="A88" s="613">
        <f>A86+1</f>
        <v>40</v>
      </c>
      <c r="B88" s="613" t="s">
        <v>1068</v>
      </c>
      <c r="C88" s="613" t="s">
        <v>286</v>
      </c>
      <c r="D88" s="613" t="s">
        <v>287</v>
      </c>
      <c r="E88" s="614">
        <v>442.0</v>
      </c>
      <c r="F88" s="613"/>
      <c r="G88" s="616">
        <f>SUM(H74:H87)</f>
        <v>2838</v>
      </c>
      <c r="H88" s="614"/>
      <c r="I88" s="614"/>
      <c r="J88" s="615">
        <v>223.214</v>
      </c>
      <c r="K88" s="613"/>
      <c r="L88" s="619">
        <f>H87+H89</f>
        <v>840</v>
      </c>
      <c r="M88" s="616">
        <v>420.0</v>
      </c>
      <c r="N88" s="616">
        <v>191.0</v>
      </c>
      <c r="O88" s="616">
        <v>143.0</v>
      </c>
      <c r="P88" s="616">
        <v>334.0</v>
      </c>
      <c r="Q88" s="616">
        <v>194.0</v>
      </c>
      <c r="R88" s="616">
        <v>166.0</v>
      </c>
      <c r="S88" s="616">
        <v>360.0</v>
      </c>
      <c r="T88" s="617">
        <v>338982.9</v>
      </c>
      <c r="U88" s="617">
        <v>3148504.1</v>
      </c>
      <c r="V88" s="618"/>
      <c r="W88" s="613"/>
      <c r="X88" s="613" t="s">
        <v>1084</v>
      </c>
      <c r="Y88" s="613" t="s">
        <v>763</v>
      </c>
      <c r="Z88" s="613" t="s">
        <v>764</v>
      </c>
      <c r="AA88" s="613"/>
      <c r="AC88" s="620">
        <f t="shared" si="1"/>
        <v>0</v>
      </c>
    </row>
    <row r="89" ht="19.5" customHeight="1">
      <c r="A89" s="613"/>
      <c r="B89" s="613"/>
      <c r="C89" s="613"/>
      <c r="D89" s="613"/>
      <c r="E89" s="614"/>
      <c r="F89" s="613"/>
      <c r="G89" s="616"/>
      <c r="H89" s="614">
        <v>442.0</v>
      </c>
      <c r="I89" s="614">
        <f>H89+I87</f>
        <v>15861.807</v>
      </c>
      <c r="J89" s="615"/>
      <c r="K89" s="613"/>
      <c r="L89" s="619"/>
      <c r="M89" s="616"/>
      <c r="N89" s="616"/>
      <c r="O89" s="616"/>
      <c r="P89" s="616"/>
      <c r="Q89" s="616"/>
      <c r="R89" s="616"/>
      <c r="S89" s="616"/>
      <c r="T89" s="617"/>
      <c r="U89" s="617"/>
      <c r="V89" s="618" t="s">
        <v>1092</v>
      </c>
      <c r="W89" s="613"/>
      <c r="X89" s="613" t="s">
        <v>1068</v>
      </c>
      <c r="Y89" s="613" t="s">
        <v>1068</v>
      </c>
      <c r="Z89" s="613" t="s">
        <v>1068</v>
      </c>
      <c r="AA89" s="613"/>
      <c r="AC89" s="620">
        <f t="shared" si="1"/>
        <v>2.265972429</v>
      </c>
    </row>
    <row r="90" ht="19.5" customHeight="1">
      <c r="A90" s="613">
        <f>A88+1</f>
        <v>41</v>
      </c>
      <c r="B90" s="613" t="s">
        <v>1068</v>
      </c>
      <c r="C90" s="613" t="s">
        <v>288</v>
      </c>
      <c r="D90" s="613" t="s">
        <v>251</v>
      </c>
      <c r="E90" s="614">
        <v>376.0</v>
      </c>
      <c r="F90" s="613"/>
      <c r="G90" s="616"/>
      <c r="H90" s="614"/>
      <c r="I90" s="614"/>
      <c r="J90" s="615">
        <v>231.006</v>
      </c>
      <c r="K90" s="613"/>
      <c r="L90" s="619">
        <f>H89+H91</f>
        <v>818</v>
      </c>
      <c r="M90" s="616">
        <v>409.0</v>
      </c>
      <c r="N90" s="616">
        <v>300.0</v>
      </c>
      <c r="O90" s="616">
        <v>225.0</v>
      </c>
      <c r="P90" s="616">
        <v>525.0</v>
      </c>
      <c r="Q90" s="616">
        <v>278.0</v>
      </c>
      <c r="R90" s="616">
        <v>214.0</v>
      </c>
      <c r="S90" s="616">
        <v>492.0</v>
      </c>
      <c r="T90" s="617">
        <v>339421.828</v>
      </c>
      <c r="U90" s="617">
        <v>3148452.08</v>
      </c>
      <c r="V90" s="618"/>
      <c r="W90" s="613"/>
      <c r="X90" s="613" t="s">
        <v>1084</v>
      </c>
      <c r="Y90" s="613" t="s">
        <v>763</v>
      </c>
      <c r="Z90" s="613" t="s">
        <v>764</v>
      </c>
      <c r="AA90" s="613"/>
      <c r="AC90" s="620">
        <f t="shared" si="1"/>
        <v>0</v>
      </c>
    </row>
    <row r="91" ht="19.5" customHeight="1">
      <c r="A91" s="613"/>
      <c r="B91" s="613"/>
      <c r="C91" s="613"/>
      <c r="D91" s="613"/>
      <c r="E91" s="614"/>
      <c r="F91" s="613"/>
      <c r="G91" s="616"/>
      <c r="H91" s="614">
        <v>376.0</v>
      </c>
      <c r="I91" s="614">
        <f>H91+I89</f>
        <v>16237.807</v>
      </c>
      <c r="J91" s="615"/>
      <c r="K91" s="613"/>
      <c r="L91" s="619"/>
      <c r="M91" s="616"/>
      <c r="N91" s="616"/>
      <c r="O91" s="616"/>
      <c r="P91" s="616"/>
      <c r="Q91" s="616"/>
      <c r="R91" s="616"/>
      <c r="S91" s="616"/>
      <c r="T91" s="617"/>
      <c r="U91" s="617"/>
      <c r="V91" s="628"/>
      <c r="W91" s="613"/>
      <c r="X91" s="613" t="s">
        <v>1068</v>
      </c>
      <c r="Y91" s="613" t="s">
        <v>1068</v>
      </c>
      <c r="Z91" s="613" t="s">
        <v>1068</v>
      </c>
      <c r="AA91" s="613"/>
      <c r="AC91" s="620">
        <f t="shared" si="1"/>
        <v>2.319686714</v>
      </c>
    </row>
    <row r="92" ht="19.5" customHeight="1">
      <c r="A92" s="613">
        <f>A90+1</f>
        <v>42</v>
      </c>
      <c r="B92" s="613" t="s">
        <v>1068</v>
      </c>
      <c r="C92" s="613" t="s">
        <v>289</v>
      </c>
      <c r="D92" s="613" t="s">
        <v>261</v>
      </c>
      <c r="E92" s="614">
        <v>464.0</v>
      </c>
      <c r="F92" s="613"/>
      <c r="G92" s="616"/>
      <c r="H92" s="614"/>
      <c r="I92" s="614"/>
      <c r="J92" s="615">
        <v>230.369</v>
      </c>
      <c r="K92" s="613"/>
      <c r="L92" s="619">
        <f>H91+H93</f>
        <v>840</v>
      </c>
      <c r="M92" s="616">
        <v>420.0</v>
      </c>
      <c r="N92" s="616">
        <v>152.0</v>
      </c>
      <c r="O92" s="616">
        <v>258.0</v>
      </c>
      <c r="P92" s="616">
        <v>410.0</v>
      </c>
      <c r="Q92" s="616">
        <v>163.0</v>
      </c>
      <c r="R92" s="616">
        <v>251.0</v>
      </c>
      <c r="S92" s="616">
        <v>414.0</v>
      </c>
      <c r="T92" s="617">
        <v>339795.214</v>
      </c>
      <c r="U92" s="617">
        <v>3148407.827</v>
      </c>
      <c r="V92" s="618"/>
      <c r="W92" s="613"/>
      <c r="X92" s="613" t="s">
        <v>1084</v>
      </c>
      <c r="Y92" s="613" t="s">
        <v>763</v>
      </c>
      <c r="Z92" s="613" t="s">
        <v>764</v>
      </c>
      <c r="AA92" s="613"/>
      <c r="AC92" s="620">
        <f t="shared" si="1"/>
        <v>0</v>
      </c>
    </row>
    <row r="93" ht="19.5" customHeight="1">
      <c r="A93" s="613"/>
      <c r="B93" s="613"/>
      <c r="C93" s="613"/>
      <c r="D93" s="613"/>
      <c r="E93" s="614"/>
      <c r="F93" s="613"/>
      <c r="G93" s="616"/>
      <c r="H93" s="614">
        <v>464.0</v>
      </c>
      <c r="I93" s="614">
        <f>H93+I91</f>
        <v>16701.807</v>
      </c>
      <c r="J93" s="615"/>
      <c r="K93" s="613"/>
      <c r="L93" s="619"/>
      <c r="M93" s="616"/>
      <c r="N93" s="616"/>
      <c r="O93" s="616"/>
      <c r="P93" s="616"/>
      <c r="Q93" s="616"/>
      <c r="R93" s="616"/>
      <c r="S93" s="616"/>
      <c r="T93" s="617"/>
      <c r="U93" s="617"/>
      <c r="V93" s="618" t="s">
        <v>1093</v>
      </c>
      <c r="W93" s="613"/>
      <c r="X93" s="613" t="s">
        <v>1068</v>
      </c>
      <c r="Y93" s="613" t="s">
        <v>1068</v>
      </c>
      <c r="Z93" s="613" t="s">
        <v>1068</v>
      </c>
      <c r="AA93" s="613"/>
      <c r="AC93" s="620">
        <f t="shared" si="1"/>
        <v>2.385972429</v>
      </c>
    </row>
    <row r="94" ht="19.5" customHeight="1">
      <c r="A94" s="613">
        <f>A92+1</f>
        <v>43</v>
      </c>
      <c r="B94" s="613" t="s">
        <v>1068</v>
      </c>
      <c r="C94" s="613" t="s">
        <v>290</v>
      </c>
      <c r="D94" s="613" t="s">
        <v>242</v>
      </c>
      <c r="E94" s="614">
        <v>365.0</v>
      </c>
      <c r="F94" s="613"/>
      <c r="G94" s="616"/>
      <c r="H94" s="614"/>
      <c r="I94" s="614"/>
      <c r="J94" s="615">
        <v>229.268</v>
      </c>
      <c r="K94" s="613"/>
      <c r="L94" s="619">
        <f>H93+H95</f>
        <v>829</v>
      </c>
      <c r="M94" s="616">
        <v>414.5</v>
      </c>
      <c r="N94" s="616">
        <v>207.0</v>
      </c>
      <c r="O94" s="616">
        <v>207.0</v>
      </c>
      <c r="P94" s="616">
        <v>414.0</v>
      </c>
      <c r="Q94" s="616">
        <v>215.0</v>
      </c>
      <c r="R94" s="616">
        <v>200.0</v>
      </c>
      <c r="S94" s="616">
        <v>415.0</v>
      </c>
      <c r="T94" s="617">
        <v>340255.99</v>
      </c>
      <c r="U94" s="617">
        <v>3148353.217</v>
      </c>
      <c r="V94" s="618"/>
      <c r="W94" s="613"/>
      <c r="X94" s="613" t="s">
        <v>773</v>
      </c>
      <c r="Y94" s="613" t="s">
        <v>763</v>
      </c>
      <c r="Z94" s="613" t="s">
        <v>764</v>
      </c>
      <c r="AA94" s="613"/>
      <c r="AC94" s="620">
        <f t="shared" si="1"/>
        <v>0</v>
      </c>
    </row>
    <row r="95" ht="19.5" customHeight="1">
      <c r="A95" s="613"/>
      <c r="B95" s="613"/>
      <c r="C95" s="613"/>
      <c r="D95" s="613"/>
      <c r="E95" s="614"/>
      <c r="F95" s="613"/>
      <c r="G95" s="616"/>
      <c r="H95" s="614">
        <v>365.0</v>
      </c>
      <c r="I95" s="614">
        <f>H95+I93</f>
        <v>17066.807</v>
      </c>
      <c r="J95" s="615"/>
      <c r="K95" s="613"/>
      <c r="L95" s="619"/>
      <c r="M95" s="616"/>
      <c r="N95" s="616"/>
      <c r="O95" s="616"/>
      <c r="P95" s="616"/>
      <c r="Q95" s="616"/>
      <c r="R95" s="616"/>
      <c r="S95" s="616"/>
      <c r="T95" s="617"/>
      <c r="U95" s="617"/>
      <c r="V95" s="618" t="s">
        <v>1094</v>
      </c>
      <c r="W95" s="613"/>
      <c r="X95" s="613" t="s">
        <v>1068</v>
      </c>
      <c r="Y95" s="613" t="s">
        <v>1068</v>
      </c>
      <c r="Z95" s="613" t="s">
        <v>1068</v>
      </c>
      <c r="AA95" s="613"/>
      <c r="AC95" s="620">
        <f t="shared" si="1"/>
        <v>2.438115286</v>
      </c>
    </row>
    <row r="96" ht="19.5" customHeight="1">
      <c r="A96" s="613">
        <f>A94+1</f>
        <v>44</v>
      </c>
      <c r="B96" s="613" t="s">
        <v>1068</v>
      </c>
      <c r="C96" s="613" t="s">
        <v>291</v>
      </c>
      <c r="D96" s="613" t="s">
        <v>237</v>
      </c>
      <c r="E96" s="614">
        <v>406.0</v>
      </c>
      <c r="F96" s="613"/>
      <c r="G96" s="616"/>
      <c r="H96" s="614"/>
      <c r="I96" s="614"/>
      <c r="J96" s="615">
        <v>223.572</v>
      </c>
      <c r="K96" s="613"/>
      <c r="L96" s="619">
        <f>H95+H97</f>
        <v>771</v>
      </c>
      <c r="M96" s="616">
        <v>385.5</v>
      </c>
      <c r="N96" s="616">
        <v>159.0</v>
      </c>
      <c r="O96" s="616">
        <v>187.0</v>
      </c>
      <c r="P96" s="616">
        <v>346.0</v>
      </c>
      <c r="Q96" s="616">
        <v>166.0</v>
      </c>
      <c r="R96" s="616">
        <v>192.0</v>
      </c>
      <c r="S96" s="616">
        <v>358.0</v>
      </c>
      <c r="T96" s="617">
        <v>340618.453</v>
      </c>
      <c r="U96" s="617">
        <v>3148310.258</v>
      </c>
      <c r="V96" s="618"/>
      <c r="W96" s="613"/>
      <c r="X96" s="613" t="s">
        <v>773</v>
      </c>
      <c r="Y96" s="613" t="s">
        <v>769</v>
      </c>
      <c r="Z96" s="613" t="s">
        <v>764</v>
      </c>
      <c r="AA96" s="613"/>
      <c r="AC96" s="620">
        <f t="shared" si="1"/>
        <v>0</v>
      </c>
    </row>
    <row r="97" ht="19.5" customHeight="1">
      <c r="A97" s="613"/>
      <c r="B97" s="613"/>
      <c r="C97" s="613"/>
      <c r="D97" s="613"/>
      <c r="E97" s="614"/>
      <c r="F97" s="613"/>
      <c r="G97" s="616"/>
      <c r="H97" s="614">
        <v>406.0</v>
      </c>
      <c r="I97" s="614">
        <f>H97+I95</f>
        <v>17472.807</v>
      </c>
      <c r="J97" s="615"/>
      <c r="K97" s="613"/>
      <c r="L97" s="619"/>
      <c r="M97" s="616"/>
      <c r="N97" s="616"/>
      <c r="O97" s="616"/>
      <c r="P97" s="616"/>
      <c r="Q97" s="616"/>
      <c r="R97" s="616"/>
      <c r="S97" s="616"/>
      <c r="T97" s="617"/>
      <c r="U97" s="617"/>
      <c r="V97" s="618" t="s">
        <v>1091</v>
      </c>
      <c r="W97" s="613"/>
      <c r="X97" s="613" t="s">
        <v>1068</v>
      </c>
      <c r="Y97" s="613" t="s">
        <v>1068</v>
      </c>
      <c r="Z97" s="613" t="s">
        <v>1068</v>
      </c>
      <c r="AA97" s="613"/>
      <c r="AC97" s="620">
        <f t="shared" si="1"/>
        <v>2.496115286</v>
      </c>
    </row>
    <row r="98" ht="19.5" customHeight="1">
      <c r="A98" s="613">
        <f>A96+1</f>
        <v>45</v>
      </c>
      <c r="B98" s="613" t="s">
        <v>1068</v>
      </c>
      <c r="C98" s="613" t="s">
        <v>292</v>
      </c>
      <c r="D98" s="613" t="s">
        <v>261</v>
      </c>
      <c r="E98" s="614">
        <v>419.0</v>
      </c>
      <c r="F98" s="613"/>
      <c r="G98" s="616"/>
      <c r="H98" s="614"/>
      <c r="I98" s="614"/>
      <c r="J98" s="615">
        <v>223.792</v>
      </c>
      <c r="K98" s="613"/>
      <c r="L98" s="619">
        <f>H97+H99</f>
        <v>825</v>
      </c>
      <c r="M98" s="616">
        <v>412.5</v>
      </c>
      <c r="N98" s="616">
        <v>220.0</v>
      </c>
      <c r="O98" s="616">
        <v>218.0</v>
      </c>
      <c r="P98" s="616">
        <v>438.0</v>
      </c>
      <c r="Q98" s="616">
        <v>215.0</v>
      </c>
      <c r="R98" s="616">
        <v>216.0</v>
      </c>
      <c r="S98" s="616">
        <v>431.0</v>
      </c>
      <c r="T98" s="617">
        <v>341021.631</v>
      </c>
      <c r="U98" s="617">
        <v>3148262.474</v>
      </c>
      <c r="V98" s="618"/>
      <c r="W98" s="613"/>
      <c r="X98" s="613" t="s">
        <v>773</v>
      </c>
      <c r="Y98" s="613" t="s">
        <v>769</v>
      </c>
      <c r="Z98" s="613" t="s">
        <v>764</v>
      </c>
      <c r="AA98" s="613"/>
      <c r="AC98" s="620">
        <f t="shared" si="1"/>
        <v>0</v>
      </c>
    </row>
    <row r="99" ht="19.5" customHeight="1">
      <c r="A99" s="613"/>
      <c r="B99" s="613"/>
      <c r="C99" s="613"/>
      <c r="D99" s="613"/>
      <c r="E99" s="614"/>
      <c r="F99" s="613"/>
      <c r="G99" s="616"/>
      <c r="H99" s="614">
        <v>419.0</v>
      </c>
      <c r="I99" s="614">
        <f>H99+I97</f>
        <v>17891.807</v>
      </c>
      <c r="J99" s="615"/>
      <c r="K99" s="613"/>
      <c r="L99" s="619"/>
      <c r="M99" s="616"/>
      <c r="N99" s="616"/>
      <c r="O99" s="616"/>
      <c r="P99" s="616"/>
      <c r="Q99" s="616"/>
      <c r="R99" s="616"/>
      <c r="S99" s="616"/>
      <c r="T99" s="617"/>
      <c r="U99" s="617"/>
      <c r="V99" s="618" t="s">
        <v>1092</v>
      </c>
      <c r="W99" s="613"/>
      <c r="X99" s="613" t="s">
        <v>1068</v>
      </c>
      <c r="Y99" s="613" t="s">
        <v>1068</v>
      </c>
      <c r="Z99" s="613" t="s">
        <v>1068</v>
      </c>
      <c r="AA99" s="613"/>
      <c r="AC99" s="620">
        <f t="shared" si="1"/>
        <v>2.555972429</v>
      </c>
    </row>
    <row r="100" ht="19.5" customHeight="1">
      <c r="A100" s="613">
        <f>A98+1</f>
        <v>46</v>
      </c>
      <c r="B100" s="613" t="s">
        <v>1068</v>
      </c>
      <c r="C100" s="613" t="s">
        <v>293</v>
      </c>
      <c r="D100" s="613" t="s">
        <v>237</v>
      </c>
      <c r="E100" s="614">
        <v>400.0</v>
      </c>
      <c r="F100" s="613"/>
      <c r="G100" s="616"/>
      <c r="H100" s="614"/>
      <c r="I100" s="614"/>
      <c r="J100" s="615">
        <v>225.061</v>
      </c>
      <c r="K100" s="613"/>
      <c r="L100" s="619">
        <f>H99+H101</f>
        <v>819</v>
      </c>
      <c r="M100" s="616">
        <v>409.5</v>
      </c>
      <c r="N100" s="616">
        <v>201.0</v>
      </c>
      <c r="O100" s="616">
        <v>178.0</v>
      </c>
      <c r="P100" s="616">
        <v>379.0</v>
      </c>
      <c r="Q100" s="616">
        <v>204.0</v>
      </c>
      <c r="R100" s="616">
        <v>185.0</v>
      </c>
      <c r="S100" s="616">
        <v>389.0</v>
      </c>
      <c r="T100" s="617">
        <v>341437.719</v>
      </c>
      <c r="U100" s="617">
        <v>3148213.161</v>
      </c>
      <c r="V100" s="618"/>
      <c r="W100" s="613"/>
      <c r="X100" s="613" t="s">
        <v>773</v>
      </c>
      <c r="Y100" s="613" t="s">
        <v>769</v>
      </c>
      <c r="Z100" s="613" t="s">
        <v>764</v>
      </c>
      <c r="AA100" s="613"/>
      <c r="AC100" s="620">
        <f t="shared" si="1"/>
        <v>0</v>
      </c>
    </row>
    <row r="101" ht="19.5" customHeight="1">
      <c r="A101" s="613"/>
      <c r="B101" s="613"/>
      <c r="C101" s="613"/>
      <c r="D101" s="613"/>
      <c r="E101" s="614"/>
      <c r="F101" s="613"/>
      <c r="G101" s="616"/>
      <c r="H101" s="614">
        <v>400.0</v>
      </c>
      <c r="I101" s="614">
        <f>H101+I99</f>
        <v>18291.807</v>
      </c>
      <c r="J101" s="615"/>
      <c r="K101" s="613"/>
      <c r="L101" s="619"/>
      <c r="M101" s="616"/>
      <c r="N101" s="616"/>
      <c r="O101" s="616"/>
      <c r="P101" s="616"/>
      <c r="Q101" s="616"/>
      <c r="R101" s="616"/>
      <c r="S101" s="616"/>
      <c r="T101" s="617"/>
      <c r="U101" s="617"/>
      <c r="V101" s="618" t="s">
        <v>1092</v>
      </c>
      <c r="W101" s="613"/>
      <c r="X101" s="613" t="s">
        <v>1068</v>
      </c>
      <c r="Y101" s="613" t="s">
        <v>1068</v>
      </c>
      <c r="Z101" s="613" t="s">
        <v>1068</v>
      </c>
      <c r="AA101" s="613"/>
      <c r="AC101" s="620">
        <f t="shared" si="1"/>
        <v>2.613115286</v>
      </c>
    </row>
    <row r="102" ht="19.5" customHeight="1">
      <c r="A102" s="613">
        <f>A100+1</f>
        <v>47</v>
      </c>
      <c r="B102" s="613" t="s">
        <v>1068</v>
      </c>
      <c r="C102" s="613" t="s">
        <v>294</v>
      </c>
      <c r="D102" s="613" t="s">
        <v>261</v>
      </c>
      <c r="E102" s="614">
        <v>379.424</v>
      </c>
      <c r="F102" s="613"/>
      <c r="G102" s="616"/>
      <c r="H102" s="614"/>
      <c r="I102" s="614"/>
      <c r="J102" s="615">
        <v>226.339</v>
      </c>
      <c r="K102" s="613"/>
      <c r="L102" s="619">
        <f>H101+H103</f>
        <v>779.424</v>
      </c>
      <c r="M102" s="616">
        <v>389.712</v>
      </c>
      <c r="N102" s="616">
        <v>223.0</v>
      </c>
      <c r="O102" s="616">
        <v>196.0</v>
      </c>
      <c r="P102" s="616">
        <v>419.0</v>
      </c>
      <c r="Q102" s="616">
        <v>216.0</v>
      </c>
      <c r="R102" s="616">
        <v>194.0</v>
      </c>
      <c r="S102" s="616">
        <v>410.0</v>
      </c>
      <c r="T102" s="617">
        <v>341834.939</v>
      </c>
      <c r="U102" s="617">
        <v>3148166.083</v>
      </c>
      <c r="V102" s="618"/>
      <c r="W102" s="613"/>
      <c r="X102" s="613" t="s">
        <v>1095</v>
      </c>
      <c r="Y102" s="613" t="s">
        <v>769</v>
      </c>
      <c r="Z102" s="613" t="s">
        <v>764</v>
      </c>
      <c r="AA102" s="613"/>
      <c r="AC102" s="620">
        <f t="shared" si="1"/>
        <v>0</v>
      </c>
    </row>
    <row r="103" ht="19.5" customHeight="1">
      <c r="A103" s="613"/>
      <c r="B103" s="613"/>
      <c r="C103" s="613"/>
      <c r="D103" s="613"/>
      <c r="E103" s="614"/>
      <c r="F103" s="613"/>
      <c r="G103" s="616"/>
      <c r="H103" s="614">
        <v>379.424</v>
      </c>
      <c r="I103" s="614">
        <f>H103+I101</f>
        <v>18671.231</v>
      </c>
      <c r="J103" s="615"/>
      <c r="K103" s="613"/>
      <c r="L103" s="619"/>
      <c r="M103" s="616"/>
      <c r="N103" s="616"/>
      <c r="O103" s="616"/>
      <c r="P103" s="616"/>
      <c r="Q103" s="616"/>
      <c r="R103" s="616"/>
      <c r="S103" s="616"/>
      <c r="T103" s="617"/>
      <c r="U103" s="617"/>
      <c r="V103" s="618"/>
      <c r="W103" s="613"/>
      <c r="X103" s="613" t="s">
        <v>1068</v>
      </c>
      <c r="Y103" s="613" t="s">
        <v>1068</v>
      </c>
      <c r="Z103" s="613" t="s">
        <v>1068</v>
      </c>
      <c r="AA103" s="613"/>
      <c r="AC103" s="620">
        <f t="shared" si="1"/>
        <v>2.667318714</v>
      </c>
    </row>
    <row r="104" ht="19.5" customHeight="1">
      <c r="A104" s="613">
        <f>A102+1</f>
        <v>48</v>
      </c>
      <c r="B104" s="613" t="s">
        <v>1096</v>
      </c>
      <c r="C104" s="613" t="s">
        <v>295</v>
      </c>
      <c r="D104" s="613" t="s">
        <v>287</v>
      </c>
      <c r="E104" s="614">
        <v>420.0</v>
      </c>
      <c r="F104" s="613"/>
      <c r="G104" s="616">
        <f>SUM(H88:H103)</f>
        <v>3251.424</v>
      </c>
      <c r="H104" s="614"/>
      <c r="I104" s="614"/>
      <c r="J104" s="615">
        <v>228.282</v>
      </c>
      <c r="K104" s="613" t="s">
        <v>1097</v>
      </c>
      <c r="L104" s="619">
        <f>H103+H105</f>
        <v>799.424</v>
      </c>
      <c r="M104" s="616">
        <v>399.712</v>
      </c>
      <c r="N104" s="616">
        <v>184.0</v>
      </c>
      <c r="O104" s="616">
        <v>185.0</v>
      </c>
      <c r="P104" s="616">
        <v>369.0</v>
      </c>
      <c r="Q104" s="616">
        <v>186.0</v>
      </c>
      <c r="R104" s="616">
        <v>192.0</v>
      </c>
      <c r="S104" s="616">
        <v>378.0</v>
      </c>
      <c r="T104" s="617">
        <v>342211.726</v>
      </c>
      <c r="U104" s="617">
        <v>3148121.427</v>
      </c>
      <c r="V104" s="618"/>
      <c r="W104" s="613"/>
      <c r="X104" s="613" t="s">
        <v>1095</v>
      </c>
      <c r="Y104" s="613" t="s">
        <v>769</v>
      </c>
      <c r="Z104" s="613" t="s">
        <v>764</v>
      </c>
      <c r="AA104" s="613"/>
      <c r="AC104" s="620">
        <f t="shared" si="1"/>
        <v>0</v>
      </c>
    </row>
    <row r="105" ht="19.5" customHeight="1">
      <c r="A105" s="613"/>
      <c r="B105" s="613"/>
      <c r="C105" s="613"/>
      <c r="D105" s="613"/>
      <c r="E105" s="614"/>
      <c r="F105" s="613"/>
      <c r="G105" s="616"/>
      <c r="H105" s="614">
        <v>420.0</v>
      </c>
      <c r="I105" s="614">
        <f>H105+I103</f>
        <v>19091.231</v>
      </c>
      <c r="J105" s="615"/>
      <c r="K105" s="613"/>
      <c r="L105" s="619"/>
      <c r="M105" s="616"/>
      <c r="N105" s="616"/>
      <c r="O105" s="616"/>
      <c r="P105" s="616"/>
      <c r="Q105" s="616"/>
      <c r="R105" s="616"/>
      <c r="S105" s="616"/>
      <c r="T105" s="617"/>
      <c r="U105" s="617"/>
      <c r="V105" s="618" t="s">
        <v>1093</v>
      </c>
      <c r="W105" s="613"/>
      <c r="X105" s="613" t="s">
        <v>1068</v>
      </c>
      <c r="Y105" s="613" t="s">
        <v>1068</v>
      </c>
      <c r="Z105" s="613" t="s">
        <v>1068</v>
      </c>
      <c r="AA105" s="613"/>
      <c r="AC105" s="620">
        <f t="shared" si="1"/>
        <v>2.727318714</v>
      </c>
    </row>
    <row r="106" ht="19.5" customHeight="1">
      <c r="A106" s="613">
        <f>A104+1</f>
        <v>49</v>
      </c>
      <c r="B106" s="613" t="s">
        <v>1068</v>
      </c>
      <c r="C106" s="613" t="s">
        <v>296</v>
      </c>
      <c r="D106" s="613" t="s">
        <v>249</v>
      </c>
      <c r="E106" s="614">
        <v>419.0</v>
      </c>
      <c r="F106" s="613"/>
      <c r="G106" s="616"/>
      <c r="H106" s="614"/>
      <c r="I106" s="614"/>
      <c r="J106" s="615">
        <v>227.579</v>
      </c>
      <c r="K106" s="613" t="s">
        <v>1068</v>
      </c>
      <c r="L106" s="619">
        <f>H105+H107</f>
        <v>839</v>
      </c>
      <c r="M106" s="616">
        <v>419.5</v>
      </c>
      <c r="N106" s="616">
        <v>236.0</v>
      </c>
      <c r="O106" s="616">
        <v>249.0</v>
      </c>
      <c r="P106" s="616">
        <v>485.0</v>
      </c>
      <c r="Q106" s="616">
        <v>229.0</v>
      </c>
      <c r="R106" s="616">
        <v>238.0</v>
      </c>
      <c r="S106" s="616">
        <v>467.0</v>
      </c>
      <c r="T106" s="617">
        <v>342628.073</v>
      </c>
      <c r="U106" s="617">
        <v>3148066.154</v>
      </c>
      <c r="V106" s="618"/>
      <c r="W106" s="613"/>
      <c r="X106" s="613" t="s">
        <v>1095</v>
      </c>
      <c r="Y106" s="613" t="s">
        <v>769</v>
      </c>
      <c r="Z106" s="613" t="s">
        <v>764</v>
      </c>
      <c r="AA106" s="613"/>
      <c r="AC106" s="620">
        <f t="shared" si="1"/>
        <v>0</v>
      </c>
    </row>
    <row r="107" ht="19.5" customHeight="1">
      <c r="A107" s="613"/>
      <c r="B107" s="613"/>
      <c r="C107" s="613"/>
      <c r="D107" s="613"/>
      <c r="E107" s="614"/>
      <c r="F107" s="613"/>
      <c r="G107" s="616"/>
      <c r="H107" s="614">
        <v>419.0</v>
      </c>
      <c r="I107" s="614">
        <f>H107+I105</f>
        <v>19510.231</v>
      </c>
      <c r="J107" s="615"/>
      <c r="K107" s="613"/>
      <c r="L107" s="619"/>
      <c r="M107" s="616"/>
      <c r="N107" s="616"/>
      <c r="O107" s="616"/>
      <c r="P107" s="616"/>
      <c r="Q107" s="616"/>
      <c r="R107" s="616"/>
      <c r="S107" s="616"/>
      <c r="T107" s="617"/>
      <c r="U107" s="617"/>
      <c r="V107" s="618"/>
      <c r="W107" s="613"/>
      <c r="X107" s="613" t="s">
        <v>1068</v>
      </c>
      <c r="Y107" s="613" t="s">
        <v>1068</v>
      </c>
      <c r="Z107" s="613" t="s">
        <v>1068</v>
      </c>
      <c r="AA107" s="613"/>
      <c r="AC107" s="620">
        <f t="shared" si="1"/>
        <v>2.787175857</v>
      </c>
    </row>
    <row r="108" ht="19.5" customHeight="1">
      <c r="A108" s="613">
        <f>A106+1</f>
        <v>50</v>
      </c>
      <c r="B108" s="613"/>
      <c r="C108" s="613" t="s">
        <v>297</v>
      </c>
      <c r="D108" s="613" t="s">
        <v>237</v>
      </c>
      <c r="E108" s="614">
        <v>421.0</v>
      </c>
      <c r="F108" s="613"/>
      <c r="G108" s="616"/>
      <c r="H108" s="614"/>
      <c r="I108" s="614"/>
      <c r="J108" s="615">
        <v>225.475</v>
      </c>
      <c r="K108" s="613" t="s">
        <v>1068</v>
      </c>
      <c r="L108" s="619">
        <f>H107+H109</f>
        <v>840</v>
      </c>
      <c r="M108" s="616">
        <v>420.0</v>
      </c>
      <c r="N108" s="616">
        <v>171.0</v>
      </c>
      <c r="O108" s="616">
        <v>188.0</v>
      </c>
      <c r="P108" s="616">
        <v>359.0</v>
      </c>
      <c r="Q108" s="616">
        <v>182.0</v>
      </c>
      <c r="R108" s="616">
        <v>195.0</v>
      </c>
      <c r="S108" s="616">
        <v>377.0</v>
      </c>
      <c r="T108" s="617">
        <v>343043.429</v>
      </c>
      <c r="U108" s="617">
        <v>3148011.012</v>
      </c>
      <c r="V108" s="618"/>
      <c r="W108" s="613"/>
      <c r="X108" s="613" t="s">
        <v>1095</v>
      </c>
      <c r="Y108" s="613" t="s">
        <v>769</v>
      </c>
      <c r="Z108" s="613" t="s">
        <v>764</v>
      </c>
      <c r="AA108" s="613"/>
      <c r="AC108" s="620">
        <f t="shared" si="1"/>
        <v>0</v>
      </c>
    </row>
    <row r="109" ht="19.5" customHeight="1">
      <c r="A109" s="613"/>
      <c r="B109" s="613"/>
      <c r="C109" s="613"/>
      <c r="D109" s="613"/>
      <c r="E109" s="614"/>
      <c r="F109" s="613"/>
      <c r="G109" s="616"/>
      <c r="H109" s="614">
        <v>421.0</v>
      </c>
      <c r="I109" s="614">
        <f>H109+I107</f>
        <v>19931.231</v>
      </c>
      <c r="J109" s="615"/>
      <c r="K109" s="613"/>
      <c r="L109" s="619"/>
      <c r="M109" s="616"/>
      <c r="N109" s="616"/>
      <c r="O109" s="616"/>
      <c r="P109" s="616"/>
      <c r="Q109" s="616"/>
      <c r="R109" s="616"/>
      <c r="S109" s="616"/>
      <c r="T109" s="617"/>
      <c r="U109" s="617"/>
      <c r="V109" s="618"/>
      <c r="W109" s="613"/>
      <c r="X109" s="613" t="s">
        <v>1068</v>
      </c>
      <c r="Y109" s="613" t="s">
        <v>1068</v>
      </c>
      <c r="Z109" s="613" t="s">
        <v>1068</v>
      </c>
      <c r="AA109" s="613"/>
      <c r="AC109" s="620">
        <f t="shared" si="1"/>
        <v>2.847318714</v>
      </c>
    </row>
    <row r="110" ht="19.5" customHeight="1">
      <c r="A110" s="613">
        <f>A108+1</f>
        <v>51</v>
      </c>
      <c r="B110" s="613" t="s">
        <v>1068</v>
      </c>
      <c r="C110" s="613" t="s">
        <v>298</v>
      </c>
      <c r="D110" s="613" t="s">
        <v>261</v>
      </c>
      <c r="E110" s="614">
        <v>417.0</v>
      </c>
      <c r="F110" s="613"/>
      <c r="G110" s="616"/>
      <c r="H110" s="614"/>
      <c r="I110" s="614"/>
      <c r="J110" s="615">
        <v>227.186</v>
      </c>
      <c r="K110" s="613" t="s">
        <v>1068</v>
      </c>
      <c r="L110" s="619">
        <f>H109+H111</f>
        <v>838</v>
      </c>
      <c r="M110" s="616">
        <v>419.0</v>
      </c>
      <c r="N110" s="616">
        <v>234.0</v>
      </c>
      <c r="O110" s="616">
        <v>188.0</v>
      </c>
      <c r="P110" s="616">
        <v>422.0</v>
      </c>
      <c r="Q110" s="616">
        <v>228.0</v>
      </c>
      <c r="R110" s="616">
        <v>194.0</v>
      </c>
      <c r="S110" s="616">
        <v>422.0</v>
      </c>
      <c r="T110" s="617">
        <v>343460.767</v>
      </c>
      <c r="U110" s="617">
        <v>3147955.607</v>
      </c>
      <c r="V110" s="618"/>
      <c r="W110" s="613"/>
      <c r="X110" s="613" t="s">
        <v>1095</v>
      </c>
      <c r="Y110" s="613" t="s">
        <v>769</v>
      </c>
      <c r="Z110" s="613" t="s">
        <v>764</v>
      </c>
      <c r="AA110" s="613"/>
      <c r="AC110" s="620">
        <f t="shared" si="1"/>
        <v>0</v>
      </c>
    </row>
    <row r="111" ht="19.5" customHeight="1">
      <c r="A111" s="613"/>
      <c r="B111" s="613"/>
      <c r="C111" s="613"/>
      <c r="D111" s="613"/>
      <c r="E111" s="614"/>
      <c r="F111" s="613"/>
      <c r="G111" s="616"/>
      <c r="H111" s="614">
        <v>417.0</v>
      </c>
      <c r="I111" s="614">
        <f>H111+I109</f>
        <v>20348.231</v>
      </c>
      <c r="J111" s="615"/>
      <c r="K111" s="613"/>
      <c r="L111" s="619"/>
      <c r="M111" s="616"/>
      <c r="N111" s="616"/>
      <c r="O111" s="616"/>
      <c r="P111" s="616"/>
      <c r="Q111" s="616"/>
      <c r="R111" s="616"/>
      <c r="S111" s="616"/>
      <c r="T111" s="617"/>
      <c r="U111" s="617"/>
      <c r="V111" s="618"/>
      <c r="W111" s="613"/>
      <c r="X111" s="613" t="s">
        <v>1068</v>
      </c>
      <c r="Y111" s="613" t="s">
        <v>1068</v>
      </c>
      <c r="Z111" s="613" t="s">
        <v>1068</v>
      </c>
      <c r="AA111" s="613"/>
      <c r="AC111" s="620">
        <f t="shared" si="1"/>
        <v>2.906890143</v>
      </c>
    </row>
    <row r="112" ht="19.5" customHeight="1">
      <c r="A112" s="613">
        <f>A110+1</f>
        <v>52</v>
      </c>
      <c r="B112" s="613" t="s">
        <v>1068</v>
      </c>
      <c r="C112" s="613" t="s">
        <v>299</v>
      </c>
      <c r="D112" s="613" t="s">
        <v>261</v>
      </c>
      <c r="E112" s="614">
        <v>419.0</v>
      </c>
      <c r="F112" s="613"/>
      <c r="G112" s="616"/>
      <c r="H112" s="614"/>
      <c r="I112" s="614"/>
      <c r="J112" s="615">
        <v>231.525</v>
      </c>
      <c r="K112" s="613" t="s">
        <v>1068</v>
      </c>
      <c r="L112" s="619">
        <f>H111+H113</f>
        <v>836</v>
      </c>
      <c r="M112" s="616">
        <v>418.0</v>
      </c>
      <c r="N112" s="616">
        <v>230.0</v>
      </c>
      <c r="O112" s="616">
        <v>219.0</v>
      </c>
      <c r="P112" s="616">
        <v>449.0</v>
      </c>
      <c r="Q112" s="616">
        <v>224.0</v>
      </c>
      <c r="R112" s="616">
        <v>217.0</v>
      </c>
      <c r="S112" s="616">
        <v>441.0</v>
      </c>
      <c r="T112" s="617">
        <v>343874.14</v>
      </c>
      <c r="U112" s="617">
        <v>3147900.729</v>
      </c>
      <c r="V112" s="618"/>
      <c r="W112" s="613"/>
      <c r="X112" s="613" t="s">
        <v>1095</v>
      </c>
      <c r="Y112" s="613" t="s">
        <v>769</v>
      </c>
      <c r="Z112" s="613" t="s">
        <v>764</v>
      </c>
      <c r="AA112" s="613"/>
      <c r="AC112" s="620">
        <f t="shared" si="1"/>
        <v>0</v>
      </c>
    </row>
    <row r="113" ht="19.5" customHeight="1">
      <c r="A113" s="613"/>
      <c r="B113" s="613"/>
      <c r="C113" s="613"/>
      <c r="D113" s="613"/>
      <c r="E113" s="614"/>
      <c r="F113" s="613"/>
      <c r="G113" s="616"/>
      <c r="H113" s="614">
        <v>419.0</v>
      </c>
      <c r="I113" s="614">
        <f>H113+I111</f>
        <v>20767.231</v>
      </c>
      <c r="J113" s="615"/>
      <c r="K113" s="613"/>
      <c r="L113" s="619"/>
      <c r="M113" s="616"/>
      <c r="N113" s="616"/>
      <c r="O113" s="616"/>
      <c r="P113" s="616"/>
      <c r="Q113" s="616"/>
      <c r="R113" s="616"/>
      <c r="S113" s="616"/>
      <c r="T113" s="617"/>
      <c r="U113" s="617"/>
      <c r="V113" s="618"/>
      <c r="W113" s="613"/>
      <c r="X113" s="613" t="s">
        <v>1068</v>
      </c>
      <c r="Y113" s="613" t="s">
        <v>1068</v>
      </c>
      <c r="Z113" s="613" t="s">
        <v>1068</v>
      </c>
      <c r="AA113" s="613"/>
      <c r="AC113" s="620">
        <f t="shared" si="1"/>
        <v>2.966747286</v>
      </c>
    </row>
    <row r="114" ht="19.5" customHeight="1">
      <c r="A114" s="613">
        <f>A112+1</f>
        <v>53</v>
      </c>
      <c r="B114" s="613" t="s">
        <v>1068</v>
      </c>
      <c r="C114" s="613" t="s">
        <v>300</v>
      </c>
      <c r="D114" s="613" t="s">
        <v>249</v>
      </c>
      <c r="E114" s="614">
        <v>419.0</v>
      </c>
      <c r="F114" s="613"/>
      <c r="G114" s="616"/>
      <c r="H114" s="614"/>
      <c r="I114" s="614"/>
      <c r="J114" s="615">
        <v>226.613</v>
      </c>
      <c r="K114" s="613" t="s">
        <v>1068</v>
      </c>
      <c r="L114" s="619">
        <f>H113+H115</f>
        <v>838</v>
      </c>
      <c r="M114" s="616">
        <v>419.0</v>
      </c>
      <c r="N114" s="616">
        <v>201.0</v>
      </c>
      <c r="O114" s="616">
        <v>185.0</v>
      </c>
      <c r="P114" s="616">
        <v>386.0</v>
      </c>
      <c r="Q114" s="616">
        <v>204.0</v>
      </c>
      <c r="R114" s="616">
        <v>193.0</v>
      </c>
      <c r="S114" s="616">
        <v>397.0</v>
      </c>
      <c r="T114" s="617">
        <v>344289.496</v>
      </c>
      <c r="U114" s="617">
        <v>3147845.587</v>
      </c>
      <c r="V114" s="618"/>
      <c r="W114" s="613"/>
      <c r="X114" s="613" t="s">
        <v>1095</v>
      </c>
      <c r="Y114" s="613" t="s">
        <v>769</v>
      </c>
      <c r="Z114" s="613" t="s">
        <v>764</v>
      </c>
      <c r="AA114" s="613"/>
      <c r="AC114" s="620">
        <f t="shared" si="1"/>
        <v>0</v>
      </c>
    </row>
    <row r="115" ht="19.5" customHeight="1">
      <c r="A115" s="613"/>
      <c r="B115" s="613"/>
      <c r="C115" s="613"/>
      <c r="D115" s="613"/>
      <c r="E115" s="614"/>
      <c r="F115" s="613"/>
      <c r="G115" s="616"/>
      <c r="H115" s="614">
        <v>419.0</v>
      </c>
      <c r="I115" s="614">
        <f>H115+I113</f>
        <v>21186.231</v>
      </c>
      <c r="J115" s="615"/>
      <c r="K115" s="613"/>
      <c r="L115" s="619"/>
      <c r="M115" s="616"/>
      <c r="N115" s="616"/>
      <c r="O115" s="616"/>
      <c r="P115" s="616"/>
      <c r="Q115" s="616"/>
      <c r="R115" s="616"/>
      <c r="S115" s="616"/>
      <c r="T115" s="617"/>
      <c r="U115" s="617"/>
      <c r="V115" s="618" t="s">
        <v>1092</v>
      </c>
      <c r="W115" s="613"/>
      <c r="X115" s="613" t="s">
        <v>1068</v>
      </c>
      <c r="Y115" s="613" t="s">
        <v>1068</v>
      </c>
      <c r="Z115" s="613" t="s">
        <v>1068</v>
      </c>
      <c r="AA115" s="613"/>
      <c r="AC115" s="620">
        <f t="shared" si="1"/>
        <v>3.026604429</v>
      </c>
    </row>
    <row r="116" ht="19.5" customHeight="1">
      <c r="A116" s="613">
        <f>A114+1</f>
        <v>54</v>
      </c>
      <c r="B116" s="613" t="s">
        <v>1068</v>
      </c>
      <c r="C116" s="613" t="s">
        <v>301</v>
      </c>
      <c r="D116" s="613" t="s">
        <v>249</v>
      </c>
      <c r="E116" s="614">
        <v>420.0</v>
      </c>
      <c r="F116" s="613"/>
      <c r="G116" s="616"/>
      <c r="H116" s="614"/>
      <c r="I116" s="614"/>
      <c r="J116" s="615">
        <v>231.673</v>
      </c>
      <c r="K116" s="613" t="s">
        <v>1068</v>
      </c>
      <c r="L116" s="619">
        <f>H115+H117</f>
        <v>839</v>
      </c>
      <c r="M116" s="616">
        <v>419.5</v>
      </c>
      <c r="N116" s="616">
        <v>234.0</v>
      </c>
      <c r="O116" s="616">
        <v>229.0</v>
      </c>
      <c r="P116" s="616">
        <v>463.0</v>
      </c>
      <c r="Q116" s="616">
        <v>228.0</v>
      </c>
      <c r="R116" s="616">
        <v>224.0</v>
      </c>
      <c r="S116" s="616">
        <v>452.0</v>
      </c>
      <c r="T116" s="617">
        <v>344704.852</v>
      </c>
      <c r="U116" s="617">
        <v>3147790.446</v>
      </c>
      <c r="V116" s="618"/>
      <c r="W116" s="613"/>
      <c r="X116" s="613" t="s">
        <v>1095</v>
      </c>
      <c r="Y116" s="613" t="s">
        <v>769</v>
      </c>
      <c r="Z116" s="613" t="s">
        <v>764</v>
      </c>
      <c r="AA116" s="613"/>
      <c r="AC116" s="620">
        <f t="shared" si="1"/>
        <v>0</v>
      </c>
    </row>
    <row r="117" ht="19.5" customHeight="1">
      <c r="A117" s="613"/>
      <c r="B117" s="613"/>
      <c r="C117" s="613"/>
      <c r="D117" s="613"/>
      <c r="E117" s="614"/>
      <c r="F117" s="613"/>
      <c r="G117" s="616"/>
      <c r="H117" s="614">
        <v>420.0</v>
      </c>
      <c r="I117" s="614">
        <f>H117+I115</f>
        <v>21606.231</v>
      </c>
      <c r="J117" s="615"/>
      <c r="K117" s="613"/>
      <c r="L117" s="619"/>
      <c r="M117" s="616"/>
      <c r="N117" s="616"/>
      <c r="O117" s="616"/>
      <c r="P117" s="616"/>
      <c r="Q117" s="616"/>
      <c r="R117" s="616"/>
      <c r="S117" s="616"/>
      <c r="T117" s="617"/>
      <c r="U117" s="617"/>
      <c r="V117" s="618"/>
      <c r="W117" s="613"/>
      <c r="X117" s="613" t="s">
        <v>1068</v>
      </c>
      <c r="Y117" s="613" t="s">
        <v>1068</v>
      </c>
      <c r="Z117" s="613" t="s">
        <v>1068</v>
      </c>
      <c r="AA117" s="613"/>
      <c r="AC117" s="620">
        <f t="shared" si="1"/>
        <v>3.086604429</v>
      </c>
    </row>
    <row r="118" ht="19.5" customHeight="1">
      <c r="A118" s="613">
        <f>A116+1</f>
        <v>55</v>
      </c>
      <c r="B118" s="613" t="s">
        <v>1068</v>
      </c>
      <c r="C118" s="613" t="s">
        <v>302</v>
      </c>
      <c r="D118" s="613" t="s">
        <v>303</v>
      </c>
      <c r="E118" s="614">
        <v>419.0</v>
      </c>
      <c r="F118" s="613"/>
      <c r="G118" s="616">
        <f>SUM(H104:H117)</f>
        <v>2935</v>
      </c>
      <c r="H118" s="614"/>
      <c r="I118" s="614"/>
      <c r="J118" s="615">
        <v>230.863</v>
      </c>
      <c r="K118" s="613" t="s">
        <v>1068</v>
      </c>
      <c r="L118" s="619">
        <f>H117+H119</f>
        <v>839</v>
      </c>
      <c r="M118" s="616">
        <v>419.5</v>
      </c>
      <c r="N118" s="616">
        <v>192.0</v>
      </c>
      <c r="O118" s="616">
        <v>199.0</v>
      </c>
      <c r="P118" s="616">
        <v>391.0</v>
      </c>
      <c r="Q118" s="616">
        <v>198.0</v>
      </c>
      <c r="R118" s="616">
        <v>202.0</v>
      </c>
      <c r="S118" s="616">
        <v>400.0</v>
      </c>
      <c r="T118" s="617">
        <v>345121.199</v>
      </c>
      <c r="U118" s="617">
        <v>3147735.172</v>
      </c>
      <c r="V118" s="618"/>
      <c r="W118" s="613"/>
      <c r="X118" s="613" t="s">
        <v>1095</v>
      </c>
      <c r="Y118" s="613" t="s">
        <v>769</v>
      </c>
      <c r="Z118" s="613" t="s">
        <v>764</v>
      </c>
      <c r="AA118" s="613"/>
      <c r="AC118" s="620">
        <f t="shared" si="1"/>
        <v>0</v>
      </c>
    </row>
    <row r="119" ht="19.5" customHeight="1">
      <c r="A119" s="613"/>
      <c r="B119" s="613"/>
      <c r="C119" s="613"/>
      <c r="D119" s="613"/>
      <c r="E119" s="614"/>
      <c r="F119" s="613"/>
      <c r="G119" s="616"/>
      <c r="H119" s="614">
        <v>419.0</v>
      </c>
      <c r="I119" s="614">
        <f>H119+I117</f>
        <v>22025.231</v>
      </c>
      <c r="J119" s="615"/>
      <c r="K119" s="613"/>
      <c r="L119" s="619"/>
      <c r="M119" s="616"/>
      <c r="N119" s="616"/>
      <c r="O119" s="616"/>
      <c r="P119" s="616"/>
      <c r="Q119" s="616"/>
      <c r="R119" s="616"/>
      <c r="S119" s="616"/>
      <c r="T119" s="617"/>
      <c r="U119" s="617"/>
      <c r="V119" s="618"/>
      <c r="W119" s="613"/>
      <c r="X119" s="613" t="s">
        <v>1068</v>
      </c>
      <c r="Y119" s="613" t="s">
        <v>1068</v>
      </c>
      <c r="Z119" s="613" t="s">
        <v>1068</v>
      </c>
      <c r="AA119" s="613"/>
      <c r="AC119" s="620">
        <f t="shared" si="1"/>
        <v>3.146461571</v>
      </c>
    </row>
    <row r="120" ht="19.5" customHeight="1">
      <c r="A120" s="613">
        <f>A118+1</f>
        <v>56</v>
      </c>
      <c r="B120" s="613" t="s">
        <v>1068</v>
      </c>
      <c r="C120" s="613" t="s">
        <v>304</v>
      </c>
      <c r="D120" s="613" t="s">
        <v>249</v>
      </c>
      <c r="E120" s="614">
        <v>420.0</v>
      </c>
      <c r="F120" s="613"/>
      <c r="G120" s="616"/>
      <c r="H120" s="614"/>
      <c r="I120" s="614"/>
      <c r="J120" s="615">
        <v>230.207</v>
      </c>
      <c r="K120" s="613" t="s">
        <v>1068</v>
      </c>
      <c r="L120" s="619">
        <f>H119+H121</f>
        <v>839</v>
      </c>
      <c r="M120" s="616">
        <v>419.5</v>
      </c>
      <c r="N120" s="616">
        <v>221.0</v>
      </c>
      <c r="O120" s="616">
        <v>244.0</v>
      </c>
      <c r="P120" s="616">
        <v>465.0</v>
      </c>
      <c r="Q120" s="616">
        <v>218.0</v>
      </c>
      <c r="R120" s="616">
        <v>235.0</v>
      </c>
      <c r="S120" s="616">
        <v>453.0</v>
      </c>
      <c r="T120" s="617">
        <v>345536.555</v>
      </c>
      <c r="U120" s="617">
        <v>3147680.031</v>
      </c>
      <c r="V120" s="618"/>
      <c r="W120" s="613"/>
      <c r="X120" s="613" t="s">
        <v>1095</v>
      </c>
      <c r="Y120" s="613" t="s">
        <v>769</v>
      </c>
      <c r="Z120" s="613" t="s">
        <v>764</v>
      </c>
      <c r="AA120" s="613"/>
      <c r="AC120" s="620">
        <f t="shared" si="1"/>
        <v>0</v>
      </c>
    </row>
    <row r="121" ht="19.5" customHeight="1">
      <c r="A121" s="613"/>
      <c r="B121" s="613"/>
      <c r="C121" s="613"/>
      <c r="D121" s="613"/>
      <c r="E121" s="614"/>
      <c r="F121" s="613"/>
      <c r="G121" s="616"/>
      <c r="H121" s="614">
        <v>420.0</v>
      </c>
      <c r="I121" s="614">
        <f>H121+I119</f>
        <v>22445.231</v>
      </c>
      <c r="J121" s="615"/>
      <c r="K121" s="613"/>
      <c r="L121" s="619"/>
      <c r="M121" s="616"/>
      <c r="N121" s="616"/>
      <c r="O121" s="616"/>
      <c r="P121" s="616"/>
      <c r="Q121" s="616"/>
      <c r="R121" s="616"/>
      <c r="S121" s="616"/>
      <c r="T121" s="617"/>
      <c r="U121" s="617"/>
      <c r="V121" s="618" t="s">
        <v>1098</v>
      </c>
      <c r="W121" s="613"/>
      <c r="X121" s="613" t="s">
        <v>1068</v>
      </c>
      <c r="Y121" s="613" t="s">
        <v>1068</v>
      </c>
      <c r="Z121" s="613" t="s">
        <v>1068</v>
      </c>
      <c r="AA121" s="613"/>
      <c r="AC121" s="620">
        <f t="shared" si="1"/>
        <v>3.206461571</v>
      </c>
    </row>
    <row r="122" ht="19.5" customHeight="1">
      <c r="A122" s="613">
        <f>A120+1</f>
        <v>57</v>
      </c>
      <c r="B122" s="613" t="s">
        <v>1068</v>
      </c>
      <c r="C122" s="613" t="s">
        <v>305</v>
      </c>
      <c r="D122" s="613" t="s">
        <v>261</v>
      </c>
      <c r="E122" s="614">
        <v>419.0</v>
      </c>
      <c r="F122" s="613"/>
      <c r="G122" s="616"/>
      <c r="H122" s="614"/>
      <c r="I122" s="614"/>
      <c r="J122" s="615">
        <v>226.3</v>
      </c>
      <c r="K122" s="613" t="s">
        <v>1068</v>
      </c>
      <c r="L122" s="619">
        <f>H121+H123</f>
        <v>839</v>
      </c>
      <c r="M122" s="616">
        <v>419.5</v>
      </c>
      <c r="N122" s="616">
        <v>177.0</v>
      </c>
      <c r="O122" s="616">
        <v>206.0</v>
      </c>
      <c r="P122" s="616">
        <v>383.0</v>
      </c>
      <c r="Q122" s="616">
        <v>187.0</v>
      </c>
      <c r="R122" s="616">
        <v>208.0</v>
      </c>
      <c r="S122" s="616">
        <v>395.0</v>
      </c>
      <c r="T122" s="617">
        <v>345952.902</v>
      </c>
      <c r="U122" s="617">
        <v>3147624.757</v>
      </c>
      <c r="V122" s="618"/>
      <c r="W122" s="613"/>
      <c r="X122" s="613" t="s">
        <v>1095</v>
      </c>
      <c r="Y122" s="613" t="s">
        <v>769</v>
      </c>
      <c r="Z122" s="613" t="s">
        <v>764</v>
      </c>
      <c r="AA122" s="613"/>
      <c r="AC122" s="620">
        <f t="shared" si="1"/>
        <v>0</v>
      </c>
    </row>
    <row r="123" ht="19.5" customHeight="1">
      <c r="A123" s="613"/>
      <c r="B123" s="613"/>
      <c r="C123" s="613"/>
      <c r="D123" s="613"/>
      <c r="E123" s="614"/>
      <c r="F123" s="613"/>
      <c r="G123" s="616"/>
      <c r="H123" s="614">
        <v>419.0</v>
      </c>
      <c r="I123" s="614">
        <f>H123+I121</f>
        <v>22864.231</v>
      </c>
      <c r="J123" s="615"/>
      <c r="K123" s="613"/>
      <c r="L123" s="619"/>
      <c r="M123" s="616"/>
      <c r="N123" s="616"/>
      <c r="O123" s="616"/>
      <c r="P123" s="616"/>
      <c r="Q123" s="616"/>
      <c r="R123" s="616"/>
      <c r="S123" s="616"/>
      <c r="T123" s="617"/>
      <c r="U123" s="617"/>
      <c r="V123" s="618"/>
      <c r="W123" s="613"/>
      <c r="X123" s="613" t="s">
        <v>1068</v>
      </c>
      <c r="Y123" s="613" t="s">
        <v>1068</v>
      </c>
      <c r="Z123" s="613" t="s">
        <v>1068</v>
      </c>
      <c r="AA123" s="613"/>
      <c r="AC123" s="620">
        <f t="shared" si="1"/>
        <v>3.266318714</v>
      </c>
    </row>
    <row r="124" ht="19.5" customHeight="1">
      <c r="A124" s="613">
        <f>A122+1</f>
        <v>58</v>
      </c>
      <c r="B124" s="613" t="s">
        <v>1068</v>
      </c>
      <c r="C124" s="613" t="s">
        <v>306</v>
      </c>
      <c r="D124" s="613" t="s">
        <v>261</v>
      </c>
      <c r="E124" s="614">
        <v>419.0</v>
      </c>
      <c r="F124" s="613"/>
      <c r="G124" s="616"/>
      <c r="H124" s="614"/>
      <c r="I124" s="614"/>
      <c r="J124" s="615">
        <v>227.053</v>
      </c>
      <c r="K124" s="613" t="s">
        <v>1068</v>
      </c>
      <c r="L124" s="619">
        <f>H123+H125</f>
        <v>838</v>
      </c>
      <c r="M124" s="616">
        <v>419.0</v>
      </c>
      <c r="N124" s="616">
        <v>214.0</v>
      </c>
      <c r="O124" s="616">
        <v>176.0</v>
      </c>
      <c r="P124" s="616">
        <v>390.0</v>
      </c>
      <c r="Q124" s="616">
        <v>213.0</v>
      </c>
      <c r="R124" s="616">
        <v>186.0</v>
      </c>
      <c r="S124" s="616">
        <v>399.0</v>
      </c>
      <c r="T124" s="617">
        <v>346368.257</v>
      </c>
      <c r="U124" s="617">
        <v>3147569.616</v>
      </c>
      <c r="V124" s="618"/>
      <c r="W124" s="613"/>
      <c r="X124" s="613" t="s">
        <v>1095</v>
      </c>
      <c r="Y124" s="613" t="s">
        <v>769</v>
      </c>
      <c r="Z124" s="613" t="s">
        <v>764</v>
      </c>
      <c r="AA124" s="613"/>
      <c r="AC124" s="620">
        <f t="shared" si="1"/>
        <v>0</v>
      </c>
    </row>
    <row r="125" ht="19.5" customHeight="1">
      <c r="A125" s="613"/>
      <c r="B125" s="613"/>
      <c r="C125" s="613"/>
      <c r="D125" s="613"/>
      <c r="E125" s="614"/>
      <c r="F125" s="613"/>
      <c r="G125" s="616"/>
      <c r="H125" s="614">
        <v>419.0</v>
      </c>
      <c r="I125" s="614">
        <f>H125+I123</f>
        <v>23283.231</v>
      </c>
      <c r="J125" s="615"/>
      <c r="K125" s="613"/>
      <c r="L125" s="619"/>
      <c r="M125" s="616"/>
      <c r="N125" s="616"/>
      <c r="O125" s="616"/>
      <c r="P125" s="616"/>
      <c r="Q125" s="616"/>
      <c r="R125" s="616"/>
      <c r="S125" s="616"/>
      <c r="T125" s="617"/>
      <c r="U125" s="617"/>
      <c r="V125" s="618"/>
      <c r="W125" s="613"/>
      <c r="X125" s="613" t="s">
        <v>1068</v>
      </c>
      <c r="Y125" s="613" t="s">
        <v>1068</v>
      </c>
      <c r="Z125" s="613" t="s">
        <v>1068</v>
      </c>
      <c r="AA125" s="613"/>
      <c r="AC125" s="620">
        <f t="shared" si="1"/>
        <v>3.326175857</v>
      </c>
    </row>
    <row r="126" ht="19.5" customHeight="1">
      <c r="A126" s="613">
        <f>A124+1</f>
        <v>59</v>
      </c>
      <c r="B126" s="613"/>
      <c r="C126" s="613" t="s">
        <v>307</v>
      </c>
      <c r="D126" s="613" t="s">
        <v>251</v>
      </c>
      <c r="E126" s="614">
        <v>419.406</v>
      </c>
      <c r="F126" s="613"/>
      <c r="G126" s="616"/>
      <c r="H126" s="614"/>
      <c r="I126" s="614"/>
      <c r="J126" s="615">
        <v>227.996</v>
      </c>
      <c r="K126" s="613" t="s">
        <v>1068</v>
      </c>
      <c r="L126" s="619">
        <f>H125+H127</f>
        <v>838.406</v>
      </c>
      <c r="M126" s="616">
        <v>419.203</v>
      </c>
      <c r="N126" s="616">
        <v>243.0</v>
      </c>
      <c r="O126" s="616">
        <v>238.0</v>
      </c>
      <c r="P126" s="616">
        <v>481.0</v>
      </c>
      <c r="Q126" s="616">
        <v>234.0</v>
      </c>
      <c r="R126" s="616">
        <v>231.0</v>
      </c>
      <c r="S126" s="616">
        <v>465.0</v>
      </c>
      <c r="T126" s="617">
        <v>346783.613</v>
      </c>
      <c r="U126" s="617">
        <v>3147514.474</v>
      </c>
      <c r="V126" s="618"/>
      <c r="W126" s="613"/>
      <c r="X126" s="613" t="s">
        <v>1095</v>
      </c>
      <c r="Y126" s="613" t="s">
        <v>769</v>
      </c>
      <c r="Z126" s="613" t="s">
        <v>764</v>
      </c>
      <c r="AA126" s="613"/>
      <c r="AC126" s="620">
        <f t="shared" si="1"/>
        <v>0</v>
      </c>
    </row>
    <row r="127" ht="19.5" customHeight="1">
      <c r="A127" s="613"/>
      <c r="B127" s="613"/>
      <c r="C127" s="613"/>
      <c r="D127" s="613"/>
      <c r="E127" s="614"/>
      <c r="F127" s="613"/>
      <c r="G127" s="616"/>
      <c r="H127" s="614">
        <v>419.406</v>
      </c>
      <c r="I127" s="614">
        <f>H127+I125</f>
        <v>23702.637</v>
      </c>
      <c r="J127" s="615"/>
      <c r="K127" s="613"/>
      <c r="L127" s="619"/>
      <c r="M127" s="616"/>
      <c r="N127" s="616"/>
      <c r="O127" s="616"/>
      <c r="P127" s="616"/>
      <c r="Q127" s="616"/>
      <c r="R127" s="616"/>
      <c r="S127" s="616"/>
      <c r="T127" s="617"/>
      <c r="U127" s="617"/>
      <c r="V127" s="618" t="s">
        <v>1092</v>
      </c>
      <c r="W127" s="613"/>
      <c r="X127" s="613" t="s">
        <v>1068</v>
      </c>
      <c r="Y127" s="613" t="s">
        <v>1068</v>
      </c>
      <c r="Z127" s="613" t="s">
        <v>1068</v>
      </c>
      <c r="AA127" s="613"/>
      <c r="AC127" s="620">
        <f t="shared" si="1"/>
        <v>3.386091</v>
      </c>
    </row>
    <row r="128" ht="19.5" customHeight="1">
      <c r="A128" s="613">
        <f>A126+1</f>
        <v>60</v>
      </c>
      <c r="B128" s="613" t="s">
        <v>1099</v>
      </c>
      <c r="C128" s="613" t="s">
        <v>308</v>
      </c>
      <c r="D128" s="613" t="s">
        <v>287</v>
      </c>
      <c r="E128" s="614">
        <v>403.0</v>
      </c>
      <c r="F128" s="613"/>
      <c r="G128" s="616">
        <f>SUM(H118:H127)</f>
        <v>2096.406</v>
      </c>
      <c r="H128" s="614"/>
      <c r="I128" s="614"/>
      <c r="J128" s="615">
        <v>231.199</v>
      </c>
      <c r="K128" s="613" t="s">
        <v>1100</v>
      </c>
      <c r="L128" s="619">
        <f>H127+H129</f>
        <v>822.406</v>
      </c>
      <c r="M128" s="616">
        <v>411.203</v>
      </c>
      <c r="N128" s="616">
        <v>182.0</v>
      </c>
      <c r="O128" s="616">
        <v>201.0</v>
      </c>
      <c r="P128" s="616">
        <v>383.0</v>
      </c>
      <c r="Q128" s="616">
        <v>190.0</v>
      </c>
      <c r="R128" s="616">
        <v>201.0</v>
      </c>
      <c r="S128" s="616">
        <v>391.0</v>
      </c>
      <c r="T128" s="617">
        <v>347199.371</v>
      </c>
      <c r="U128" s="617">
        <v>3147459.279</v>
      </c>
      <c r="V128" s="618"/>
      <c r="W128" s="613"/>
      <c r="X128" s="613" t="s">
        <v>1095</v>
      </c>
      <c r="Y128" s="613" t="s">
        <v>769</v>
      </c>
      <c r="Z128" s="613" t="s">
        <v>764</v>
      </c>
      <c r="AA128" s="613"/>
      <c r="AC128" s="620">
        <f t="shared" si="1"/>
        <v>0</v>
      </c>
    </row>
    <row r="129" ht="19.5" customHeight="1">
      <c r="A129" s="613"/>
      <c r="B129" s="613"/>
      <c r="C129" s="613"/>
      <c r="D129" s="613"/>
      <c r="E129" s="614"/>
      <c r="F129" s="613"/>
      <c r="G129" s="616"/>
      <c r="H129" s="614">
        <v>403.0</v>
      </c>
      <c r="I129" s="614">
        <f>H129+I127</f>
        <v>24105.637</v>
      </c>
      <c r="J129" s="615"/>
      <c r="K129" s="613"/>
      <c r="L129" s="619"/>
      <c r="M129" s="616"/>
      <c r="N129" s="616"/>
      <c r="O129" s="616"/>
      <c r="P129" s="616"/>
      <c r="Q129" s="616"/>
      <c r="R129" s="616"/>
      <c r="S129" s="616"/>
      <c r="T129" s="617"/>
      <c r="U129" s="617"/>
      <c r="V129" s="618" t="s">
        <v>1091</v>
      </c>
      <c r="W129" s="613"/>
      <c r="X129" s="613" t="s">
        <v>1068</v>
      </c>
      <c r="Y129" s="613" t="s">
        <v>1068</v>
      </c>
      <c r="Z129" s="613" t="s">
        <v>1068</v>
      </c>
      <c r="AA129" s="613"/>
      <c r="AC129" s="620">
        <f t="shared" si="1"/>
        <v>3.443662429</v>
      </c>
    </row>
    <row r="130" ht="19.5" customHeight="1">
      <c r="A130" s="613">
        <f>A128+1</f>
        <v>61</v>
      </c>
      <c r="B130" s="613" t="s">
        <v>1068</v>
      </c>
      <c r="C130" s="613" t="s">
        <v>309</v>
      </c>
      <c r="D130" s="613" t="s">
        <v>261</v>
      </c>
      <c r="E130" s="614">
        <v>437.0</v>
      </c>
      <c r="F130" s="613"/>
      <c r="G130" s="616"/>
      <c r="H130" s="614"/>
      <c r="I130" s="614"/>
      <c r="J130" s="615">
        <v>228.452</v>
      </c>
      <c r="K130" s="613"/>
      <c r="L130" s="619">
        <f>H129+H131</f>
        <v>840</v>
      </c>
      <c r="M130" s="616">
        <v>420.0</v>
      </c>
      <c r="N130" s="616">
        <v>203.0</v>
      </c>
      <c r="O130" s="616">
        <v>200.0</v>
      </c>
      <c r="P130" s="616">
        <v>403.0</v>
      </c>
      <c r="Q130" s="616">
        <v>203.0</v>
      </c>
      <c r="R130" s="616">
        <v>206.0</v>
      </c>
      <c r="S130" s="616">
        <v>409.0</v>
      </c>
      <c r="T130" s="617">
        <v>347602.214</v>
      </c>
      <c r="U130" s="617">
        <v>3147448.02</v>
      </c>
      <c r="V130" s="618"/>
      <c r="W130" s="613"/>
      <c r="X130" s="613" t="s">
        <v>1095</v>
      </c>
      <c r="Y130" s="613" t="s">
        <v>769</v>
      </c>
      <c r="Z130" s="613" t="s">
        <v>764</v>
      </c>
      <c r="AA130" s="613"/>
      <c r="AC130" s="620">
        <f t="shared" si="1"/>
        <v>0</v>
      </c>
    </row>
    <row r="131" ht="19.5" customHeight="1">
      <c r="A131" s="613"/>
      <c r="B131" s="613"/>
      <c r="C131" s="613"/>
      <c r="D131" s="613"/>
      <c r="E131" s="614"/>
      <c r="F131" s="613"/>
      <c r="G131" s="616"/>
      <c r="H131" s="614">
        <v>437.0</v>
      </c>
      <c r="I131" s="614">
        <f>H131+I129</f>
        <v>24542.637</v>
      </c>
      <c r="J131" s="615"/>
      <c r="K131" s="613"/>
      <c r="L131" s="619"/>
      <c r="M131" s="616"/>
      <c r="N131" s="616"/>
      <c r="O131" s="616"/>
      <c r="P131" s="616"/>
      <c r="Q131" s="616"/>
      <c r="R131" s="616"/>
      <c r="S131" s="616"/>
      <c r="T131" s="617"/>
      <c r="U131" s="617"/>
      <c r="V131" s="618" t="s">
        <v>1101</v>
      </c>
      <c r="W131" s="613"/>
      <c r="X131" s="613" t="s">
        <v>1068</v>
      </c>
      <c r="Y131" s="613" t="s">
        <v>1068</v>
      </c>
      <c r="Z131" s="613" t="s">
        <v>1068</v>
      </c>
      <c r="AA131" s="613"/>
      <c r="AC131" s="620">
        <f t="shared" si="1"/>
        <v>3.506091</v>
      </c>
    </row>
    <row r="132" ht="19.5" customHeight="1">
      <c r="A132" s="613">
        <f>A130+1</f>
        <v>62</v>
      </c>
      <c r="B132" s="613" t="s">
        <v>1068</v>
      </c>
      <c r="C132" s="613" t="s">
        <v>312</v>
      </c>
      <c r="D132" s="613" t="s">
        <v>261</v>
      </c>
      <c r="E132" s="614">
        <v>403.0</v>
      </c>
      <c r="F132" s="613"/>
      <c r="G132" s="616"/>
      <c r="H132" s="614"/>
      <c r="I132" s="614"/>
      <c r="J132" s="615">
        <v>232.51</v>
      </c>
      <c r="K132" s="613"/>
      <c r="L132" s="619">
        <f>H131+H133</f>
        <v>840</v>
      </c>
      <c r="M132" s="616">
        <v>420.0</v>
      </c>
      <c r="N132" s="616">
        <v>238.0</v>
      </c>
      <c r="O132" s="616">
        <v>192.0</v>
      </c>
      <c r="P132" s="616">
        <v>430.0</v>
      </c>
      <c r="Q132" s="616">
        <v>233.0</v>
      </c>
      <c r="R132" s="616">
        <v>195.0</v>
      </c>
      <c r="S132" s="616">
        <v>428.0</v>
      </c>
      <c r="T132" s="617">
        <v>348039.043</v>
      </c>
      <c r="U132" s="617">
        <v>3147435.811</v>
      </c>
      <c r="V132" s="618"/>
      <c r="W132" s="613"/>
      <c r="X132" s="613" t="s">
        <v>1095</v>
      </c>
      <c r="Y132" s="613" t="s">
        <v>769</v>
      </c>
      <c r="Z132" s="613" t="s">
        <v>764</v>
      </c>
      <c r="AA132" s="613"/>
      <c r="AC132" s="620">
        <f t="shared" si="1"/>
        <v>0</v>
      </c>
    </row>
    <row r="133" ht="19.5" customHeight="1">
      <c r="A133" s="613"/>
      <c r="B133" s="613"/>
      <c r="C133" s="613"/>
      <c r="D133" s="613"/>
      <c r="E133" s="614"/>
      <c r="F133" s="613"/>
      <c r="G133" s="616"/>
      <c r="H133" s="614">
        <v>403.0</v>
      </c>
      <c r="I133" s="614">
        <f>H133+I131</f>
        <v>24945.637</v>
      </c>
      <c r="J133" s="615"/>
      <c r="K133" s="613"/>
      <c r="L133" s="619"/>
      <c r="M133" s="616"/>
      <c r="N133" s="616"/>
      <c r="O133" s="616"/>
      <c r="P133" s="616"/>
      <c r="Q133" s="616"/>
      <c r="R133" s="616"/>
      <c r="S133" s="616"/>
      <c r="T133" s="617"/>
      <c r="U133" s="617"/>
      <c r="V133" s="618"/>
      <c r="W133" s="613"/>
      <c r="X133" s="613" t="s">
        <v>1068</v>
      </c>
      <c r="Y133" s="613" t="s">
        <v>1068</v>
      </c>
      <c r="Z133" s="613" t="s">
        <v>1068</v>
      </c>
      <c r="AA133" s="613"/>
      <c r="AC133" s="620">
        <f t="shared" si="1"/>
        <v>3.563662429</v>
      </c>
    </row>
    <row r="134" ht="19.5" customHeight="1">
      <c r="A134" s="613">
        <f>A132+1</f>
        <v>63</v>
      </c>
      <c r="B134" s="613" t="s">
        <v>1068</v>
      </c>
      <c r="C134" s="613" t="s">
        <v>313</v>
      </c>
      <c r="D134" s="613" t="s">
        <v>249</v>
      </c>
      <c r="E134" s="614">
        <v>437.0</v>
      </c>
      <c r="F134" s="613"/>
      <c r="G134" s="616"/>
      <c r="H134" s="614"/>
      <c r="I134" s="614"/>
      <c r="J134" s="615">
        <v>231.405</v>
      </c>
      <c r="K134" s="613"/>
      <c r="L134" s="619">
        <f>H133+H135</f>
        <v>840</v>
      </c>
      <c r="M134" s="616">
        <v>420.0</v>
      </c>
      <c r="N134" s="616">
        <v>211.0</v>
      </c>
      <c r="O134" s="616">
        <v>240.0</v>
      </c>
      <c r="P134" s="616">
        <v>451.0</v>
      </c>
      <c r="Q134" s="616">
        <v>209.0</v>
      </c>
      <c r="R134" s="616">
        <v>234.0</v>
      </c>
      <c r="S134" s="616">
        <v>443.0</v>
      </c>
      <c r="T134" s="617">
        <v>348441.886</v>
      </c>
      <c r="U134" s="617">
        <v>3147424.552</v>
      </c>
      <c r="V134" s="618"/>
      <c r="W134" s="613"/>
      <c r="X134" s="613" t="s">
        <v>1102</v>
      </c>
      <c r="Y134" s="613" t="s">
        <v>769</v>
      </c>
      <c r="Z134" s="613" t="s">
        <v>764</v>
      </c>
      <c r="AA134" s="613"/>
      <c r="AC134" s="620">
        <f t="shared" si="1"/>
        <v>0</v>
      </c>
    </row>
    <row r="135" ht="19.5" customHeight="1">
      <c r="A135" s="613"/>
      <c r="B135" s="613"/>
      <c r="C135" s="613"/>
      <c r="D135" s="613"/>
      <c r="E135" s="614"/>
      <c r="F135" s="613"/>
      <c r="G135" s="616"/>
      <c r="H135" s="614">
        <v>437.0</v>
      </c>
      <c r="I135" s="614">
        <f>H135+I133</f>
        <v>25382.637</v>
      </c>
      <c r="J135" s="615"/>
      <c r="K135" s="613"/>
      <c r="L135" s="619"/>
      <c r="M135" s="616"/>
      <c r="N135" s="616"/>
      <c r="O135" s="616"/>
      <c r="P135" s="616"/>
      <c r="Q135" s="616"/>
      <c r="R135" s="616"/>
      <c r="S135" s="616"/>
      <c r="T135" s="617"/>
      <c r="U135" s="617"/>
      <c r="V135" s="618"/>
      <c r="W135" s="613"/>
      <c r="X135" s="613" t="s">
        <v>1068</v>
      </c>
      <c r="Y135" s="613" t="s">
        <v>1068</v>
      </c>
      <c r="Z135" s="613" t="s">
        <v>1068</v>
      </c>
      <c r="AA135" s="613"/>
      <c r="AC135" s="620">
        <f t="shared" si="1"/>
        <v>3.626091</v>
      </c>
    </row>
    <row r="136" ht="19.5" customHeight="1">
      <c r="A136" s="613">
        <f>A134+1</f>
        <v>64</v>
      </c>
      <c r="B136" s="613"/>
      <c r="C136" s="613" t="s">
        <v>314</v>
      </c>
      <c r="D136" s="613" t="s">
        <v>261</v>
      </c>
      <c r="E136" s="614">
        <v>363.0</v>
      </c>
      <c r="F136" s="613"/>
      <c r="G136" s="616"/>
      <c r="H136" s="614"/>
      <c r="I136" s="614"/>
      <c r="J136" s="615">
        <v>229.886</v>
      </c>
      <c r="K136" s="613"/>
      <c r="L136" s="619">
        <f>H135+H137</f>
        <v>800</v>
      </c>
      <c r="M136" s="616">
        <v>400.0</v>
      </c>
      <c r="N136" s="616">
        <v>198.0</v>
      </c>
      <c r="O136" s="616">
        <v>150.0</v>
      </c>
      <c r="P136" s="616">
        <v>348.0</v>
      </c>
      <c r="Q136" s="616">
        <v>204.0</v>
      </c>
      <c r="R136" s="616">
        <v>159.0</v>
      </c>
      <c r="S136" s="616">
        <v>363.0</v>
      </c>
      <c r="T136" s="617">
        <v>348878.715</v>
      </c>
      <c r="U136" s="617">
        <v>3147412.343</v>
      </c>
      <c r="V136" s="618"/>
      <c r="W136" s="613"/>
      <c r="X136" s="613" t="s">
        <v>1102</v>
      </c>
      <c r="Y136" s="613" t="s">
        <v>769</v>
      </c>
      <c r="Z136" s="613" t="s">
        <v>764</v>
      </c>
      <c r="AA136" s="613"/>
      <c r="AC136" s="620">
        <f t="shared" si="1"/>
        <v>0</v>
      </c>
    </row>
    <row r="137" ht="19.5" customHeight="1">
      <c r="A137" s="613"/>
      <c r="B137" s="613"/>
      <c r="C137" s="613"/>
      <c r="D137" s="613"/>
      <c r="E137" s="614"/>
      <c r="F137" s="613"/>
      <c r="G137" s="616"/>
      <c r="H137" s="614">
        <v>363.0</v>
      </c>
      <c r="I137" s="614">
        <f>H137+I135</f>
        <v>25745.637</v>
      </c>
      <c r="J137" s="615"/>
      <c r="K137" s="613"/>
      <c r="L137" s="619"/>
      <c r="M137" s="616"/>
      <c r="N137" s="616"/>
      <c r="O137" s="616"/>
      <c r="P137" s="616"/>
      <c r="Q137" s="616"/>
      <c r="R137" s="616"/>
      <c r="S137" s="616"/>
      <c r="T137" s="617"/>
      <c r="U137" s="617"/>
      <c r="V137" s="628"/>
      <c r="W137" s="613"/>
      <c r="X137" s="613" t="s">
        <v>1068</v>
      </c>
      <c r="Y137" s="613" t="s">
        <v>1068</v>
      </c>
      <c r="Z137" s="613" t="s">
        <v>1068</v>
      </c>
      <c r="AA137" s="613"/>
      <c r="AC137" s="620">
        <f t="shared" si="1"/>
        <v>3.677948143</v>
      </c>
    </row>
    <row r="138" ht="19.5" customHeight="1">
      <c r="A138" s="613">
        <f>A136+1</f>
        <v>65</v>
      </c>
      <c r="B138" s="613"/>
      <c r="C138" s="613" t="s">
        <v>315</v>
      </c>
      <c r="D138" s="613" t="s">
        <v>251</v>
      </c>
      <c r="E138" s="614">
        <v>469.0</v>
      </c>
      <c r="F138" s="613"/>
      <c r="G138" s="616"/>
      <c r="H138" s="614"/>
      <c r="I138" s="614"/>
      <c r="J138" s="615">
        <v>229.627</v>
      </c>
      <c r="K138" s="613"/>
      <c r="L138" s="619">
        <f>H137+H139</f>
        <v>832</v>
      </c>
      <c r="M138" s="616">
        <v>416.0</v>
      </c>
      <c r="N138" s="616">
        <v>213.0</v>
      </c>
      <c r="O138" s="616">
        <v>251.0</v>
      </c>
      <c r="P138" s="616">
        <v>464.0</v>
      </c>
      <c r="Q138" s="616">
        <v>205.0</v>
      </c>
      <c r="R138" s="616">
        <v>247.0</v>
      </c>
      <c r="S138" s="616">
        <v>452.0</v>
      </c>
      <c r="T138" s="617">
        <v>349241.574</v>
      </c>
      <c r="U138" s="617">
        <v>3147402.202</v>
      </c>
      <c r="V138" s="629"/>
      <c r="W138" s="613"/>
      <c r="X138" s="613" t="s">
        <v>1102</v>
      </c>
      <c r="Y138" s="613" t="s">
        <v>769</v>
      </c>
      <c r="Z138" s="613" t="s">
        <v>764</v>
      </c>
      <c r="AA138" s="613"/>
      <c r="AC138" s="620">
        <f t="shared" si="1"/>
        <v>0</v>
      </c>
    </row>
    <row r="139" ht="19.5" customHeight="1">
      <c r="A139" s="613"/>
      <c r="B139" s="613"/>
      <c r="C139" s="613"/>
      <c r="D139" s="613"/>
      <c r="E139" s="614"/>
      <c r="F139" s="613"/>
      <c r="G139" s="616"/>
      <c r="H139" s="614">
        <v>469.0</v>
      </c>
      <c r="I139" s="614">
        <f>H139+I137</f>
        <v>26214.637</v>
      </c>
      <c r="J139" s="615"/>
      <c r="K139" s="613"/>
      <c r="L139" s="619"/>
      <c r="M139" s="616"/>
      <c r="N139" s="616"/>
      <c r="O139" s="616"/>
      <c r="P139" s="616"/>
      <c r="Q139" s="616"/>
      <c r="R139" s="616"/>
      <c r="S139" s="616"/>
      <c r="T139" s="617"/>
      <c r="U139" s="617"/>
      <c r="V139" s="618"/>
      <c r="W139" s="613"/>
      <c r="X139" s="613" t="s">
        <v>1068</v>
      </c>
      <c r="Y139" s="613" t="s">
        <v>1068</v>
      </c>
      <c r="Z139" s="613" t="s">
        <v>1068</v>
      </c>
      <c r="AA139" s="613"/>
      <c r="AC139" s="620">
        <f t="shared" si="1"/>
        <v>3.744948143</v>
      </c>
    </row>
    <row r="140" ht="19.5" customHeight="1">
      <c r="A140" s="613">
        <f>A138+1</f>
        <v>66</v>
      </c>
      <c r="B140" s="613" t="s">
        <v>1068</v>
      </c>
      <c r="C140" s="613" t="s">
        <v>316</v>
      </c>
      <c r="D140" s="613" t="s">
        <v>303</v>
      </c>
      <c r="E140" s="614">
        <v>403.0</v>
      </c>
      <c r="F140" s="613"/>
      <c r="G140" s="616">
        <f>SUM(H128:H139)</f>
        <v>2512</v>
      </c>
      <c r="H140" s="614"/>
      <c r="I140" s="614"/>
      <c r="J140" s="615">
        <v>231.872</v>
      </c>
      <c r="K140" s="613"/>
      <c r="L140" s="619">
        <f>H139+H141</f>
        <v>872</v>
      </c>
      <c r="M140" s="616">
        <v>436.0</v>
      </c>
      <c r="N140" s="616">
        <v>219.0</v>
      </c>
      <c r="O140" s="616">
        <v>218.0</v>
      </c>
      <c r="P140" s="616">
        <v>437.0</v>
      </c>
      <c r="Q140" s="616">
        <v>224.0</v>
      </c>
      <c r="R140" s="616">
        <v>213.0</v>
      </c>
      <c r="S140" s="616">
        <v>437.0</v>
      </c>
      <c r="T140" s="617">
        <v>349710.39</v>
      </c>
      <c r="U140" s="617">
        <v>3147389.099</v>
      </c>
      <c r="V140" s="618"/>
      <c r="W140" s="613"/>
      <c r="X140" s="613" t="s">
        <v>1102</v>
      </c>
      <c r="Y140" s="613" t="s">
        <v>769</v>
      </c>
      <c r="Z140" s="613" t="s">
        <v>764</v>
      </c>
      <c r="AA140" s="613"/>
      <c r="AC140" s="620">
        <f t="shared" si="1"/>
        <v>0</v>
      </c>
    </row>
    <row r="141" ht="19.5" customHeight="1">
      <c r="A141" s="613"/>
      <c r="B141" s="613"/>
      <c r="C141" s="613"/>
      <c r="D141" s="613"/>
      <c r="E141" s="614"/>
      <c r="F141" s="613"/>
      <c r="G141" s="616"/>
      <c r="H141" s="614">
        <v>403.0</v>
      </c>
      <c r="I141" s="614">
        <f>H141+I139</f>
        <v>26617.637</v>
      </c>
      <c r="J141" s="615"/>
      <c r="K141" s="613"/>
      <c r="L141" s="619"/>
      <c r="M141" s="616"/>
      <c r="N141" s="616"/>
      <c r="O141" s="616"/>
      <c r="P141" s="616"/>
      <c r="Q141" s="616"/>
      <c r="R141" s="616"/>
      <c r="S141" s="616"/>
      <c r="T141" s="617"/>
      <c r="U141" s="617"/>
      <c r="V141" s="618"/>
      <c r="W141" s="613"/>
      <c r="X141" s="613" t="s">
        <v>1068</v>
      </c>
      <c r="Y141" s="613" t="s">
        <v>1068</v>
      </c>
      <c r="Z141" s="613" t="s">
        <v>1068</v>
      </c>
      <c r="AA141" s="613"/>
      <c r="AC141" s="620">
        <f t="shared" si="1"/>
        <v>3.802519571</v>
      </c>
    </row>
    <row r="142" ht="19.5" customHeight="1">
      <c r="A142" s="613">
        <f>A140+1</f>
        <v>67</v>
      </c>
      <c r="B142" s="613" t="s">
        <v>1068</v>
      </c>
      <c r="C142" s="613" t="s">
        <v>317</v>
      </c>
      <c r="D142" s="613" t="s">
        <v>237</v>
      </c>
      <c r="E142" s="614">
        <v>432.0</v>
      </c>
      <c r="F142" s="613"/>
      <c r="G142" s="616"/>
      <c r="H142" s="614"/>
      <c r="I142" s="614"/>
      <c r="J142" s="615">
        <v>231.766</v>
      </c>
      <c r="K142" s="613"/>
      <c r="L142" s="619">
        <f>H141+H143</f>
        <v>835</v>
      </c>
      <c r="M142" s="616">
        <v>417.5</v>
      </c>
      <c r="N142" s="616">
        <v>186.0</v>
      </c>
      <c r="O142" s="616">
        <v>205.0</v>
      </c>
      <c r="P142" s="616">
        <v>391.0</v>
      </c>
      <c r="Q142" s="616">
        <v>191.0</v>
      </c>
      <c r="R142" s="616">
        <v>209.0</v>
      </c>
      <c r="S142" s="616">
        <v>400.0</v>
      </c>
      <c r="T142" s="617">
        <v>350113.233</v>
      </c>
      <c r="U142" s="617">
        <v>3147377.84</v>
      </c>
      <c r="V142" s="618"/>
      <c r="W142" s="613"/>
      <c r="X142" s="613" t="s">
        <v>1102</v>
      </c>
      <c r="Y142" s="613" t="s">
        <v>769</v>
      </c>
      <c r="Z142" s="613" t="s">
        <v>764</v>
      </c>
      <c r="AA142" s="613"/>
      <c r="AC142" s="620">
        <f t="shared" si="1"/>
        <v>0</v>
      </c>
    </row>
    <row r="143" ht="19.5" customHeight="1">
      <c r="A143" s="613"/>
      <c r="B143" s="613"/>
      <c r="C143" s="613"/>
      <c r="D143" s="613"/>
      <c r="E143" s="614"/>
      <c r="F143" s="613"/>
      <c r="G143" s="616"/>
      <c r="H143" s="614">
        <v>432.0</v>
      </c>
      <c r="I143" s="614">
        <f>H143+I141</f>
        <v>27049.637</v>
      </c>
      <c r="J143" s="615"/>
      <c r="K143" s="613"/>
      <c r="L143" s="619"/>
      <c r="M143" s="616"/>
      <c r="N143" s="616"/>
      <c r="O143" s="616"/>
      <c r="P143" s="616"/>
      <c r="Q143" s="616"/>
      <c r="R143" s="616"/>
      <c r="S143" s="616"/>
      <c r="T143" s="617"/>
      <c r="U143" s="617"/>
      <c r="V143" s="618" t="s">
        <v>1103</v>
      </c>
      <c r="W143" s="613"/>
      <c r="X143" s="613" t="s">
        <v>1068</v>
      </c>
      <c r="Y143" s="613" t="s">
        <v>1068</v>
      </c>
      <c r="Z143" s="613" t="s">
        <v>1068</v>
      </c>
      <c r="AA143" s="613"/>
      <c r="AC143" s="620">
        <f t="shared" si="1"/>
        <v>3.864233857</v>
      </c>
    </row>
    <row r="144" ht="19.5" customHeight="1">
      <c r="A144" s="613">
        <f>A142+1</f>
        <v>68</v>
      </c>
      <c r="B144" s="613" t="s">
        <v>1068</v>
      </c>
      <c r="C144" s="613" t="s">
        <v>318</v>
      </c>
      <c r="D144" s="613" t="s">
        <v>249</v>
      </c>
      <c r="E144" s="614">
        <v>407.0</v>
      </c>
      <c r="F144" s="613"/>
      <c r="G144" s="616"/>
      <c r="H144" s="614"/>
      <c r="I144" s="614"/>
      <c r="J144" s="615">
        <v>228.091</v>
      </c>
      <c r="K144" s="613"/>
      <c r="L144" s="619">
        <f>H143+H145</f>
        <v>839</v>
      </c>
      <c r="M144" s="616">
        <v>419.5</v>
      </c>
      <c r="N144" s="616">
        <v>228.0</v>
      </c>
      <c r="O144" s="616">
        <v>214.0</v>
      </c>
      <c r="P144" s="616">
        <v>442.0</v>
      </c>
      <c r="Q144" s="616">
        <v>225.0</v>
      </c>
      <c r="R144" s="616">
        <v>212.0</v>
      </c>
      <c r="S144" s="616">
        <v>437.0</v>
      </c>
      <c r="T144" s="617">
        <v>350545.065</v>
      </c>
      <c r="U144" s="617">
        <v>3147365.77</v>
      </c>
      <c r="V144" s="618"/>
      <c r="W144" s="613"/>
      <c r="X144" s="613" t="s">
        <v>1102</v>
      </c>
      <c r="Y144" s="613" t="s">
        <v>769</v>
      </c>
      <c r="Z144" s="613" t="s">
        <v>764</v>
      </c>
      <c r="AA144" s="613"/>
      <c r="AC144" s="620">
        <f t="shared" si="1"/>
        <v>0</v>
      </c>
    </row>
    <row r="145" ht="19.5" customHeight="1">
      <c r="A145" s="613"/>
      <c r="B145" s="613"/>
      <c r="C145" s="613"/>
      <c r="D145" s="613"/>
      <c r="E145" s="614"/>
      <c r="F145" s="613"/>
      <c r="G145" s="616"/>
      <c r="H145" s="614">
        <v>407.0</v>
      </c>
      <c r="I145" s="614">
        <f>H145+I143</f>
        <v>27456.637</v>
      </c>
      <c r="J145" s="615"/>
      <c r="K145" s="613"/>
      <c r="L145" s="619"/>
      <c r="M145" s="616"/>
      <c r="N145" s="616"/>
      <c r="O145" s="616"/>
      <c r="P145" s="616"/>
      <c r="Q145" s="616"/>
      <c r="R145" s="616"/>
      <c r="S145" s="616"/>
      <c r="T145" s="617"/>
      <c r="U145" s="617"/>
      <c r="V145" s="618"/>
      <c r="W145" s="613"/>
      <c r="X145" s="613" t="s">
        <v>1068</v>
      </c>
      <c r="Y145" s="613" t="s">
        <v>1068</v>
      </c>
      <c r="Z145" s="613" t="s">
        <v>1068</v>
      </c>
      <c r="AA145" s="613"/>
      <c r="AC145" s="620">
        <f t="shared" si="1"/>
        <v>3.922376714</v>
      </c>
    </row>
    <row r="146" ht="19.5" customHeight="1">
      <c r="A146" s="613">
        <f>A144+1</f>
        <v>69</v>
      </c>
      <c r="B146" s="613" t="s">
        <v>1068</v>
      </c>
      <c r="C146" s="613" t="s">
        <v>319</v>
      </c>
      <c r="D146" s="613" t="s">
        <v>261</v>
      </c>
      <c r="E146" s="614">
        <v>427.0</v>
      </c>
      <c r="F146" s="613"/>
      <c r="G146" s="616"/>
      <c r="H146" s="614"/>
      <c r="I146" s="614"/>
      <c r="J146" s="615">
        <v>229.003</v>
      </c>
      <c r="K146" s="613"/>
      <c r="L146" s="619">
        <f>H145+H147</f>
        <v>834</v>
      </c>
      <c r="M146" s="616">
        <v>417.0</v>
      </c>
      <c r="N146" s="616">
        <v>193.0</v>
      </c>
      <c r="O146" s="616">
        <v>178.0</v>
      </c>
      <c r="P146" s="616">
        <v>371.0</v>
      </c>
      <c r="Q146" s="616">
        <v>197.0</v>
      </c>
      <c r="R146" s="616">
        <v>189.0</v>
      </c>
      <c r="S146" s="616">
        <v>386.0</v>
      </c>
      <c r="T146" s="617">
        <v>350951.906</v>
      </c>
      <c r="U146" s="617">
        <v>3147354.4</v>
      </c>
      <c r="V146" s="618"/>
      <c r="W146" s="613"/>
      <c r="X146" s="613" t="s">
        <v>1102</v>
      </c>
      <c r="Y146" s="613" t="s">
        <v>769</v>
      </c>
      <c r="Z146" s="613" t="s">
        <v>764</v>
      </c>
      <c r="AA146" s="613"/>
      <c r="AC146" s="620">
        <f t="shared" si="1"/>
        <v>0</v>
      </c>
    </row>
    <row r="147" ht="19.5" customHeight="1">
      <c r="A147" s="613"/>
      <c r="B147" s="613"/>
      <c r="C147" s="613"/>
      <c r="D147" s="613"/>
      <c r="E147" s="614"/>
      <c r="F147" s="613"/>
      <c r="G147" s="616"/>
      <c r="H147" s="614">
        <v>427.0</v>
      </c>
      <c r="I147" s="614">
        <f>H147+I145</f>
        <v>27883.637</v>
      </c>
      <c r="J147" s="615"/>
      <c r="K147" s="613"/>
      <c r="L147" s="619"/>
      <c r="M147" s="616"/>
      <c r="N147" s="616"/>
      <c r="O147" s="616"/>
      <c r="P147" s="616"/>
      <c r="Q147" s="616"/>
      <c r="R147" s="616"/>
      <c r="S147" s="616"/>
      <c r="T147" s="617"/>
      <c r="U147" s="617"/>
      <c r="V147" s="618"/>
      <c r="W147" s="613"/>
      <c r="X147" s="613" t="s">
        <v>1068</v>
      </c>
      <c r="Y147" s="613" t="s">
        <v>1068</v>
      </c>
      <c r="Z147" s="613" t="s">
        <v>1068</v>
      </c>
      <c r="AA147" s="613"/>
      <c r="AC147" s="620">
        <f t="shared" si="1"/>
        <v>3.983376714</v>
      </c>
    </row>
    <row r="148" ht="19.5" customHeight="1">
      <c r="A148" s="613">
        <f>A146+1</f>
        <v>70</v>
      </c>
      <c r="B148" s="613" t="s">
        <v>1068</v>
      </c>
      <c r="C148" s="613" t="s">
        <v>320</v>
      </c>
      <c r="D148" s="613" t="s">
        <v>249</v>
      </c>
      <c r="E148" s="614">
        <v>385.067</v>
      </c>
      <c r="F148" s="613"/>
      <c r="G148" s="616"/>
      <c r="H148" s="614"/>
      <c r="I148" s="614"/>
      <c r="J148" s="615">
        <v>233.367</v>
      </c>
      <c r="K148" s="613"/>
      <c r="L148" s="619">
        <f>H147+H149</f>
        <v>812.067</v>
      </c>
      <c r="M148" s="616">
        <v>406.0335</v>
      </c>
      <c r="N148" s="616">
        <v>250.0</v>
      </c>
      <c r="O148" s="616">
        <v>221.0</v>
      </c>
      <c r="P148" s="616">
        <v>471.0</v>
      </c>
      <c r="Q148" s="616">
        <v>240.0</v>
      </c>
      <c r="R148" s="616">
        <v>213.0</v>
      </c>
      <c r="S148" s="616">
        <v>453.0</v>
      </c>
      <c r="T148" s="617">
        <v>351378.739</v>
      </c>
      <c r="U148" s="617">
        <v>3147342.47</v>
      </c>
      <c r="V148" s="618"/>
      <c r="W148" s="613"/>
      <c r="X148" s="613" t="s">
        <v>1102</v>
      </c>
      <c r="Y148" s="613" t="s">
        <v>769</v>
      </c>
      <c r="Z148" s="613" t="s">
        <v>764</v>
      </c>
      <c r="AA148" s="613"/>
      <c r="AC148" s="620">
        <f t="shared" si="1"/>
        <v>0</v>
      </c>
    </row>
    <row r="149" ht="19.5" customHeight="1">
      <c r="A149" s="613"/>
      <c r="B149" s="613"/>
      <c r="C149" s="613"/>
      <c r="D149" s="613"/>
      <c r="E149" s="614"/>
      <c r="F149" s="613"/>
      <c r="G149" s="616"/>
      <c r="H149" s="614">
        <v>385.067</v>
      </c>
      <c r="I149" s="614">
        <f>H149+I147</f>
        <v>28268.704</v>
      </c>
      <c r="J149" s="615"/>
      <c r="K149" s="613"/>
      <c r="L149" s="619"/>
      <c r="M149" s="616"/>
      <c r="N149" s="616"/>
      <c r="O149" s="616"/>
      <c r="P149" s="616"/>
      <c r="Q149" s="616"/>
      <c r="R149" s="616"/>
      <c r="S149" s="616"/>
      <c r="T149" s="617"/>
      <c r="U149" s="617"/>
      <c r="V149" s="618"/>
      <c r="W149" s="613"/>
      <c r="X149" s="613" t="s">
        <v>1068</v>
      </c>
      <c r="Y149" s="613" t="s">
        <v>1068</v>
      </c>
      <c r="Z149" s="613" t="s">
        <v>1068</v>
      </c>
      <c r="AA149" s="613"/>
      <c r="AC149" s="620">
        <f t="shared" si="1"/>
        <v>4.038386286</v>
      </c>
    </row>
    <row r="150" ht="19.5" customHeight="1">
      <c r="A150" s="613">
        <f>A148+1</f>
        <v>71</v>
      </c>
      <c r="B150" s="613" t="s">
        <v>1104</v>
      </c>
      <c r="C150" s="613" t="s">
        <v>321</v>
      </c>
      <c r="D150" s="613" t="s">
        <v>303</v>
      </c>
      <c r="E150" s="614">
        <v>444.0</v>
      </c>
      <c r="F150" s="613"/>
      <c r="G150" s="616">
        <f>SUM(H140:H149)</f>
        <v>2054.067</v>
      </c>
      <c r="H150" s="614"/>
      <c r="I150" s="614"/>
      <c r="J150" s="615">
        <v>231.068</v>
      </c>
      <c r="K150" s="613" t="s">
        <v>1105</v>
      </c>
      <c r="L150" s="619">
        <f>H149+H151</f>
        <v>829.067</v>
      </c>
      <c r="M150" s="616">
        <v>414.5335</v>
      </c>
      <c r="N150" s="616">
        <v>165.0</v>
      </c>
      <c r="O150" s="616">
        <v>197.0</v>
      </c>
      <c r="P150" s="616">
        <v>362.0</v>
      </c>
      <c r="Q150" s="616">
        <v>173.0</v>
      </c>
      <c r="R150" s="616">
        <v>205.0</v>
      </c>
      <c r="S150" s="616">
        <v>378.0</v>
      </c>
      <c r="T150" s="617">
        <v>351763.656</v>
      </c>
      <c r="U150" s="617">
        <v>3147331.712</v>
      </c>
      <c r="V150" s="618"/>
      <c r="W150" s="613"/>
      <c r="X150" s="613" t="s">
        <v>1102</v>
      </c>
      <c r="Y150" s="613" t="s">
        <v>769</v>
      </c>
      <c r="Z150" s="613" t="s">
        <v>764</v>
      </c>
      <c r="AA150" s="613"/>
      <c r="AC150" s="620">
        <f t="shared" si="1"/>
        <v>0</v>
      </c>
    </row>
    <row r="151" ht="19.5" customHeight="1">
      <c r="A151" s="613"/>
      <c r="B151" s="613"/>
      <c r="C151" s="613"/>
      <c r="D151" s="613"/>
      <c r="E151" s="614"/>
      <c r="F151" s="613"/>
      <c r="G151" s="616"/>
      <c r="H151" s="614">
        <v>444.0</v>
      </c>
      <c r="I151" s="614">
        <f>H151+I149</f>
        <v>28712.704</v>
      </c>
      <c r="J151" s="615"/>
      <c r="K151" s="613"/>
      <c r="L151" s="619"/>
      <c r="M151" s="616"/>
      <c r="N151" s="616"/>
      <c r="O151" s="616"/>
      <c r="P151" s="616"/>
      <c r="Q151" s="616"/>
      <c r="R151" s="616"/>
      <c r="S151" s="616"/>
      <c r="T151" s="617"/>
      <c r="U151" s="617"/>
      <c r="V151" s="618" t="s">
        <v>1091</v>
      </c>
      <c r="W151" s="613"/>
      <c r="X151" s="613" t="s">
        <v>1068</v>
      </c>
      <c r="Y151" s="613" t="s">
        <v>1068</v>
      </c>
      <c r="Z151" s="613" t="s">
        <v>1068</v>
      </c>
      <c r="AA151" s="613"/>
      <c r="AC151" s="620">
        <f t="shared" si="1"/>
        <v>4.101814857</v>
      </c>
    </row>
    <row r="152" ht="19.5" customHeight="1">
      <c r="A152" s="613">
        <f>A150+1</f>
        <v>72</v>
      </c>
      <c r="B152" s="613" t="s">
        <v>1068</v>
      </c>
      <c r="C152" s="613" t="s">
        <v>322</v>
      </c>
      <c r="D152" s="613" t="s">
        <v>249</v>
      </c>
      <c r="E152" s="614">
        <v>394.0</v>
      </c>
      <c r="F152" s="613"/>
      <c r="G152" s="616"/>
      <c r="H152" s="614"/>
      <c r="I152" s="614"/>
      <c r="J152" s="615">
        <v>233.302</v>
      </c>
      <c r="K152" s="613" t="s">
        <v>1068</v>
      </c>
      <c r="L152" s="619">
        <f>H151+H153</f>
        <v>838</v>
      </c>
      <c r="M152" s="616">
        <v>419.0</v>
      </c>
      <c r="N152" s="616">
        <v>248.0</v>
      </c>
      <c r="O152" s="616">
        <v>246.0</v>
      </c>
      <c r="P152" s="616">
        <v>494.0</v>
      </c>
      <c r="Q152" s="616">
        <v>240.0</v>
      </c>
      <c r="R152" s="616">
        <v>231.0</v>
      </c>
      <c r="S152" s="616">
        <v>471.0</v>
      </c>
      <c r="T152" s="617">
        <v>352207.5</v>
      </c>
      <c r="U152" s="617">
        <v>3147319.94</v>
      </c>
      <c r="V152" s="618"/>
      <c r="W152" s="613"/>
      <c r="X152" s="613" t="s">
        <v>1102</v>
      </c>
      <c r="Y152" s="613" t="s">
        <v>769</v>
      </c>
      <c r="Z152" s="613" t="s">
        <v>764</v>
      </c>
      <c r="AA152" s="613"/>
      <c r="AC152" s="620">
        <f t="shared" si="1"/>
        <v>0</v>
      </c>
    </row>
    <row r="153" ht="19.5" customHeight="1">
      <c r="A153" s="613"/>
      <c r="B153" s="613"/>
      <c r="C153" s="613"/>
      <c r="D153" s="613"/>
      <c r="E153" s="614"/>
      <c r="F153" s="613"/>
      <c r="G153" s="616"/>
      <c r="H153" s="614">
        <v>394.0</v>
      </c>
      <c r="I153" s="614">
        <f>H153+I151</f>
        <v>29106.704</v>
      </c>
      <c r="J153" s="615"/>
      <c r="K153" s="613"/>
      <c r="L153" s="619"/>
      <c r="M153" s="616"/>
      <c r="N153" s="616"/>
      <c r="O153" s="616"/>
      <c r="P153" s="616"/>
      <c r="Q153" s="616"/>
      <c r="R153" s="616"/>
      <c r="S153" s="616"/>
      <c r="T153" s="617"/>
      <c r="U153" s="617"/>
      <c r="V153" s="618" t="s">
        <v>1091</v>
      </c>
      <c r="W153" s="613"/>
      <c r="X153" s="613" t="s">
        <v>1068</v>
      </c>
      <c r="Y153" s="613" t="s">
        <v>1068</v>
      </c>
      <c r="Z153" s="613" t="s">
        <v>1068</v>
      </c>
      <c r="AA153" s="613"/>
      <c r="AC153" s="620">
        <f t="shared" si="1"/>
        <v>4.158100571</v>
      </c>
    </row>
    <row r="154" ht="19.5" customHeight="1">
      <c r="A154" s="613">
        <f>A152+1</f>
        <v>73</v>
      </c>
      <c r="B154" s="613" t="s">
        <v>1068</v>
      </c>
      <c r="C154" s="613" t="s">
        <v>323</v>
      </c>
      <c r="D154" s="613" t="s">
        <v>242</v>
      </c>
      <c r="E154" s="614">
        <v>367.0</v>
      </c>
      <c r="F154" s="613"/>
      <c r="G154" s="616"/>
      <c r="H154" s="614"/>
      <c r="I154" s="614"/>
      <c r="J154" s="615">
        <v>231.851</v>
      </c>
      <c r="K154" s="613" t="s">
        <v>1068</v>
      </c>
      <c r="L154" s="619">
        <f>H153+H155</f>
        <v>761</v>
      </c>
      <c r="M154" s="616">
        <v>380.5</v>
      </c>
      <c r="N154" s="616">
        <v>148.0</v>
      </c>
      <c r="O154" s="616">
        <v>186.0</v>
      </c>
      <c r="P154" s="616">
        <v>334.0</v>
      </c>
      <c r="Q154" s="616">
        <v>164.0</v>
      </c>
      <c r="R154" s="616">
        <v>186.0</v>
      </c>
      <c r="S154" s="616">
        <v>350.0</v>
      </c>
      <c r="T154" s="617">
        <v>352601.361</v>
      </c>
      <c r="U154" s="617">
        <v>3147309.493</v>
      </c>
      <c r="V154" s="618"/>
      <c r="W154" s="613"/>
      <c r="X154" s="613" t="s">
        <v>1102</v>
      </c>
      <c r="Y154" s="613" t="s">
        <v>769</v>
      </c>
      <c r="Z154" s="613" t="s">
        <v>764</v>
      </c>
      <c r="AA154" s="613"/>
      <c r="AC154" s="620">
        <f t="shared" si="1"/>
        <v>0</v>
      </c>
    </row>
    <row r="155" ht="19.5" customHeight="1">
      <c r="A155" s="613"/>
      <c r="B155" s="613"/>
      <c r="C155" s="613"/>
      <c r="D155" s="613"/>
      <c r="E155" s="614"/>
      <c r="F155" s="613"/>
      <c r="G155" s="616"/>
      <c r="H155" s="614">
        <v>367.0</v>
      </c>
      <c r="I155" s="614">
        <f>H155+I153</f>
        <v>29473.704</v>
      </c>
      <c r="J155" s="615"/>
      <c r="K155" s="613"/>
      <c r="L155" s="619"/>
      <c r="M155" s="616"/>
      <c r="N155" s="616"/>
      <c r="O155" s="616"/>
      <c r="P155" s="616"/>
      <c r="Q155" s="616"/>
      <c r="R155" s="616"/>
      <c r="S155" s="616"/>
      <c r="T155" s="617"/>
      <c r="U155" s="617"/>
      <c r="V155" s="618"/>
      <c r="W155" s="613"/>
      <c r="X155" s="613" t="s">
        <v>1068</v>
      </c>
      <c r="Y155" s="613" t="s">
        <v>1068</v>
      </c>
      <c r="Z155" s="613" t="s">
        <v>1068</v>
      </c>
      <c r="AA155" s="613"/>
      <c r="AC155" s="620">
        <f t="shared" si="1"/>
        <v>4.210529143</v>
      </c>
    </row>
    <row r="156" ht="19.5" customHeight="1">
      <c r="A156" s="613">
        <f>A154+1</f>
        <v>74</v>
      </c>
      <c r="B156" s="613"/>
      <c r="C156" s="613" t="s">
        <v>324</v>
      </c>
      <c r="D156" s="613" t="s">
        <v>237</v>
      </c>
      <c r="E156" s="614">
        <v>388.0</v>
      </c>
      <c r="F156" s="613"/>
      <c r="G156" s="616"/>
      <c r="H156" s="614"/>
      <c r="I156" s="614"/>
      <c r="J156" s="615">
        <v>229.925</v>
      </c>
      <c r="K156" s="613" t="s">
        <v>1068</v>
      </c>
      <c r="L156" s="619">
        <f>H155+H157</f>
        <v>755</v>
      </c>
      <c r="M156" s="616">
        <v>377.5</v>
      </c>
      <c r="N156" s="616">
        <v>181.0</v>
      </c>
      <c r="O156" s="616">
        <v>183.0</v>
      </c>
      <c r="P156" s="616">
        <v>364.0</v>
      </c>
      <c r="Q156" s="616">
        <v>182.0</v>
      </c>
      <c r="R156" s="616">
        <v>187.0</v>
      </c>
      <c r="S156" s="616">
        <v>369.0</v>
      </c>
      <c r="T156" s="617">
        <v>352968.232</v>
      </c>
      <c r="U156" s="617">
        <v>3147299.762</v>
      </c>
      <c r="V156" s="618"/>
      <c r="W156" s="613"/>
      <c r="X156" s="613" t="s">
        <v>1102</v>
      </c>
      <c r="Y156" s="613" t="s">
        <v>769</v>
      </c>
      <c r="Z156" s="613" t="s">
        <v>764</v>
      </c>
      <c r="AA156" s="613"/>
      <c r="AC156" s="620">
        <f t="shared" si="1"/>
        <v>0</v>
      </c>
    </row>
    <row r="157" ht="19.5" customHeight="1">
      <c r="A157" s="613"/>
      <c r="B157" s="613"/>
      <c r="C157" s="613"/>
      <c r="D157" s="613"/>
      <c r="E157" s="614"/>
      <c r="F157" s="613"/>
      <c r="G157" s="616"/>
      <c r="H157" s="614">
        <v>388.0</v>
      </c>
      <c r="I157" s="614">
        <f>H157+I155</f>
        <v>29861.704</v>
      </c>
      <c r="J157" s="615"/>
      <c r="K157" s="613"/>
      <c r="L157" s="619"/>
      <c r="M157" s="616"/>
      <c r="N157" s="616"/>
      <c r="O157" s="616"/>
      <c r="P157" s="616"/>
      <c r="Q157" s="616"/>
      <c r="R157" s="616"/>
      <c r="S157" s="616"/>
      <c r="T157" s="617"/>
      <c r="U157" s="617"/>
      <c r="V157" s="618"/>
      <c r="W157" s="613"/>
      <c r="X157" s="613" t="s">
        <v>1068</v>
      </c>
      <c r="Y157" s="613" t="s">
        <v>1068</v>
      </c>
      <c r="Z157" s="613" t="s">
        <v>1068</v>
      </c>
      <c r="AA157" s="613"/>
      <c r="AC157" s="620">
        <f t="shared" si="1"/>
        <v>4.265957714</v>
      </c>
    </row>
    <row r="158" ht="19.5" customHeight="1">
      <c r="A158" s="613">
        <f>A156+1</f>
        <v>75</v>
      </c>
      <c r="B158" s="613" t="s">
        <v>1068</v>
      </c>
      <c r="C158" s="613" t="s">
        <v>325</v>
      </c>
      <c r="D158" s="613" t="s">
        <v>237</v>
      </c>
      <c r="E158" s="614">
        <v>389.0</v>
      </c>
      <c r="F158" s="613"/>
      <c r="G158" s="616"/>
      <c r="H158" s="614"/>
      <c r="I158" s="614"/>
      <c r="J158" s="615">
        <v>231.926</v>
      </c>
      <c r="K158" s="613" t="s">
        <v>1068</v>
      </c>
      <c r="L158" s="619">
        <f>H157+H159</f>
        <v>777</v>
      </c>
      <c r="M158" s="616">
        <v>388.5</v>
      </c>
      <c r="N158" s="616">
        <v>205.0</v>
      </c>
      <c r="O158" s="616">
        <v>187.0</v>
      </c>
      <c r="P158" s="616">
        <v>392.0</v>
      </c>
      <c r="Q158" s="616">
        <v>202.0</v>
      </c>
      <c r="R158" s="616">
        <v>190.0</v>
      </c>
      <c r="S158" s="616">
        <v>392.0</v>
      </c>
      <c r="T158" s="617">
        <v>353356.096</v>
      </c>
      <c r="U158" s="617">
        <v>3147289.475</v>
      </c>
      <c r="V158" s="618"/>
      <c r="W158" s="613"/>
      <c r="X158" s="613" t="s">
        <v>1106</v>
      </c>
      <c r="Y158" s="613" t="s">
        <v>769</v>
      </c>
      <c r="Z158" s="613" t="s">
        <v>764</v>
      </c>
      <c r="AA158" s="613"/>
      <c r="AC158" s="620">
        <f t="shared" si="1"/>
        <v>0</v>
      </c>
    </row>
    <row r="159" ht="19.5" customHeight="1">
      <c r="A159" s="613"/>
      <c r="B159" s="613"/>
      <c r="C159" s="613"/>
      <c r="D159" s="613"/>
      <c r="E159" s="614"/>
      <c r="F159" s="613"/>
      <c r="G159" s="616"/>
      <c r="H159" s="614">
        <v>389.0</v>
      </c>
      <c r="I159" s="614">
        <f>H159+I157</f>
        <v>30250.704</v>
      </c>
      <c r="J159" s="615"/>
      <c r="K159" s="613"/>
      <c r="L159" s="619"/>
      <c r="M159" s="616"/>
      <c r="N159" s="616"/>
      <c r="O159" s="616"/>
      <c r="P159" s="616"/>
      <c r="Q159" s="616"/>
      <c r="R159" s="616"/>
      <c r="S159" s="616"/>
      <c r="T159" s="617"/>
      <c r="U159" s="617"/>
      <c r="V159" s="618"/>
      <c r="W159" s="613"/>
      <c r="X159" s="613" t="s">
        <v>1068</v>
      </c>
      <c r="Y159" s="613" t="s">
        <v>1068</v>
      </c>
      <c r="Z159" s="613" t="s">
        <v>1068</v>
      </c>
      <c r="AA159" s="613"/>
      <c r="AC159" s="620">
        <f t="shared" si="1"/>
        <v>4.321529143</v>
      </c>
    </row>
    <row r="160" ht="19.5" customHeight="1">
      <c r="A160" s="613">
        <f>A158+1</f>
        <v>76</v>
      </c>
      <c r="B160" s="613" t="s">
        <v>1068</v>
      </c>
      <c r="C160" s="613" t="s">
        <v>326</v>
      </c>
      <c r="D160" s="613" t="s">
        <v>242</v>
      </c>
      <c r="E160" s="614">
        <v>385.0</v>
      </c>
      <c r="F160" s="613"/>
      <c r="G160" s="616"/>
      <c r="H160" s="614"/>
      <c r="I160" s="614"/>
      <c r="J160" s="615">
        <v>234.788</v>
      </c>
      <c r="K160" s="613" t="s">
        <v>1068</v>
      </c>
      <c r="L160" s="619">
        <f>H159+H161</f>
        <v>774</v>
      </c>
      <c r="M160" s="616">
        <v>387.0</v>
      </c>
      <c r="N160" s="616">
        <v>202.0</v>
      </c>
      <c r="O160" s="616">
        <v>209.0</v>
      </c>
      <c r="P160" s="616">
        <v>411.0</v>
      </c>
      <c r="Q160" s="616">
        <v>200.0</v>
      </c>
      <c r="R160" s="616">
        <v>204.0</v>
      </c>
      <c r="S160" s="616">
        <v>404.0</v>
      </c>
      <c r="T160" s="617">
        <v>353744.959</v>
      </c>
      <c r="U160" s="617">
        <v>3147279.161</v>
      </c>
      <c r="V160" s="618"/>
      <c r="W160" s="613"/>
      <c r="X160" s="613" t="s">
        <v>1106</v>
      </c>
      <c r="Y160" s="613" t="s">
        <v>769</v>
      </c>
      <c r="Z160" s="613" t="s">
        <v>764</v>
      </c>
      <c r="AA160" s="613"/>
      <c r="AC160" s="620">
        <f t="shared" si="1"/>
        <v>0</v>
      </c>
    </row>
    <row r="161" ht="19.5" customHeight="1">
      <c r="A161" s="613"/>
      <c r="B161" s="613"/>
      <c r="C161" s="613"/>
      <c r="D161" s="613"/>
      <c r="E161" s="614"/>
      <c r="F161" s="613"/>
      <c r="G161" s="616"/>
      <c r="H161" s="614">
        <v>385.0</v>
      </c>
      <c r="I161" s="614">
        <f>H161+I159</f>
        <v>30635.704</v>
      </c>
      <c r="J161" s="615"/>
      <c r="K161" s="613"/>
      <c r="L161" s="619"/>
      <c r="M161" s="616"/>
      <c r="N161" s="616"/>
      <c r="O161" s="616"/>
      <c r="P161" s="616"/>
      <c r="Q161" s="616"/>
      <c r="R161" s="616"/>
      <c r="S161" s="616"/>
      <c r="T161" s="617"/>
      <c r="U161" s="617"/>
      <c r="V161" s="618"/>
      <c r="W161" s="613"/>
      <c r="X161" s="613" t="s">
        <v>1068</v>
      </c>
      <c r="Y161" s="613" t="s">
        <v>1068</v>
      </c>
      <c r="Z161" s="613" t="s">
        <v>1068</v>
      </c>
      <c r="AA161" s="613"/>
      <c r="AC161" s="620">
        <f t="shared" si="1"/>
        <v>4.376529143</v>
      </c>
    </row>
    <row r="162" ht="19.5" customHeight="1">
      <c r="A162" s="613">
        <f>A160+1</f>
        <v>77</v>
      </c>
      <c r="B162" s="613" t="s">
        <v>1068</v>
      </c>
      <c r="C162" s="613" t="s">
        <v>327</v>
      </c>
      <c r="D162" s="613" t="s">
        <v>237</v>
      </c>
      <c r="E162" s="614">
        <v>389.0</v>
      </c>
      <c r="F162" s="613"/>
      <c r="G162" s="616"/>
      <c r="H162" s="614"/>
      <c r="I162" s="614"/>
      <c r="J162" s="615">
        <v>230.468</v>
      </c>
      <c r="K162" s="613" t="s">
        <v>1068</v>
      </c>
      <c r="L162" s="619">
        <f>H161+H163</f>
        <v>774</v>
      </c>
      <c r="M162" s="616">
        <v>387.0</v>
      </c>
      <c r="N162" s="616">
        <v>177.0</v>
      </c>
      <c r="O162" s="616">
        <v>202.0</v>
      </c>
      <c r="P162" s="616">
        <v>379.0</v>
      </c>
      <c r="Q162" s="616">
        <v>182.0</v>
      </c>
      <c r="R162" s="616">
        <v>200.0</v>
      </c>
      <c r="S162" s="616">
        <v>382.0</v>
      </c>
      <c r="T162" s="617">
        <v>354129.824</v>
      </c>
      <c r="U162" s="617">
        <v>3147268.953</v>
      </c>
      <c r="V162" s="618"/>
      <c r="W162" s="613"/>
      <c r="X162" s="613" t="s">
        <v>1106</v>
      </c>
      <c r="Y162" s="613" t="s">
        <v>769</v>
      </c>
      <c r="Z162" s="613" t="s">
        <v>764</v>
      </c>
      <c r="AA162" s="613"/>
      <c r="AC162" s="620">
        <f t="shared" si="1"/>
        <v>0</v>
      </c>
    </row>
    <row r="163" ht="19.5" customHeight="1">
      <c r="A163" s="613"/>
      <c r="B163" s="613"/>
      <c r="C163" s="613"/>
      <c r="D163" s="613"/>
      <c r="E163" s="614"/>
      <c r="F163" s="613"/>
      <c r="G163" s="616"/>
      <c r="H163" s="614">
        <v>389.0</v>
      </c>
      <c r="I163" s="614">
        <f>H163+I161</f>
        <v>31024.704</v>
      </c>
      <c r="J163" s="615"/>
      <c r="K163" s="613"/>
      <c r="L163" s="619"/>
      <c r="M163" s="616"/>
      <c r="N163" s="616"/>
      <c r="O163" s="616"/>
      <c r="P163" s="616"/>
      <c r="Q163" s="616"/>
      <c r="R163" s="616"/>
      <c r="S163" s="616"/>
      <c r="T163" s="617"/>
      <c r="U163" s="617"/>
      <c r="V163" s="618" t="s">
        <v>1091</v>
      </c>
      <c r="W163" s="613"/>
      <c r="X163" s="613" t="s">
        <v>1068</v>
      </c>
      <c r="Y163" s="613" t="s">
        <v>1068</v>
      </c>
      <c r="Z163" s="613" t="s">
        <v>1068</v>
      </c>
      <c r="AA163" s="613"/>
      <c r="AC163" s="620">
        <f t="shared" si="1"/>
        <v>4.432100571</v>
      </c>
    </row>
    <row r="164" ht="19.5" customHeight="1">
      <c r="A164" s="613">
        <f>A162+1</f>
        <v>78</v>
      </c>
      <c r="B164" s="613" t="s">
        <v>1068</v>
      </c>
      <c r="C164" s="613" t="s">
        <v>328</v>
      </c>
      <c r="D164" s="613" t="s">
        <v>242</v>
      </c>
      <c r="E164" s="614">
        <v>395.0</v>
      </c>
      <c r="F164" s="613"/>
      <c r="G164" s="616"/>
      <c r="H164" s="614"/>
      <c r="I164" s="614"/>
      <c r="J164" s="615">
        <v>230.607</v>
      </c>
      <c r="K164" s="613" t="s">
        <v>1068</v>
      </c>
      <c r="L164" s="619">
        <f>H163+H165</f>
        <v>784</v>
      </c>
      <c r="M164" s="616">
        <v>392.0</v>
      </c>
      <c r="N164" s="616">
        <v>187.0</v>
      </c>
      <c r="O164" s="616">
        <v>146.0</v>
      </c>
      <c r="P164" s="616">
        <v>333.0</v>
      </c>
      <c r="Q164" s="616">
        <v>190.0</v>
      </c>
      <c r="R164" s="616">
        <v>163.0</v>
      </c>
      <c r="S164" s="616">
        <v>353.0</v>
      </c>
      <c r="T164" s="617">
        <v>354518.687</v>
      </c>
      <c r="U164" s="617">
        <v>3147258.639</v>
      </c>
      <c r="V164" s="618"/>
      <c r="W164" s="613"/>
      <c r="X164" s="613" t="s">
        <v>1106</v>
      </c>
      <c r="Y164" s="613" t="s">
        <v>769</v>
      </c>
      <c r="Z164" s="613" t="s">
        <v>764</v>
      </c>
      <c r="AA164" s="613"/>
      <c r="AC164" s="620">
        <f t="shared" si="1"/>
        <v>0</v>
      </c>
    </row>
    <row r="165" ht="19.5" customHeight="1">
      <c r="A165" s="613"/>
      <c r="B165" s="613"/>
      <c r="C165" s="613"/>
      <c r="D165" s="613"/>
      <c r="E165" s="614"/>
      <c r="F165" s="613"/>
      <c r="G165" s="616"/>
      <c r="H165" s="614">
        <v>395.0</v>
      </c>
      <c r="I165" s="614">
        <f>H165+I163</f>
        <v>31419.704</v>
      </c>
      <c r="J165" s="615"/>
      <c r="K165" s="613"/>
      <c r="L165" s="619"/>
      <c r="M165" s="616"/>
      <c r="N165" s="616"/>
      <c r="O165" s="616"/>
      <c r="P165" s="616"/>
      <c r="Q165" s="616"/>
      <c r="R165" s="616"/>
      <c r="S165" s="616"/>
      <c r="T165" s="617"/>
      <c r="U165" s="617"/>
      <c r="V165" s="618" t="s">
        <v>1093</v>
      </c>
      <c r="W165" s="613"/>
      <c r="X165" s="613" t="s">
        <v>1068</v>
      </c>
      <c r="Y165" s="613" t="s">
        <v>1068</v>
      </c>
      <c r="Z165" s="613" t="s">
        <v>1068</v>
      </c>
      <c r="AA165" s="613"/>
      <c r="AC165" s="620">
        <f t="shared" si="1"/>
        <v>4.488529143</v>
      </c>
    </row>
    <row r="166" ht="19.5" customHeight="1">
      <c r="A166" s="613">
        <f>A164+1</f>
        <v>79</v>
      </c>
      <c r="B166" s="613" t="s">
        <v>1068</v>
      </c>
      <c r="C166" s="613" t="s">
        <v>329</v>
      </c>
      <c r="D166" s="613" t="s">
        <v>261</v>
      </c>
      <c r="E166" s="614">
        <v>432.0</v>
      </c>
      <c r="F166" s="613"/>
      <c r="G166" s="616"/>
      <c r="H166" s="614"/>
      <c r="I166" s="614"/>
      <c r="J166" s="615">
        <v>235.609</v>
      </c>
      <c r="K166" s="613" t="s">
        <v>1068</v>
      </c>
      <c r="L166" s="619">
        <f>H165+H167</f>
        <v>827</v>
      </c>
      <c r="M166" s="616">
        <v>413.5</v>
      </c>
      <c r="N166" s="616">
        <v>250.0</v>
      </c>
      <c r="O166" s="616">
        <v>232.0</v>
      </c>
      <c r="P166" s="616">
        <v>482.0</v>
      </c>
      <c r="Q166" s="616">
        <v>234.0</v>
      </c>
      <c r="R166" s="616">
        <v>228.0</v>
      </c>
      <c r="S166" s="616">
        <v>462.0</v>
      </c>
      <c r="T166" s="617">
        <v>354913.548</v>
      </c>
      <c r="U166" s="617">
        <v>3147248.165</v>
      </c>
      <c r="V166" s="618"/>
      <c r="W166" s="613"/>
      <c r="X166" s="613" t="s">
        <v>1106</v>
      </c>
      <c r="Y166" s="613" t="s">
        <v>769</v>
      </c>
      <c r="Z166" s="613" t="s">
        <v>764</v>
      </c>
      <c r="AA166" s="613"/>
      <c r="AC166" s="620">
        <f t="shared" si="1"/>
        <v>0</v>
      </c>
    </row>
    <row r="167" ht="19.5" customHeight="1">
      <c r="A167" s="613"/>
      <c r="B167" s="613"/>
      <c r="C167" s="613"/>
      <c r="D167" s="613"/>
      <c r="E167" s="614"/>
      <c r="F167" s="613"/>
      <c r="G167" s="616"/>
      <c r="H167" s="614">
        <v>432.0</v>
      </c>
      <c r="I167" s="614">
        <f>H167+I165</f>
        <v>31851.704</v>
      </c>
      <c r="J167" s="615"/>
      <c r="K167" s="613"/>
      <c r="L167" s="619"/>
      <c r="M167" s="616"/>
      <c r="N167" s="616"/>
      <c r="O167" s="616"/>
      <c r="P167" s="616"/>
      <c r="Q167" s="616"/>
      <c r="R167" s="616"/>
      <c r="S167" s="616"/>
      <c r="T167" s="617"/>
      <c r="U167" s="617"/>
      <c r="V167" s="618" t="s">
        <v>1092</v>
      </c>
      <c r="W167" s="613"/>
      <c r="X167" s="613" t="s">
        <v>1068</v>
      </c>
      <c r="Y167" s="613" t="s">
        <v>1068</v>
      </c>
      <c r="Z167" s="613" t="s">
        <v>1068</v>
      </c>
      <c r="AA167" s="613"/>
      <c r="AC167" s="620">
        <f t="shared" si="1"/>
        <v>4.550243429</v>
      </c>
    </row>
    <row r="168" ht="19.5" customHeight="1">
      <c r="A168" s="613">
        <f>A166+1</f>
        <v>80</v>
      </c>
      <c r="B168" s="613"/>
      <c r="C168" s="613" t="s">
        <v>330</v>
      </c>
      <c r="D168" s="613" t="s">
        <v>261</v>
      </c>
      <c r="E168" s="614">
        <v>371.0</v>
      </c>
      <c r="F168" s="613"/>
      <c r="G168" s="616"/>
      <c r="H168" s="614"/>
      <c r="I168" s="614"/>
      <c r="J168" s="615">
        <v>232.435</v>
      </c>
      <c r="K168" s="613" t="s">
        <v>1068</v>
      </c>
      <c r="L168" s="619">
        <f>H167+H169</f>
        <v>803</v>
      </c>
      <c r="M168" s="616">
        <v>401.5</v>
      </c>
      <c r="N168" s="616">
        <v>201.0</v>
      </c>
      <c r="O168" s="616">
        <v>193.0</v>
      </c>
      <c r="P168" s="616">
        <v>394.0</v>
      </c>
      <c r="Q168" s="616">
        <v>206.0</v>
      </c>
      <c r="R168" s="616">
        <v>191.0</v>
      </c>
      <c r="S168" s="616">
        <v>397.0</v>
      </c>
      <c r="T168" s="617">
        <v>355345.396</v>
      </c>
      <c r="U168" s="617">
        <v>3147236.711</v>
      </c>
      <c r="V168" s="618"/>
      <c r="W168" s="613"/>
      <c r="X168" s="613" t="s">
        <v>1106</v>
      </c>
      <c r="Y168" s="613" t="s">
        <v>769</v>
      </c>
      <c r="Z168" s="613" t="s">
        <v>764</v>
      </c>
      <c r="AA168" s="613"/>
      <c r="AC168" s="620">
        <f t="shared" si="1"/>
        <v>0</v>
      </c>
    </row>
    <row r="169" ht="19.5" customHeight="1">
      <c r="A169" s="613"/>
      <c r="B169" s="613"/>
      <c r="C169" s="613"/>
      <c r="D169" s="613"/>
      <c r="E169" s="614"/>
      <c r="F169" s="613"/>
      <c r="G169" s="616"/>
      <c r="H169" s="614">
        <v>371.0</v>
      </c>
      <c r="I169" s="614">
        <f>H169+I167</f>
        <v>32222.704</v>
      </c>
      <c r="J169" s="615"/>
      <c r="K169" s="613"/>
      <c r="L169" s="619"/>
      <c r="M169" s="616"/>
      <c r="N169" s="616"/>
      <c r="O169" s="616"/>
      <c r="P169" s="616"/>
      <c r="Q169" s="616"/>
      <c r="R169" s="616"/>
      <c r="S169" s="616"/>
      <c r="T169" s="617"/>
      <c r="U169" s="617"/>
      <c r="V169" s="618" t="s">
        <v>1098</v>
      </c>
      <c r="W169" s="613"/>
      <c r="X169" s="613" t="s">
        <v>1068</v>
      </c>
      <c r="Y169" s="613" t="s">
        <v>1068</v>
      </c>
      <c r="Z169" s="613" t="s">
        <v>1068</v>
      </c>
      <c r="AA169" s="613"/>
      <c r="AC169" s="620">
        <f t="shared" si="1"/>
        <v>4.603243429</v>
      </c>
    </row>
    <row r="170" ht="19.5" customHeight="1">
      <c r="A170" s="613">
        <f>A168+1</f>
        <v>81</v>
      </c>
      <c r="B170" s="613" t="s">
        <v>1068</v>
      </c>
      <c r="C170" s="613" t="s">
        <v>331</v>
      </c>
      <c r="D170" s="613" t="s">
        <v>237</v>
      </c>
      <c r="E170" s="614">
        <v>385.0</v>
      </c>
      <c r="F170" s="613"/>
      <c r="G170" s="616"/>
      <c r="H170" s="614"/>
      <c r="I170" s="614"/>
      <c r="J170" s="615">
        <v>234.171</v>
      </c>
      <c r="K170" s="613" t="s">
        <v>1068</v>
      </c>
      <c r="L170" s="619">
        <f>H169+H171</f>
        <v>756</v>
      </c>
      <c r="M170" s="616">
        <v>378.0</v>
      </c>
      <c r="N170" s="616">
        <v>178.0</v>
      </c>
      <c r="O170" s="616">
        <v>175.0</v>
      </c>
      <c r="P170" s="616">
        <v>353.0</v>
      </c>
      <c r="Q170" s="616">
        <v>181.0</v>
      </c>
      <c r="R170" s="616">
        <v>181.0</v>
      </c>
      <c r="S170" s="616">
        <v>362.0</v>
      </c>
      <c r="T170" s="617">
        <v>355716.266</v>
      </c>
      <c r="U170" s="617">
        <v>3147226.874</v>
      </c>
      <c r="V170" s="618"/>
      <c r="W170" s="613"/>
      <c r="X170" s="613" t="s">
        <v>1106</v>
      </c>
      <c r="Y170" s="613" t="s">
        <v>769</v>
      </c>
      <c r="Z170" s="613" t="s">
        <v>764</v>
      </c>
      <c r="AA170" s="613"/>
      <c r="AC170" s="620">
        <f t="shared" si="1"/>
        <v>0</v>
      </c>
    </row>
    <row r="171" ht="19.5" customHeight="1">
      <c r="A171" s="613"/>
      <c r="B171" s="613"/>
      <c r="C171" s="613"/>
      <c r="D171" s="613"/>
      <c r="E171" s="614"/>
      <c r="F171" s="613"/>
      <c r="G171" s="616"/>
      <c r="H171" s="614">
        <v>385.0</v>
      </c>
      <c r="I171" s="614">
        <f>H171+I169</f>
        <v>32607.704</v>
      </c>
      <c r="J171" s="615"/>
      <c r="K171" s="613"/>
      <c r="L171" s="619"/>
      <c r="M171" s="616"/>
      <c r="N171" s="616"/>
      <c r="O171" s="616"/>
      <c r="P171" s="616"/>
      <c r="Q171" s="616"/>
      <c r="R171" s="616"/>
      <c r="S171" s="616"/>
      <c r="T171" s="617"/>
      <c r="U171" s="617"/>
      <c r="V171" s="618" t="s">
        <v>1091</v>
      </c>
      <c r="W171" s="613"/>
      <c r="X171" s="613" t="s">
        <v>1068</v>
      </c>
      <c r="Y171" s="613" t="s">
        <v>1068</v>
      </c>
      <c r="Z171" s="613" t="s">
        <v>1068</v>
      </c>
      <c r="AA171" s="613"/>
      <c r="AC171" s="620">
        <f t="shared" si="1"/>
        <v>4.658243429</v>
      </c>
    </row>
    <row r="172" ht="19.5" customHeight="1">
      <c r="A172" s="613">
        <f>A170+1</f>
        <v>82</v>
      </c>
      <c r="B172" s="613"/>
      <c r="C172" s="613" t="s">
        <v>332</v>
      </c>
      <c r="D172" s="613" t="s">
        <v>261</v>
      </c>
      <c r="E172" s="614">
        <v>408.062</v>
      </c>
      <c r="F172" s="613"/>
      <c r="G172" s="616"/>
      <c r="H172" s="614"/>
      <c r="I172" s="614"/>
      <c r="J172" s="615">
        <v>234.34</v>
      </c>
      <c r="K172" s="613" t="s">
        <v>1068</v>
      </c>
      <c r="L172" s="619">
        <f>H171+H173</f>
        <v>793.062</v>
      </c>
      <c r="M172" s="616">
        <v>396.531</v>
      </c>
      <c r="N172" s="616">
        <v>210.0</v>
      </c>
      <c r="O172" s="616">
        <v>226.0</v>
      </c>
      <c r="P172" s="616">
        <v>436.0</v>
      </c>
      <c r="Q172" s="616">
        <v>205.0</v>
      </c>
      <c r="R172" s="616">
        <v>220.0</v>
      </c>
      <c r="S172" s="616">
        <v>425.0</v>
      </c>
      <c r="T172" s="617">
        <v>356101.131</v>
      </c>
      <c r="U172" s="617">
        <v>3147216.666</v>
      </c>
      <c r="V172" s="618"/>
      <c r="W172" s="613"/>
      <c r="X172" s="613" t="s">
        <v>1107</v>
      </c>
      <c r="Y172" s="613" t="s">
        <v>769</v>
      </c>
      <c r="Z172" s="613" t="s">
        <v>764</v>
      </c>
      <c r="AA172" s="613"/>
      <c r="AC172" s="620">
        <f t="shared" si="1"/>
        <v>0</v>
      </c>
    </row>
    <row r="173" ht="19.5" customHeight="1">
      <c r="A173" s="613"/>
      <c r="B173" s="613"/>
      <c r="C173" s="613"/>
      <c r="D173" s="613"/>
      <c r="E173" s="614"/>
      <c r="F173" s="613"/>
      <c r="G173" s="616"/>
      <c r="H173" s="614">
        <v>408.062</v>
      </c>
      <c r="I173" s="614">
        <f>H173+I171</f>
        <v>33015.766</v>
      </c>
      <c r="J173" s="615"/>
      <c r="K173" s="613"/>
      <c r="L173" s="619"/>
      <c r="M173" s="616"/>
      <c r="N173" s="616"/>
      <c r="O173" s="616"/>
      <c r="P173" s="616"/>
      <c r="Q173" s="616"/>
      <c r="R173" s="616"/>
      <c r="S173" s="616"/>
      <c r="T173" s="617"/>
      <c r="U173" s="617"/>
      <c r="V173" s="618"/>
      <c r="W173" s="613"/>
      <c r="X173" s="613" t="s">
        <v>1068</v>
      </c>
      <c r="Y173" s="613" t="s">
        <v>1068</v>
      </c>
      <c r="Z173" s="613" t="s">
        <v>1068</v>
      </c>
      <c r="AA173" s="613"/>
      <c r="AC173" s="620">
        <f t="shared" si="1"/>
        <v>4.716538</v>
      </c>
    </row>
    <row r="174" ht="19.5" customHeight="1">
      <c r="A174" s="613">
        <f>A172+1</f>
        <v>83</v>
      </c>
      <c r="B174" s="613" t="s">
        <v>1108</v>
      </c>
      <c r="C174" s="613" t="s">
        <v>333</v>
      </c>
      <c r="D174" s="613" t="s">
        <v>334</v>
      </c>
      <c r="E174" s="614">
        <v>372.0</v>
      </c>
      <c r="F174" s="613"/>
      <c r="G174" s="616">
        <f>SUM(H150:H173)</f>
        <v>4747.062</v>
      </c>
      <c r="H174" s="614"/>
      <c r="I174" s="614"/>
      <c r="J174" s="615">
        <v>233.164</v>
      </c>
      <c r="K174" s="613" t="s">
        <v>1109</v>
      </c>
      <c r="L174" s="619">
        <f>H173+H175</f>
        <v>780.062</v>
      </c>
      <c r="M174" s="616">
        <v>390.031</v>
      </c>
      <c r="N174" s="616">
        <v>182.0</v>
      </c>
      <c r="O174" s="616">
        <v>194.0</v>
      </c>
      <c r="P174" s="616">
        <v>376.0</v>
      </c>
      <c r="Q174" s="616">
        <v>190.0</v>
      </c>
      <c r="R174" s="616">
        <v>192.0</v>
      </c>
      <c r="S174" s="616">
        <v>382.0</v>
      </c>
      <c r="T174" s="617">
        <v>356509.049</v>
      </c>
      <c r="U174" s="617">
        <v>3147205.847</v>
      </c>
      <c r="V174" s="618"/>
      <c r="W174" s="613"/>
      <c r="X174" s="613" t="s">
        <v>1110</v>
      </c>
      <c r="Y174" s="613" t="s">
        <v>769</v>
      </c>
      <c r="Z174" s="613" t="s">
        <v>764</v>
      </c>
      <c r="AA174" s="613"/>
      <c r="AC174" s="620">
        <f t="shared" si="1"/>
        <v>0</v>
      </c>
    </row>
    <row r="175" ht="19.5" customHeight="1">
      <c r="A175" s="613"/>
      <c r="B175" s="613"/>
      <c r="C175" s="613"/>
      <c r="D175" s="613"/>
      <c r="E175" s="614"/>
      <c r="F175" s="613"/>
      <c r="G175" s="616"/>
      <c r="H175" s="614">
        <v>372.0</v>
      </c>
      <c r="I175" s="614">
        <f>H175+I173</f>
        <v>33387.766</v>
      </c>
      <c r="J175" s="615"/>
      <c r="K175" s="613"/>
      <c r="L175" s="619"/>
      <c r="M175" s="616"/>
      <c r="N175" s="616"/>
      <c r="O175" s="616"/>
      <c r="P175" s="616"/>
      <c r="Q175" s="616"/>
      <c r="R175" s="616"/>
      <c r="S175" s="616"/>
      <c r="T175" s="617"/>
      <c r="U175" s="617"/>
      <c r="V175" s="628" t="s">
        <v>1111</v>
      </c>
      <c r="W175" s="613"/>
      <c r="X175" s="613" t="s">
        <v>1068</v>
      </c>
      <c r="Y175" s="613" t="s">
        <v>1068</v>
      </c>
      <c r="Z175" s="613" t="s">
        <v>1068</v>
      </c>
      <c r="AA175" s="613"/>
      <c r="AC175" s="620">
        <f t="shared" si="1"/>
        <v>4.769680857</v>
      </c>
    </row>
    <row r="176" ht="19.5" customHeight="1">
      <c r="A176" s="613">
        <f>A174+1</f>
        <v>84</v>
      </c>
      <c r="B176" s="613"/>
      <c r="C176" s="613" t="s">
        <v>335</v>
      </c>
      <c r="D176" s="613" t="s">
        <v>242</v>
      </c>
      <c r="E176" s="614">
        <v>383.0</v>
      </c>
      <c r="F176" s="613"/>
      <c r="G176" s="616"/>
      <c r="H176" s="614"/>
      <c r="I176" s="614"/>
      <c r="J176" s="615">
        <v>233.352</v>
      </c>
      <c r="K176" s="613"/>
      <c r="L176" s="619">
        <f>H175+H177</f>
        <v>755</v>
      </c>
      <c r="M176" s="616">
        <v>377.5</v>
      </c>
      <c r="N176" s="616">
        <v>179.0</v>
      </c>
      <c r="O176" s="616">
        <v>166.0</v>
      </c>
      <c r="P176" s="616">
        <v>345.0</v>
      </c>
      <c r="Q176" s="616">
        <v>181.0</v>
      </c>
      <c r="R176" s="616">
        <v>175.0</v>
      </c>
      <c r="S176" s="616">
        <v>356.0</v>
      </c>
      <c r="T176" s="617">
        <v>356868.865</v>
      </c>
      <c r="U176" s="617">
        <v>3147300.275</v>
      </c>
      <c r="V176" s="618"/>
      <c r="W176" s="613"/>
      <c r="X176" s="613" t="s">
        <v>1110</v>
      </c>
      <c r="Y176" s="613" t="s">
        <v>769</v>
      </c>
      <c r="Z176" s="613" t="s">
        <v>764</v>
      </c>
      <c r="AA176" s="613"/>
      <c r="AC176" s="620">
        <f t="shared" si="1"/>
        <v>0</v>
      </c>
    </row>
    <row r="177" ht="19.5" customHeight="1">
      <c r="A177" s="613"/>
      <c r="B177" s="613"/>
      <c r="C177" s="613"/>
      <c r="D177" s="613"/>
      <c r="E177" s="614"/>
      <c r="F177" s="613"/>
      <c r="G177" s="616"/>
      <c r="H177" s="614">
        <v>383.0</v>
      </c>
      <c r="I177" s="614">
        <f>H177+I175</f>
        <v>33770.766</v>
      </c>
      <c r="J177" s="615"/>
      <c r="K177" s="613"/>
      <c r="L177" s="619"/>
      <c r="M177" s="616"/>
      <c r="N177" s="616"/>
      <c r="O177" s="616"/>
      <c r="P177" s="616"/>
      <c r="Q177" s="616"/>
      <c r="R177" s="616"/>
      <c r="S177" s="616"/>
      <c r="T177" s="617"/>
      <c r="U177" s="617"/>
      <c r="V177" s="618" t="s">
        <v>1098</v>
      </c>
      <c r="W177" s="613"/>
      <c r="X177" s="613" t="s">
        <v>1068</v>
      </c>
      <c r="Y177" s="613" t="s">
        <v>1068</v>
      </c>
      <c r="Z177" s="613" t="s">
        <v>1068</v>
      </c>
      <c r="AA177" s="613"/>
      <c r="AC177" s="620">
        <f t="shared" si="1"/>
        <v>4.824395143</v>
      </c>
    </row>
    <row r="178" ht="19.5" customHeight="1">
      <c r="A178" s="613">
        <f>A176+1</f>
        <v>85</v>
      </c>
      <c r="B178" s="613" t="s">
        <v>1068</v>
      </c>
      <c r="C178" s="613" t="s">
        <v>336</v>
      </c>
      <c r="D178" s="613" t="s">
        <v>261</v>
      </c>
      <c r="E178" s="614">
        <v>427.0</v>
      </c>
      <c r="F178" s="613"/>
      <c r="G178" s="616"/>
      <c r="H178" s="614"/>
      <c r="I178" s="614"/>
      <c r="J178" s="615">
        <v>233.35</v>
      </c>
      <c r="K178" s="613"/>
      <c r="L178" s="619">
        <f>H177+H179</f>
        <v>810</v>
      </c>
      <c r="M178" s="616">
        <v>405.0</v>
      </c>
      <c r="N178" s="616">
        <v>217.0</v>
      </c>
      <c r="O178" s="616">
        <v>192.0</v>
      </c>
      <c r="P178" s="616">
        <v>409.0</v>
      </c>
      <c r="Q178" s="616">
        <v>209.0</v>
      </c>
      <c r="R178" s="616">
        <v>199.0</v>
      </c>
      <c r="S178" s="616">
        <v>408.0</v>
      </c>
      <c r="T178" s="617">
        <v>357239.32</v>
      </c>
      <c r="U178" s="617">
        <v>3147397.495</v>
      </c>
      <c r="V178" s="618"/>
      <c r="W178" s="613"/>
      <c r="X178" s="613" t="s">
        <v>1112</v>
      </c>
      <c r="Y178" s="613" t="s">
        <v>769</v>
      </c>
      <c r="Z178" s="613" t="s">
        <v>764</v>
      </c>
      <c r="AA178" s="613"/>
      <c r="AC178" s="620">
        <f t="shared" si="1"/>
        <v>0</v>
      </c>
    </row>
    <row r="179" ht="19.5" customHeight="1">
      <c r="A179" s="613"/>
      <c r="B179" s="613"/>
      <c r="C179" s="613"/>
      <c r="D179" s="613"/>
      <c r="E179" s="614"/>
      <c r="F179" s="613"/>
      <c r="G179" s="616"/>
      <c r="H179" s="614">
        <v>427.0</v>
      </c>
      <c r="I179" s="614">
        <f>H179+I177</f>
        <v>34197.766</v>
      </c>
      <c r="J179" s="615"/>
      <c r="K179" s="613"/>
      <c r="L179" s="619"/>
      <c r="M179" s="616"/>
      <c r="N179" s="616"/>
      <c r="O179" s="616"/>
      <c r="P179" s="616"/>
      <c r="Q179" s="616"/>
      <c r="R179" s="616"/>
      <c r="S179" s="616"/>
      <c r="T179" s="617"/>
      <c r="U179" s="617"/>
      <c r="V179" s="618"/>
      <c r="W179" s="613"/>
      <c r="X179" s="613" t="s">
        <v>1068</v>
      </c>
      <c r="Y179" s="613" t="s">
        <v>1068</v>
      </c>
      <c r="Z179" s="613" t="s">
        <v>1068</v>
      </c>
      <c r="AA179" s="613"/>
      <c r="AC179" s="620">
        <f t="shared" si="1"/>
        <v>4.885395143</v>
      </c>
    </row>
    <row r="180" ht="19.5" customHeight="1">
      <c r="A180" s="613">
        <f>A178+1</f>
        <v>86</v>
      </c>
      <c r="B180" s="613" t="s">
        <v>1068</v>
      </c>
      <c r="C180" s="613" t="s">
        <v>337</v>
      </c>
      <c r="D180" s="613" t="s">
        <v>249</v>
      </c>
      <c r="E180" s="614">
        <v>402.0</v>
      </c>
      <c r="F180" s="613"/>
      <c r="G180" s="616"/>
      <c r="H180" s="614"/>
      <c r="I180" s="614"/>
      <c r="J180" s="615">
        <v>234.77</v>
      </c>
      <c r="K180" s="613"/>
      <c r="L180" s="619">
        <f>H179+H181</f>
        <v>829</v>
      </c>
      <c r="M180" s="616">
        <v>414.5</v>
      </c>
      <c r="N180" s="616">
        <v>236.0</v>
      </c>
      <c r="O180" s="616">
        <v>211.0</v>
      </c>
      <c r="P180" s="616">
        <v>447.0</v>
      </c>
      <c r="Q180" s="616">
        <v>229.0</v>
      </c>
      <c r="R180" s="616">
        <v>208.0</v>
      </c>
      <c r="S180" s="616">
        <v>437.0</v>
      </c>
      <c r="T180" s="617">
        <v>357652.335</v>
      </c>
      <c r="U180" s="617">
        <v>3147505.884</v>
      </c>
      <c r="V180" s="618"/>
      <c r="W180" s="613"/>
      <c r="X180" s="613" t="s">
        <v>1112</v>
      </c>
      <c r="Y180" s="613" t="s">
        <v>769</v>
      </c>
      <c r="Z180" s="613" t="s">
        <v>764</v>
      </c>
      <c r="AA180" s="613"/>
      <c r="AC180" s="620">
        <f t="shared" si="1"/>
        <v>0</v>
      </c>
    </row>
    <row r="181" ht="19.5" customHeight="1">
      <c r="A181" s="613"/>
      <c r="B181" s="613"/>
      <c r="C181" s="613"/>
      <c r="D181" s="613"/>
      <c r="E181" s="614"/>
      <c r="F181" s="613"/>
      <c r="G181" s="616"/>
      <c r="H181" s="614">
        <v>402.0</v>
      </c>
      <c r="I181" s="614">
        <f>H181+I179</f>
        <v>34599.766</v>
      </c>
      <c r="J181" s="615"/>
      <c r="K181" s="613"/>
      <c r="L181" s="619"/>
      <c r="M181" s="616"/>
      <c r="N181" s="616"/>
      <c r="O181" s="616"/>
      <c r="P181" s="616"/>
      <c r="Q181" s="616"/>
      <c r="R181" s="616"/>
      <c r="S181" s="616"/>
      <c r="T181" s="617"/>
      <c r="U181" s="617"/>
      <c r="V181" s="618"/>
      <c r="W181" s="613"/>
      <c r="X181" s="613" t="s">
        <v>1068</v>
      </c>
      <c r="Y181" s="613" t="s">
        <v>1068</v>
      </c>
      <c r="Z181" s="613" t="s">
        <v>1068</v>
      </c>
      <c r="AA181" s="613"/>
      <c r="AC181" s="620">
        <f t="shared" si="1"/>
        <v>4.942823714</v>
      </c>
    </row>
    <row r="182" ht="19.5" customHeight="1">
      <c r="A182" s="613">
        <f>A180+1</f>
        <v>87</v>
      </c>
      <c r="B182" s="613" t="s">
        <v>1068</v>
      </c>
      <c r="C182" s="613" t="s">
        <v>338</v>
      </c>
      <c r="D182" s="613" t="s">
        <v>261</v>
      </c>
      <c r="E182" s="614">
        <v>388.0</v>
      </c>
      <c r="F182" s="613"/>
      <c r="G182" s="616"/>
      <c r="H182" s="614"/>
      <c r="I182" s="614"/>
      <c r="J182" s="615">
        <v>235.976</v>
      </c>
      <c r="K182" s="613"/>
      <c r="L182" s="619">
        <f>H181+H183</f>
        <v>790</v>
      </c>
      <c r="M182" s="616">
        <v>395.0</v>
      </c>
      <c r="N182" s="616">
        <v>192.0</v>
      </c>
      <c r="O182" s="616">
        <v>208.0</v>
      </c>
      <c r="P182" s="616">
        <v>400.0</v>
      </c>
      <c r="Q182" s="616">
        <v>195.0</v>
      </c>
      <c r="R182" s="616">
        <v>204.0</v>
      </c>
      <c r="S182" s="616">
        <v>399.0</v>
      </c>
      <c r="T182" s="617">
        <v>358041.168</v>
      </c>
      <c r="U182" s="617">
        <v>3147607.927</v>
      </c>
      <c r="V182" s="618"/>
      <c r="W182" s="613"/>
      <c r="X182" s="613" t="s">
        <v>1113</v>
      </c>
      <c r="Y182" s="613" t="s">
        <v>769</v>
      </c>
      <c r="Z182" s="613" t="s">
        <v>764</v>
      </c>
      <c r="AA182" s="613"/>
      <c r="AC182" s="620">
        <f t="shared" si="1"/>
        <v>0</v>
      </c>
    </row>
    <row r="183" ht="19.5" customHeight="1">
      <c r="A183" s="613"/>
      <c r="B183" s="613"/>
      <c r="C183" s="613"/>
      <c r="D183" s="613"/>
      <c r="E183" s="614"/>
      <c r="F183" s="613"/>
      <c r="G183" s="616"/>
      <c r="H183" s="614">
        <v>388.0</v>
      </c>
      <c r="I183" s="614">
        <f>H183+I181</f>
        <v>34987.766</v>
      </c>
      <c r="J183" s="615"/>
      <c r="K183" s="613"/>
      <c r="L183" s="619"/>
      <c r="M183" s="616"/>
      <c r="N183" s="616"/>
      <c r="O183" s="616"/>
      <c r="P183" s="616"/>
      <c r="Q183" s="616"/>
      <c r="R183" s="616"/>
      <c r="S183" s="616"/>
      <c r="T183" s="617"/>
      <c r="U183" s="617"/>
      <c r="V183" s="618"/>
      <c r="W183" s="613"/>
      <c r="X183" s="613" t="s">
        <v>1068</v>
      </c>
      <c r="Y183" s="613" t="s">
        <v>1068</v>
      </c>
      <c r="Z183" s="613" t="s">
        <v>1068</v>
      </c>
      <c r="AA183" s="613"/>
      <c r="AC183" s="620">
        <f t="shared" si="1"/>
        <v>4.998252286</v>
      </c>
    </row>
    <row r="184" ht="19.5" customHeight="1">
      <c r="A184" s="613">
        <f>A182+1</f>
        <v>88</v>
      </c>
      <c r="B184" s="613"/>
      <c r="C184" s="613" t="s">
        <v>339</v>
      </c>
      <c r="D184" s="613" t="s">
        <v>237</v>
      </c>
      <c r="E184" s="614">
        <v>365.0</v>
      </c>
      <c r="F184" s="613"/>
      <c r="G184" s="616"/>
      <c r="H184" s="614"/>
      <c r="I184" s="614"/>
      <c r="J184" s="615">
        <v>236.559</v>
      </c>
      <c r="K184" s="613"/>
      <c r="L184" s="619">
        <f>H183+H185</f>
        <v>753</v>
      </c>
      <c r="M184" s="616">
        <v>376.5</v>
      </c>
      <c r="N184" s="616">
        <v>181.0</v>
      </c>
      <c r="O184" s="616">
        <v>190.0</v>
      </c>
      <c r="P184" s="616">
        <v>371.0</v>
      </c>
      <c r="Q184" s="616">
        <v>185.0</v>
      </c>
      <c r="R184" s="616">
        <v>188.0</v>
      </c>
      <c r="S184" s="616">
        <v>373.0</v>
      </c>
      <c r="T184" s="617">
        <v>358416.459</v>
      </c>
      <c r="U184" s="617">
        <v>3147706.416</v>
      </c>
      <c r="V184" s="618"/>
      <c r="W184" s="613"/>
      <c r="X184" s="613" t="s">
        <v>1113</v>
      </c>
      <c r="Y184" s="613" t="s">
        <v>769</v>
      </c>
      <c r="Z184" s="613" t="s">
        <v>764</v>
      </c>
      <c r="AA184" s="613"/>
      <c r="AC184" s="620">
        <f t="shared" si="1"/>
        <v>0</v>
      </c>
    </row>
    <row r="185" ht="19.5" customHeight="1">
      <c r="A185" s="613"/>
      <c r="B185" s="613"/>
      <c r="C185" s="613"/>
      <c r="D185" s="613"/>
      <c r="E185" s="614"/>
      <c r="F185" s="613"/>
      <c r="G185" s="616"/>
      <c r="H185" s="614">
        <v>365.0</v>
      </c>
      <c r="I185" s="614">
        <f>H185+I183</f>
        <v>35352.766</v>
      </c>
      <c r="J185" s="615"/>
      <c r="K185" s="613"/>
      <c r="L185" s="619"/>
      <c r="M185" s="616"/>
      <c r="N185" s="616"/>
      <c r="O185" s="616"/>
      <c r="P185" s="616"/>
      <c r="Q185" s="616"/>
      <c r="R185" s="616"/>
      <c r="S185" s="616"/>
      <c r="T185" s="617"/>
      <c r="U185" s="617"/>
      <c r="V185" s="628" t="s">
        <v>1091</v>
      </c>
      <c r="W185" s="613"/>
      <c r="X185" s="613" t="s">
        <v>1068</v>
      </c>
      <c r="Y185" s="613" t="s">
        <v>1068</v>
      </c>
      <c r="Z185" s="613" t="s">
        <v>1068</v>
      </c>
      <c r="AA185" s="613"/>
      <c r="AC185" s="620">
        <f t="shared" si="1"/>
        <v>5.050395143</v>
      </c>
    </row>
    <row r="186" ht="19.5" customHeight="1">
      <c r="A186" s="613">
        <f>A184+1</f>
        <v>89</v>
      </c>
      <c r="B186" s="613"/>
      <c r="C186" s="613" t="s">
        <v>340</v>
      </c>
      <c r="D186" s="613" t="s">
        <v>237</v>
      </c>
      <c r="E186" s="614">
        <v>422.0</v>
      </c>
      <c r="F186" s="613"/>
      <c r="G186" s="616"/>
      <c r="H186" s="614"/>
      <c r="I186" s="614"/>
      <c r="J186" s="615">
        <v>235.267</v>
      </c>
      <c r="K186" s="613"/>
      <c r="L186" s="619">
        <f>H185+H187</f>
        <v>787</v>
      </c>
      <c r="M186" s="616">
        <v>393.5</v>
      </c>
      <c r="N186" s="616">
        <v>175.0</v>
      </c>
      <c r="O186" s="616">
        <v>197.0</v>
      </c>
      <c r="P186" s="616">
        <v>372.0</v>
      </c>
      <c r="Q186" s="616">
        <v>178.0</v>
      </c>
      <c r="R186" s="616">
        <v>202.0</v>
      </c>
      <c r="S186" s="616">
        <v>380.0</v>
      </c>
      <c r="T186" s="617">
        <v>358769.504</v>
      </c>
      <c r="U186" s="617">
        <v>3147799.067</v>
      </c>
      <c r="V186" s="618"/>
      <c r="W186" s="613"/>
      <c r="X186" s="613" t="s">
        <v>1113</v>
      </c>
      <c r="Y186" s="613" t="s">
        <v>769</v>
      </c>
      <c r="Z186" s="613" t="s">
        <v>764</v>
      </c>
      <c r="AA186" s="613"/>
      <c r="AC186" s="620">
        <f t="shared" si="1"/>
        <v>0</v>
      </c>
    </row>
    <row r="187" ht="19.5" customHeight="1">
      <c r="A187" s="613"/>
      <c r="B187" s="613"/>
      <c r="C187" s="613"/>
      <c r="D187" s="613"/>
      <c r="E187" s="614"/>
      <c r="F187" s="613"/>
      <c r="G187" s="616"/>
      <c r="H187" s="614">
        <v>422.0</v>
      </c>
      <c r="I187" s="614">
        <f>H187+I185</f>
        <v>35774.766</v>
      </c>
      <c r="J187" s="615"/>
      <c r="K187" s="613"/>
      <c r="L187" s="619"/>
      <c r="M187" s="616"/>
      <c r="N187" s="616"/>
      <c r="O187" s="616"/>
      <c r="P187" s="616"/>
      <c r="Q187" s="616"/>
      <c r="R187" s="616"/>
      <c r="S187" s="616"/>
      <c r="T187" s="617"/>
      <c r="U187" s="617"/>
      <c r="V187" s="618"/>
      <c r="W187" s="613"/>
      <c r="X187" s="613" t="s">
        <v>1068</v>
      </c>
      <c r="Y187" s="613" t="s">
        <v>1068</v>
      </c>
      <c r="Z187" s="613" t="s">
        <v>1068</v>
      </c>
      <c r="AA187" s="613"/>
      <c r="AC187" s="620">
        <f t="shared" si="1"/>
        <v>5.110680857</v>
      </c>
    </row>
    <row r="188" ht="19.5" customHeight="1">
      <c r="A188" s="613">
        <f>A186+1</f>
        <v>90</v>
      </c>
      <c r="B188" s="613" t="s">
        <v>1068</v>
      </c>
      <c r="C188" s="613" t="s">
        <v>341</v>
      </c>
      <c r="D188" s="613" t="s">
        <v>261</v>
      </c>
      <c r="E188" s="614">
        <v>384.0</v>
      </c>
      <c r="F188" s="613"/>
      <c r="G188" s="616"/>
      <c r="H188" s="614"/>
      <c r="I188" s="614"/>
      <c r="J188" s="615">
        <v>235.092</v>
      </c>
      <c r="K188" s="613"/>
      <c r="L188" s="619">
        <f>H187+H189</f>
        <v>806</v>
      </c>
      <c r="M188" s="616">
        <v>403.0</v>
      </c>
      <c r="N188" s="616">
        <v>226.0</v>
      </c>
      <c r="O188" s="616">
        <v>200.0</v>
      </c>
      <c r="P188" s="616">
        <v>426.0</v>
      </c>
      <c r="Q188" s="616">
        <v>222.0</v>
      </c>
      <c r="R188" s="616">
        <v>198.0</v>
      </c>
      <c r="S188" s="616">
        <v>420.0</v>
      </c>
      <c r="T188" s="617">
        <v>359177.683</v>
      </c>
      <c r="U188" s="617">
        <v>3147906.187</v>
      </c>
      <c r="V188" s="618"/>
      <c r="W188" s="613"/>
      <c r="X188" s="613" t="s">
        <v>1114</v>
      </c>
      <c r="Y188" s="613" t="s">
        <v>769</v>
      </c>
      <c r="Z188" s="613" t="s">
        <v>764</v>
      </c>
      <c r="AA188" s="613"/>
      <c r="AC188" s="620">
        <f t="shared" si="1"/>
        <v>0</v>
      </c>
    </row>
    <row r="189" ht="19.5" customHeight="1">
      <c r="A189" s="613"/>
      <c r="B189" s="613"/>
      <c r="C189" s="613"/>
      <c r="D189" s="613"/>
      <c r="E189" s="614"/>
      <c r="F189" s="613"/>
      <c r="G189" s="616"/>
      <c r="H189" s="614">
        <v>384.0</v>
      </c>
      <c r="I189" s="614">
        <f>H189+I187</f>
        <v>36158.766</v>
      </c>
      <c r="J189" s="615"/>
      <c r="K189" s="613"/>
      <c r="L189" s="619"/>
      <c r="M189" s="616"/>
      <c r="N189" s="616"/>
      <c r="O189" s="616"/>
      <c r="P189" s="616"/>
      <c r="Q189" s="616"/>
      <c r="R189" s="616"/>
      <c r="S189" s="616"/>
      <c r="T189" s="617"/>
      <c r="U189" s="617"/>
      <c r="V189" s="618" t="s">
        <v>1115</v>
      </c>
      <c r="W189" s="613"/>
      <c r="X189" s="613" t="s">
        <v>1068</v>
      </c>
      <c r="Y189" s="613" t="s">
        <v>1068</v>
      </c>
      <c r="Z189" s="613" t="s">
        <v>1068</v>
      </c>
      <c r="AA189" s="613"/>
      <c r="AC189" s="620">
        <f t="shared" si="1"/>
        <v>5.165538</v>
      </c>
    </row>
    <row r="190" ht="19.5" customHeight="1">
      <c r="A190" s="613">
        <f>A188+1</f>
        <v>91</v>
      </c>
      <c r="B190" s="613" t="s">
        <v>1068</v>
      </c>
      <c r="C190" s="613" t="s">
        <v>342</v>
      </c>
      <c r="D190" s="613" t="s">
        <v>237</v>
      </c>
      <c r="E190" s="614">
        <v>380.388</v>
      </c>
      <c r="F190" s="613"/>
      <c r="G190" s="616"/>
      <c r="H190" s="614"/>
      <c r="I190" s="614"/>
      <c r="J190" s="615">
        <v>236.644</v>
      </c>
      <c r="K190" s="613"/>
      <c r="L190" s="619">
        <f>H189+H191</f>
        <v>764.388</v>
      </c>
      <c r="M190" s="616">
        <v>382.19399999999996</v>
      </c>
      <c r="N190" s="616">
        <v>184.0</v>
      </c>
      <c r="O190" s="616">
        <v>210.0</v>
      </c>
      <c r="P190" s="616">
        <v>394.0</v>
      </c>
      <c r="Q190" s="616">
        <v>187.0</v>
      </c>
      <c r="R190" s="616">
        <v>204.0</v>
      </c>
      <c r="S190" s="616">
        <v>391.0</v>
      </c>
      <c r="T190" s="617">
        <v>359549.105</v>
      </c>
      <c r="U190" s="617">
        <v>3148003.661</v>
      </c>
      <c r="V190" s="618"/>
      <c r="W190" s="613"/>
      <c r="X190" s="613" t="s">
        <v>1114</v>
      </c>
      <c r="Y190" s="613" t="s">
        <v>769</v>
      </c>
      <c r="Z190" s="613" t="s">
        <v>764</v>
      </c>
      <c r="AA190" s="613"/>
      <c r="AC190" s="620">
        <f t="shared" si="1"/>
        <v>0</v>
      </c>
    </row>
    <row r="191" ht="19.5" customHeight="1">
      <c r="A191" s="613"/>
      <c r="B191" s="613"/>
      <c r="C191" s="613"/>
      <c r="D191" s="613"/>
      <c r="E191" s="614"/>
      <c r="F191" s="613"/>
      <c r="G191" s="616"/>
      <c r="H191" s="614">
        <v>380.388</v>
      </c>
      <c r="I191" s="614">
        <f>H191+I189</f>
        <v>36539.154</v>
      </c>
      <c r="J191" s="615"/>
      <c r="K191" s="613"/>
      <c r="L191" s="619"/>
      <c r="M191" s="616"/>
      <c r="N191" s="616"/>
      <c r="O191" s="616"/>
      <c r="P191" s="616"/>
      <c r="Q191" s="616"/>
      <c r="R191" s="616"/>
      <c r="S191" s="616"/>
      <c r="T191" s="617"/>
      <c r="U191" s="617"/>
      <c r="V191" s="618"/>
      <c r="W191" s="613"/>
      <c r="X191" s="613" t="s">
        <v>1068</v>
      </c>
      <c r="Y191" s="613" t="s">
        <v>1068</v>
      </c>
      <c r="Z191" s="613" t="s">
        <v>1068</v>
      </c>
      <c r="AA191" s="613"/>
      <c r="AC191" s="620">
        <f t="shared" si="1"/>
        <v>5.219879143</v>
      </c>
    </row>
    <row r="192" ht="19.5" customHeight="1">
      <c r="A192" s="613">
        <f>A190+1</f>
        <v>92</v>
      </c>
      <c r="B192" s="613" t="s">
        <v>1116</v>
      </c>
      <c r="C192" s="613" t="s">
        <v>343</v>
      </c>
      <c r="D192" s="613" t="s">
        <v>287</v>
      </c>
      <c r="E192" s="614">
        <v>329.0</v>
      </c>
      <c r="F192" s="613"/>
      <c r="G192" s="616">
        <f>SUM(H174:H191)</f>
        <v>3523.388</v>
      </c>
      <c r="H192" s="614"/>
      <c r="I192" s="614"/>
      <c r="J192" s="615">
        <v>233.267</v>
      </c>
      <c r="K192" s="613" t="s">
        <v>1117</v>
      </c>
      <c r="L192" s="619">
        <f>H191+H193</f>
        <v>709.388</v>
      </c>
      <c r="M192" s="616">
        <v>354.69399999999996</v>
      </c>
      <c r="N192" s="616">
        <v>171.0</v>
      </c>
      <c r="O192" s="616">
        <v>170.0</v>
      </c>
      <c r="P192" s="616">
        <v>341.0</v>
      </c>
      <c r="Q192" s="616">
        <v>178.0</v>
      </c>
      <c r="R192" s="616">
        <v>169.0</v>
      </c>
      <c r="S192" s="616">
        <v>347.0</v>
      </c>
      <c r="T192" s="617">
        <v>359917.034</v>
      </c>
      <c r="U192" s="617">
        <v>3148100.218</v>
      </c>
      <c r="V192" s="618"/>
      <c r="W192" s="613"/>
      <c r="X192" s="613" t="s">
        <v>1114</v>
      </c>
      <c r="Y192" s="613" t="s">
        <v>769</v>
      </c>
      <c r="Z192" s="613" t="s">
        <v>764</v>
      </c>
      <c r="AA192" s="613"/>
      <c r="AC192" s="620">
        <f t="shared" si="1"/>
        <v>0</v>
      </c>
    </row>
    <row r="193" ht="19.5" customHeight="1">
      <c r="A193" s="613"/>
      <c r="B193" s="613"/>
      <c r="C193" s="613"/>
      <c r="D193" s="613"/>
      <c r="E193" s="614"/>
      <c r="F193" s="613"/>
      <c r="G193" s="616"/>
      <c r="H193" s="614">
        <v>329.0</v>
      </c>
      <c r="I193" s="614">
        <f>H193+I191</f>
        <v>36868.154</v>
      </c>
      <c r="J193" s="615"/>
      <c r="K193" s="613"/>
      <c r="L193" s="619"/>
      <c r="M193" s="616"/>
      <c r="N193" s="616"/>
      <c r="O193" s="616"/>
      <c r="P193" s="616"/>
      <c r="Q193" s="616"/>
      <c r="R193" s="616"/>
      <c r="S193" s="616"/>
      <c r="T193" s="617"/>
      <c r="U193" s="617"/>
      <c r="V193" s="618" t="s">
        <v>1118</v>
      </c>
      <c r="W193" s="613"/>
      <c r="X193" s="613" t="s">
        <v>1068</v>
      </c>
      <c r="Y193" s="613" t="s">
        <v>1068</v>
      </c>
      <c r="Z193" s="613" t="s">
        <v>1068</v>
      </c>
      <c r="AA193" s="613"/>
      <c r="AC193" s="620">
        <f t="shared" si="1"/>
        <v>5.266879143</v>
      </c>
    </row>
    <row r="194" ht="19.5" customHeight="1">
      <c r="A194" s="613">
        <f>A192+1</f>
        <v>93</v>
      </c>
      <c r="B194" s="613" t="s">
        <v>1068</v>
      </c>
      <c r="C194" s="613" t="s">
        <v>344</v>
      </c>
      <c r="D194" s="613" t="s">
        <v>237</v>
      </c>
      <c r="E194" s="614">
        <v>429.0</v>
      </c>
      <c r="F194" s="613"/>
      <c r="G194" s="616"/>
      <c r="H194" s="614"/>
      <c r="I194" s="614"/>
      <c r="J194" s="615">
        <v>232.395</v>
      </c>
      <c r="K194" s="613" t="s">
        <v>1068</v>
      </c>
      <c r="L194" s="619">
        <f>H193+H195</f>
        <v>758</v>
      </c>
      <c r="M194" s="616">
        <v>379.0</v>
      </c>
      <c r="N194" s="616">
        <v>159.0</v>
      </c>
      <c r="O194" s="616">
        <v>186.0</v>
      </c>
      <c r="P194" s="616">
        <v>345.0</v>
      </c>
      <c r="Q194" s="616">
        <v>161.0</v>
      </c>
      <c r="R194" s="616">
        <v>195.0</v>
      </c>
      <c r="S194" s="616">
        <v>356.0</v>
      </c>
      <c r="T194" s="617">
        <v>360241.625</v>
      </c>
      <c r="U194" s="617">
        <v>3148153.903</v>
      </c>
      <c r="V194" s="618"/>
      <c r="W194" s="613"/>
      <c r="X194" s="613" t="s">
        <v>1114</v>
      </c>
      <c r="Y194" s="613" t="s">
        <v>769</v>
      </c>
      <c r="Z194" s="613" t="s">
        <v>764</v>
      </c>
      <c r="AA194" s="613"/>
      <c r="AC194" s="620">
        <f t="shared" si="1"/>
        <v>0</v>
      </c>
    </row>
    <row r="195" ht="19.5" customHeight="1">
      <c r="A195" s="613"/>
      <c r="B195" s="613"/>
      <c r="C195" s="613"/>
      <c r="D195" s="613"/>
      <c r="E195" s="614"/>
      <c r="F195" s="613"/>
      <c r="G195" s="616"/>
      <c r="H195" s="614">
        <v>429.0</v>
      </c>
      <c r="I195" s="614">
        <f>H195+I193</f>
        <v>37297.154</v>
      </c>
      <c r="J195" s="615"/>
      <c r="K195" s="613"/>
      <c r="L195" s="619"/>
      <c r="M195" s="616"/>
      <c r="N195" s="616"/>
      <c r="O195" s="616"/>
      <c r="P195" s="616"/>
      <c r="Q195" s="616"/>
      <c r="R195" s="616"/>
      <c r="S195" s="616"/>
      <c r="T195" s="617"/>
      <c r="U195" s="617"/>
      <c r="V195" s="618" t="s">
        <v>1119</v>
      </c>
      <c r="W195" s="613"/>
      <c r="X195" s="613" t="s">
        <v>1068</v>
      </c>
      <c r="Y195" s="613" t="s">
        <v>1068</v>
      </c>
      <c r="Z195" s="613" t="s">
        <v>1068</v>
      </c>
      <c r="AA195" s="613"/>
      <c r="AC195" s="620">
        <f t="shared" si="1"/>
        <v>5.328164857</v>
      </c>
    </row>
    <row r="196" ht="19.5" customHeight="1">
      <c r="A196" s="613">
        <f>A194+1</f>
        <v>94</v>
      </c>
      <c r="B196" s="613" t="s">
        <v>1068</v>
      </c>
      <c r="C196" s="613" t="s">
        <v>347</v>
      </c>
      <c r="D196" s="613" t="s">
        <v>249</v>
      </c>
      <c r="E196" s="614">
        <v>411.0</v>
      </c>
      <c r="F196" s="613"/>
      <c r="G196" s="616"/>
      <c r="H196" s="614"/>
      <c r="I196" s="614"/>
      <c r="J196" s="615">
        <v>232.225</v>
      </c>
      <c r="K196" s="613" t="s">
        <v>1068</v>
      </c>
      <c r="L196" s="619">
        <f>H195+H197</f>
        <v>840</v>
      </c>
      <c r="M196" s="616">
        <v>420.0</v>
      </c>
      <c r="N196" s="616">
        <v>243.0</v>
      </c>
      <c r="O196" s="616">
        <v>241.0</v>
      </c>
      <c r="P196" s="616">
        <v>484.0</v>
      </c>
      <c r="Q196" s="616">
        <v>235.0</v>
      </c>
      <c r="R196" s="616">
        <v>231.0</v>
      </c>
      <c r="S196" s="616">
        <v>466.0</v>
      </c>
      <c r="T196" s="617">
        <v>360664.875</v>
      </c>
      <c r="U196" s="617">
        <v>3148223.905</v>
      </c>
      <c r="V196" s="618"/>
      <c r="W196" s="613"/>
      <c r="X196" s="613" t="s">
        <v>1114</v>
      </c>
      <c r="Y196" s="613" t="s">
        <v>769</v>
      </c>
      <c r="Z196" s="613" t="s">
        <v>764</v>
      </c>
      <c r="AA196" s="613"/>
      <c r="AC196" s="620">
        <f t="shared" si="1"/>
        <v>0</v>
      </c>
    </row>
    <row r="197" ht="19.5" customHeight="1">
      <c r="A197" s="613"/>
      <c r="B197" s="613"/>
      <c r="C197" s="613"/>
      <c r="D197" s="613"/>
      <c r="E197" s="614"/>
      <c r="F197" s="613"/>
      <c r="G197" s="616"/>
      <c r="H197" s="614">
        <v>411.0</v>
      </c>
      <c r="I197" s="614">
        <f>H197+I195</f>
        <v>37708.154</v>
      </c>
      <c r="J197" s="615"/>
      <c r="K197" s="613"/>
      <c r="L197" s="619"/>
      <c r="M197" s="616"/>
      <c r="N197" s="616"/>
      <c r="O197" s="616"/>
      <c r="P197" s="616"/>
      <c r="Q197" s="616"/>
      <c r="R197" s="616"/>
      <c r="S197" s="616"/>
      <c r="T197" s="617"/>
      <c r="U197" s="617"/>
      <c r="V197" s="618" t="s">
        <v>1120</v>
      </c>
      <c r="W197" s="613"/>
      <c r="X197" s="613" t="s">
        <v>1068</v>
      </c>
      <c r="Y197" s="613" t="s">
        <v>1068</v>
      </c>
      <c r="Z197" s="613" t="s">
        <v>1068</v>
      </c>
      <c r="AA197" s="613"/>
      <c r="AC197" s="620">
        <f t="shared" si="1"/>
        <v>5.386879143</v>
      </c>
    </row>
    <row r="198" ht="19.5" customHeight="1">
      <c r="A198" s="613">
        <f>A196+1</f>
        <v>95</v>
      </c>
      <c r="B198" s="613"/>
      <c r="C198" s="613" t="s">
        <v>348</v>
      </c>
      <c r="D198" s="613" t="s">
        <v>237</v>
      </c>
      <c r="E198" s="614">
        <v>394.0</v>
      </c>
      <c r="F198" s="630"/>
      <c r="G198" s="616"/>
      <c r="H198" s="614"/>
      <c r="I198" s="614"/>
      <c r="J198" s="615">
        <v>231.281</v>
      </c>
      <c r="K198" s="613" t="s">
        <v>1068</v>
      </c>
      <c r="L198" s="619">
        <f>H197+H199</f>
        <v>805</v>
      </c>
      <c r="M198" s="616">
        <v>402.5</v>
      </c>
      <c r="N198" s="616">
        <v>171.0</v>
      </c>
      <c r="O198" s="616">
        <v>184.0</v>
      </c>
      <c r="P198" s="616">
        <v>355.0</v>
      </c>
      <c r="Q198" s="616">
        <v>181.0</v>
      </c>
      <c r="R198" s="616">
        <v>188.0</v>
      </c>
      <c r="S198" s="616">
        <v>369.0</v>
      </c>
      <c r="T198" s="617">
        <v>361070.366</v>
      </c>
      <c r="U198" s="617">
        <v>3148290.97</v>
      </c>
      <c r="V198" s="618"/>
      <c r="W198" s="613"/>
      <c r="X198" s="613" t="s">
        <v>1114</v>
      </c>
      <c r="Y198" s="613" t="s">
        <v>769</v>
      </c>
      <c r="Z198" s="613" t="s">
        <v>764</v>
      </c>
      <c r="AA198" s="613"/>
      <c r="AC198" s="620">
        <f t="shared" si="1"/>
        <v>0</v>
      </c>
    </row>
    <row r="199" ht="19.5" customHeight="1">
      <c r="A199" s="613"/>
      <c r="B199" s="613"/>
      <c r="C199" s="613"/>
      <c r="D199" s="613"/>
      <c r="E199" s="614"/>
      <c r="F199" s="630"/>
      <c r="G199" s="616"/>
      <c r="H199" s="614">
        <v>394.0</v>
      </c>
      <c r="I199" s="614">
        <f>H199+I197</f>
        <v>38102.154</v>
      </c>
      <c r="J199" s="615"/>
      <c r="K199" s="613"/>
      <c r="L199" s="619"/>
      <c r="M199" s="616"/>
      <c r="N199" s="616"/>
      <c r="O199" s="616"/>
      <c r="P199" s="616"/>
      <c r="Q199" s="616"/>
      <c r="R199" s="616"/>
      <c r="S199" s="616"/>
      <c r="T199" s="617"/>
      <c r="U199" s="617"/>
      <c r="V199" s="618"/>
      <c r="W199" s="613"/>
      <c r="X199" s="613" t="s">
        <v>1068</v>
      </c>
      <c r="Y199" s="613" t="s">
        <v>1068</v>
      </c>
      <c r="Z199" s="613" t="s">
        <v>1068</v>
      </c>
      <c r="AA199" s="613"/>
      <c r="AC199" s="620">
        <f t="shared" si="1"/>
        <v>5.443164857</v>
      </c>
    </row>
    <row r="200" ht="19.5" customHeight="1">
      <c r="A200" s="613">
        <f>A198+1</f>
        <v>96</v>
      </c>
      <c r="B200" s="613" t="s">
        <v>1068</v>
      </c>
      <c r="C200" s="613" t="s">
        <v>349</v>
      </c>
      <c r="D200" s="613" t="s">
        <v>261</v>
      </c>
      <c r="E200" s="614">
        <v>445.871</v>
      </c>
      <c r="F200" s="630"/>
      <c r="G200" s="616"/>
      <c r="H200" s="614"/>
      <c r="I200" s="614"/>
      <c r="J200" s="615">
        <v>230.872</v>
      </c>
      <c r="K200" s="613" t="s">
        <v>1068</v>
      </c>
      <c r="L200" s="619">
        <f>H199+H201</f>
        <v>839.871</v>
      </c>
      <c r="M200" s="616">
        <v>419.9355</v>
      </c>
      <c r="N200" s="616">
        <v>211.0</v>
      </c>
      <c r="O200" s="616">
        <v>119.0</v>
      </c>
      <c r="P200" s="616">
        <v>330.0</v>
      </c>
      <c r="Q200" s="616">
        <v>207.0</v>
      </c>
      <c r="R200" s="616">
        <v>151.0</v>
      </c>
      <c r="S200" s="616">
        <v>358.0</v>
      </c>
      <c r="T200" s="617">
        <v>361459.085</v>
      </c>
      <c r="U200" s="617">
        <v>3148355.262</v>
      </c>
      <c r="V200" s="618"/>
      <c r="W200" s="613"/>
      <c r="X200" s="613" t="s">
        <v>1114</v>
      </c>
      <c r="Y200" s="613" t="s">
        <v>769</v>
      </c>
      <c r="Z200" s="613" t="s">
        <v>764</v>
      </c>
      <c r="AA200" s="613"/>
      <c r="AC200" s="620">
        <f t="shared" si="1"/>
        <v>0</v>
      </c>
    </row>
    <row r="201" ht="19.5" customHeight="1">
      <c r="A201" s="613"/>
      <c r="B201" s="613"/>
      <c r="C201" s="613"/>
      <c r="D201" s="613"/>
      <c r="E201" s="614"/>
      <c r="F201" s="630"/>
      <c r="G201" s="616"/>
      <c r="H201" s="614">
        <v>445.871</v>
      </c>
      <c r="I201" s="614">
        <f>H201+I199</f>
        <v>38548.025</v>
      </c>
      <c r="J201" s="615"/>
      <c r="K201" s="613"/>
      <c r="L201" s="619"/>
      <c r="M201" s="616"/>
      <c r="N201" s="616"/>
      <c r="O201" s="616"/>
      <c r="P201" s="616"/>
      <c r="Q201" s="616"/>
      <c r="R201" s="616"/>
      <c r="S201" s="616"/>
      <c r="T201" s="617"/>
      <c r="U201" s="617"/>
      <c r="V201" s="618"/>
      <c r="W201" s="613"/>
      <c r="X201" s="613" t="s">
        <v>1068</v>
      </c>
      <c r="Y201" s="613" t="s">
        <v>1068</v>
      </c>
      <c r="Z201" s="613" t="s">
        <v>1068</v>
      </c>
      <c r="AA201" s="613"/>
      <c r="AC201" s="620">
        <f t="shared" si="1"/>
        <v>5.506860714</v>
      </c>
    </row>
    <row r="202" ht="19.5" customHeight="1">
      <c r="A202" s="621">
        <f>A200+1</f>
        <v>97</v>
      </c>
      <c r="B202" s="621" t="s">
        <v>1121</v>
      </c>
      <c r="C202" s="621" t="s">
        <v>350</v>
      </c>
      <c r="D202" s="621" t="s">
        <v>351</v>
      </c>
      <c r="E202" s="622">
        <v>200.429</v>
      </c>
      <c r="F202" s="631"/>
      <c r="G202" s="623">
        <f>SUM(H192:H201)</f>
        <v>2008.871</v>
      </c>
      <c r="H202" s="622"/>
      <c r="I202" s="622"/>
      <c r="J202" s="624">
        <v>231.125</v>
      </c>
      <c r="K202" s="621" t="s">
        <v>1122</v>
      </c>
      <c r="L202" s="625">
        <f>H201+H203</f>
        <v>646.3</v>
      </c>
      <c r="M202" s="623">
        <v>323.15</v>
      </c>
      <c r="N202" s="623">
        <v>328.0</v>
      </c>
      <c r="O202" s="623">
        <v>172.0</v>
      </c>
      <c r="P202" s="623">
        <v>500.0</v>
      </c>
      <c r="Q202" s="623">
        <v>297.0</v>
      </c>
      <c r="R202" s="623">
        <v>129.0</v>
      </c>
      <c r="S202" s="623">
        <v>426.0</v>
      </c>
      <c r="T202" s="626">
        <v>361898.98</v>
      </c>
      <c r="U202" s="626">
        <v>3148428.017</v>
      </c>
      <c r="V202" s="627"/>
      <c r="W202" s="621"/>
      <c r="X202" s="621" t="s">
        <v>1114</v>
      </c>
      <c r="Y202" s="621" t="s">
        <v>769</v>
      </c>
      <c r="Z202" s="621" t="s">
        <v>764</v>
      </c>
      <c r="AA202" s="621"/>
      <c r="AC202" s="620">
        <f t="shared" si="1"/>
        <v>0</v>
      </c>
    </row>
    <row r="203" ht="31.5" customHeight="1">
      <c r="A203" s="621"/>
      <c r="B203" s="621"/>
      <c r="C203" s="621"/>
      <c r="D203" s="621"/>
      <c r="E203" s="622"/>
      <c r="F203" s="631"/>
      <c r="G203" s="623"/>
      <c r="H203" s="622">
        <v>200.429</v>
      </c>
      <c r="I203" s="622">
        <f>H203+I201</f>
        <v>38748.454</v>
      </c>
      <c r="J203" s="624"/>
      <c r="K203" s="621"/>
      <c r="L203" s="625"/>
      <c r="M203" s="623"/>
      <c r="N203" s="623"/>
      <c r="O203" s="623"/>
      <c r="P203" s="623"/>
      <c r="Q203" s="623"/>
      <c r="R203" s="623"/>
      <c r="S203" s="623"/>
      <c r="T203" s="626"/>
      <c r="U203" s="626"/>
      <c r="V203" s="627" t="s">
        <v>1123</v>
      </c>
      <c r="W203" s="621"/>
      <c r="X203" s="621" t="s">
        <v>1068</v>
      </c>
      <c r="Y203" s="621" t="s">
        <v>1068</v>
      </c>
      <c r="Z203" s="621" t="s">
        <v>1068</v>
      </c>
      <c r="AA203" s="621"/>
      <c r="AC203" s="620">
        <f t="shared" si="1"/>
        <v>5.535493429</v>
      </c>
    </row>
    <row r="204" ht="19.5" customHeight="1">
      <c r="A204" s="621">
        <f>A202+1</f>
        <v>98</v>
      </c>
      <c r="B204" s="621" t="s">
        <v>1124</v>
      </c>
      <c r="C204" s="621" t="s">
        <v>352</v>
      </c>
      <c r="D204" s="621" t="s">
        <v>353</v>
      </c>
      <c r="E204" s="622">
        <v>453.0</v>
      </c>
      <c r="F204" s="631">
        <v>2.0</v>
      </c>
      <c r="G204" s="623">
        <f>SUM(H202:H203)</f>
        <v>200.429</v>
      </c>
      <c r="H204" s="622"/>
      <c r="I204" s="622"/>
      <c r="J204" s="624">
        <v>230.888</v>
      </c>
      <c r="K204" s="621" t="s">
        <v>1125</v>
      </c>
      <c r="L204" s="625">
        <f>H203+H205</f>
        <v>653.429</v>
      </c>
      <c r="M204" s="623">
        <v>326.7145</v>
      </c>
      <c r="N204" s="623">
        <v>29.0</v>
      </c>
      <c r="O204" s="623">
        <v>334.0</v>
      </c>
      <c r="P204" s="623">
        <v>363.0</v>
      </c>
      <c r="Q204" s="623">
        <v>72.0</v>
      </c>
      <c r="R204" s="623">
        <v>301.0</v>
      </c>
      <c r="S204" s="623">
        <v>373.0</v>
      </c>
      <c r="T204" s="626">
        <v>362082.077</v>
      </c>
      <c r="U204" s="626">
        <v>3148346.485</v>
      </c>
      <c r="V204" s="627"/>
      <c r="W204" s="621"/>
      <c r="X204" s="621" t="s">
        <v>1114</v>
      </c>
      <c r="Y204" s="621" t="s">
        <v>769</v>
      </c>
      <c r="Z204" s="621" t="s">
        <v>764</v>
      </c>
      <c r="AA204" s="621"/>
      <c r="AC204" s="620">
        <f t="shared" si="1"/>
        <v>0</v>
      </c>
    </row>
    <row r="205" ht="19.5" customHeight="1">
      <c r="A205" s="613"/>
      <c r="B205" s="613"/>
      <c r="C205" s="613"/>
      <c r="D205" s="613"/>
      <c r="E205" s="614"/>
      <c r="F205" s="630"/>
      <c r="G205" s="616"/>
      <c r="H205" s="614">
        <v>453.0</v>
      </c>
      <c r="I205" s="614">
        <f>H205+I203</f>
        <v>39201.454</v>
      </c>
      <c r="J205" s="615"/>
      <c r="K205" s="613"/>
      <c r="L205" s="619"/>
      <c r="M205" s="616"/>
      <c r="N205" s="616"/>
      <c r="O205" s="616"/>
      <c r="P205" s="616"/>
      <c r="Q205" s="616"/>
      <c r="R205" s="616"/>
      <c r="S205" s="616"/>
      <c r="T205" s="617"/>
      <c r="U205" s="617"/>
      <c r="V205" s="618"/>
      <c r="W205" s="613"/>
      <c r="X205" s="613" t="s">
        <v>1068</v>
      </c>
      <c r="Y205" s="613" t="s">
        <v>1068</v>
      </c>
      <c r="Z205" s="613" t="s">
        <v>1068</v>
      </c>
      <c r="AA205" s="613"/>
      <c r="AC205" s="620">
        <f t="shared" si="1"/>
        <v>5.600207714</v>
      </c>
    </row>
    <row r="206" ht="19.5" customHeight="1">
      <c r="A206" s="613">
        <f>A204+1</f>
        <v>99</v>
      </c>
      <c r="B206" s="613" t="s">
        <v>1068</v>
      </c>
      <c r="C206" s="613" t="s">
        <v>354</v>
      </c>
      <c r="D206" s="613" t="s">
        <v>242</v>
      </c>
      <c r="E206" s="614">
        <v>387.0</v>
      </c>
      <c r="F206" s="630"/>
      <c r="G206" s="616"/>
      <c r="H206" s="614"/>
      <c r="I206" s="614"/>
      <c r="J206" s="615">
        <v>229.733</v>
      </c>
      <c r="K206" s="613" t="s">
        <v>1068</v>
      </c>
      <c r="L206" s="619">
        <f>H205+H207</f>
        <v>840</v>
      </c>
      <c r="M206" s="616">
        <v>420.0</v>
      </c>
      <c r="N206" s="616">
        <v>121.0</v>
      </c>
      <c r="O206" s="616">
        <v>169.0</v>
      </c>
      <c r="P206" s="616">
        <v>290.0</v>
      </c>
      <c r="Q206" s="616">
        <v>154.0</v>
      </c>
      <c r="R206" s="616">
        <v>177.0</v>
      </c>
      <c r="S206" s="616">
        <v>331.0</v>
      </c>
      <c r="T206" s="617">
        <v>362529.021</v>
      </c>
      <c r="U206" s="617">
        <v>3148420.309</v>
      </c>
      <c r="V206" s="618"/>
      <c r="W206" s="613"/>
      <c r="X206" s="613" t="s">
        <v>1126</v>
      </c>
      <c r="Y206" s="613" t="s">
        <v>769</v>
      </c>
      <c r="Z206" s="613" t="s">
        <v>764</v>
      </c>
      <c r="AA206" s="613"/>
      <c r="AC206" s="620">
        <f t="shared" si="1"/>
        <v>0</v>
      </c>
    </row>
    <row r="207" ht="19.5" customHeight="1">
      <c r="A207" s="613"/>
      <c r="B207" s="613"/>
      <c r="C207" s="613"/>
      <c r="D207" s="613"/>
      <c r="E207" s="614"/>
      <c r="F207" s="630"/>
      <c r="G207" s="616"/>
      <c r="H207" s="614">
        <v>387.0</v>
      </c>
      <c r="I207" s="614">
        <f>H207+I205</f>
        <v>39588.454</v>
      </c>
      <c r="J207" s="615"/>
      <c r="K207" s="613"/>
      <c r="L207" s="619"/>
      <c r="M207" s="616"/>
      <c r="N207" s="616"/>
      <c r="O207" s="616"/>
      <c r="P207" s="616"/>
      <c r="Q207" s="616"/>
      <c r="R207" s="616"/>
      <c r="S207" s="616"/>
      <c r="T207" s="617"/>
      <c r="U207" s="617"/>
      <c r="V207" s="618" t="s">
        <v>1091</v>
      </c>
      <c r="W207" s="613"/>
      <c r="X207" s="613" t="s">
        <v>1068</v>
      </c>
      <c r="Y207" s="613" t="s">
        <v>1068</v>
      </c>
      <c r="Z207" s="613" t="s">
        <v>1068</v>
      </c>
      <c r="AA207" s="613"/>
      <c r="AC207" s="620">
        <f t="shared" si="1"/>
        <v>5.655493429</v>
      </c>
    </row>
    <row r="208" ht="19.5" customHeight="1">
      <c r="A208" s="613">
        <f>A206+1</f>
        <v>100</v>
      </c>
      <c r="B208" s="613" t="s">
        <v>1068</v>
      </c>
      <c r="C208" s="613" t="s">
        <v>355</v>
      </c>
      <c r="D208" s="613" t="s">
        <v>261</v>
      </c>
      <c r="E208" s="614">
        <v>383.0</v>
      </c>
      <c r="F208" s="630"/>
      <c r="G208" s="616"/>
      <c r="H208" s="614"/>
      <c r="I208" s="614"/>
      <c r="J208" s="615">
        <v>229.778</v>
      </c>
      <c r="K208" s="613" t="s">
        <v>1068</v>
      </c>
      <c r="L208" s="619">
        <f>H207+H209</f>
        <v>770</v>
      </c>
      <c r="M208" s="616">
        <v>385.0</v>
      </c>
      <c r="N208" s="616">
        <v>219.0</v>
      </c>
      <c r="O208" s="616">
        <v>214.0</v>
      </c>
      <c r="P208" s="616">
        <v>433.0</v>
      </c>
      <c r="Q208" s="616">
        <v>211.0</v>
      </c>
      <c r="R208" s="616">
        <v>207.0</v>
      </c>
      <c r="S208" s="616">
        <v>418.0</v>
      </c>
      <c r="T208" s="617">
        <v>362910.847</v>
      </c>
      <c r="U208" s="617">
        <v>3148483.378</v>
      </c>
      <c r="V208" s="618"/>
      <c r="W208" s="613"/>
      <c r="X208" s="613" t="s">
        <v>1126</v>
      </c>
      <c r="Y208" s="613" t="s">
        <v>769</v>
      </c>
      <c r="Z208" s="613" t="s">
        <v>764</v>
      </c>
      <c r="AA208" s="613"/>
      <c r="AC208" s="620">
        <f t="shared" si="1"/>
        <v>0</v>
      </c>
    </row>
    <row r="209" ht="19.5" customHeight="1">
      <c r="A209" s="613"/>
      <c r="B209" s="613"/>
      <c r="C209" s="613"/>
      <c r="D209" s="613"/>
      <c r="E209" s="614"/>
      <c r="F209" s="630"/>
      <c r="G209" s="616"/>
      <c r="H209" s="614">
        <v>383.0</v>
      </c>
      <c r="I209" s="614">
        <f>H209+I207</f>
        <v>39971.454</v>
      </c>
      <c r="J209" s="615"/>
      <c r="K209" s="613"/>
      <c r="L209" s="619"/>
      <c r="M209" s="616"/>
      <c r="N209" s="616"/>
      <c r="O209" s="616"/>
      <c r="P209" s="616"/>
      <c r="Q209" s="616"/>
      <c r="R209" s="616"/>
      <c r="S209" s="616"/>
      <c r="T209" s="617"/>
      <c r="U209" s="617"/>
      <c r="V209" s="618"/>
      <c r="W209" s="613"/>
      <c r="X209" s="613" t="s">
        <v>1068</v>
      </c>
      <c r="Y209" s="613" t="s">
        <v>1068</v>
      </c>
      <c r="Z209" s="613" t="s">
        <v>1068</v>
      </c>
      <c r="AA209" s="613"/>
      <c r="AC209" s="620">
        <f t="shared" si="1"/>
        <v>5.710207714</v>
      </c>
    </row>
    <row r="210" ht="19.5" customHeight="1">
      <c r="A210" s="613">
        <f>A208+1</f>
        <v>101</v>
      </c>
      <c r="B210" s="613" t="s">
        <v>1068</v>
      </c>
      <c r="C210" s="613" t="s">
        <v>356</v>
      </c>
      <c r="D210" s="613" t="s">
        <v>237</v>
      </c>
      <c r="E210" s="614">
        <v>399.0</v>
      </c>
      <c r="F210" s="630"/>
      <c r="G210" s="616"/>
      <c r="H210" s="614"/>
      <c r="I210" s="614"/>
      <c r="J210" s="615">
        <v>228.787</v>
      </c>
      <c r="K210" s="613" t="s">
        <v>1068</v>
      </c>
      <c r="L210" s="619">
        <f>H209+H211</f>
        <v>782</v>
      </c>
      <c r="M210" s="616">
        <v>391.0</v>
      </c>
      <c r="N210" s="616">
        <v>170.0</v>
      </c>
      <c r="O210" s="616">
        <v>190.0</v>
      </c>
      <c r="P210" s="616">
        <v>360.0</v>
      </c>
      <c r="Q210" s="616">
        <v>177.0</v>
      </c>
      <c r="R210" s="616">
        <v>193.0</v>
      </c>
      <c r="S210" s="616">
        <v>370.0</v>
      </c>
      <c r="T210" s="617">
        <v>363288.727</v>
      </c>
      <c r="U210" s="617">
        <v>3148545.794</v>
      </c>
      <c r="V210" s="618"/>
      <c r="W210" s="613"/>
      <c r="X210" s="613" t="s">
        <v>1126</v>
      </c>
      <c r="Y210" s="613" t="s">
        <v>769</v>
      </c>
      <c r="Z210" s="613" t="s">
        <v>764</v>
      </c>
      <c r="AA210" s="613"/>
      <c r="AC210" s="620">
        <f t="shared" si="1"/>
        <v>0</v>
      </c>
    </row>
    <row r="211" ht="19.5" customHeight="1">
      <c r="A211" s="613"/>
      <c r="B211" s="613"/>
      <c r="C211" s="613"/>
      <c r="D211" s="613"/>
      <c r="E211" s="614"/>
      <c r="F211" s="630"/>
      <c r="G211" s="616"/>
      <c r="H211" s="614">
        <v>399.0</v>
      </c>
      <c r="I211" s="614">
        <f>H211+I209</f>
        <v>40370.454</v>
      </c>
      <c r="J211" s="615"/>
      <c r="K211" s="613"/>
      <c r="L211" s="619"/>
      <c r="M211" s="616"/>
      <c r="N211" s="616"/>
      <c r="O211" s="616"/>
      <c r="P211" s="616"/>
      <c r="Q211" s="616"/>
      <c r="R211" s="616"/>
      <c r="S211" s="616"/>
      <c r="T211" s="617"/>
      <c r="U211" s="617"/>
      <c r="V211" s="618"/>
      <c r="W211" s="613"/>
      <c r="X211" s="613" t="s">
        <v>1068</v>
      </c>
      <c r="Y211" s="613" t="s">
        <v>1068</v>
      </c>
      <c r="Z211" s="613" t="s">
        <v>1068</v>
      </c>
      <c r="AA211" s="613"/>
      <c r="AC211" s="620">
        <f t="shared" si="1"/>
        <v>5.767207714</v>
      </c>
    </row>
    <row r="212" ht="19.5" customHeight="1">
      <c r="A212" s="613">
        <f>A210+1</f>
        <v>102</v>
      </c>
      <c r="B212" s="613" t="s">
        <v>1068</v>
      </c>
      <c r="C212" s="613" t="s">
        <v>359</v>
      </c>
      <c r="D212" s="613" t="s">
        <v>261</v>
      </c>
      <c r="E212" s="614">
        <v>385.0</v>
      </c>
      <c r="F212" s="630"/>
      <c r="G212" s="616"/>
      <c r="H212" s="614"/>
      <c r="I212" s="614"/>
      <c r="J212" s="615">
        <v>227.67</v>
      </c>
      <c r="K212" s="613" t="s">
        <v>1068</v>
      </c>
      <c r="L212" s="619">
        <f>H211+H213</f>
        <v>784</v>
      </c>
      <c r="M212" s="616">
        <v>392.0</v>
      </c>
      <c r="N212" s="616">
        <v>210.0</v>
      </c>
      <c r="O212" s="616">
        <v>221.0</v>
      </c>
      <c r="P212" s="616">
        <v>431.0</v>
      </c>
      <c r="Q212" s="616">
        <v>207.0</v>
      </c>
      <c r="R212" s="616">
        <v>212.0</v>
      </c>
      <c r="S212" s="616">
        <v>419.0</v>
      </c>
      <c r="T212" s="617">
        <v>363682.393</v>
      </c>
      <c r="U212" s="617">
        <v>3148610.818</v>
      </c>
      <c r="V212" s="618"/>
      <c r="W212" s="613"/>
      <c r="X212" s="613" t="s">
        <v>1126</v>
      </c>
      <c r="Y212" s="613" t="s">
        <v>769</v>
      </c>
      <c r="Z212" s="613" t="s">
        <v>764</v>
      </c>
      <c r="AA212" s="613"/>
      <c r="AC212" s="620">
        <f t="shared" si="1"/>
        <v>0</v>
      </c>
    </row>
    <row r="213" ht="19.5" customHeight="1">
      <c r="A213" s="613"/>
      <c r="B213" s="613"/>
      <c r="C213" s="613"/>
      <c r="D213" s="613"/>
      <c r="E213" s="614"/>
      <c r="F213" s="630"/>
      <c r="G213" s="616"/>
      <c r="H213" s="614">
        <v>385.0</v>
      </c>
      <c r="I213" s="614">
        <f>H213+I211</f>
        <v>40755.454</v>
      </c>
      <c r="J213" s="615"/>
      <c r="K213" s="613"/>
      <c r="L213" s="619"/>
      <c r="M213" s="616"/>
      <c r="N213" s="616"/>
      <c r="O213" s="616"/>
      <c r="P213" s="616"/>
      <c r="Q213" s="616"/>
      <c r="R213" s="616"/>
      <c r="S213" s="616"/>
      <c r="T213" s="617"/>
      <c r="U213" s="617"/>
      <c r="V213" s="618"/>
      <c r="W213" s="613"/>
      <c r="X213" s="613" t="s">
        <v>1068</v>
      </c>
      <c r="Y213" s="613" t="s">
        <v>1068</v>
      </c>
      <c r="Z213" s="613" t="s">
        <v>1068</v>
      </c>
      <c r="AA213" s="613"/>
      <c r="AC213" s="620">
        <f t="shared" si="1"/>
        <v>5.822207714</v>
      </c>
    </row>
    <row r="214" ht="19.5" customHeight="1">
      <c r="A214" s="613">
        <f>A212+1</f>
        <v>103</v>
      </c>
      <c r="B214" s="613"/>
      <c r="C214" s="613" t="s">
        <v>360</v>
      </c>
      <c r="D214" s="613" t="s">
        <v>242</v>
      </c>
      <c r="E214" s="614">
        <v>389.0</v>
      </c>
      <c r="F214" s="630"/>
      <c r="G214" s="616"/>
      <c r="H214" s="614"/>
      <c r="I214" s="614"/>
      <c r="J214" s="615">
        <v>227.111</v>
      </c>
      <c r="K214" s="613" t="s">
        <v>1068</v>
      </c>
      <c r="L214" s="619">
        <f>H213+H215</f>
        <v>774</v>
      </c>
      <c r="M214" s="616">
        <v>387.0</v>
      </c>
      <c r="N214" s="616">
        <v>165.0</v>
      </c>
      <c r="O214" s="616">
        <v>168.0</v>
      </c>
      <c r="P214" s="616">
        <v>333.0</v>
      </c>
      <c r="Q214" s="616">
        <v>174.0</v>
      </c>
      <c r="R214" s="616">
        <v>177.0</v>
      </c>
      <c r="S214" s="616">
        <v>351.0</v>
      </c>
      <c r="T214" s="617">
        <v>364062.246</v>
      </c>
      <c r="U214" s="617">
        <v>3148673.56</v>
      </c>
      <c r="V214" s="618"/>
      <c r="W214" s="613"/>
      <c r="X214" s="613" t="s">
        <v>1127</v>
      </c>
      <c r="Y214" s="613" t="s">
        <v>769</v>
      </c>
      <c r="Z214" s="613" t="s">
        <v>764</v>
      </c>
      <c r="AA214" s="613"/>
      <c r="AC214" s="620">
        <f t="shared" si="1"/>
        <v>0</v>
      </c>
    </row>
    <row r="215" ht="19.5" customHeight="1">
      <c r="A215" s="613"/>
      <c r="B215" s="613"/>
      <c r="C215" s="613"/>
      <c r="D215" s="613"/>
      <c r="E215" s="614"/>
      <c r="F215" s="630"/>
      <c r="G215" s="616"/>
      <c r="H215" s="614">
        <v>389.0</v>
      </c>
      <c r="I215" s="614">
        <f>H215+I213</f>
        <v>41144.454</v>
      </c>
      <c r="J215" s="615"/>
      <c r="K215" s="613"/>
      <c r="L215" s="619"/>
      <c r="M215" s="616"/>
      <c r="N215" s="616"/>
      <c r="O215" s="616"/>
      <c r="P215" s="616"/>
      <c r="Q215" s="616"/>
      <c r="R215" s="616"/>
      <c r="S215" s="616"/>
      <c r="T215" s="617"/>
      <c r="U215" s="617"/>
      <c r="V215" s="618"/>
      <c r="W215" s="613"/>
      <c r="X215" s="613" t="s">
        <v>1068</v>
      </c>
      <c r="Y215" s="613" t="s">
        <v>1068</v>
      </c>
      <c r="Z215" s="613" t="s">
        <v>1068</v>
      </c>
      <c r="AA215" s="613"/>
      <c r="AC215" s="620">
        <f t="shared" si="1"/>
        <v>5.877779143</v>
      </c>
    </row>
    <row r="216" ht="19.5" customHeight="1">
      <c r="A216" s="613">
        <f>A214+1</f>
        <v>104</v>
      </c>
      <c r="B216" s="613" t="s">
        <v>1068</v>
      </c>
      <c r="C216" s="613" t="s">
        <v>363</v>
      </c>
      <c r="D216" s="613" t="s">
        <v>261</v>
      </c>
      <c r="E216" s="614">
        <v>403.0</v>
      </c>
      <c r="F216" s="630"/>
      <c r="G216" s="616"/>
      <c r="H216" s="614"/>
      <c r="I216" s="614"/>
      <c r="J216" s="615">
        <v>227.448</v>
      </c>
      <c r="K216" s="613" t="s">
        <v>1068</v>
      </c>
      <c r="L216" s="619">
        <f>H215+H217</f>
        <v>792</v>
      </c>
      <c r="M216" s="616">
        <v>396.0</v>
      </c>
      <c r="N216" s="616">
        <v>221.0</v>
      </c>
      <c r="O216" s="616">
        <v>203.0</v>
      </c>
      <c r="P216" s="616">
        <v>424.0</v>
      </c>
      <c r="Q216" s="616">
        <v>213.0</v>
      </c>
      <c r="R216" s="616">
        <v>203.0</v>
      </c>
      <c r="S216" s="616">
        <v>416.0</v>
      </c>
      <c r="T216" s="617">
        <v>364446.046</v>
      </c>
      <c r="U216" s="617">
        <v>3148736.955</v>
      </c>
      <c r="V216" s="618"/>
      <c r="W216" s="613"/>
      <c r="X216" s="613" t="s">
        <v>1127</v>
      </c>
      <c r="Y216" s="613" t="s">
        <v>769</v>
      </c>
      <c r="Z216" s="613" t="s">
        <v>764</v>
      </c>
      <c r="AA216" s="613"/>
      <c r="AC216" s="620">
        <f t="shared" si="1"/>
        <v>0</v>
      </c>
    </row>
    <row r="217" ht="19.5" customHeight="1">
      <c r="A217" s="613"/>
      <c r="B217" s="613"/>
      <c r="C217" s="613"/>
      <c r="D217" s="613"/>
      <c r="E217" s="614"/>
      <c r="F217" s="630"/>
      <c r="G217" s="616"/>
      <c r="H217" s="614">
        <v>403.0</v>
      </c>
      <c r="I217" s="614">
        <f>H217+I215</f>
        <v>41547.454</v>
      </c>
      <c r="J217" s="615"/>
      <c r="K217" s="613"/>
      <c r="L217" s="619"/>
      <c r="M217" s="616"/>
      <c r="N217" s="616"/>
      <c r="O217" s="616"/>
      <c r="P217" s="616"/>
      <c r="Q217" s="616"/>
      <c r="R217" s="616"/>
      <c r="S217" s="616"/>
      <c r="T217" s="617"/>
      <c r="U217" s="617"/>
      <c r="V217" s="618" t="s">
        <v>1091</v>
      </c>
      <c r="W217" s="613"/>
      <c r="X217" s="613" t="s">
        <v>1068</v>
      </c>
      <c r="Y217" s="613" t="s">
        <v>1068</v>
      </c>
      <c r="Z217" s="613" t="s">
        <v>1068</v>
      </c>
      <c r="AA217" s="613"/>
      <c r="AC217" s="620">
        <f t="shared" si="1"/>
        <v>5.935350571</v>
      </c>
    </row>
    <row r="218" ht="19.5" customHeight="1">
      <c r="A218" s="613">
        <f>A216+1</f>
        <v>105</v>
      </c>
      <c r="B218" s="613" t="s">
        <v>1068</v>
      </c>
      <c r="C218" s="613" t="s">
        <v>364</v>
      </c>
      <c r="D218" s="613" t="s">
        <v>261</v>
      </c>
      <c r="E218" s="614">
        <v>398.0</v>
      </c>
      <c r="F218" s="630"/>
      <c r="G218" s="616"/>
      <c r="H218" s="614"/>
      <c r="I218" s="614"/>
      <c r="J218" s="615">
        <v>227.233</v>
      </c>
      <c r="K218" s="613" t="s">
        <v>1068</v>
      </c>
      <c r="L218" s="619">
        <f>H217+H219</f>
        <v>801</v>
      </c>
      <c r="M218" s="616">
        <v>400.5</v>
      </c>
      <c r="N218" s="616">
        <v>201.0</v>
      </c>
      <c r="O218" s="616">
        <v>206.0</v>
      </c>
      <c r="P218" s="616">
        <v>407.0</v>
      </c>
      <c r="Q218" s="616">
        <v>201.0</v>
      </c>
      <c r="R218" s="616">
        <v>204.0</v>
      </c>
      <c r="S218" s="616">
        <v>405.0</v>
      </c>
      <c r="T218" s="617">
        <v>364843.658</v>
      </c>
      <c r="U218" s="617">
        <v>3148802.63</v>
      </c>
      <c r="V218" s="618"/>
      <c r="W218" s="613"/>
      <c r="X218" s="613" t="s">
        <v>1127</v>
      </c>
      <c r="Y218" s="613" t="s">
        <v>769</v>
      </c>
      <c r="Z218" s="613" t="s">
        <v>764</v>
      </c>
      <c r="AA218" s="613"/>
      <c r="AC218" s="620">
        <f t="shared" si="1"/>
        <v>0</v>
      </c>
    </row>
    <row r="219" ht="19.5" customHeight="1">
      <c r="A219" s="613"/>
      <c r="B219" s="613"/>
      <c r="C219" s="613"/>
      <c r="D219" s="613"/>
      <c r="E219" s="614"/>
      <c r="F219" s="630"/>
      <c r="G219" s="616"/>
      <c r="H219" s="614">
        <v>398.0</v>
      </c>
      <c r="I219" s="614">
        <f>H219+I217</f>
        <v>41945.454</v>
      </c>
      <c r="J219" s="615"/>
      <c r="K219" s="613"/>
      <c r="L219" s="619"/>
      <c r="M219" s="616"/>
      <c r="N219" s="616"/>
      <c r="O219" s="616"/>
      <c r="P219" s="616"/>
      <c r="Q219" s="616"/>
      <c r="R219" s="616"/>
      <c r="S219" s="616"/>
      <c r="T219" s="617"/>
      <c r="U219" s="617"/>
      <c r="V219" s="618"/>
      <c r="W219" s="613"/>
      <c r="X219" s="613" t="s">
        <v>1068</v>
      </c>
      <c r="Y219" s="613" t="s">
        <v>1068</v>
      </c>
      <c r="Z219" s="613" t="s">
        <v>1068</v>
      </c>
      <c r="AA219" s="613"/>
      <c r="AC219" s="620">
        <f t="shared" si="1"/>
        <v>5.992207714</v>
      </c>
    </row>
    <row r="220" ht="19.5" customHeight="1">
      <c r="A220" s="613">
        <f>A218+1</f>
        <v>106</v>
      </c>
      <c r="B220" s="613" t="s">
        <v>1068</v>
      </c>
      <c r="C220" s="613" t="s">
        <v>367</v>
      </c>
      <c r="D220" s="613" t="s">
        <v>261</v>
      </c>
      <c r="E220" s="614">
        <v>402.053</v>
      </c>
      <c r="F220" s="630"/>
      <c r="G220" s="616"/>
      <c r="H220" s="614"/>
      <c r="I220" s="614"/>
      <c r="J220" s="615">
        <v>225.969</v>
      </c>
      <c r="K220" s="613" t="s">
        <v>1068</v>
      </c>
      <c r="L220" s="619">
        <f>H219+H221</f>
        <v>800.053</v>
      </c>
      <c r="M220" s="616">
        <v>400.0265</v>
      </c>
      <c r="N220" s="616">
        <v>193.0</v>
      </c>
      <c r="O220" s="616">
        <v>230.0</v>
      </c>
      <c r="P220" s="616">
        <v>423.0</v>
      </c>
      <c r="Q220" s="616">
        <v>195.0</v>
      </c>
      <c r="R220" s="616">
        <v>221.0</v>
      </c>
      <c r="S220" s="616">
        <v>416.0</v>
      </c>
      <c r="T220" s="617">
        <v>365236.338</v>
      </c>
      <c r="U220" s="617">
        <v>3148867.491</v>
      </c>
      <c r="V220" s="618"/>
      <c r="W220" s="613"/>
      <c r="X220" s="613" t="s">
        <v>1127</v>
      </c>
      <c r="Y220" s="613" t="s">
        <v>769</v>
      </c>
      <c r="Z220" s="613" t="s">
        <v>764</v>
      </c>
      <c r="AA220" s="613"/>
      <c r="AC220" s="620">
        <f t="shared" si="1"/>
        <v>0</v>
      </c>
    </row>
    <row r="221" ht="19.5" customHeight="1">
      <c r="A221" s="613"/>
      <c r="B221" s="613"/>
      <c r="C221" s="613"/>
      <c r="D221" s="613"/>
      <c r="E221" s="614"/>
      <c r="F221" s="630"/>
      <c r="G221" s="616"/>
      <c r="H221" s="614">
        <v>402.053</v>
      </c>
      <c r="I221" s="614">
        <f>H221+I219</f>
        <v>42347.507</v>
      </c>
      <c r="J221" s="615"/>
      <c r="K221" s="613"/>
      <c r="L221" s="619"/>
      <c r="M221" s="616"/>
      <c r="N221" s="616"/>
      <c r="O221" s="616"/>
      <c r="P221" s="616"/>
      <c r="Q221" s="616"/>
      <c r="R221" s="616"/>
      <c r="S221" s="616"/>
      <c r="T221" s="617"/>
      <c r="U221" s="617"/>
      <c r="V221" s="618"/>
      <c r="W221" s="613"/>
      <c r="X221" s="613" t="s">
        <v>1068</v>
      </c>
      <c r="Y221" s="613" t="s">
        <v>1068</v>
      </c>
      <c r="Z221" s="613" t="s">
        <v>1068</v>
      </c>
      <c r="AA221" s="613"/>
      <c r="AC221" s="620">
        <f t="shared" si="1"/>
        <v>6.049643857</v>
      </c>
    </row>
    <row r="222" ht="19.5" customHeight="1">
      <c r="A222" s="613">
        <f>A220+1</f>
        <v>107</v>
      </c>
      <c r="B222" s="613" t="s">
        <v>1128</v>
      </c>
      <c r="C222" s="613" t="s">
        <v>370</v>
      </c>
      <c r="D222" s="613" t="s">
        <v>371</v>
      </c>
      <c r="E222" s="614">
        <v>359.0</v>
      </c>
      <c r="F222" s="630"/>
      <c r="G222" s="616">
        <f>SUM(H204:H221)</f>
        <v>3599.053</v>
      </c>
      <c r="H222" s="614"/>
      <c r="I222" s="614"/>
      <c r="J222" s="615">
        <v>223.598</v>
      </c>
      <c r="K222" s="613" t="s">
        <v>1129</v>
      </c>
      <c r="L222" s="619">
        <f>H221+H223</f>
        <v>761.053</v>
      </c>
      <c r="M222" s="616">
        <v>380.5265</v>
      </c>
      <c r="N222" s="616">
        <v>173.0</v>
      </c>
      <c r="O222" s="616">
        <v>174.0</v>
      </c>
      <c r="P222" s="616">
        <v>347.0</v>
      </c>
      <c r="Q222" s="616">
        <v>182.0</v>
      </c>
      <c r="R222" s="616">
        <v>176.0</v>
      </c>
      <c r="S222" s="616">
        <v>358.0</v>
      </c>
      <c r="T222" s="617">
        <v>365633.016</v>
      </c>
      <c r="U222" s="617">
        <v>3148933.013</v>
      </c>
      <c r="V222" s="618"/>
      <c r="W222" s="613"/>
      <c r="X222" s="613" t="s">
        <v>1127</v>
      </c>
      <c r="Y222" s="613" t="s">
        <v>769</v>
      </c>
      <c r="Z222" s="613" t="s">
        <v>764</v>
      </c>
      <c r="AA222" s="613"/>
      <c r="AC222" s="620">
        <f t="shared" si="1"/>
        <v>0</v>
      </c>
    </row>
    <row r="223" ht="19.5" customHeight="1">
      <c r="A223" s="613"/>
      <c r="B223" s="613"/>
      <c r="C223" s="613"/>
      <c r="D223" s="613"/>
      <c r="E223" s="614"/>
      <c r="F223" s="630"/>
      <c r="G223" s="616"/>
      <c r="H223" s="614">
        <v>359.0</v>
      </c>
      <c r="I223" s="614">
        <f>H223+I221</f>
        <v>42706.507</v>
      </c>
      <c r="J223" s="615"/>
      <c r="K223" s="613"/>
      <c r="L223" s="619"/>
      <c r="M223" s="616"/>
      <c r="N223" s="616"/>
      <c r="O223" s="616"/>
      <c r="P223" s="616"/>
      <c r="Q223" s="616"/>
      <c r="R223" s="616"/>
      <c r="S223" s="616"/>
      <c r="T223" s="617"/>
      <c r="U223" s="617"/>
      <c r="V223" s="618" t="s">
        <v>1130</v>
      </c>
      <c r="W223" s="613"/>
      <c r="X223" s="613" t="s">
        <v>1068</v>
      </c>
      <c r="Y223" s="613" t="s">
        <v>1068</v>
      </c>
      <c r="Z223" s="613" t="s">
        <v>1068</v>
      </c>
      <c r="AA223" s="613"/>
      <c r="AC223" s="620">
        <f t="shared" si="1"/>
        <v>6.100929571</v>
      </c>
    </row>
    <row r="224" ht="19.5" customHeight="1">
      <c r="A224" s="613">
        <f>A222+1</f>
        <v>108</v>
      </c>
      <c r="B224" s="613" t="s">
        <v>1068</v>
      </c>
      <c r="C224" s="613" t="s">
        <v>373</v>
      </c>
      <c r="D224" s="613" t="s">
        <v>261</v>
      </c>
      <c r="E224" s="614">
        <v>381.0</v>
      </c>
      <c r="F224" s="630"/>
      <c r="G224" s="616"/>
      <c r="H224" s="614"/>
      <c r="I224" s="614"/>
      <c r="J224" s="615">
        <v>221.638</v>
      </c>
      <c r="K224" s="613" t="s">
        <v>1068</v>
      </c>
      <c r="L224" s="619">
        <f>H223+H225</f>
        <v>740</v>
      </c>
      <c r="M224" s="616">
        <v>370.0</v>
      </c>
      <c r="N224" s="616">
        <v>186.0</v>
      </c>
      <c r="O224" s="616">
        <v>199.0</v>
      </c>
      <c r="P224" s="616">
        <v>385.0</v>
      </c>
      <c r="Q224" s="616">
        <v>184.0</v>
      </c>
      <c r="R224" s="616">
        <v>197.0</v>
      </c>
      <c r="S224" s="616">
        <v>381.0</v>
      </c>
      <c r="T224" s="617">
        <v>365978.848</v>
      </c>
      <c r="U224" s="617">
        <v>3148836.676</v>
      </c>
      <c r="V224" s="618"/>
      <c r="W224" s="613"/>
      <c r="X224" s="613" t="s">
        <v>1131</v>
      </c>
      <c r="Y224" s="613" t="s">
        <v>769</v>
      </c>
      <c r="Z224" s="613" t="s">
        <v>764</v>
      </c>
      <c r="AA224" s="613"/>
      <c r="AC224" s="620">
        <f t="shared" si="1"/>
        <v>0</v>
      </c>
    </row>
    <row r="225" ht="19.5" customHeight="1">
      <c r="A225" s="613"/>
      <c r="B225" s="613"/>
      <c r="C225" s="613"/>
      <c r="D225" s="613"/>
      <c r="E225" s="614"/>
      <c r="F225" s="630"/>
      <c r="G225" s="616"/>
      <c r="H225" s="614">
        <v>381.0</v>
      </c>
      <c r="I225" s="614">
        <f>H225+I223</f>
        <v>43087.507</v>
      </c>
      <c r="J225" s="615"/>
      <c r="K225" s="613"/>
      <c r="L225" s="619"/>
      <c r="M225" s="616"/>
      <c r="N225" s="616"/>
      <c r="O225" s="616"/>
      <c r="P225" s="616"/>
      <c r="Q225" s="616"/>
      <c r="R225" s="616"/>
      <c r="S225" s="616"/>
      <c r="T225" s="617"/>
      <c r="U225" s="617"/>
      <c r="V225" s="618"/>
      <c r="W225" s="613"/>
      <c r="X225" s="613" t="s">
        <v>1068</v>
      </c>
      <c r="Y225" s="613" t="s">
        <v>1068</v>
      </c>
      <c r="Z225" s="613" t="s">
        <v>1068</v>
      </c>
      <c r="AA225" s="613"/>
      <c r="AC225" s="620">
        <f t="shared" si="1"/>
        <v>6.155358143</v>
      </c>
    </row>
    <row r="226" ht="19.5" customHeight="1">
      <c r="A226" s="613">
        <f>A224+1</f>
        <v>109</v>
      </c>
      <c r="B226" s="613" t="s">
        <v>1068</v>
      </c>
      <c r="C226" s="613" t="s">
        <v>374</v>
      </c>
      <c r="D226" s="613" t="s">
        <v>242</v>
      </c>
      <c r="E226" s="614">
        <v>399.0</v>
      </c>
      <c r="F226" s="630"/>
      <c r="G226" s="616"/>
      <c r="H226" s="614"/>
      <c r="I226" s="614"/>
      <c r="J226" s="615">
        <v>224.66</v>
      </c>
      <c r="K226" s="613" t="s">
        <v>1068</v>
      </c>
      <c r="L226" s="619">
        <f>H225+H227</f>
        <v>780</v>
      </c>
      <c r="M226" s="616">
        <v>390.0</v>
      </c>
      <c r="N226" s="616">
        <v>182.0</v>
      </c>
      <c r="O226" s="616">
        <v>158.0</v>
      </c>
      <c r="P226" s="616">
        <v>340.0</v>
      </c>
      <c r="Q226" s="616">
        <v>185.0</v>
      </c>
      <c r="R226" s="616">
        <v>171.0</v>
      </c>
      <c r="S226" s="616">
        <v>356.0</v>
      </c>
      <c r="T226" s="617">
        <v>366345.874</v>
      </c>
      <c r="U226" s="617">
        <v>3148734.434</v>
      </c>
      <c r="V226" s="618"/>
      <c r="W226" s="613"/>
      <c r="X226" s="613" t="s">
        <v>1131</v>
      </c>
      <c r="Y226" s="613" t="s">
        <v>769</v>
      </c>
      <c r="Z226" s="613" t="s">
        <v>764</v>
      </c>
      <c r="AA226" s="613"/>
      <c r="AC226" s="620">
        <f t="shared" si="1"/>
        <v>0</v>
      </c>
    </row>
    <row r="227" ht="19.5" customHeight="1">
      <c r="A227" s="613"/>
      <c r="B227" s="613"/>
      <c r="C227" s="613"/>
      <c r="D227" s="613"/>
      <c r="E227" s="614"/>
      <c r="F227" s="630"/>
      <c r="G227" s="616"/>
      <c r="H227" s="614">
        <v>399.0</v>
      </c>
      <c r="I227" s="614">
        <f>H227+I225</f>
        <v>43486.507</v>
      </c>
      <c r="J227" s="615"/>
      <c r="K227" s="613"/>
      <c r="L227" s="619"/>
      <c r="M227" s="616"/>
      <c r="N227" s="616"/>
      <c r="O227" s="616"/>
      <c r="P227" s="616"/>
      <c r="Q227" s="616"/>
      <c r="R227" s="616"/>
      <c r="S227" s="616"/>
      <c r="T227" s="617"/>
      <c r="U227" s="617"/>
      <c r="V227" s="618"/>
      <c r="W227" s="613"/>
      <c r="X227" s="613" t="s">
        <v>1068</v>
      </c>
      <c r="Y227" s="613" t="s">
        <v>1068</v>
      </c>
      <c r="Z227" s="613" t="s">
        <v>1068</v>
      </c>
      <c r="AA227" s="613"/>
      <c r="AC227" s="620">
        <f t="shared" si="1"/>
        <v>6.212358143</v>
      </c>
    </row>
    <row r="228" ht="19.5" customHeight="1">
      <c r="A228" s="613">
        <f>A226+1</f>
        <v>110</v>
      </c>
      <c r="B228" s="613" t="s">
        <v>1068</v>
      </c>
      <c r="C228" s="613" t="s">
        <v>375</v>
      </c>
      <c r="D228" s="613" t="s">
        <v>251</v>
      </c>
      <c r="E228" s="614">
        <v>427.0</v>
      </c>
      <c r="F228" s="630"/>
      <c r="G228" s="616"/>
      <c r="H228" s="614"/>
      <c r="I228" s="614"/>
      <c r="J228" s="615">
        <v>221.935</v>
      </c>
      <c r="K228" s="613" t="s">
        <v>1068</v>
      </c>
      <c r="L228" s="619">
        <f>H227+H229</f>
        <v>826</v>
      </c>
      <c r="M228" s="616">
        <v>413.0</v>
      </c>
      <c r="N228" s="616">
        <v>241.0</v>
      </c>
      <c r="O228" s="616">
        <v>230.0</v>
      </c>
      <c r="P228" s="616">
        <v>471.0</v>
      </c>
      <c r="Q228" s="616">
        <v>229.0</v>
      </c>
      <c r="R228" s="616">
        <v>225.0</v>
      </c>
      <c r="S228" s="616">
        <v>454.0</v>
      </c>
      <c r="T228" s="617">
        <v>366730.239</v>
      </c>
      <c r="U228" s="617">
        <v>3148627.363</v>
      </c>
      <c r="V228" s="618"/>
      <c r="W228" s="613"/>
      <c r="X228" s="613" t="s">
        <v>1131</v>
      </c>
      <c r="Y228" s="613" t="s">
        <v>769</v>
      </c>
      <c r="Z228" s="613" t="s">
        <v>764</v>
      </c>
      <c r="AA228" s="613"/>
      <c r="AC228" s="620">
        <f t="shared" si="1"/>
        <v>0</v>
      </c>
    </row>
    <row r="229" ht="19.5" customHeight="1">
      <c r="A229" s="613"/>
      <c r="B229" s="613"/>
      <c r="C229" s="613"/>
      <c r="D229" s="613"/>
      <c r="E229" s="614"/>
      <c r="F229" s="630"/>
      <c r="G229" s="616"/>
      <c r="H229" s="614">
        <v>427.0</v>
      </c>
      <c r="I229" s="614">
        <f>H229+I227</f>
        <v>43913.507</v>
      </c>
      <c r="J229" s="615"/>
      <c r="K229" s="613"/>
      <c r="L229" s="619"/>
      <c r="M229" s="616"/>
      <c r="N229" s="616"/>
      <c r="O229" s="616"/>
      <c r="P229" s="616"/>
      <c r="Q229" s="616"/>
      <c r="R229" s="616"/>
      <c r="S229" s="616"/>
      <c r="T229" s="617"/>
      <c r="U229" s="617"/>
      <c r="V229" s="618" t="s">
        <v>1130</v>
      </c>
      <c r="W229" s="613"/>
      <c r="X229" s="613" t="s">
        <v>1068</v>
      </c>
      <c r="Y229" s="613" t="s">
        <v>1068</v>
      </c>
      <c r="Z229" s="613" t="s">
        <v>1068</v>
      </c>
      <c r="AA229" s="613"/>
      <c r="AC229" s="620">
        <f t="shared" si="1"/>
        <v>6.273358143</v>
      </c>
    </row>
    <row r="230" ht="19.5" customHeight="1">
      <c r="A230" s="613">
        <f>A228+1</f>
        <v>111</v>
      </c>
      <c r="B230" s="613"/>
      <c r="C230" s="613" t="s">
        <v>376</v>
      </c>
      <c r="D230" s="613" t="s">
        <v>251</v>
      </c>
      <c r="E230" s="614">
        <v>413.0</v>
      </c>
      <c r="F230" s="630"/>
      <c r="G230" s="616"/>
      <c r="H230" s="614"/>
      <c r="I230" s="614"/>
      <c r="J230" s="615">
        <v>218.69</v>
      </c>
      <c r="K230" s="613" t="s">
        <v>1068</v>
      </c>
      <c r="L230" s="619">
        <f>H229+H231</f>
        <v>840</v>
      </c>
      <c r="M230" s="616">
        <v>420.0</v>
      </c>
      <c r="N230" s="616">
        <v>198.0</v>
      </c>
      <c r="O230" s="616">
        <v>200.0</v>
      </c>
      <c r="P230" s="616">
        <v>398.0</v>
      </c>
      <c r="Q230" s="616">
        <v>203.0</v>
      </c>
      <c r="R230" s="616">
        <v>202.0</v>
      </c>
      <c r="S230" s="616">
        <v>405.0</v>
      </c>
      <c r="T230" s="617">
        <v>367141.578</v>
      </c>
      <c r="U230" s="617">
        <v>3148512.778</v>
      </c>
      <c r="V230" s="618"/>
      <c r="W230" s="613"/>
      <c r="X230" s="613" t="s">
        <v>1131</v>
      </c>
      <c r="Y230" s="613" t="s">
        <v>769</v>
      </c>
      <c r="Z230" s="613" t="s">
        <v>764</v>
      </c>
      <c r="AA230" s="613"/>
      <c r="AC230" s="620">
        <f t="shared" si="1"/>
        <v>0</v>
      </c>
    </row>
    <row r="231" ht="19.5" customHeight="1">
      <c r="A231" s="613"/>
      <c r="B231" s="613"/>
      <c r="C231" s="613"/>
      <c r="D231" s="613"/>
      <c r="E231" s="614"/>
      <c r="F231" s="630"/>
      <c r="G231" s="616"/>
      <c r="H231" s="614">
        <v>413.0</v>
      </c>
      <c r="I231" s="614">
        <f>H231+I229</f>
        <v>44326.507</v>
      </c>
      <c r="J231" s="615"/>
      <c r="K231" s="613"/>
      <c r="L231" s="619"/>
      <c r="M231" s="616"/>
      <c r="N231" s="616"/>
      <c r="O231" s="616"/>
      <c r="P231" s="616"/>
      <c r="Q231" s="616"/>
      <c r="R231" s="616"/>
      <c r="S231" s="616"/>
      <c r="T231" s="617"/>
      <c r="U231" s="617"/>
      <c r="V231" s="628"/>
      <c r="W231" s="613"/>
      <c r="X231" s="613" t="s">
        <v>1068</v>
      </c>
      <c r="Y231" s="613" t="s">
        <v>1068</v>
      </c>
      <c r="Z231" s="613" t="s">
        <v>1068</v>
      </c>
      <c r="AA231" s="613"/>
      <c r="AC231" s="620">
        <f t="shared" si="1"/>
        <v>6.332358143</v>
      </c>
    </row>
    <row r="232" ht="19.5" customHeight="1">
      <c r="A232" s="621">
        <f>A230+1</f>
        <v>112</v>
      </c>
      <c r="B232" s="621"/>
      <c r="C232" s="621" t="s">
        <v>377</v>
      </c>
      <c r="D232" s="621" t="s">
        <v>251</v>
      </c>
      <c r="E232" s="622">
        <v>409.527</v>
      </c>
      <c r="F232" s="631"/>
      <c r="G232" s="623"/>
      <c r="H232" s="622"/>
      <c r="I232" s="622"/>
      <c r="J232" s="624">
        <v>220.038</v>
      </c>
      <c r="K232" s="621" t="s">
        <v>1068</v>
      </c>
      <c r="L232" s="625">
        <f>H231+H233</f>
        <v>822.527</v>
      </c>
      <c r="M232" s="623">
        <v>411.2635</v>
      </c>
      <c r="N232" s="623">
        <v>214.0</v>
      </c>
      <c r="O232" s="623">
        <v>233.0</v>
      </c>
      <c r="P232" s="623">
        <v>447.0</v>
      </c>
      <c r="Q232" s="623">
        <v>212.0</v>
      </c>
      <c r="R232" s="623">
        <v>225.0</v>
      </c>
      <c r="S232" s="623">
        <v>437.0</v>
      </c>
      <c r="T232" s="626">
        <v>367539.429</v>
      </c>
      <c r="U232" s="626">
        <v>3148401.949</v>
      </c>
      <c r="V232" s="627"/>
      <c r="W232" s="621"/>
      <c r="X232" s="621" t="s">
        <v>1131</v>
      </c>
      <c r="Y232" s="621" t="s">
        <v>769</v>
      </c>
      <c r="Z232" s="621" t="s">
        <v>764</v>
      </c>
      <c r="AA232" s="621"/>
      <c r="AC232" s="620">
        <f t="shared" si="1"/>
        <v>0</v>
      </c>
    </row>
    <row r="233" ht="19.5" customHeight="1">
      <c r="A233" s="621"/>
      <c r="B233" s="621"/>
      <c r="C233" s="621"/>
      <c r="D233" s="621"/>
      <c r="E233" s="622"/>
      <c r="F233" s="631"/>
      <c r="G233" s="623"/>
      <c r="H233" s="622">
        <v>409.527</v>
      </c>
      <c r="I233" s="622">
        <f>H233+I231</f>
        <v>44736.034</v>
      </c>
      <c r="J233" s="624"/>
      <c r="K233" s="621"/>
      <c r="L233" s="625"/>
      <c r="M233" s="623"/>
      <c r="N233" s="623"/>
      <c r="O233" s="623"/>
      <c r="P233" s="623"/>
      <c r="Q233" s="623"/>
      <c r="R233" s="623"/>
      <c r="S233" s="623"/>
      <c r="T233" s="626"/>
      <c r="U233" s="626"/>
      <c r="V233" s="627" t="s">
        <v>1132</v>
      </c>
      <c r="W233" s="621"/>
      <c r="X233" s="621" t="s">
        <v>1068</v>
      </c>
      <c r="Y233" s="621" t="s">
        <v>1068</v>
      </c>
      <c r="Z233" s="621" t="s">
        <v>1068</v>
      </c>
      <c r="AA233" s="621"/>
      <c r="AC233" s="620">
        <f t="shared" si="1"/>
        <v>6.390862</v>
      </c>
    </row>
    <row r="234" ht="19.5" customHeight="1">
      <c r="A234" s="621">
        <f>A232+1</f>
        <v>113</v>
      </c>
      <c r="B234" s="621" t="s">
        <v>1133</v>
      </c>
      <c r="C234" s="621" t="s">
        <v>379</v>
      </c>
      <c r="D234" s="621" t="s">
        <v>380</v>
      </c>
      <c r="E234" s="622">
        <v>311.0</v>
      </c>
      <c r="F234" s="631"/>
      <c r="G234" s="623">
        <f>SUM(H222:H233)</f>
        <v>2388.527</v>
      </c>
      <c r="H234" s="622"/>
      <c r="I234" s="622"/>
      <c r="J234" s="624">
        <v>220.704</v>
      </c>
      <c r="K234" s="621" t="s">
        <v>1134</v>
      </c>
      <c r="L234" s="625">
        <f>H233+H235</f>
        <v>720.527</v>
      </c>
      <c r="M234" s="623">
        <v>360.2635</v>
      </c>
      <c r="N234" s="623">
        <v>177.0</v>
      </c>
      <c r="O234" s="623">
        <v>136.0</v>
      </c>
      <c r="P234" s="623">
        <v>313.0</v>
      </c>
      <c r="Q234" s="623">
        <v>186.0</v>
      </c>
      <c r="R234" s="623">
        <v>142.0</v>
      </c>
      <c r="S234" s="623">
        <v>328.0</v>
      </c>
      <c r="T234" s="626">
        <v>367933.936</v>
      </c>
      <c r="U234" s="626">
        <v>3148292.053</v>
      </c>
      <c r="V234" s="627"/>
      <c r="W234" s="621"/>
      <c r="X234" s="621" t="s">
        <v>1131</v>
      </c>
      <c r="Y234" s="621" t="s">
        <v>769</v>
      </c>
      <c r="Z234" s="621" t="s">
        <v>764</v>
      </c>
      <c r="AA234" s="621"/>
      <c r="AC234" s="620">
        <f t="shared" si="1"/>
        <v>0</v>
      </c>
    </row>
    <row r="235" ht="19.5" customHeight="1">
      <c r="A235" s="613"/>
      <c r="B235" s="613"/>
      <c r="C235" s="613"/>
      <c r="D235" s="613"/>
      <c r="E235" s="614"/>
      <c r="F235" s="630"/>
      <c r="G235" s="616"/>
      <c r="H235" s="614">
        <v>311.0</v>
      </c>
      <c r="I235" s="614">
        <f>H235+I233</f>
        <v>45047.034</v>
      </c>
      <c r="J235" s="615"/>
      <c r="K235" s="613"/>
      <c r="L235" s="619"/>
      <c r="M235" s="616"/>
      <c r="N235" s="616"/>
      <c r="O235" s="616"/>
      <c r="P235" s="616"/>
      <c r="Q235" s="616"/>
      <c r="R235" s="616"/>
      <c r="S235" s="616"/>
      <c r="T235" s="617"/>
      <c r="U235" s="617"/>
      <c r="V235" s="628" t="s">
        <v>1120</v>
      </c>
      <c r="W235" s="613"/>
      <c r="X235" s="613" t="s">
        <v>1068</v>
      </c>
      <c r="Y235" s="613" t="s">
        <v>1068</v>
      </c>
      <c r="Z235" s="613" t="s">
        <v>1068</v>
      </c>
      <c r="AA235" s="613"/>
      <c r="AC235" s="620">
        <f t="shared" si="1"/>
        <v>6.435290571</v>
      </c>
    </row>
    <row r="236" ht="19.5" customHeight="1">
      <c r="A236" s="613">
        <f>A234+1</f>
        <v>114</v>
      </c>
      <c r="B236" s="613"/>
      <c r="C236" s="613" t="s">
        <v>381</v>
      </c>
      <c r="D236" s="613" t="s">
        <v>249</v>
      </c>
      <c r="E236" s="614">
        <v>458.7</v>
      </c>
      <c r="F236" s="630"/>
      <c r="G236" s="616"/>
      <c r="H236" s="614"/>
      <c r="I236" s="614"/>
      <c r="J236" s="615">
        <v>220.611</v>
      </c>
      <c r="K236" s="613" t="s">
        <v>1068</v>
      </c>
      <c r="L236" s="619">
        <f>H235+H237</f>
        <v>769.7</v>
      </c>
      <c r="M236" s="616">
        <v>384.85</v>
      </c>
      <c r="N236" s="616">
        <v>175.0</v>
      </c>
      <c r="O236" s="616">
        <v>247.0</v>
      </c>
      <c r="P236" s="616">
        <v>422.0</v>
      </c>
      <c r="Q236" s="616">
        <v>170.0</v>
      </c>
      <c r="R236" s="616">
        <v>242.0</v>
      </c>
      <c r="S236" s="616">
        <v>412.0</v>
      </c>
      <c r="T236" s="617">
        <v>368184.481</v>
      </c>
      <c r="U236" s="617">
        <v>3148107.803</v>
      </c>
      <c r="V236" s="618"/>
      <c r="W236" s="613"/>
      <c r="X236" s="613" t="s">
        <v>1131</v>
      </c>
      <c r="Y236" s="613" t="s">
        <v>769</v>
      </c>
      <c r="Z236" s="613" t="s">
        <v>764</v>
      </c>
      <c r="AA236" s="613"/>
      <c r="AC236" s="620">
        <f t="shared" si="1"/>
        <v>0</v>
      </c>
    </row>
    <row r="237" ht="19.5" customHeight="1">
      <c r="A237" s="613"/>
      <c r="B237" s="613"/>
      <c r="C237" s="613"/>
      <c r="D237" s="613"/>
      <c r="E237" s="614"/>
      <c r="F237" s="630"/>
      <c r="G237" s="616"/>
      <c r="H237" s="614">
        <v>458.7</v>
      </c>
      <c r="I237" s="614">
        <f>H237+I235</f>
        <v>45505.734</v>
      </c>
      <c r="J237" s="615"/>
      <c r="K237" s="613"/>
      <c r="L237" s="619"/>
      <c r="M237" s="616"/>
      <c r="N237" s="616"/>
      <c r="O237" s="616"/>
      <c r="P237" s="616"/>
      <c r="Q237" s="616"/>
      <c r="R237" s="616"/>
      <c r="S237" s="616"/>
      <c r="T237" s="617"/>
      <c r="U237" s="617"/>
      <c r="V237" s="618" t="s">
        <v>1135</v>
      </c>
      <c r="W237" s="613"/>
      <c r="X237" s="613" t="s">
        <v>1068</v>
      </c>
      <c r="Y237" s="613" t="s">
        <v>1068</v>
      </c>
      <c r="Z237" s="613" t="s">
        <v>1068</v>
      </c>
      <c r="AA237" s="613"/>
      <c r="AC237" s="620">
        <f t="shared" si="1"/>
        <v>6.500819143</v>
      </c>
    </row>
    <row r="238" ht="19.5" customHeight="1">
      <c r="A238" s="621">
        <f>A236+1</f>
        <v>115</v>
      </c>
      <c r="B238" s="621" t="s">
        <v>1136</v>
      </c>
      <c r="C238" s="621" t="s">
        <v>382</v>
      </c>
      <c r="D238" s="621" t="s">
        <v>334</v>
      </c>
      <c r="E238" s="622">
        <v>242.447</v>
      </c>
      <c r="F238" s="631"/>
      <c r="G238" s="623">
        <f>SUM(H234:H237)</f>
        <v>769.7</v>
      </c>
      <c r="H238" s="622"/>
      <c r="I238" s="622"/>
      <c r="J238" s="624">
        <v>222.908</v>
      </c>
      <c r="K238" s="621" t="s">
        <v>1137</v>
      </c>
      <c r="L238" s="625">
        <f>H237+H239</f>
        <v>701.147</v>
      </c>
      <c r="M238" s="623">
        <v>350.57349999999997</v>
      </c>
      <c r="N238" s="623">
        <v>213.0</v>
      </c>
      <c r="O238" s="623">
        <v>109.0</v>
      </c>
      <c r="P238" s="623">
        <v>322.0</v>
      </c>
      <c r="Q238" s="623">
        <v>219.0</v>
      </c>
      <c r="R238" s="623">
        <v>116.0</v>
      </c>
      <c r="S238" s="623">
        <v>335.0</v>
      </c>
      <c r="T238" s="626">
        <v>368554.015</v>
      </c>
      <c r="U238" s="626">
        <v>3147836.049</v>
      </c>
      <c r="V238" s="627"/>
      <c r="W238" s="621"/>
      <c r="X238" s="621" t="s">
        <v>1131</v>
      </c>
      <c r="Y238" s="621" t="s">
        <v>769</v>
      </c>
      <c r="Z238" s="621" t="s">
        <v>764</v>
      </c>
      <c r="AA238" s="621"/>
      <c r="AC238" s="620">
        <f t="shared" si="1"/>
        <v>0</v>
      </c>
    </row>
    <row r="239" ht="19.5" customHeight="1">
      <c r="A239" s="621"/>
      <c r="B239" s="621"/>
      <c r="C239" s="621"/>
      <c r="D239" s="621"/>
      <c r="E239" s="622"/>
      <c r="F239" s="631"/>
      <c r="G239" s="623"/>
      <c r="H239" s="622">
        <v>242.447</v>
      </c>
      <c r="I239" s="622">
        <f>H239+I237</f>
        <v>45748.181</v>
      </c>
      <c r="J239" s="624"/>
      <c r="K239" s="621"/>
      <c r="L239" s="625"/>
      <c r="M239" s="623"/>
      <c r="N239" s="623"/>
      <c r="O239" s="623"/>
      <c r="P239" s="623"/>
      <c r="Q239" s="623"/>
      <c r="R239" s="623"/>
      <c r="S239" s="623"/>
      <c r="T239" s="626"/>
      <c r="U239" s="626"/>
      <c r="V239" s="632" t="s">
        <v>1138</v>
      </c>
      <c r="W239" s="621"/>
      <c r="X239" s="621" t="s">
        <v>1068</v>
      </c>
      <c r="Y239" s="621" t="s">
        <v>1068</v>
      </c>
      <c r="Z239" s="621" t="s">
        <v>1068</v>
      </c>
      <c r="AA239" s="621"/>
      <c r="AC239" s="620">
        <f t="shared" si="1"/>
        <v>6.535454429</v>
      </c>
    </row>
    <row r="240" ht="19.5" customHeight="1">
      <c r="A240" s="621">
        <f>A238+1</f>
        <v>116</v>
      </c>
      <c r="B240" s="621" t="s">
        <v>1139</v>
      </c>
      <c r="C240" s="621" t="s">
        <v>383</v>
      </c>
      <c r="D240" s="621" t="s">
        <v>334</v>
      </c>
      <c r="E240" s="622">
        <v>226.424</v>
      </c>
      <c r="F240" s="631"/>
      <c r="G240" s="623">
        <f>SUM(H238:H239)</f>
        <v>242.447</v>
      </c>
      <c r="H240" s="622"/>
      <c r="I240" s="622"/>
      <c r="J240" s="624">
        <v>224.081</v>
      </c>
      <c r="K240" s="621" t="s">
        <v>1140</v>
      </c>
      <c r="L240" s="625">
        <f>H239+H241</f>
        <v>468.871</v>
      </c>
      <c r="M240" s="623">
        <v>234.4355</v>
      </c>
      <c r="N240" s="623">
        <v>134.0</v>
      </c>
      <c r="O240" s="623">
        <v>50.0</v>
      </c>
      <c r="P240" s="623">
        <v>184.0</v>
      </c>
      <c r="Q240" s="623">
        <v>127.0</v>
      </c>
      <c r="R240" s="623">
        <v>85.0</v>
      </c>
      <c r="S240" s="623">
        <v>212.0</v>
      </c>
      <c r="T240" s="626">
        <v>368691.049</v>
      </c>
      <c r="U240" s="626">
        <v>3147636.043</v>
      </c>
      <c r="V240" s="627"/>
      <c r="W240" s="621"/>
      <c r="X240" s="621" t="s">
        <v>1131</v>
      </c>
      <c r="Y240" s="621" t="s">
        <v>769</v>
      </c>
      <c r="Z240" s="621" t="s">
        <v>764</v>
      </c>
      <c r="AA240" s="621"/>
      <c r="AC240" s="620">
        <f t="shared" si="1"/>
        <v>0</v>
      </c>
    </row>
    <row r="241" ht="29.25" customHeight="1">
      <c r="A241" s="621"/>
      <c r="B241" s="621"/>
      <c r="C241" s="621"/>
      <c r="D241" s="621"/>
      <c r="E241" s="622"/>
      <c r="F241" s="631"/>
      <c r="G241" s="623"/>
      <c r="H241" s="622">
        <v>226.424</v>
      </c>
      <c r="I241" s="622">
        <f>H241+I239</f>
        <v>45974.605</v>
      </c>
      <c r="J241" s="624"/>
      <c r="K241" s="621"/>
      <c r="L241" s="625"/>
      <c r="M241" s="623"/>
      <c r="N241" s="623"/>
      <c r="O241" s="623"/>
      <c r="P241" s="623"/>
      <c r="Q241" s="623"/>
      <c r="R241" s="623"/>
      <c r="S241" s="623"/>
      <c r="T241" s="626"/>
      <c r="U241" s="626"/>
      <c r="V241" s="627" t="s">
        <v>1141</v>
      </c>
      <c r="W241" s="621"/>
      <c r="X241" s="621" t="s">
        <v>1068</v>
      </c>
      <c r="Y241" s="621" t="s">
        <v>1068</v>
      </c>
      <c r="Z241" s="621" t="s">
        <v>1068</v>
      </c>
      <c r="AA241" s="621"/>
      <c r="AC241" s="620">
        <f t="shared" si="1"/>
        <v>6.567800714</v>
      </c>
    </row>
    <row r="242" ht="19.5" customHeight="1">
      <c r="A242" s="621">
        <f>A240+1</f>
        <v>117</v>
      </c>
      <c r="B242" s="621" t="s">
        <v>1142</v>
      </c>
      <c r="C242" s="621" t="s">
        <v>384</v>
      </c>
      <c r="D242" s="621" t="s">
        <v>279</v>
      </c>
      <c r="E242" s="622">
        <v>353.0</v>
      </c>
      <c r="F242" s="631">
        <v>1.0</v>
      </c>
      <c r="G242" s="623">
        <f>SUM(H240:H241)</f>
        <v>226.424</v>
      </c>
      <c r="H242" s="622"/>
      <c r="I242" s="622"/>
      <c r="J242" s="624">
        <v>229.483</v>
      </c>
      <c r="K242" s="621" t="s">
        <v>1143</v>
      </c>
      <c r="L242" s="625">
        <f>H241+H243</f>
        <v>579.424</v>
      </c>
      <c r="M242" s="623">
        <v>289.712</v>
      </c>
      <c r="N242" s="623">
        <v>176.0</v>
      </c>
      <c r="O242" s="623">
        <v>169.0</v>
      </c>
      <c r="P242" s="623">
        <v>345.0</v>
      </c>
      <c r="Q242" s="623">
        <v>141.0</v>
      </c>
      <c r="R242" s="623">
        <v>172.0</v>
      </c>
      <c r="S242" s="623">
        <v>313.0</v>
      </c>
      <c r="T242" s="626">
        <v>368876.892</v>
      </c>
      <c r="U242" s="626">
        <v>3147506.697</v>
      </c>
      <c r="V242" s="627"/>
      <c r="W242" s="621"/>
      <c r="X242" s="621" t="s">
        <v>1131</v>
      </c>
      <c r="Y242" s="621" t="s">
        <v>769</v>
      </c>
      <c r="Z242" s="621" t="s">
        <v>764</v>
      </c>
      <c r="AA242" s="621"/>
      <c r="AC242" s="620">
        <f t="shared" si="1"/>
        <v>0</v>
      </c>
    </row>
    <row r="243" ht="19.5" customHeight="1">
      <c r="A243" s="613"/>
      <c r="B243" s="613"/>
      <c r="C243" s="613"/>
      <c r="D243" s="613"/>
      <c r="E243" s="614"/>
      <c r="F243" s="630"/>
      <c r="G243" s="616"/>
      <c r="H243" s="614">
        <v>353.0</v>
      </c>
      <c r="I243" s="614">
        <f>H243+I241</f>
        <v>46327.605</v>
      </c>
      <c r="J243" s="615"/>
      <c r="K243" s="613"/>
      <c r="L243" s="619"/>
      <c r="M243" s="616"/>
      <c r="N243" s="616"/>
      <c r="O243" s="616"/>
      <c r="P243" s="616"/>
      <c r="Q243" s="616"/>
      <c r="R243" s="616"/>
      <c r="S243" s="616"/>
      <c r="T243" s="617"/>
      <c r="U243" s="617"/>
      <c r="V243" s="618"/>
      <c r="W243" s="613"/>
      <c r="X243" s="613" t="s">
        <v>1068</v>
      </c>
      <c r="Y243" s="613" t="s">
        <v>1068</v>
      </c>
      <c r="Z243" s="613" t="s">
        <v>1068</v>
      </c>
      <c r="AA243" s="613"/>
      <c r="AC243" s="620">
        <f t="shared" si="1"/>
        <v>6.618229286</v>
      </c>
    </row>
    <row r="244" ht="19.5" customHeight="1">
      <c r="A244" s="613">
        <f>A242+1</f>
        <v>118</v>
      </c>
      <c r="B244" s="613" t="s">
        <v>1068</v>
      </c>
      <c r="C244" s="613" t="s">
        <v>385</v>
      </c>
      <c r="D244" s="613" t="s">
        <v>261</v>
      </c>
      <c r="E244" s="614">
        <v>365.0</v>
      </c>
      <c r="F244" s="630"/>
      <c r="G244" s="616"/>
      <c r="H244" s="614"/>
      <c r="I244" s="614"/>
      <c r="J244" s="615">
        <v>227.67</v>
      </c>
      <c r="K244" s="613" t="s">
        <v>1068</v>
      </c>
      <c r="L244" s="619">
        <f>H243+H245</f>
        <v>718</v>
      </c>
      <c r="M244" s="616">
        <v>359.0</v>
      </c>
      <c r="N244" s="616">
        <v>184.0</v>
      </c>
      <c r="O244" s="616">
        <v>199.0</v>
      </c>
      <c r="P244" s="616">
        <v>383.0</v>
      </c>
      <c r="Q244" s="616">
        <v>182.0</v>
      </c>
      <c r="R244" s="616">
        <v>194.0</v>
      </c>
      <c r="S244" s="616">
        <v>376.0</v>
      </c>
      <c r="T244" s="617">
        <v>369202.943</v>
      </c>
      <c r="U244" s="617">
        <v>3147371.42</v>
      </c>
      <c r="V244" s="618"/>
      <c r="W244" s="613"/>
      <c r="X244" s="613" t="s">
        <v>1131</v>
      </c>
      <c r="Y244" s="613" t="s">
        <v>769</v>
      </c>
      <c r="Z244" s="613" t="s">
        <v>764</v>
      </c>
      <c r="AA244" s="613"/>
      <c r="AC244" s="620">
        <f t="shared" si="1"/>
        <v>0</v>
      </c>
    </row>
    <row r="245" ht="19.5" customHeight="1">
      <c r="A245" s="613"/>
      <c r="B245" s="613"/>
      <c r="C245" s="613"/>
      <c r="D245" s="613"/>
      <c r="E245" s="614"/>
      <c r="F245" s="630"/>
      <c r="G245" s="616"/>
      <c r="H245" s="614">
        <v>365.0</v>
      </c>
      <c r="I245" s="614">
        <f>H245+I243</f>
        <v>46692.605</v>
      </c>
      <c r="J245" s="615"/>
      <c r="K245" s="613"/>
      <c r="L245" s="619"/>
      <c r="M245" s="616"/>
      <c r="N245" s="616"/>
      <c r="O245" s="616"/>
      <c r="P245" s="616"/>
      <c r="Q245" s="616"/>
      <c r="R245" s="616"/>
      <c r="S245" s="616"/>
      <c r="T245" s="617"/>
      <c r="U245" s="617"/>
      <c r="V245" s="618"/>
      <c r="W245" s="613"/>
      <c r="X245" s="613" t="s">
        <v>1068</v>
      </c>
      <c r="Y245" s="613" t="s">
        <v>1068</v>
      </c>
      <c r="Z245" s="613" t="s">
        <v>1068</v>
      </c>
      <c r="AA245" s="613"/>
      <c r="AC245" s="620">
        <f t="shared" si="1"/>
        <v>6.670372143</v>
      </c>
    </row>
    <row r="246" ht="19.5" customHeight="1">
      <c r="A246" s="613">
        <f>A244+1</f>
        <v>119</v>
      </c>
      <c r="B246" s="613"/>
      <c r="C246" s="613" t="s">
        <v>386</v>
      </c>
      <c r="D246" s="613" t="s">
        <v>237</v>
      </c>
      <c r="E246" s="614">
        <v>344.0</v>
      </c>
      <c r="F246" s="630"/>
      <c r="G246" s="616"/>
      <c r="H246" s="614"/>
      <c r="I246" s="614"/>
      <c r="J246" s="615">
        <v>227.954</v>
      </c>
      <c r="K246" s="613" t="s">
        <v>1068</v>
      </c>
      <c r="L246" s="619">
        <f>H245+H247</f>
        <v>709</v>
      </c>
      <c r="M246" s="616">
        <v>354.5</v>
      </c>
      <c r="N246" s="616">
        <v>166.0</v>
      </c>
      <c r="O246" s="616">
        <v>179.0</v>
      </c>
      <c r="P246" s="616">
        <v>345.0</v>
      </c>
      <c r="Q246" s="616">
        <v>172.0</v>
      </c>
      <c r="R246" s="616">
        <v>177.0</v>
      </c>
      <c r="S246" s="616">
        <v>349.0</v>
      </c>
      <c r="T246" s="617">
        <v>369540.078</v>
      </c>
      <c r="U246" s="617">
        <v>3147231.545</v>
      </c>
      <c r="V246" s="618"/>
      <c r="W246" s="613"/>
      <c r="X246" s="613" t="s">
        <v>1144</v>
      </c>
      <c r="Y246" s="613" t="s">
        <v>769</v>
      </c>
      <c r="Z246" s="613" t="s">
        <v>764</v>
      </c>
      <c r="AA246" s="613"/>
      <c r="AC246" s="620">
        <f t="shared" si="1"/>
        <v>0</v>
      </c>
    </row>
    <row r="247" ht="19.5" customHeight="1">
      <c r="A247" s="613"/>
      <c r="B247" s="613"/>
      <c r="C247" s="613"/>
      <c r="D247" s="613"/>
      <c r="E247" s="614"/>
      <c r="F247" s="630"/>
      <c r="G247" s="616"/>
      <c r="H247" s="614">
        <v>344.0</v>
      </c>
      <c r="I247" s="614">
        <f>H247+I245</f>
        <v>47036.605</v>
      </c>
      <c r="J247" s="615"/>
      <c r="K247" s="613"/>
      <c r="L247" s="619"/>
      <c r="M247" s="616"/>
      <c r="N247" s="616"/>
      <c r="O247" s="616"/>
      <c r="P247" s="616"/>
      <c r="Q247" s="616"/>
      <c r="R247" s="616"/>
      <c r="S247" s="616"/>
      <c r="T247" s="617"/>
      <c r="U247" s="617"/>
      <c r="V247" s="618"/>
      <c r="W247" s="613"/>
      <c r="X247" s="613" t="s">
        <v>1068</v>
      </c>
      <c r="Y247" s="613" t="s">
        <v>1068</v>
      </c>
      <c r="Z247" s="613" t="s">
        <v>1068</v>
      </c>
      <c r="AA247" s="613"/>
      <c r="AC247" s="620">
        <f t="shared" si="1"/>
        <v>6.719515</v>
      </c>
    </row>
    <row r="248" ht="19.5" customHeight="1">
      <c r="A248" s="613">
        <f>A246+1</f>
        <v>120</v>
      </c>
      <c r="B248" s="613"/>
      <c r="C248" s="613" t="s">
        <v>387</v>
      </c>
      <c r="D248" s="613" t="s">
        <v>237</v>
      </c>
      <c r="E248" s="614">
        <v>363.585</v>
      </c>
      <c r="F248" s="630"/>
      <c r="G248" s="616"/>
      <c r="H248" s="614"/>
      <c r="I248" s="614"/>
      <c r="J248" s="615">
        <v>226.848</v>
      </c>
      <c r="K248" s="613" t="s">
        <v>1068</v>
      </c>
      <c r="L248" s="619">
        <f>H247+H249</f>
        <v>707.585</v>
      </c>
      <c r="M248" s="616">
        <v>353.7925</v>
      </c>
      <c r="N248" s="616">
        <v>165.0</v>
      </c>
      <c r="O248" s="616">
        <v>224.0</v>
      </c>
      <c r="P248" s="616">
        <v>389.0</v>
      </c>
      <c r="Q248" s="616">
        <v>168.0</v>
      </c>
      <c r="R248" s="616">
        <v>209.0</v>
      </c>
      <c r="S248" s="616">
        <v>377.0</v>
      </c>
      <c r="T248" s="617">
        <v>369857.816</v>
      </c>
      <c r="U248" s="617">
        <v>3147099.717</v>
      </c>
      <c r="V248" s="618"/>
      <c r="W248" s="613"/>
      <c r="X248" s="613" t="s">
        <v>1144</v>
      </c>
      <c r="Y248" s="613" t="s">
        <v>769</v>
      </c>
      <c r="Z248" s="613" t="s">
        <v>764</v>
      </c>
      <c r="AA248" s="613"/>
      <c r="AC248" s="620">
        <f t="shared" si="1"/>
        <v>0</v>
      </c>
    </row>
    <row r="249" ht="19.5" customHeight="1">
      <c r="A249" s="613"/>
      <c r="B249" s="613"/>
      <c r="C249" s="613"/>
      <c r="D249" s="613"/>
      <c r="E249" s="614"/>
      <c r="F249" s="630"/>
      <c r="G249" s="616"/>
      <c r="H249" s="614">
        <v>363.585</v>
      </c>
      <c r="I249" s="614">
        <f>H249+I247</f>
        <v>47400.19</v>
      </c>
      <c r="J249" s="615"/>
      <c r="K249" s="613"/>
      <c r="L249" s="619"/>
      <c r="M249" s="616"/>
      <c r="N249" s="616"/>
      <c r="O249" s="616"/>
      <c r="P249" s="616"/>
      <c r="Q249" s="616"/>
      <c r="R249" s="616"/>
      <c r="S249" s="616"/>
      <c r="T249" s="617"/>
      <c r="U249" s="617"/>
      <c r="V249" s="618" t="s">
        <v>1120</v>
      </c>
      <c r="W249" s="613"/>
      <c r="X249" s="613" t="s">
        <v>1068</v>
      </c>
      <c r="Y249" s="613" t="s">
        <v>1068</v>
      </c>
      <c r="Z249" s="613" t="s">
        <v>1068</v>
      </c>
      <c r="AA249" s="613"/>
      <c r="AC249" s="620">
        <f t="shared" si="1"/>
        <v>6.771455714</v>
      </c>
    </row>
    <row r="250" ht="19.5" customHeight="1">
      <c r="A250" s="621">
        <f>A248+1</f>
        <v>121</v>
      </c>
      <c r="B250" s="621" t="s">
        <v>1145</v>
      </c>
      <c r="C250" s="621" t="s">
        <v>388</v>
      </c>
      <c r="D250" s="621" t="s">
        <v>389</v>
      </c>
      <c r="E250" s="622">
        <v>244.245</v>
      </c>
      <c r="F250" s="631">
        <v>1.0</v>
      </c>
      <c r="G250" s="623">
        <f>SUM(H242:H249)</f>
        <v>1425.585</v>
      </c>
      <c r="H250" s="622"/>
      <c r="I250" s="622"/>
      <c r="J250" s="624">
        <v>219.958</v>
      </c>
      <c r="K250" s="621" t="s">
        <v>1146</v>
      </c>
      <c r="L250" s="625">
        <f>H249+H251</f>
        <v>607.83</v>
      </c>
      <c r="M250" s="623">
        <v>303.91499999999996</v>
      </c>
      <c r="N250" s="623">
        <v>140.0</v>
      </c>
      <c r="O250" s="623">
        <v>126.0</v>
      </c>
      <c r="P250" s="623">
        <v>266.0</v>
      </c>
      <c r="Q250" s="623">
        <v>155.0</v>
      </c>
      <c r="R250" s="623">
        <v>124.0</v>
      </c>
      <c r="S250" s="623">
        <v>279.0</v>
      </c>
      <c r="T250" s="626">
        <v>370193.644</v>
      </c>
      <c r="U250" s="626">
        <v>3146960.384</v>
      </c>
      <c r="V250" s="627"/>
      <c r="W250" s="621"/>
      <c r="X250" s="621" t="s">
        <v>1144</v>
      </c>
      <c r="Y250" s="621" t="s">
        <v>769</v>
      </c>
      <c r="Z250" s="621" t="s">
        <v>764</v>
      </c>
      <c r="AA250" s="621"/>
      <c r="AC250" s="620">
        <f t="shared" si="1"/>
        <v>0</v>
      </c>
    </row>
    <row r="251" ht="19.5" customHeight="1">
      <c r="A251" s="621"/>
      <c r="B251" s="621"/>
      <c r="C251" s="621"/>
      <c r="D251" s="621"/>
      <c r="E251" s="622"/>
      <c r="F251" s="631"/>
      <c r="G251" s="623"/>
      <c r="H251" s="622">
        <v>244.245</v>
      </c>
      <c r="I251" s="622">
        <f>H251+I249</f>
        <v>47644.435</v>
      </c>
      <c r="J251" s="624"/>
      <c r="K251" s="621"/>
      <c r="L251" s="625"/>
      <c r="M251" s="623"/>
      <c r="N251" s="623"/>
      <c r="O251" s="623"/>
      <c r="P251" s="623"/>
      <c r="Q251" s="623"/>
      <c r="R251" s="623"/>
      <c r="S251" s="623"/>
      <c r="T251" s="626"/>
      <c r="U251" s="626"/>
      <c r="V251" s="627" t="s">
        <v>811</v>
      </c>
      <c r="W251" s="621"/>
      <c r="X251" s="621" t="s">
        <v>1068</v>
      </c>
      <c r="Y251" s="621" t="s">
        <v>1068</v>
      </c>
      <c r="Z251" s="621" t="s">
        <v>1068</v>
      </c>
      <c r="AA251" s="621"/>
      <c r="AC251" s="620">
        <f t="shared" si="1"/>
        <v>6.806347857</v>
      </c>
    </row>
    <row r="252" ht="19.5" customHeight="1">
      <c r="A252" s="621">
        <f>A250+1</f>
        <v>122</v>
      </c>
      <c r="B252" s="621" t="s">
        <v>1147</v>
      </c>
      <c r="C252" s="621" t="s">
        <v>390</v>
      </c>
      <c r="D252" s="621" t="s">
        <v>389</v>
      </c>
      <c r="E252" s="622">
        <v>432.0</v>
      </c>
      <c r="F252" s="631"/>
      <c r="G252" s="623">
        <f>SUM(H250:H251)</f>
        <v>244.245</v>
      </c>
      <c r="H252" s="622"/>
      <c r="I252" s="622"/>
      <c r="J252" s="624">
        <v>219.546</v>
      </c>
      <c r="K252" s="621" t="s">
        <v>1148</v>
      </c>
      <c r="L252" s="625">
        <f>H251+H253</f>
        <v>676.245</v>
      </c>
      <c r="M252" s="623">
        <v>338.1225</v>
      </c>
      <c r="N252" s="623">
        <v>118.0</v>
      </c>
      <c r="O252" s="623">
        <v>177.0</v>
      </c>
      <c r="P252" s="623">
        <v>295.0</v>
      </c>
      <c r="Q252" s="623">
        <v>120.0</v>
      </c>
      <c r="R252" s="623">
        <v>190.0</v>
      </c>
      <c r="S252" s="623">
        <v>310.0</v>
      </c>
      <c r="T252" s="626">
        <v>370376.113</v>
      </c>
      <c r="U252" s="626">
        <v>3146798.025</v>
      </c>
      <c r="V252" s="633"/>
      <c r="W252" s="621"/>
      <c r="X252" s="621" t="s">
        <v>1144</v>
      </c>
      <c r="Y252" s="621" t="s">
        <v>769</v>
      </c>
      <c r="Z252" s="621" t="s">
        <v>764</v>
      </c>
      <c r="AA252" s="621"/>
      <c r="AC252" s="620">
        <f t="shared" si="1"/>
        <v>0</v>
      </c>
    </row>
    <row r="253" ht="19.5" customHeight="1">
      <c r="A253" s="613"/>
      <c r="B253" s="613"/>
      <c r="C253" s="613"/>
      <c r="D253" s="613"/>
      <c r="E253" s="614"/>
      <c r="F253" s="630"/>
      <c r="G253" s="616"/>
      <c r="H253" s="614">
        <v>432.0</v>
      </c>
      <c r="I253" s="614">
        <f>H253+I251</f>
        <v>48076.435</v>
      </c>
      <c r="J253" s="615"/>
      <c r="K253" s="613"/>
      <c r="L253" s="619"/>
      <c r="M253" s="616"/>
      <c r="N253" s="616"/>
      <c r="O253" s="616"/>
      <c r="P253" s="616"/>
      <c r="Q253" s="616"/>
      <c r="R253" s="616"/>
      <c r="S253" s="616"/>
      <c r="T253" s="617"/>
      <c r="U253" s="617"/>
      <c r="V253" s="628" t="s">
        <v>1120</v>
      </c>
      <c r="W253" s="613"/>
      <c r="X253" s="613" t="s">
        <v>1068</v>
      </c>
      <c r="Y253" s="613" t="s">
        <v>1068</v>
      </c>
      <c r="Z253" s="613" t="s">
        <v>1068</v>
      </c>
      <c r="AA253" s="613"/>
      <c r="AC253" s="620">
        <f t="shared" si="1"/>
        <v>6.868062143</v>
      </c>
    </row>
    <row r="254" ht="19.5" customHeight="1">
      <c r="A254" s="613">
        <f>A252+1</f>
        <v>123</v>
      </c>
      <c r="B254" s="613"/>
      <c r="C254" s="613" t="s">
        <v>391</v>
      </c>
      <c r="D254" s="613" t="s">
        <v>249</v>
      </c>
      <c r="E254" s="614">
        <v>366.0</v>
      </c>
      <c r="F254" s="630"/>
      <c r="G254" s="616"/>
      <c r="H254" s="614"/>
      <c r="I254" s="614"/>
      <c r="J254" s="615">
        <v>221.379</v>
      </c>
      <c r="K254" s="613" t="s">
        <v>1068</v>
      </c>
      <c r="L254" s="619">
        <f>H253+H255</f>
        <v>798</v>
      </c>
      <c r="M254" s="616">
        <v>399.0</v>
      </c>
      <c r="N254" s="616">
        <v>255.0</v>
      </c>
      <c r="O254" s="616">
        <v>203.0</v>
      </c>
      <c r="P254" s="616">
        <v>458.0</v>
      </c>
      <c r="Q254" s="616">
        <v>243.0</v>
      </c>
      <c r="R254" s="616">
        <v>197.0</v>
      </c>
      <c r="S254" s="616">
        <v>440.0</v>
      </c>
      <c r="T254" s="617">
        <v>370793.014</v>
      </c>
      <c r="U254" s="617">
        <v>3146684.808</v>
      </c>
      <c r="V254" s="629"/>
      <c r="W254" s="613"/>
      <c r="X254" s="613" t="s">
        <v>1149</v>
      </c>
      <c r="Y254" s="613" t="s">
        <v>769</v>
      </c>
      <c r="Z254" s="613" t="s">
        <v>764</v>
      </c>
      <c r="AA254" s="613"/>
      <c r="AC254" s="620">
        <f t="shared" si="1"/>
        <v>0</v>
      </c>
    </row>
    <row r="255" ht="19.5" customHeight="1">
      <c r="A255" s="613"/>
      <c r="B255" s="613"/>
      <c r="C255" s="613"/>
      <c r="D255" s="613"/>
      <c r="E255" s="614"/>
      <c r="F255" s="630"/>
      <c r="G255" s="616"/>
      <c r="H255" s="614">
        <v>366.0</v>
      </c>
      <c r="I255" s="614">
        <f>H255+I253</f>
        <v>48442.435</v>
      </c>
      <c r="J255" s="615"/>
      <c r="K255" s="613"/>
      <c r="L255" s="619"/>
      <c r="M255" s="616"/>
      <c r="N255" s="616"/>
      <c r="O255" s="616"/>
      <c r="P255" s="616"/>
      <c r="Q255" s="616"/>
      <c r="R255" s="616"/>
      <c r="S255" s="616"/>
      <c r="T255" s="617"/>
      <c r="U255" s="617"/>
      <c r="V255" s="618" t="s">
        <v>1130</v>
      </c>
      <c r="W255" s="613"/>
      <c r="X255" s="613" t="s">
        <v>1068</v>
      </c>
      <c r="Y255" s="613" t="s">
        <v>1068</v>
      </c>
      <c r="Z255" s="613" t="s">
        <v>1068</v>
      </c>
      <c r="AA255" s="613"/>
      <c r="AC255" s="620">
        <f t="shared" si="1"/>
        <v>6.920347857</v>
      </c>
    </row>
    <row r="256" ht="19.5" customHeight="1">
      <c r="A256" s="613">
        <f>A254+1</f>
        <v>124</v>
      </c>
      <c r="B256" s="613" t="s">
        <v>1068</v>
      </c>
      <c r="C256" s="613" t="s">
        <v>392</v>
      </c>
      <c r="D256" s="613" t="s">
        <v>261</v>
      </c>
      <c r="E256" s="614">
        <v>424.0</v>
      </c>
      <c r="F256" s="630"/>
      <c r="G256" s="616"/>
      <c r="H256" s="614"/>
      <c r="I256" s="614"/>
      <c r="J256" s="615">
        <v>221.09</v>
      </c>
      <c r="K256" s="613" t="s">
        <v>1068</v>
      </c>
      <c r="L256" s="619">
        <f>H255+H257</f>
        <v>790</v>
      </c>
      <c r="M256" s="616">
        <v>395.0</v>
      </c>
      <c r="N256" s="616">
        <v>164.0</v>
      </c>
      <c r="O256" s="616">
        <v>186.0</v>
      </c>
      <c r="P256" s="616">
        <v>350.0</v>
      </c>
      <c r="Q256" s="616">
        <v>170.0</v>
      </c>
      <c r="R256" s="616">
        <v>195.0</v>
      </c>
      <c r="S256" s="616">
        <v>365.0</v>
      </c>
      <c r="T256" s="617">
        <v>371146.221</v>
      </c>
      <c r="U256" s="617">
        <v>3146588.887</v>
      </c>
      <c r="V256" s="618"/>
      <c r="W256" s="613"/>
      <c r="X256" s="613" t="s">
        <v>1149</v>
      </c>
      <c r="Y256" s="613" t="s">
        <v>769</v>
      </c>
      <c r="Z256" s="613" t="s">
        <v>764</v>
      </c>
      <c r="AA256" s="613"/>
      <c r="AC256" s="620">
        <f t="shared" si="1"/>
        <v>0</v>
      </c>
    </row>
    <row r="257" ht="19.5" customHeight="1">
      <c r="A257" s="613"/>
      <c r="B257" s="613"/>
      <c r="C257" s="613"/>
      <c r="D257" s="613"/>
      <c r="E257" s="614"/>
      <c r="F257" s="630"/>
      <c r="G257" s="616"/>
      <c r="H257" s="614">
        <v>424.0</v>
      </c>
      <c r="I257" s="614">
        <f>H257+I255</f>
        <v>48866.435</v>
      </c>
      <c r="J257" s="615"/>
      <c r="K257" s="613"/>
      <c r="L257" s="619"/>
      <c r="M257" s="616"/>
      <c r="N257" s="616"/>
      <c r="O257" s="616"/>
      <c r="P257" s="616"/>
      <c r="Q257" s="616"/>
      <c r="R257" s="616"/>
      <c r="S257" s="616"/>
      <c r="T257" s="617"/>
      <c r="U257" s="617"/>
      <c r="V257" s="618" t="s">
        <v>1130</v>
      </c>
      <c r="W257" s="613"/>
      <c r="X257" s="613" t="s">
        <v>1068</v>
      </c>
      <c r="Y257" s="613" t="s">
        <v>1068</v>
      </c>
      <c r="Z257" s="613" t="s">
        <v>1068</v>
      </c>
      <c r="AA257" s="613"/>
      <c r="AC257" s="620">
        <f t="shared" si="1"/>
        <v>6.980919286</v>
      </c>
    </row>
    <row r="258" ht="19.5" customHeight="1">
      <c r="A258" s="613">
        <f>A256+1</f>
        <v>125</v>
      </c>
      <c r="B258" s="613" t="s">
        <v>1068</v>
      </c>
      <c r="C258" s="613" t="s">
        <v>394</v>
      </c>
      <c r="D258" s="613" t="s">
        <v>249</v>
      </c>
      <c r="E258" s="614">
        <v>407.0</v>
      </c>
      <c r="F258" s="630"/>
      <c r="G258" s="616"/>
      <c r="H258" s="614"/>
      <c r="I258" s="614"/>
      <c r="J258" s="615">
        <v>223.299</v>
      </c>
      <c r="K258" s="613" t="s">
        <v>1068</v>
      </c>
      <c r="L258" s="619">
        <f>H257+H259</f>
        <v>831</v>
      </c>
      <c r="M258" s="616">
        <v>415.5</v>
      </c>
      <c r="N258" s="616">
        <v>239.0</v>
      </c>
      <c r="O258" s="616">
        <v>160.0</v>
      </c>
      <c r="P258" s="616">
        <v>399.0</v>
      </c>
      <c r="Q258" s="616">
        <v>231.0</v>
      </c>
      <c r="R258" s="616">
        <v>174.0</v>
      </c>
      <c r="S258" s="616">
        <v>405.0</v>
      </c>
      <c r="T258" s="617">
        <v>371555.401</v>
      </c>
      <c r="U258" s="617">
        <v>3146477.767</v>
      </c>
      <c r="V258" s="618"/>
      <c r="W258" s="613"/>
      <c r="X258" s="613" t="s">
        <v>1149</v>
      </c>
      <c r="Y258" s="613" t="s">
        <v>769</v>
      </c>
      <c r="Z258" s="613" t="s">
        <v>764</v>
      </c>
      <c r="AA258" s="613"/>
      <c r="AC258" s="620">
        <f t="shared" si="1"/>
        <v>0</v>
      </c>
    </row>
    <row r="259" ht="19.5" customHeight="1">
      <c r="A259" s="613"/>
      <c r="B259" s="613"/>
      <c r="C259" s="613"/>
      <c r="D259" s="613"/>
      <c r="E259" s="614"/>
      <c r="F259" s="630"/>
      <c r="G259" s="616"/>
      <c r="H259" s="614">
        <v>407.0</v>
      </c>
      <c r="I259" s="614">
        <f>H259+I257</f>
        <v>49273.435</v>
      </c>
      <c r="J259" s="615"/>
      <c r="K259" s="613"/>
      <c r="L259" s="619"/>
      <c r="M259" s="616"/>
      <c r="N259" s="616"/>
      <c r="O259" s="616"/>
      <c r="P259" s="616"/>
      <c r="Q259" s="616"/>
      <c r="R259" s="616"/>
      <c r="S259" s="616"/>
      <c r="T259" s="617"/>
      <c r="U259" s="617"/>
      <c r="V259" s="618" t="s">
        <v>1120</v>
      </c>
      <c r="W259" s="613"/>
      <c r="X259" s="613" t="s">
        <v>1068</v>
      </c>
      <c r="Y259" s="613" t="s">
        <v>1068</v>
      </c>
      <c r="Z259" s="613" t="s">
        <v>1068</v>
      </c>
      <c r="AA259" s="613"/>
      <c r="AC259" s="620">
        <f t="shared" si="1"/>
        <v>7.039062143</v>
      </c>
    </row>
    <row r="260" ht="19.5" customHeight="1">
      <c r="A260" s="613">
        <f>A258+1</f>
        <v>126</v>
      </c>
      <c r="B260" s="613" t="s">
        <v>1068</v>
      </c>
      <c r="C260" s="613" t="s">
        <v>395</v>
      </c>
      <c r="D260" s="613" t="s">
        <v>249</v>
      </c>
      <c r="E260" s="614">
        <v>373.0</v>
      </c>
      <c r="F260" s="630"/>
      <c r="G260" s="616"/>
      <c r="H260" s="614"/>
      <c r="I260" s="614"/>
      <c r="J260" s="615">
        <v>231.608</v>
      </c>
      <c r="K260" s="613" t="s">
        <v>1068</v>
      </c>
      <c r="L260" s="619">
        <f>H259+H261</f>
        <v>780</v>
      </c>
      <c r="M260" s="616">
        <v>390.0</v>
      </c>
      <c r="N260" s="616">
        <v>248.0</v>
      </c>
      <c r="O260" s="616">
        <v>206.0</v>
      </c>
      <c r="P260" s="616">
        <v>454.0</v>
      </c>
      <c r="Q260" s="616">
        <v>234.0</v>
      </c>
      <c r="R260" s="616">
        <v>200.0</v>
      </c>
      <c r="S260" s="616">
        <v>434.0</v>
      </c>
      <c r="T260" s="617">
        <v>371948.175</v>
      </c>
      <c r="U260" s="617">
        <v>3146371.101</v>
      </c>
      <c r="V260" s="618"/>
      <c r="W260" s="613"/>
      <c r="X260" s="613" t="s">
        <v>1149</v>
      </c>
      <c r="Y260" s="613" t="s">
        <v>769</v>
      </c>
      <c r="Z260" s="613" t="s">
        <v>764</v>
      </c>
      <c r="AA260" s="613"/>
      <c r="AC260" s="620">
        <f t="shared" si="1"/>
        <v>0</v>
      </c>
    </row>
    <row r="261" ht="19.5" customHeight="1">
      <c r="A261" s="613"/>
      <c r="B261" s="613"/>
      <c r="C261" s="613"/>
      <c r="D261" s="613"/>
      <c r="E261" s="614"/>
      <c r="F261" s="630"/>
      <c r="G261" s="616"/>
      <c r="H261" s="614">
        <v>373.0</v>
      </c>
      <c r="I261" s="614">
        <f>H261+I259</f>
        <v>49646.435</v>
      </c>
      <c r="J261" s="615"/>
      <c r="K261" s="613"/>
      <c r="L261" s="619"/>
      <c r="M261" s="616"/>
      <c r="N261" s="616"/>
      <c r="O261" s="616"/>
      <c r="P261" s="616"/>
      <c r="Q261" s="616"/>
      <c r="R261" s="616"/>
      <c r="S261" s="616"/>
      <c r="T261" s="617"/>
      <c r="U261" s="617"/>
      <c r="V261" s="618" t="s">
        <v>1111</v>
      </c>
      <c r="W261" s="613"/>
      <c r="X261" s="613" t="s">
        <v>1068</v>
      </c>
      <c r="Y261" s="613" t="s">
        <v>1068</v>
      </c>
      <c r="Z261" s="613" t="s">
        <v>1068</v>
      </c>
      <c r="AA261" s="613"/>
      <c r="AC261" s="620">
        <f t="shared" si="1"/>
        <v>7.092347857</v>
      </c>
    </row>
    <row r="262" ht="19.5" customHeight="1">
      <c r="A262" s="613">
        <f>A260+1</f>
        <v>127</v>
      </c>
      <c r="B262" s="613"/>
      <c r="C262" s="613" t="s">
        <v>396</v>
      </c>
      <c r="D262" s="613" t="s">
        <v>237</v>
      </c>
      <c r="E262" s="614">
        <v>353.456</v>
      </c>
      <c r="F262" s="630"/>
      <c r="G262" s="616"/>
      <c r="H262" s="614"/>
      <c r="I262" s="614"/>
      <c r="J262" s="615">
        <v>234.197</v>
      </c>
      <c r="K262" s="613" t="s">
        <v>1068</v>
      </c>
      <c r="L262" s="619">
        <f>H261+H263</f>
        <v>726.456</v>
      </c>
      <c r="M262" s="616">
        <v>363.228</v>
      </c>
      <c r="N262" s="616">
        <v>167.0</v>
      </c>
      <c r="O262" s="616">
        <v>180.0</v>
      </c>
      <c r="P262" s="616">
        <v>347.0</v>
      </c>
      <c r="Q262" s="616">
        <v>174.0</v>
      </c>
      <c r="R262" s="616">
        <v>179.0</v>
      </c>
      <c r="S262" s="616">
        <v>353.0</v>
      </c>
      <c r="T262" s="617">
        <v>372308.137</v>
      </c>
      <c r="U262" s="617">
        <v>3146273.347</v>
      </c>
      <c r="V262" s="618"/>
      <c r="W262" s="613"/>
      <c r="X262" s="613" t="s">
        <v>1149</v>
      </c>
      <c r="Y262" s="613" t="s">
        <v>769</v>
      </c>
      <c r="Z262" s="613" t="s">
        <v>764</v>
      </c>
      <c r="AA262" s="613"/>
      <c r="AC262" s="620">
        <f t="shared" si="1"/>
        <v>0</v>
      </c>
    </row>
    <row r="263" ht="19.5" customHeight="1">
      <c r="A263" s="613"/>
      <c r="B263" s="613"/>
      <c r="C263" s="613"/>
      <c r="D263" s="613"/>
      <c r="E263" s="614"/>
      <c r="F263" s="630"/>
      <c r="G263" s="616"/>
      <c r="H263" s="614">
        <v>353.456</v>
      </c>
      <c r="I263" s="614">
        <f>H263+I261</f>
        <v>49999.891</v>
      </c>
      <c r="J263" s="615"/>
      <c r="K263" s="613"/>
      <c r="L263" s="619"/>
      <c r="M263" s="616"/>
      <c r="N263" s="616"/>
      <c r="O263" s="616"/>
      <c r="P263" s="616"/>
      <c r="Q263" s="616"/>
      <c r="R263" s="616"/>
      <c r="S263" s="616"/>
      <c r="T263" s="617"/>
      <c r="U263" s="617"/>
      <c r="V263" s="618" t="s">
        <v>1150</v>
      </c>
      <c r="W263" s="613"/>
      <c r="X263" s="613" t="s">
        <v>1068</v>
      </c>
      <c r="Y263" s="613" t="s">
        <v>1068</v>
      </c>
      <c r="Z263" s="613" t="s">
        <v>1068</v>
      </c>
      <c r="AA263" s="613"/>
      <c r="AC263" s="620">
        <f t="shared" si="1"/>
        <v>7.142841571</v>
      </c>
    </row>
    <row r="264" ht="19.5" customHeight="1">
      <c r="A264" s="613">
        <f>A262+1</f>
        <v>128</v>
      </c>
      <c r="B264" s="613" t="s">
        <v>1151</v>
      </c>
      <c r="C264" s="613" t="s">
        <v>397</v>
      </c>
      <c r="D264" s="613" t="s">
        <v>371</v>
      </c>
      <c r="E264" s="614">
        <v>380.0</v>
      </c>
      <c r="F264" s="630"/>
      <c r="G264" s="616">
        <f>SUM(H252:H263)</f>
        <v>2355.456</v>
      </c>
      <c r="H264" s="614"/>
      <c r="I264" s="614"/>
      <c r="J264" s="615">
        <v>233.635</v>
      </c>
      <c r="K264" s="613" t="s">
        <v>1152</v>
      </c>
      <c r="L264" s="619">
        <f>H263+H265</f>
        <v>733.456</v>
      </c>
      <c r="M264" s="616">
        <v>366.728</v>
      </c>
      <c r="N264" s="616">
        <v>173.0</v>
      </c>
      <c r="O264" s="616">
        <v>173.0</v>
      </c>
      <c r="P264" s="616">
        <v>346.0</v>
      </c>
      <c r="Q264" s="616">
        <v>175.0</v>
      </c>
      <c r="R264" s="616">
        <v>178.0</v>
      </c>
      <c r="S264" s="616">
        <v>353.0</v>
      </c>
      <c r="T264" s="617">
        <v>372649.239</v>
      </c>
      <c r="U264" s="617">
        <v>3146180.714</v>
      </c>
      <c r="V264" s="618"/>
      <c r="W264" s="613"/>
      <c r="X264" s="613" t="s">
        <v>1149</v>
      </c>
      <c r="Y264" s="613" t="s">
        <v>769</v>
      </c>
      <c r="Z264" s="613" t="s">
        <v>764</v>
      </c>
      <c r="AA264" s="613"/>
      <c r="AC264" s="620">
        <f t="shared" si="1"/>
        <v>0</v>
      </c>
    </row>
    <row r="265" ht="19.5" customHeight="1">
      <c r="A265" s="613"/>
      <c r="B265" s="613"/>
      <c r="C265" s="613"/>
      <c r="D265" s="613"/>
      <c r="E265" s="614"/>
      <c r="F265" s="630"/>
      <c r="G265" s="616"/>
      <c r="H265" s="614">
        <v>380.0</v>
      </c>
      <c r="I265" s="614">
        <f>H265+I263</f>
        <v>50379.891</v>
      </c>
      <c r="J265" s="615"/>
      <c r="K265" s="613"/>
      <c r="L265" s="619"/>
      <c r="M265" s="616"/>
      <c r="N265" s="616"/>
      <c r="O265" s="616"/>
      <c r="P265" s="616"/>
      <c r="Q265" s="616"/>
      <c r="R265" s="616"/>
      <c r="S265" s="616"/>
      <c r="T265" s="617"/>
      <c r="U265" s="617"/>
      <c r="V265" s="618" t="s">
        <v>1091</v>
      </c>
      <c r="W265" s="613"/>
      <c r="X265" s="613" t="s">
        <v>1068</v>
      </c>
      <c r="Y265" s="613" t="s">
        <v>1068</v>
      </c>
      <c r="Z265" s="613" t="s">
        <v>1068</v>
      </c>
      <c r="AA265" s="613"/>
      <c r="AC265" s="620">
        <f t="shared" si="1"/>
        <v>7.197127286</v>
      </c>
    </row>
    <row r="266" ht="19.5" customHeight="1">
      <c r="A266" s="613">
        <f>A264+1</f>
        <v>129</v>
      </c>
      <c r="B266" s="613" t="s">
        <v>1068</v>
      </c>
      <c r="C266" s="613" t="s">
        <v>398</v>
      </c>
      <c r="D266" s="613" t="s">
        <v>261</v>
      </c>
      <c r="E266" s="614">
        <v>449.0</v>
      </c>
      <c r="F266" s="630"/>
      <c r="G266" s="616"/>
      <c r="H266" s="614"/>
      <c r="I266" s="614"/>
      <c r="J266" s="615">
        <v>233.804</v>
      </c>
      <c r="K266" s="613" t="s">
        <v>1068</v>
      </c>
      <c r="L266" s="619">
        <f>H265+H267</f>
        <v>829</v>
      </c>
      <c r="M266" s="616">
        <v>414.5</v>
      </c>
      <c r="N266" s="616">
        <v>208.0</v>
      </c>
      <c r="O266" s="616">
        <v>198.0</v>
      </c>
      <c r="P266" s="616">
        <v>406.0</v>
      </c>
      <c r="Q266" s="616">
        <v>203.0</v>
      </c>
      <c r="R266" s="616">
        <v>207.0</v>
      </c>
      <c r="S266" s="616">
        <v>410.0</v>
      </c>
      <c r="T266" s="617">
        <v>373019.061</v>
      </c>
      <c r="U266" s="617">
        <v>3146268.072</v>
      </c>
      <c r="V266" s="618"/>
      <c r="W266" s="613"/>
      <c r="X266" s="613" t="s">
        <v>1149</v>
      </c>
      <c r="Y266" s="613" t="s">
        <v>769</v>
      </c>
      <c r="Z266" s="613" t="s">
        <v>764</v>
      </c>
      <c r="AA266" s="613"/>
      <c r="AC266" s="620">
        <f t="shared" si="1"/>
        <v>0</v>
      </c>
    </row>
    <row r="267" ht="19.5" customHeight="1">
      <c r="A267" s="613"/>
      <c r="B267" s="613"/>
      <c r="C267" s="613"/>
      <c r="D267" s="613"/>
      <c r="E267" s="614"/>
      <c r="F267" s="630"/>
      <c r="G267" s="616"/>
      <c r="H267" s="614">
        <v>449.0</v>
      </c>
      <c r="I267" s="614">
        <f>H267+I265</f>
        <v>50828.891</v>
      </c>
      <c r="J267" s="615"/>
      <c r="K267" s="613"/>
      <c r="L267" s="619"/>
      <c r="M267" s="616"/>
      <c r="N267" s="616"/>
      <c r="O267" s="616"/>
      <c r="P267" s="616"/>
      <c r="Q267" s="616"/>
      <c r="R267" s="616"/>
      <c r="S267" s="616"/>
      <c r="T267" s="617"/>
      <c r="U267" s="617"/>
      <c r="V267" s="618" t="s">
        <v>1091</v>
      </c>
      <c r="W267" s="613"/>
      <c r="X267" s="613" t="s">
        <v>1068</v>
      </c>
      <c r="Y267" s="613" t="s">
        <v>1068</v>
      </c>
      <c r="Z267" s="613" t="s">
        <v>1068</v>
      </c>
      <c r="AA267" s="613"/>
      <c r="AC267" s="620">
        <f t="shared" si="1"/>
        <v>7.261270143</v>
      </c>
    </row>
    <row r="268" ht="19.5" customHeight="1">
      <c r="A268" s="613">
        <f>A266+1</f>
        <v>130</v>
      </c>
      <c r="B268" s="613" t="s">
        <v>1068</v>
      </c>
      <c r="C268" s="613" t="s">
        <v>399</v>
      </c>
      <c r="D268" s="613" t="s">
        <v>249</v>
      </c>
      <c r="E268" s="614">
        <v>391.0</v>
      </c>
      <c r="F268" s="630"/>
      <c r="G268" s="616"/>
      <c r="H268" s="614"/>
      <c r="I268" s="614"/>
      <c r="J268" s="615">
        <v>236.449</v>
      </c>
      <c r="K268" s="613" t="s">
        <v>1068</v>
      </c>
      <c r="L268" s="619">
        <f>H267+H269</f>
        <v>840</v>
      </c>
      <c r="M268" s="616">
        <v>420.0</v>
      </c>
      <c r="N268" s="616">
        <v>251.0</v>
      </c>
      <c r="O268" s="616">
        <v>255.0</v>
      </c>
      <c r="P268" s="616">
        <v>506.0</v>
      </c>
      <c r="Q268" s="616">
        <v>244.0</v>
      </c>
      <c r="R268" s="616">
        <v>237.0</v>
      </c>
      <c r="S268" s="616">
        <v>481.0</v>
      </c>
      <c r="T268" s="617">
        <v>373456.035</v>
      </c>
      <c r="U268" s="617">
        <v>3146371.293</v>
      </c>
      <c r="V268" s="618"/>
      <c r="W268" s="613"/>
      <c r="X268" s="613" t="s">
        <v>1149</v>
      </c>
      <c r="Y268" s="613" t="s">
        <v>769</v>
      </c>
      <c r="Z268" s="613" t="s">
        <v>764</v>
      </c>
      <c r="AA268" s="613"/>
      <c r="AC268" s="620">
        <f t="shared" si="1"/>
        <v>0</v>
      </c>
    </row>
    <row r="269" ht="19.5" customHeight="1">
      <c r="A269" s="613"/>
      <c r="B269" s="613"/>
      <c r="C269" s="613"/>
      <c r="D269" s="613"/>
      <c r="E269" s="614"/>
      <c r="F269" s="630"/>
      <c r="G269" s="616"/>
      <c r="H269" s="614">
        <v>391.0</v>
      </c>
      <c r="I269" s="614">
        <f>H269+I267</f>
        <v>51219.891</v>
      </c>
      <c r="J269" s="615"/>
      <c r="K269" s="613"/>
      <c r="L269" s="619"/>
      <c r="M269" s="616"/>
      <c r="N269" s="616"/>
      <c r="O269" s="616"/>
      <c r="P269" s="616"/>
      <c r="Q269" s="616"/>
      <c r="R269" s="616"/>
      <c r="S269" s="616"/>
      <c r="T269" s="617"/>
      <c r="U269" s="617"/>
      <c r="V269" s="618" t="s">
        <v>1101</v>
      </c>
      <c r="W269" s="613"/>
      <c r="X269" s="613" t="s">
        <v>1068</v>
      </c>
      <c r="Y269" s="613" t="s">
        <v>1068</v>
      </c>
      <c r="Z269" s="613" t="s">
        <v>1068</v>
      </c>
      <c r="AA269" s="613"/>
      <c r="AC269" s="620">
        <f t="shared" si="1"/>
        <v>7.317127286</v>
      </c>
    </row>
    <row r="270" ht="19.5" customHeight="1">
      <c r="A270" s="613">
        <f>A268+1</f>
        <v>131</v>
      </c>
      <c r="B270" s="613" t="s">
        <v>1068</v>
      </c>
      <c r="C270" s="613" t="s">
        <v>400</v>
      </c>
      <c r="D270" s="613" t="s">
        <v>242</v>
      </c>
      <c r="E270" s="614">
        <v>397.0</v>
      </c>
      <c r="F270" s="630"/>
      <c r="G270" s="616"/>
      <c r="H270" s="614"/>
      <c r="I270" s="614"/>
      <c r="J270" s="615">
        <v>233.006</v>
      </c>
      <c r="K270" s="613" t="s">
        <v>1068</v>
      </c>
      <c r="L270" s="619">
        <f>H269+H271</f>
        <v>788</v>
      </c>
      <c r="M270" s="616">
        <v>394.0</v>
      </c>
      <c r="N270" s="616">
        <v>137.0</v>
      </c>
      <c r="O270" s="616">
        <v>121.0</v>
      </c>
      <c r="P270" s="616">
        <v>258.0</v>
      </c>
      <c r="Q270" s="616">
        <v>155.0</v>
      </c>
      <c r="R270" s="616">
        <v>145.0</v>
      </c>
      <c r="S270" s="616">
        <v>300.0</v>
      </c>
      <c r="T270" s="617">
        <v>373836.563</v>
      </c>
      <c r="U270" s="617">
        <v>3146461.18</v>
      </c>
      <c r="V270" s="618"/>
      <c r="W270" s="613"/>
      <c r="X270" s="613" t="s">
        <v>1153</v>
      </c>
      <c r="Y270" s="613" t="s">
        <v>769</v>
      </c>
      <c r="Z270" s="613" t="s">
        <v>764</v>
      </c>
      <c r="AA270" s="613"/>
      <c r="AC270" s="620">
        <f t="shared" si="1"/>
        <v>0</v>
      </c>
    </row>
    <row r="271" ht="19.5" customHeight="1">
      <c r="A271" s="613"/>
      <c r="B271" s="613"/>
      <c r="C271" s="613"/>
      <c r="D271" s="613"/>
      <c r="E271" s="614"/>
      <c r="F271" s="630"/>
      <c r="G271" s="616"/>
      <c r="H271" s="614">
        <v>397.0</v>
      </c>
      <c r="I271" s="614">
        <f>H271+I269</f>
        <v>51616.891</v>
      </c>
      <c r="J271" s="615"/>
      <c r="K271" s="613"/>
      <c r="L271" s="619"/>
      <c r="M271" s="616"/>
      <c r="N271" s="616"/>
      <c r="O271" s="616"/>
      <c r="P271" s="616"/>
      <c r="Q271" s="616"/>
      <c r="R271" s="616"/>
      <c r="S271" s="616"/>
      <c r="T271" s="617"/>
      <c r="U271" s="617"/>
      <c r="V271" s="618"/>
      <c r="W271" s="613"/>
      <c r="X271" s="613" t="s">
        <v>1068</v>
      </c>
      <c r="Y271" s="613" t="s">
        <v>1068</v>
      </c>
      <c r="Z271" s="613" t="s">
        <v>1068</v>
      </c>
      <c r="AA271" s="613"/>
      <c r="AC271" s="620">
        <f t="shared" si="1"/>
        <v>7.373841571</v>
      </c>
    </row>
    <row r="272" ht="19.5" customHeight="1">
      <c r="A272" s="613">
        <f>A270+1</f>
        <v>132</v>
      </c>
      <c r="B272" s="613" t="s">
        <v>1068</v>
      </c>
      <c r="C272" s="613" t="s">
        <v>401</v>
      </c>
      <c r="D272" s="613" t="s">
        <v>251</v>
      </c>
      <c r="E272" s="614">
        <v>425.0</v>
      </c>
      <c r="F272" s="630"/>
      <c r="G272" s="616"/>
      <c r="H272" s="614"/>
      <c r="I272" s="614"/>
      <c r="J272" s="615">
        <v>237.132</v>
      </c>
      <c r="K272" s="613" t="s">
        <v>1068</v>
      </c>
      <c r="L272" s="619">
        <f>H271+H273</f>
        <v>822</v>
      </c>
      <c r="M272" s="616">
        <v>411.0</v>
      </c>
      <c r="N272" s="616">
        <v>277.0</v>
      </c>
      <c r="O272" s="616">
        <v>278.0</v>
      </c>
      <c r="P272" s="616">
        <v>555.0</v>
      </c>
      <c r="Q272" s="616">
        <v>253.0</v>
      </c>
      <c r="R272" s="616">
        <v>259.0</v>
      </c>
      <c r="S272" s="616">
        <v>512.0</v>
      </c>
      <c r="T272" s="617">
        <v>374222.93</v>
      </c>
      <c r="U272" s="617">
        <v>3146552.446</v>
      </c>
      <c r="V272" s="618"/>
      <c r="W272" s="613"/>
      <c r="X272" s="613" t="s">
        <v>1153</v>
      </c>
      <c r="Y272" s="613" t="s">
        <v>769</v>
      </c>
      <c r="Z272" s="613" t="s">
        <v>764</v>
      </c>
      <c r="AA272" s="613"/>
      <c r="AC272" s="620">
        <f t="shared" si="1"/>
        <v>0</v>
      </c>
    </row>
    <row r="273" ht="19.5" customHeight="1">
      <c r="A273" s="613"/>
      <c r="B273" s="613"/>
      <c r="C273" s="613"/>
      <c r="D273" s="613"/>
      <c r="E273" s="614"/>
      <c r="F273" s="630"/>
      <c r="G273" s="616"/>
      <c r="H273" s="614">
        <v>425.0</v>
      </c>
      <c r="I273" s="614">
        <f>H273+I271</f>
        <v>52041.891</v>
      </c>
      <c r="J273" s="615"/>
      <c r="K273" s="613"/>
      <c r="L273" s="619"/>
      <c r="M273" s="616"/>
      <c r="N273" s="616"/>
      <c r="O273" s="616"/>
      <c r="P273" s="616"/>
      <c r="Q273" s="616"/>
      <c r="R273" s="616"/>
      <c r="S273" s="616"/>
      <c r="T273" s="617"/>
      <c r="U273" s="617"/>
      <c r="V273" s="618" t="s">
        <v>1091</v>
      </c>
      <c r="W273" s="613"/>
      <c r="X273" s="613" t="s">
        <v>1068</v>
      </c>
      <c r="Y273" s="613" t="s">
        <v>1068</v>
      </c>
      <c r="Z273" s="613" t="s">
        <v>1068</v>
      </c>
      <c r="AA273" s="613"/>
      <c r="AC273" s="620">
        <f t="shared" si="1"/>
        <v>7.434555857</v>
      </c>
    </row>
    <row r="274" ht="19.5" customHeight="1">
      <c r="A274" s="613">
        <f>A272+1</f>
        <v>133</v>
      </c>
      <c r="B274" s="613" t="s">
        <v>1068</v>
      </c>
      <c r="C274" s="613" t="s">
        <v>402</v>
      </c>
      <c r="D274" s="613" t="s">
        <v>261</v>
      </c>
      <c r="E274" s="614">
        <v>409.0</v>
      </c>
      <c r="F274" s="630"/>
      <c r="G274" s="616"/>
      <c r="H274" s="614"/>
      <c r="I274" s="614"/>
      <c r="J274" s="615">
        <v>229.926</v>
      </c>
      <c r="K274" s="613" t="s">
        <v>1068</v>
      </c>
      <c r="L274" s="619">
        <f>H273+H275</f>
        <v>834</v>
      </c>
      <c r="M274" s="616">
        <v>417.0</v>
      </c>
      <c r="N274" s="616">
        <v>147.0</v>
      </c>
      <c r="O274" s="616">
        <v>205.0</v>
      </c>
      <c r="P274" s="616">
        <v>352.0</v>
      </c>
      <c r="Q274" s="616">
        <v>168.0</v>
      </c>
      <c r="R274" s="616">
        <v>206.0</v>
      </c>
      <c r="S274" s="616">
        <v>374.0</v>
      </c>
      <c r="T274" s="617">
        <v>374636.547</v>
      </c>
      <c r="U274" s="617">
        <v>3146650.15</v>
      </c>
      <c r="V274" s="618"/>
      <c r="W274" s="613"/>
      <c r="X274" s="613" t="s">
        <v>1153</v>
      </c>
      <c r="Y274" s="613" t="s">
        <v>769</v>
      </c>
      <c r="Z274" s="613" t="s">
        <v>764</v>
      </c>
      <c r="AA274" s="613"/>
      <c r="AC274" s="620">
        <f t="shared" si="1"/>
        <v>0</v>
      </c>
    </row>
    <row r="275" ht="19.5" customHeight="1">
      <c r="A275" s="613"/>
      <c r="B275" s="613"/>
      <c r="C275" s="613"/>
      <c r="D275" s="613"/>
      <c r="E275" s="614"/>
      <c r="F275" s="630"/>
      <c r="G275" s="616"/>
      <c r="H275" s="614">
        <v>409.0</v>
      </c>
      <c r="I275" s="614">
        <f>H275+I273</f>
        <v>52450.891</v>
      </c>
      <c r="J275" s="615"/>
      <c r="K275" s="613"/>
      <c r="L275" s="619"/>
      <c r="M275" s="616"/>
      <c r="N275" s="616"/>
      <c r="O275" s="616"/>
      <c r="P275" s="616"/>
      <c r="Q275" s="616"/>
      <c r="R275" s="616"/>
      <c r="S275" s="616"/>
      <c r="T275" s="617"/>
      <c r="U275" s="617"/>
      <c r="V275" s="618"/>
      <c r="W275" s="613"/>
      <c r="X275" s="613" t="s">
        <v>1068</v>
      </c>
      <c r="Y275" s="613" t="s">
        <v>1068</v>
      </c>
      <c r="Z275" s="613" t="s">
        <v>1068</v>
      </c>
      <c r="AA275" s="613"/>
      <c r="AC275" s="620">
        <f t="shared" si="1"/>
        <v>7.492984429</v>
      </c>
    </row>
    <row r="276" ht="19.5" customHeight="1">
      <c r="A276" s="613">
        <f>A274+1</f>
        <v>134</v>
      </c>
      <c r="B276" s="613" t="s">
        <v>1068</v>
      </c>
      <c r="C276" s="613" t="s">
        <v>403</v>
      </c>
      <c r="D276" s="613" t="s">
        <v>261</v>
      </c>
      <c r="E276" s="614">
        <v>381.0</v>
      </c>
      <c r="F276" s="630"/>
      <c r="G276" s="616"/>
      <c r="H276" s="614"/>
      <c r="I276" s="614"/>
      <c r="J276" s="615">
        <v>229.822</v>
      </c>
      <c r="K276" s="613" t="s">
        <v>1068</v>
      </c>
      <c r="L276" s="619">
        <f>H275+H277</f>
        <v>790</v>
      </c>
      <c r="M276" s="616">
        <v>395.0</v>
      </c>
      <c r="N276" s="616">
        <v>204.0</v>
      </c>
      <c r="O276" s="616">
        <v>146.0</v>
      </c>
      <c r="P276" s="616">
        <v>350.0</v>
      </c>
      <c r="Q276" s="616">
        <v>205.0</v>
      </c>
      <c r="R276" s="616">
        <v>160.0</v>
      </c>
      <c r="S276" s="616">
        <v>365.0</v>
      </c>
      <c r="T276" s="617">
        <v>375034.593</v>
      </c>
      <c r="U276" s="617">
        <v>3146744.175</v>
      </c>
      <c r="V276" s="618"/>
      <c r="W276" s="613"/>
      <c r="X276" s="613" t="s">
        <v>1153</v>
      </c>
      <c r="Y276" s="613" t="s">
        <v>769</v>
      </c>
      <c r="Z276" s="613" t="s">
        <v>764</v>
      </c>
      <c r="AA276" s="613"/>
      <c r="AC276" s="620">
        <f t="shared" si="1"/>
        <v>0</v>
      </c>
    </row>
    <row r="277" ht="19.5" customHeight="1">
      <c r="A277" s="613"/>
      <c r="B277" s="613"/>
      <c r="C277" s="613"/>
      <c r="D277" s="613"/>
      <c r="E277" s="614"/>
      <c r="F277" s="630"/>
      <c r="G277" s="616"/>
      <c r="H277" s="614">
        <v>381.0</v>
      </c>
      <c r="I277" s="614">
        <f>H277+I275</f>
        <v>52831.891</v>
      </c>
      <c r="J277" s="615"/>
      <c r="K277" s="613"/>
      <c r="L277" s="619"/>
      <c r="M277" s="616"/>
      <c r="N277" s="616"/>
      <c r="O277" s="616"/>
      <c r="P277" s="616"/>
      <c r="Q277" s="616"/>
      <c r="R277" s="616"/>
      <c r="S277" s="616"/>
      <c r="T277" s="617"/>
      <c r="U277" s="617"/>
      <c r="V277" s="618"/>
      <c r="W277" s="613"/>
      <c r="X277" s="613" t="s">
        <v>1068</v>
      </c>
      <c r="Y277" s="613" t="s">
        <v>1068</v>
      </c>
      <c r="Z277" s="613" t="s">
        <v>1068</v>
      </c>
      <c r="AA277" s="613"/>
      <c r="AC277" s="620">
        <f t="shared" si="1"/>
        <v>7.547413</v>
      </c>
    </row>
    <row r="278" ht="19.5" customHeight="1">
      <c r="A278" s="613">
        <f>A276+1</f>
        <v>135</v>
      </c>
      <c r="B278" s="613"/>
      <c r="C278" s="613" t="s">
        <v>404</v>
      </c>
      <c r="D278" s="613" t="s">
        <v>249</v>
      </c>
      <c r="E278" s="614">
        <v>392.001</v>
      </c>
      <c r="F278" s="630"/>
      <c r="G278" s="616"/>
      <c r="H278" s="614"/>
      <c r="I278" s="614"/>
      <c r="J278" s="615">
        <v>234.925</v>
      </c>
      <c r="K278" s="613" t="s">
        <v>1068</v>
      </c>
      <c r="L278" s="619">
        <f>H277+H279</f>
        <v>773.001</v>
      </c>
      <c r="M278" s="616">
        <v>386.5005</v>
      </c>
      <c r="N278" s="616">
        <v>236.0</v>
      </c>
      <c r="O278" s="616">
        <v>205.0</v>
      </c>
      <c r="P278" s="616">
        <v>441.0</v>
      </c>
      <c r="Q278" s="616">
        <v>222.0</v>
      </c>
      <c r="R278" s="616">
        <v>202.0</v>
      </c>
      <c r="S278" s="616">
        <v>424.0</v>
      </c>
      <c r="T278" s="617">
        <v>375405.388</v>
      </c>
      <c r="U278" s="617">
        <v>3146831.763</v>
      </c>
      <c r="V278" s="618"/>
      <c r="W278" s="613"/>
      <c r="X278" s="613" t="s">
        <v>1153</v>
      </c>
      <c r="Y278" s="613" t="s">
        <v>769</v>
      </c>
      <c r="Z278" s="613" t="s">
        <v>764</v>
      </c>
      <c r="AA278" s="613"/>
      <c r="AC278" s="620">
        <f t="shared" si="1"/>
        <v>0</v>
      </c>
    </row>
    <row r="279" ht="19.5" customHeight="1">
      <c r="A279" s="613"/>
      <c r="B279" s="613"/>
      <c r="C279" s="613"/>
      <c r="D279" s="613"/>
      <c r="E279" s="614"/>
      <c r="F279" s="630"/>
      <c r="G279" s="616"/>
      <c r="H279" s="614">
        <v>392.001</v>
      </c>
      <c r="I279" s="614">
        <f>H279+I277</f>
        <v>53223.892</v>
      </c>
      <c r="J279" s="615"/>
      <c r="K279" s="613"/>
      <c r="L279" s="619"/>
      <c r="M279" s="616"/>
      <c r="N279" s="616"/>
      <c r="O279" s="616"/>
      <c r="P279" s="616"/>
      <c r="Q279" s="616"/>
      <c r="R279" s="616"/>
      <c r="S279" s="616"/>
      <c r="T279" s="617"/>
      <c r="U279" s="617"/>
      <c r="V279" s="618"/>
      <c r="W279" s="613"/>
      <c r="X279" s="613" t="s">
        <v>1068</v>
      </c>
      <c r="Y279" s="613" t="s">
        <v>1068</v>
      </c>
      <c r="Z279" s="613" t="s">
        <v>1068</v>
      </c>
      <c r="AA279" s="613"/>
      <c r="AC279" s="620">
        <f t="shared" si="1"/>
        <v>7.603413143</v>
      </c>
    </row>
    <row r="280" ht="19.5" customHeight="1">
      <c r="A280" s="613">
        <f>A278+1</f>
        <v>136</v>
      </c>
      <c r="B280" s="613" t="s">
        <v>1154</v>
      </c>
      <c r="C280" s="613" t="s">
        <v>405</v>
      </c>
      <c r="D280" s="613" t="s">
        <v>406</v>
      </c>
      <c r="E280" s="614">
        <v>420.0</v>
      </c>
      <c r="F280" s="630" t="s">
        <v>1068</v>
      </c>
      <c r="G280" s="616">
        <f>SUM(H264:H279)</f>
        <v>3224.001</v>
      </c>
      <c r="H280" s="614"/>
      <c r="I280" s="614"/>
      <c r="J280" s="615">
        <v>233.38</v>
      </c>
      <c r="K280" s="613" t="s">
        <v>1155</v>
      </c>
      <c r="L280" s="619">
        <f>H279+H281</f>
        <v>812.001</v>
      </c>
      <c r="M280" s="616">
        <v>406.0005</v>
      </c>
      <c r="N280" s="616">
        <v>188.0</v>
      </c>
      <c r="O280" s="616">
        <v>216.0</v>
      </c>
      <c r="P280" s="616">
        <v>404.0</v>
      </c>
      <c r="Q280" s="616">
        <v>191.0</v>
      </c>
      <c r="R280" s="616">
        <v>215.0</v>
      </c>
      <c r="S280" s="616">
        <v>406.0</v>
      </c>
      <c r="T280" s="617">
        <v>375786.89</v>
      </c>
      <c r="U280" s="617">
        <v>3146921.88</v>
      </c>
      <c r="V280" s="618"/>
      <c r="W280" s="613"/>
      <c r="X280" s="613" t="s">
        <v>1153</v>
      </c>
      <c r="Y280" s="613" t="s">
        <v>769</v>
      </c>
      <c r="Z280" s="613" t="s">
        <v>764</v>
      </c>
      <c r="AA280" s="613"/>
      <c r="AC280" s="620">
        <f t="shared" si="1"/>
        <v>0</v>
      </c>
    </row>
    <row r="281" ht="19.5" customHeight="1">
      <c r="A281" s="613"/>
      <c r="B281" s="613"/>
      <c r="C281" s="613"/>
      <c r="D281" s="613"/>
      <c r="E281" s="614"/>
      <c r="F281" s="630"/>
      <c r="G281" s="616"/>
      <c r="H281" s="614">
        <v>420.0</v>
      </c>
      <c r="I281" s="614">
        <f>H281+I279</f>
        <v>53643.892</v>
      </c>
      <c r="J281" s="615"/>
      <c r="K281" s="613"/>
      <c r="L281" s="619"/>
      <c r="M281" s="616"/>
      <c r="N281" s="616"/>
      <c r="O281" s="616"/>
      <c r="P281" s="616"/>
      <c r="Q281" s="616"/>
      <c r="R281" s="616"/>
      <c r="S281" s="616"/>
      <c r="T281" s="617"/>
      <c r="U281" s="617"/>
      <c r="V281" s="618" t="s">
        <v>1091</v>
      </c>
      <c r="W281" s="613"/>
      <c r="X281" s="613" t="s">
        <v>1068</v>
      </c>
      <c r="Y281" s="613" t="s">
        <v>1068</v>
      </c>
      <c r="Z281" s="613" t="s">
        <v>1068</v>
      </c>
      <c r="AA281" s="613"/>
      <c r="AC281" s="620">
        <f t="shared" si="1"/>
        <v>7.663413143</v>
      </c>
    </row>
    <row r="282" ht="19.5" customHeight="1">
      <c r="A282" s="613">
        <f>A280+1</f>
        <v>137</v>
      </c>
      <c r="B282" s="613" t="s">
        <v>1068</v>
      </c>
      <c r="C282" s="613" t="s">
        <v>407</v>
      </c>
      <c r="D282" s="613" t="s">
        <v>249</v>
      </c>
      <c r="E282" s="614">
        <v>361.0</v>
      </c>
      <c r="F282" s="630" t="s">
        <v>1068</v>
      </c>
      <c r="G282" s="616"/>
      <c r="H282" s="614"/>
      <c r="I282" s="614"/>
      <c r="J282" s="615">
        <v>232.292</v>
      </c>
      <c r="K282" s="613" t="s">
        <v>1068</v>
      </c>
      <c r="L282" s="619">
        <f>H281+H283</f>
        <v>781</v>
      </c>
      <c r="M282" s="616">
        <v>390.5</v>
      </c>
      <c r="N282" s="616">
        <v>205.0</v>
      </c>
      <c r="O282" s="616">
        <v>167.0</v>
      </c>
      <c r="P282" s="616">
        <v>372.0</v>
      </c>
      <c r="Q282" s="616">
        <v>207.0</v>
      </c>
      <c r="R282" s="616">
        <v>172.0</v>
      </c>
      <c r="S282" s="616">
        <v>379.0</v>
      </c>
      <c r="T282" s="617">
        <v>376206.286</v>
      </c>
      <c r="U282" s="617">
        <v>3146899.369</v>
      </c>
      <c r="V282" s="618"/>
      <c r="W282" s="613"/>
      <c r="X282" s="613" t="s">
        <v>1156</v>
      </c>
      <c r="Y282" s="613" t="s">
        <v>769</v>
      </c>
      <c r="Z282" s="613" t="s">
        <v>764</v>
      </c>
      <c r="AA282" s="613"/>
      <c r="AC282" s="620">
        <f t="shared" si="1"/>
        <v>0</v>
      </c>
    </row>
    <row r="283" ht="19.5" customHeight="1">
      <c r="A283" s="613"/>
      <c r="B283" s="613"/>
      <c r="C283" s="613"/>
      <c r="D283" s="613"/>
      <c r="E283" s="614"/>
      <c r="F283" s="630"/>
      <c r="G283" s="616"/>
      <c r="H283" s="614">
        <v>361.0</v>
      </c>
      <c r="I283" s="614">
        <f>H283+I281</f>
        <v>54004.892</v>
      </c>
      <c r="J283" s="615"/>
      <c r="K283" s="613"/>
      <c r="L283" s="619"/>
      <c r="M283" s="616"/>
      <c r="N283" s="616"/>
      <c r="O283" s="616"/>
      <c r="P283" s="616"/>
      <c r="Q283" s="616"/>
      <c r="R283" s="616"/>
      <c r="S283" s="616"/>
      <c r="T283" s="617"/>
      <c r="U283" s="617"/>
      <c r="V283" s="618"/>
      <c r="W283" s="613"/>
      <c r="X283" s="613" t="s">
        <v>1068</v>
      </c>
      <c r="Y283" s="613" t="s">
        <v>1068</v>
      </c>
      <c r="Z283" s="613" t="s">
        <v>1068</v>
      </c>
      <c r="AA283" s="613"/>
      <c r="AC283" s="620">
        <f t="shared" si="1"/>
        <v>7.714984571</v>
      </c>
    </row>
    <row r="284" ht="19.5" customHeight="1">
      <c r="A284" s="613">
        <f>A282+1</f>
        <v>138</v>
      </c>
      <c r="B284" s="613" t="s">
        <v>1068</v>
      </c>
      <c r="C284" s="613" t="s">
        <v>408</v>
      </c>
      <c r="D284" s="613" t="s">
        <v>249</v>
      </c>
      <c r="E284" s="614">
        <v>393.0</v>
      </c>
      <c r="F284" s="630" t="s">
        <v>1068</v>
      </c>
      <c r="G284" s="616"/>
      <c r="H284" s="614"/>
      <c r="I284" s="614"/>
      <c r="J284" s="615">
        <v>234.573</v>
      </c>
      <c r="K284" s="613" t="s">
        <v>1068</v>
      </c>
      <c r="L284" s="619">
        <f>H283+H285</f>
        <v>754</v>
      </c>
      <c r="M284" s="616">
        <v>377.0</v>
      </c>
      <c r="N284" s="616">
        <v>194.0</v>
      </c>
      <c r="O284" s="616">
        <v>243.0</v>
      </c>
      <c r="P284" s="616">
        <v>437.0</v>
      </c>
      <c r="Q284" s="616">
        <v>190.0</v>
      </c>
      <c r="R284" s="616">
        <v>228.0</v>
      </c>
      <c r="S284" s="616">
        <v>418.0</v>
      </c>
      <c r="T284" s="617">
        <v>376566.768</v>
      </c>
      <c r="U284" s="617">
        <v>3146880.021</v>
      </c>
      <c r="V284" s="618"/>
      <c r="W284" s="613"/>
      <c r="X284" s="613" t="s">
        <v>1156</v>
      </c>
      <c r="Y284" s="613" t="s">
        <v>769</v>
      </c>
      <c r="Z284" s="613" t="s">
        <v>764</v>
      </c>
      <c r="AA284" s="613"/>
      <c r="AC284" s="620">
        <f t="shared" si="1"/>
        <v>0</v>
      </c>
    </row>
    <row r="285" ht="19.5" customHeight="1">
      <c r="A285" s="613"/>
      <c r="B285" s="613"/>
      <c r="C285" s="613"/>
      <c r="D285" s="613"/>
      <c r="E285" s="614"/>
      <c r="F285" s="630"/>
      <c r="G285" s="616"/>
      <c r="H285" s="614">
        <v>393.0</v>
      </c>
      <c r="I285" s="614">
        <f>H285+I283</f>
        <v>54397.892</v>
      </c>
      <c r="J285" s="615"/>
      <c r="K285" s="613"/>
      <c r="L285" s="619"/>
      <c r="M285" s="616"/>
      <c r="N285" s="616"/>
      <c r="O285" s="616"/>
      <c r="P285" s="616"/>
      <c r="Q285" s="616"/>
      <c r="R285" s="616"/>
      <c r="S285" s="616"/>
      <c r="T285" s="617"/>
      <c r="U285" s="617"/>
      <c r="V285" s="618"/>
      <c r="W285" s="613"/>
      <c r="X285" s="613" t="s">
        <v>1068</v>
      </c>
      <c r="Y285" s="613" t="s">
        <v>1068</v>
      </c>
      <c r="Z285" s="613" t="s">
        <v>1068</v>
      </c>
      <c r="AA285" s="613"/>
      <c r="AC285" s="620">
        <f t="shared" si="1"/>
        <v>7.771127429</v>
      </c>
    </row>
    <row r="286" ht="19.5" customHeight="1">
      <c r="A286" s="613">
        <f>A284+1</f>
        <v>139</v>
      </c>
      <c r="B286" s="613" t="s">
        <v>1068</v>
      </c>
      <c r="C286" s="613" t="s">
        <v>409</v>
      </c>
      <c r="D286" s="613" t="s">
        <v>245</v>
      </c>
      <c r="E286" s="614">
        <v>384.0</v>
      </c>
      <c r="F286" s="630" t="s">
        <v>1068</v>
      </c>
      <c r="G286" s="616"/>
      <c r="H286" s="614"/>
      <c r="I286" s="614"/>
      <c r="J286" s="615">
        <v>235.185</v>
      </c>
      <c r="K286" s="613" t="s">
        <v>1068</v>
      </c>
      <c r="L286" s="619">
        <f>H285+H287</f>
        <v>777</v>
      </c>
      <c r="M286" s="616">
        <v>388.5</v>
      </c>
      <c r="N286" s="616">
        <v>151.0</v>
      </c>
      <c r="O286" s="616">
        <v>227.0</v>
      </c>
      <c r="P286" s="616">
        <v>378.0</v>
      </c>
      <c r="Q286" s="616">
        <v>166.0</v>
      </c>
      <c r="R286" s="616">
        <v>216.0</v>
      </c>
      <c r="S286" s="616">
        <v>382.0</v>
      </c>
      <c r="T286" s="617">
        <v>376959.203</v>
      </c>
      <c r="U286" s="617">
        <v>3146858.957</v>
      </c>
      <c r="V286" s="618"/>
      <c r="W286" s="613"/>
      <c r="X286" s="613" t="s">
        <v>1156</v>
      </c>
      <c r="Y286" s="613" t="s">
        <v>769</v>
      </c>
      <c r="Z286" s="613" t="s">
        <v>764</v>
      </c>
      <c r="AA286" s="613"/>
      <c r="AC286" s="620">
        <f t="shared" si="1"/>
        <v>0</v>
      </c>
    </row>
    <row r="287" ht="19.5" customHeight="1">
      <c r="A287" s="613"/>
      <c r="B287" s="613"/>
      <c r="C287" s="613"/>
      <c r="D287" s="613"/>
      <c r="E287" s="614"/>
      <c r="F287" s="630"/>
      <c r="G287" s="616"/>
      <c r="H287" s="614">
        <v>384.0</v>
      </c>
      <c r="I287" s="614">
        <f>H287+I285</f>
        <v>54781.892</v>
      </c>
      <c r="J287" s="615"/>
      <c r="K287" s="613"/>
      <c r="L287" s="619"/>
      <c r="M287" s="616"/>
      <c r="N287" s="616"/>
      <c r="O287" s="616"/>
      <c r="P287" s="616"/>
      <c r="Q287" s="616"/>
      <c r="R287" s="616"/>
      <c r="S287" s="616"/>
      <c r="T287" s="617"/>
      <c r="U287" s="617"/>
      <c r="V287" s="618" t="s">
        <v>1091</v>
      </c>
      <c r="W287" s="613"/>
      <c r="X287" s="613" t="s">
        <v>1068</v>
      </c>
      <c r="Y287" s="613" t="s">
        <v>1068</v>
      </c>
      <c r="Z287" s="613" t="s">
        <v>1068</v>
      </c>
      <c r="AA287" s="613"/>
      <c r="AC287" s="620">
        <f t="shared" si="1"/>
        <v>7.825984571</v>
      </c>
    </row>
    <row r="288" ht="19.5" customHeight="1">
      <c r="A288" s="613">
        <f>A286+1</f>
        <v>140</v>
      </c>
      <c r="B288" s="613" t="s">
        <v>1068</v>
      </c>
      <c r="C288" s="613" t="s">
        <v>410</v>
      </c>
      <c r="D288" s="613" t="s">
        <v>237</v>
      </c>
      <c r="E288" s="614">
        <v>345.0</v>
      </c>
      <c r="F288" s="630" t="s">
        <v>1068</v>
      </c>
      <c r="G288" s="616"/>
      <c r="H288" s="614"/>
      <c r="I288" s="614"/>
      <c r="J288" s="615">
        <v>225.963</v>
      </c>
      <c r="K288" s="613" t="s">
        <v>1068</v>
      </c>
      <c r="L288" s="619">
        <f>H287+H289</f>
        <v>729</v>
      </c>
      <c r="M288" s="616">
        <v>364.5</v>
      </c>
      <c r="N288" s="616">
        <v>157.0</v>
      </c>
      <c r="O288" s="616">
        <v>156.0</v>
      </c>
      <c r="P288" s="616">
        <v>313.0</v>
      </c>
      <c r="Q288" s="616">
        <v>169.0</v>
      </c>
      <c r="R288" s="616">
        <v>161.0</v>
      </c>
      <c r="S288" s="616">
        <v>330.0</v>
      </c>
      <c r="T288" s="617">
        <v>377342.651</v>
      </c>
      <c r="U288" s="617">
        <v>3146838.375</v>
      </c>
      <c r="V288" s="618"/>
      <c r="W288" s="613"/>
      <c r="X288" s="613" t="s">
        <v>1156</v>
      </c>
      <c r="Y288" s="613" t="s">
        <v>769</v>
      </c>
      <c r="Z288" s="613" t="s">
        <v>764</v>
      </c>
      <c r="AA288" s="613"/>
      <c r="AC288" s="620">
        <f t="shared" si="1"/>
        <v>0</v>
      </c>
    </row>
    <row r="289" ht="19.5" customHeight="1">
      <c r="A289" s="613"/>
      <c r="B289" s="613"/>
      <c r="C289" s="613"/>
      <c r="D289" s="613"/>
      <c r="E289" s="614"/>
      <c r="F289" s="630"/>
      <c r="G289" s="616"/>
      <c r="H289" s="614">
        <v>345.0</v>
      </c>
      <c r="I289" s="614">
        <f>H289+I287</f>
        <v>55126.892</v>
      </c>
      <c r="J289" s="615"/>
      <c r="K289" s="613"/>
      <c r="L289" s="619"/>
      <c r="M289" s="616"/>
      <c r="N289" s="616"/>
      <c r="O289" s="616"/>
      <c r="P289" s="616"/>
      <c r="Q289" s="616"/>
      <c r="R289" s="616"/>
      <c r="S289" s="616"/>
      <c r="T289" s="617"/>
      <c r="U289" s="617"/>
      <c r="V289" s="618" t="s">
        <v>1118</v>
      </c>
      <c r="W289" s="613"/>
      <c r="X289" s="613" t="s">
        <v>1068</v>
      </c>
      <c r="Y289" s="613" t="s">
        <v>1068</v>
      </c>
      <c r="Z289" s="613" t="s">
        <v>1068</v>
      </c>
      <c r="AA289" s="613"/>
      <c r="AC289" s="620">
        <f t="shared" si="1"/>
        <v>7.875270286</v>
      </c>
    </row>
    <row r="290" ht="19.5" customHeight="1">
      <c r="A290" s="613">
        <f>A288+1</f>
        <v>141</v>
      </c>
      <c r="B290" s="613" t="s">
        <v>1068</v>
      </c>
      <c r="C290" s="613" t="s">
        <v>411</v>
      </c>
      <c r="D290" s="613" t="s">
        <v>237</v>
      </c>
      <c r="E290" s="614">
        <v>396.0</v>
      </c>
      <c r="F290" s="630" t="s">
        <v>1068</v>
      </c>
      <c r="G290" s="616"/>
      <c r="H290" s="614"/>
      <c r="I290" s="614"/>
      <c r="J290" s="615">
        <v>228.692</v>
      </c>
      <c r="K290" s="613" t="s">
        <v>1068</v>
      </c>
      <c r="L290" s="619">
        <f>H289+H291</f>
        <v>741</v>
      </c>
      <c r="M290" s="616">
        <v>370.5</v>
      </c>
      <c r="N290" s="616">
        <v>190.0</v>
      </c>
      <c r="O290" s="616">
        <v>142.0</v>
      </c>
      <c r="P290" s="616">
        <v>332.0</v>
      </c>
      <c r="Q290" s="616">
        <v>185.0</v>
      </c>
      <c r="R290" s="616">
        <v>161.0</v>
      </c>
      <c r="S290" s="616">
        <v>346.0</v>
      </c>
      <c r="T290" s="617">
        <v>377687.155</v>
      </c>
      <c r="U290" s="617">
        <v>3146819.884</v>
      </c>
      <c r="V290" s="618"/>
      <c r="W290" s="613"/>
      <c r="X290" s="613" t="s">
        <v>1156</v>
      </c>
      <c r="Y290" s="613" t="s">
        <v>769</v>
      </c>
      <c r="Z290" s="613" t="s">
        <v>764</v>
      </c>
      <c r="AA290" s="613"/>
      <c r="AC290" s="620">
        <f t="shared" si="1"/>
        <v>0</v>
      </c>
    </row>
    <row r="291" ht="19.5" customHeight="1">
      <c r="A291" s="613"/>
      <c r="B291" s="613"/>
      <c r="C291" s="613"/>
      <c r="D291" s="613"/>
      <c r="E291" s="614"/>
      <c r="F291" s="630"/>
      <c r="G291" s="616"/>
      <c r="H291" s="614">
        <v>396.0</v>
      </c>
      <c r="I291" s="614">
        <f>H291+I289</f>
        <v>55522.892</v>
      </c>
      <c r="J291" s="615"/>
      <c r="K291" s="613"/>
      <c r="L291" s="619"/>
      <c r="M291" s="616"/>
      <c r="N291" s="616"/>
      <c r="O291" s="616"/>
      <c r="P291" s="616"/>
      <c r="Q291" s="616"/>
      <c r="R291" s="616"/>
      <c r="S291" s="616"/>
      <c r="T291" s="617"/>
      <c r="U291" s="617"/>
      <c r="V291" s="618"/>
      <c r="W291" s="613"/>
      <c r="X291" s="613" t="s">
        <v>1068</v>
      </c>
      <c r="Y291" s="613" t="s">
        <v>1068</v>
      </c>
      <c r="Z291" s="613" t="s">
        <v>1068</v>
      </c>
      <c r="AA291" s="613"/>
      <c r="AC291" s="620">
        <f t="shared" si="1"/>
        <v>7.931841714</v>
      </c>
    </row>
    <row r="292" ht="19.5" customHeight="1">
      <c r="A292" s="613">
        <f>A290+1</f>
        <v>142</v>
      </c>
      <c r="B292" s="613" t="s">
        <v>1068</v>
      </c>
      <c r="C292" s="613" t="s">
        <v>412</v>
      </c>
      <c r="D292" s="613" t="s">
        <v>251</v>
      </c>
      <c r="E292" s="614">
        <v>370.0</v>
      </c>
      <c r="F292" s="630" t="s">
        <v>1068</v>
      </c>
      <c r="G292" s="616"/>
      <c r="H292" s="614"/>
      <c r="I292" s="614"/>
      <c r="J292" s="615">
        <v>229.967</v>
      </c>
      <c r="K292" s="613" t="s">
        <v>1068</v>
      </c>
      <c r="L292" s="619">
        <f>H291+H293</f>
        <v>766</v>
      </c>
      <c r="M292" s="616">
        <v>383.0</v>
      </c>
      <c r="N292" s="616">
        <v>254.0</v>
      </c>
      <c r="O292" s="616">
        <v>217.0</v>
      </c>
      <c r="P292" s="616">
        <v>471.0</v>
      </c>
      <c r="Q292" s="616">
        <v>237.0</v>
      </c>
      <c r="R292" s="616">
        <v>207.0</v>
      </c>
      <c r="S292" s="616">
        <v>444.0</v>
      </c>
      <c r="T292" s="617">
        <v>378082.586</v>
      </c>
      <c r="U292" s="617">
        <v>3146798.66</v>
      </c>
      <c r="V292" s="618"/>
      <c r="W292" s="613"/>
      <c r="X292" s="613" t="s">
        <v>769</v>
      </c>
      <c r="Y292" s="613" t="s">
        <v>769</v>
      </c>
      <c r="Z292" s="613" t="s">
        <v>764</v>
      </c>
      <c r="AA292" s="613"/>
      <c r="AC292" s="620">
        <f t="shared" si="1"/>
        <v>0</v>
      </c>
    </row>
    <row r="293" ht="19.5" customHeight="1">
      <c r="A293" s="613"/>
      <c r="B293" s="613"/>
      <c r="C293" s="613"/>
      <c r="D293" s="613"/>
      <c r="E293" s="614"/>
      <c r="F293" s="630"/>
      <c r="G293" s="616"/>
      <c r="H293" s="614">
        <v>370.0</v>
      </c>
      <c r="I293" s="614">
        <f>H293+I291</f>
        <v>55892.892</v>
      </c>
      <c r="J293" s="615"/>
      <c r="K293" s="613"/>
      <c r="L293" s="619"/>
      <c r="M293" s="616"/>
      <c r="N293" s="616"/>
      <c r="O293" s="616"/>
      <c r="P293" s="616"/>
      <c r="Q293" s="616"/>
      <c r="R293" s="616"/>
      <c r="S293" s="616"/>
      <c r="T293" s="617"/>
      <c r="U293" s="617"/>
      <c r="V293" s="618"/>
      <c r="W293" s="613"/>
      <c r="X293" s="613" t="s">
        <v>1068</v>
      </c>
      <c r="Y293" s="613" t="s">
        <v>1068</v>
      </c>
      <c r="Z293" s="613" t="s">
        <v>1068</v>
      </c>
      <c r="AA293" s="613"/>
      <c r="AC293" s="620">
        <f t="shared" si="1"/>
        <v>7.984698857</v>
      </c>
    </row>
    <row r="294" ht="19.5" customHeight="1">
      <c r="A294" s="613">
        <f>A292+1</f>
        <v>143</v>
      </c>
      <c r="B294" s="613" t="s">
        <v>1068</v>
      </c>
      <c r="C294" s="613" t="s">
        <v>413</v>
      </c>
      <c r="D294" s="613" t="s">
        <v>237</v>
      </c>
      <c r="E294" s="614">
        <v>443.474</v>
      </c>
      <c r="F294" s="630" t="s">
        <v>1068</v>
      </c>
      <c r="G294" s="616"/>
      <c r="H294" s="614"/>
      <c r="I294" s="614"/>
      <c r="J294" s="615">
        <v>233.54</v>
      </c>
      <c r="K294" s="613" t="s">
        <v>1068</v>
      </c>
      <c r="L294" s="619">
        <f>H293+H295</f>
        <v>813.474</v>
      </c>
      <c r="M294" s="616">
        <v>406.73699999999997</v>
      </c>
      <c r="N294" s="616">
        <v>154.0</v>
      </c>
      <c r="O294" s="616">
        <v>172.0</v>
      </c>
      <c r="P294" s="616">
        <v>326.0</v>
      </c>
      <c r="Q294" s="616">
        <v>164.0</v>
      </c>
      <c r="R294" s="616">
        <v>189.0</v>
      </c>
      <c r="S294" s="616">
        <v>353.0</v>
      </c>
      <c r="T294" s="617">
        <v>378452.054</v>
      </c>
      <c r="U294" s="617">
        <v>3146778.829</v>
      </c>
      <c r="V294" s="618"/>
      <c r="W294" s="613"/>
      <c r="X294" s="613" t="s">
        <v>769</v>
      </c>
      <c r="Y294" s="613" t="s">
        <v>769</v>
      </c>
      <c r="Z294" s="613" t="s">
        <v>764</v>
      </c>
      <c r="AA294" s="613"/>
      <c r="AC294" s="620">
        <f t="shared" si="1"/>
        <v>0</v>
      </c>
    </row>
    <row r="295" ht="19.5" customHeight="1">
      <c r="A295" s="613"/>
      <c r="B295" s="613"/>
      <c r="C295" s="613"/>
      <c r="D295" s="613"/>
      <c r="E295" s="614"/>
      <c r="F295" s="630"/>
      <c r="G295" s="616"/>
      <c r="H295" s="614">
        <v>443.474</v>
      </c>
      <c r="I295" s="614">
        <f>H295+I293</f>
        <v>56336.366</v>
      </c>
      <c r="J295" s="615"/>
      <c r="K295" s="613"/>
      <c r="L295" s="619"/>
      <c r="M295" s="616"/>
      <c r="N295" s="616"/>
      <c r="O295" s="616"/>
      <c r="P295" s="616"/>
      <c r="Q295" s="616"/>
      <c r="R295" s="616"/>
      <c r="S295" s="616"/>
      <c r="T295" s="617"/>
      <c r="U295" s="617"/>
      <c r="V295" s="618" t="s">
        <v>1157</v>
      </c>
      <c r="W295" s="613"/>
      <c r="X295" s="613" t="s">
        <v>1068</v>
      </c>
      <c r="Y295" s="613" t="s">
        <v>1068</v>
      </c>
      <c r="Z295" s="613" t="s">
        <v>1068</v>
      </c>
      <c r="AA295" s="613"/>
      <c r="AC295" s="620">
        <f t="shared" si="1"/>
        <v>8.048052286</v>
      </c>
    </row>
    <row r="296" ht="19.5" customHeight="1">
      <c r="A296" s="621">
        <f>A294+1</f>
        <v>144</v>
      </c>
      <c r="B296" s="621" t="s">
        <v>1158</v>
      </c>
      <c r="C296" s="621" t="s">
        <v>414</v>
      </c>
      <c r="D296" s="621" t="s">
        <v>415</v>
      </c>
      <c r="E296" s="622">
        <v>226.807</v>
      </c>
      <c r="F296" s="631" t="s">
        <v>1068</v>
      </c>
      <c r="G296" s="623">
        <f>SUM(H280:H295)</f>
        <v>3112.474</v>
      </c>
      <c r="H296" s="622"/>
      <c r="I296" s="622"/>
      <c r="J296" s="624">
        <v>234.82</v>
      </c>
      <c r="K296" s="621" t="s">
        <v>1159</v>
      </c>
      <c r="L296" s="625">
        <f>H295+H297</f>
        <v>670.281</v>
      </c>
      <c r="M296" s="623">
        <v>335.1405</v>
      </c>
      <c r="N296" s="623">
        <v>272.0</v>
      </c>
      <c r="O296" s="623">
        <v>156.0</v>
      </c>
      <c r="P296" s="623">
        <v>428.0</v>
      </c>
      <c r="Q296" s="623">
        <v>257.0</v>
      </c>
      <c r="R296" s="623">
        <v>132.0</v>
      </c>
      <c r="S296" s="623">
        <v>389.0</v>
      </c>
      <c r="T296" s="626">
        <v>378894.89</v>
      </c>
      <c r="U296" s="626">
        <v>3146755.06</v>
      </c>
      <c r="V296" s="627"/>
      <c r="W296" s="621"/>
      <c r="X296" s="621" t="s">
        <v>769</v>
      </c>
      <c r="Y296" s="621" t="s">
        <v>769</v>
      </c>
      <c r="Z296" s="621" t="s">
        <v>764</v>
      </c>
      <c r="AA296" s="621"/>
      <c r="AC296" s="620">
        <f t="shared" si="1"/>
        <v>0</v>
      </c>
    </row>
    <row r="297" ht="19.5" customHeight="1">
      <c r="A297" s="621"/>
      <c r="B297" s="621"/>
      <c r="C297" s="621"/>
      <c r="D297" s="621"/>
      <c r="E297" s="622"/>
      <c r="F297" s="631"/>
      <c r="G297" s="623"/>
      <c r="H297" s="622">
        <v>226.807</v>
      </c>
      <c r="I297" s="622">
        <f>H297+I295</f>
        <v>56563.173</v>
      </c>
      <c r="J297" s="624"/>
      <c r="K297" s="621"/>
      <c r="L297" s="625"/>
      <c r="M297" s="623"/>
      <c r="N297" s="623"/>
      <c r="O297" s="623"/>
      <c r="P297" s="623"/>
      <c r="Q297" s="623"/>
      <c r="R297" s="623"/>
      <c r="S297" s="623"/>
      <c r="T297" s="626"/>
      <c r="U297" s="626"/>
      <c r="V297" s="627" t="s">
        <v>1160</v>
      </c>
      <c r="W297" s="621"/>
      <c r="X297" s="621" t="s">
        <v>1068</v>
      </c>
      <c r="Y297" s="621" t="s">
        <v>1068</v>
      </c>
      <c r="Z297" s="621" t="s">
        <v>1068</v>
      </c>
      <c r="AA297" s="621"/>
      <c r="AC297" s="620">
        <f t="shared" si="1"/>
        <v>8.080453286</v>
      </c>
    </row>
    <row r="298" ht="19.5" customHeight="1">
      <c r="A298" s="621">
        <f>A296+1</f>
        <v>145</v>
      </c>
      <c r="B298" s="621" t="s">
        <v>1161</v>
      </c>
      <c r="C298" s="621" t="s">
        <v>416</v>
      </c>
      <c r="D298" s="621" t="s">
        <v>417</v>
      </c>
      <c r="E298" s="622">
        <v>275.25</v>
      </c>
      <c r="F298" s="631" t="s">
        <v>1068</v>
      </c>
      <c r="G298" s="623">
        <f>SUM(H296:H297)</f>
        <v>226.807</v>
      </c>
      <c r="H298" s="622"/>
      <c r="I298" s="622"/>
      <c r="J298" s="624">
        <v>237.18</v>
      </c>
      <c r="K298" s="621" t="s">
        <v>1162</v>
      </c>
      <c r="L298" s="625">
        <f>H297+H299</f>
        <v>502.057</v>
      </c>
      <c r="M298" s="623">
        <v>251.0285</v>
      </c>
      <c r="N298" s="623">
        <v>71.0</v>
      </c>
      <c r="O298" s="623">
        <v>146.0</v>
      </c>
      <c r="P298" s="623">
        <v>217.0</v>
      </c>
      <c r="Q298" s="623">
        <v>95.0</v>
      </c>
      <c r="R298" s="623">
        <v>142.0</v>
      </c>
      <c r="S298" s="623">
        <v>237.0</v>
      </c>
      <c r="T298" s="626">
        <v>379060.28</v>
      </c>
      <c r="U298" s="626">
        <v>3146599.86</v>
      </c>
      <c r="V298" s="627"/>
      <c r="W298" s="621"/>
      <c r="X298" s="621" t="s">
        <v>769</v>
      </c>
      <c r="Y298" s="621" t="s">
        <v>769</v>
      </c>
      <c r="Z298" s="621" t="s">
        <v>764</v>
      </c>
      <c r="AA298" s="621"/>
      <c r="AC298" s="620">
        <f t="shared" si="1"/>
        <v>0</v>
      </c>
    </row>
    <row r="299" ht="19.5" customHeight="1">
      <c r="A299" s="621"/>
      <c r="B299" s="621"/>
      <c r="C299" s="621"/>
      <c r="D299" s="621"/>
      <c r="E299" s="622"/>
      <c r="F299" s="631"/>
      <c r="G299" s="623"/>
      <c r="H299" s="622">
        <v>275.25</v>
      </c>
      <c r="I299" s="622">
        <f>H299+I297</f>
        <v>56838.423</v>
      </c>
      <c r="J299" s="624"/>
      <c r="K299" s="621"/>
      <c r="L299" s="625"/>
      <c r="M299" s="623"/>
      <c r="N299" s="623"/>
      <c r="O299" s="623"/>
      <c r="P299" s="623"/>
      <c r="Q299" s="623"/>
      <c r="R299" s="623"/>
      <c r="S299" s="623"/>
      <c r="T299" s="626"/>
      <c r="U299" s="626"/>
      <c r="V299" s="627"/>
      <c r="W299" s="621"/>
      <c r="X299" s="621" t="s">
        <v>1068</v>
      </c>
      <c r="Y299" s="621" t="s">
        <v>1068</v>
      </c>
      <c r="Z299" s="621" t="s">
        <v>1068</v>
      </c>
      <c r="AA299" s="621"/>
      <c r="AC299" s="620">
        <f t="shared" si="1"/>
        <v>8.119774714</v>
      </c>
    </row>
    <row r="300" ht="19.5" customHeight="1">
      <c r="A300" s="621">
        <f>A298+1</f>
        <v>146</v>
      </c>
      <c r="B300" s="621" t="s">
        <v>1163</v>
      </c>
      <c r="C300" s="621" t="s">
        <v>418</v>
      </c>
      <c r="D300" s="621" t="s">
        <v>419</v>
      </c>
      <c r="E300" s="622">
        <v>198.077</v>
      </c>
      <c r="F300" s="631" t="s">
        <v>1068</v>
      </c>
      <c r="G300" s="623">
        <f>SUM(H298:H299)</f>
        <v>275.25</v>
      </c>
      <c r="H300" s="622"/>
      <c r="I300" s="622"/>
      <c r="J300" s="624">
        <v>233.29</v>
      </c>
      <c r="K300" s="621" t="s">
        <v>1164</v>
      </c>
      <c r="L300" s="625">
        <f>H299+H301</f>
        <v>473.327</v>
      </c>
      <c r="M300" s="623">
        <v>236.6635</v>
      </c>
      <c r="N300" s="623">
        <v>131.0</v>
      </c>
      <c r="O300" s="623">
        <v>49.0</v>
      </c>
      <c r="P300" s="623">
        <v>180.0</v>
      </c>
      <c r="Q300" s="623">
        <v>135.0</v>
      </c>
      <c r="R300" s="623">
        <v>79.0</v>
      </c>
      <c r="S300" s="623">
        <v>214.0</v>
      </c>
      <c r="T300" s="626">
        <v>379327.03</v>
      </c>
      <c r="U300" s="626">
        <v>3146531.99</v>
      </c>
      <c r="V300" s="627"/>
      <c r="W300" s="621"/>
      <c r="X300" s="621" t="s">
        <v>769</v>
      </c>
      <c r="Y300" s="621" t="s">
        <v>769</v>
      </c>
      <c r="Z300" s="621" t="s">
        <v>764</v>
      </c>
      <c r="AA300" s="621"/>
      <c r="AC300" s="620">
        <f t="shared" si="1"/>
        <v>0</v>
      </c>
    </row>
    <row r="301" ht="33.75" customHeight="1">
      <c r="A301" s="621"/>
      <c r="B301" s="621"/>
      <c r="C301" s="621"/>
      <c r="D301" s="621"/>
      <c r="E301" s="622"/>
      <c r="F301" s="631"/>
      <c r="G301" s="623"/>
      <c r="H301" s="622">
        <v>198.077</v>
      </c>
      <c r="I301" s="622">
        <f>H301+I299</f>
        <v>57036.5</v>
      </c>
      <c r="J301" s="624"/>
      <c r="K301" s="621"/>
      <c r="L301" s="625"/>
      <c r="M301" s="623"/>
      <c r="N301" s="623"/>
      <c r="O301" s="623"/>
      <c r="P301" s="623"/>
      <c r="Q301" s="623"/>
      <c r="R301" s="623"/>
      <c r="S301" s="623"/>
      <c r="T301" s="626"/>
      <c r="U301" s="626"/>
      <c r="V301" s="627" t="s">
        <v>1165</v>
      </c>
      <c r="W301" s="621"/>
      <c r="X301" s="621" t="s">
        <v>1068</v>
      </c>
      <c r="Y301" s="621" t="s">
        <v>1068</v>
      </c>
      <c r="Z301" s="621" t="s">
        <v>1068</v>
      </c>
      <c r="AA301" s="621"/>
      <c r="AC301" s="620">
        <f t="shared" si="1"/>
        <v>8.148071429</v>
      </c>
    </row>
    <row r="302" ht="19.5" customHeight="1">
      <c r="A302" s="621">
        <f>A300+1</f>
        <v>147</v>
      </c>
      <c r="B302" s="621" t="s">
        <v>1166</v>
      </c>
      <c r="C302" s="621" t="s">
        <v>420</v>
      </c>
      <c r="D302" s="621" t="s">
        <v>421</v>
      </c>
      <c r="E302" s="622">
        <v>327.999</v>
      </c>
      <c r="F302" s="631" t="s">
        <v>1068</v>
      </c>
      <c r="G302" s="623">
        <f>SUM(H300:H301)</f>
        <v>198.077</v>
      </c>
      <c r="H302" s="622"/>
      <c r="I302" s="622"/>
      <c r="J302" s="624">
        <v>233.93</v>
      </c>
      <c r="K302" s="621" t="s">
        <v>1167</v>
      </c>
      <c r="L302" s="625">
        <f>H301+H303</f>
        <v>526.076</v>
      </c>
      <c r="M302" s="623">
        <v>263.038</v>
      </c>
      <c r="N302" s="623">
        <v>150.0</v>
      </c>
      <c r="O302" s="623">
        <v>223.0</v>
      </c>
      <c r="P302" s="623">
        <v>373.0</v>
      </c>
      <c r="Q302" s="623">
        <v>119.0</v>
      </c>
      <c r="R302" s="623">
        <v>202.0</v>
      </c>
      <c r="S302" s="623">
        <v>321.0</v>
      </c>
      <c r="T302" s="626">
        <v>379489.02</v>
      </c>
      <c r="U302" s="626">
        <v>3146418.0</v>
      </c>
      <c r="V302" s="627"/>
      <c r="W302" s="621"/>
      <c r="X302" s="621" t="s">
        <v>769</v>
      </c>
      <c r="Y302" s="621" t="s">
        <v>769</v>
      </c>
      <c r="Z302" s="621" t="s">
        <v>764</v>
      </c>
      <c r="AA302" s="621"/>
      <c r="AC302" s="620">
        <f t="shared" si="1"/>
        <v>0</v>
      </c>
    </row>
    <row r="303" ht="19.5" customHeight="1">
      <c r="A303" s="613"/>
      <c r="B303" s="613"/>
      <c r="C303" s="613"/>
      <c r="D303" s="613"/>
      <c r="E303" s="614"/>
      <c r="F303" s="630"/>
      <c r="G303" s="616"/>
      <c r="H303" s="614">
        <v>327.999</v>
      </c>
      <c r="I303" s="614">
        <f>H303+I301</f>
        <v>57364.499</v>
      </c>
      <c r="J303" s="615"/>
      <c r="K303" s="613"/>
      <c r="L303" s="619"/>
      <c r="M303" s="616"/>
      <c r="N303" s="616"/>
      <c r="O303" s="616"/>
      <c r="P303" s="616"/>
      <c r="Q303" s="616"/>
      <c r="R303" s="616"/>
      <c r="S303" s="616"/>
      <c r="T303" s="617"/>
      <c r="U303" s="617"/>
      <c r="V303" s="618"/>
      <c r="W303" s="613"/>
      <c r="X303" s="613" t="s">
        <v>1068</v>
      </c>
      <c r="Y303" s="613" t="s">
        <v>1068</v>
      </c>
      <c r="Z303" s="613" t="s">
        <v>1068</v>
      </c>
      <c r="AA303" s="613"/>
      <c r="AC303" s="620">
        <f t="shared" si="1"/>
        <v>8.194928429</v>
      </c>
    </row>
    <row r="304" ht="19.5" customHeight="1">
      <c r="A304" s="613">
        <f>A302+1</f>
        <v>148</v>
      </c>
      <c r="B304" s="613" t="s">
        <v>1068</v>
      </c>
      <c r="C304" s="613" t="s">
        <v>422</v>
      </c>
      <c r="D304" s="613" t="s">
        <v>242</v>
      </c>
      <c r="E304" s="614">
        <v>318.0</v>
      </c>
      <c r="F304" s="630" t="s">
        <v>1068</v>
      </c>
      <c r="G304" s="616"/>
      <c r="H304" s="614"/>
      <c r="I304" s="614"/>
      <c r="J304" s="615">
        <v>235.823</v>
      </c>
      <c r="K304" s="613" t="s">
        <v>1068</v>
      </c>
      <c r="L304" s="619">
        <f>H303+H305</f>
        <v>645.999</v>
      </c>
      <c r="M304" s="616">
        <v>322.9995</v>
      </c>
      <c r="N304" s="616">
        <v>106.0</v>
      </c>
      <c r="O304" s="616">
        <v>132.0</v>
      </c>
      <c r="P304" s="616">
        <v>238.0</v>
      </c>
      <c r="Q304" s="616">
        <v>127.0</v>
      </c>
      <c r="R304" s="616">
        <v>142.0</v>
      </c>
      <c r="S304" s="616">
        <v>269.0</v>
      </c>
      <c r="T304" s="617">
        <v>379813.023</v>
      </c>
      <c r="U304" s="617">
        <v>3146366.951</v>
      </c>
      <c r="V304" s="618"/>
      <c r="W304" s="613"/>
      <c r="X304" s="613" t="s">
        <v>769</v>
      </c>
      <c r="Y304" s="613" t="s">
        <v>769</v>
      </c>
      <c r="Z304" s="613" t="s">
        <v>764</v>
      </c>
      <c r="AA304" s="613"/>
      <c r="AC304" s="620">
        <f t="shared" si="1"/>
        <v>0</v>
      </c>
    </row>
    <row r="305" ht="19.5" customHeight="1">
      <c r="A305" s="613"/>
      <c r="B305" s="613"/>
      <c r="C305" s="613"/>
      <c r="D305" s="613"/>
      <c r="E305" s="614"/>
      <c r="F305" s="630"/>
      <c r="G305" s="616"/>
      <c r="H305" s="614">
        <v>318.0</v>
      </c>
      <c r="I305" s="614">
        <f>H305+I303</f>
        <v>57682.499</v>
      </c>
      <c r="J305" s="615"/>
      <c r="K305" s="613"/>
      <c r="L305" s="619"/>
      <c r="M305" s="616"/>
      <c r="N305" s="616"/>
      <c r="O305" s="616"/>
      <c r="P305" s="616"/>
      <c r="Q305" s="616"/>
      <c r="R305" s="616"/>
      <c r="S305" s="616"/>
      <c r="T305" s="617"/>
      <c r="U305" s="617"/>
      <c r="V305" s="618"/>
      <c r="W305" s="613"/>
      <c r="X305" s="613" t="s">
        <v>1068</v>
      </c>
      <c r="Y305" s="613" t="s">
        <v>1068</v>
      </c>
      <c r="Z305" s="613" t="s">
        <v>1068</v>
      </c>
      <c r="AA305" s="613"/>
      <c r="AC305" s="620">
        <f t="shared" si="1"/>
        <v>8.240357</v>
      </c>
    </row>
    <row r="306" ht="19.5" customHeight="1">
      <c r="A306" s="613">
        <f>A304+1</f>
        <v>149</v>
      </c>
      <c r="B306" s="613" t="s">
        <v>1068</v>
      </c>
      <c r="C306" s="613" t="s">
        <v>423</v>
      </c>
      <c r="D306" s="613" t="s">
        <v>261</v>
      </c>
      <c r="E306" s="614">
        <v>379.0</v>
      </c>
      <c r="F306" s="630" t="s">
        <v>1068</v>
      </c>
      <c r="G306" s="616"/>
      <c r="H306" s="614"/>
      <c r="I306" s="614"/>
      <c r="J306" s="615">
        <v>235.23</v>
      </c>
      <c r="K306" s="613" t="s">
        <v>1068</v>
      </c>
      <c r="L306" s="619">
        <f>H305+H307</f>
        <v>697</v>
      </c>
      <c r="M306" s="616">
        <v>348.5</v>
      </c>
      <c r="N306" s="616">
        <v>186.0</v>
      </c>
      <c r="O306" s="616">
        <v>234.0</v>
      </c>
      <c r="P306" s="616">
        <v>420.0</v>
      </c>
      <c r="Q306" s="616">
        <v>177.0</v>
      </c>
      <c r="R306" s="616">
        <v>218.0</v>
      </c>
      <c r="S306" s="616">
        <v>395.0</v>
      </c>
      <c r="T306" s="617">
        <v>380127.148</v>
      </c>
      <c r="U306" s="617">
        <v>3146317.459</v>
      </c>
      <c r="V306" s="618"/>
      <c r="W306" s="613"/>
      <c r="X306" s="613" t="s">
        <v>769</v>
      </c>
      <c r="Y306" s="613" t="s">
        <v>769</v>
      </c>
      <c r="Z306" s="613" t="s">
        <v>764</v>
      </c>
      <c r="AA306" s="613"/>
      <c r="AC306" s="620">
        <f t="shared" si="1"/>
        <v>0</v>
      </c>
    </row>
    <row r="307" ht="19.5" customHeight="1">
      <c r="A307" s="613"/>
      <c r="B307" s="613"/>
      <c r="C307" s="613"/>
      <c r="D307" s="613"/>
      <c r="E307" s="614"/>
      <c r="F307" s="630"/>
      <c r="G307" s="616"/>
      <c r="H307" s="614">
        <v>379.0</v>
      </c>
      <c r="I307" s="614">
        <f>H307+I305</f>
        <v>58061.499</v>
      </c>
      <c r="J307" s="615"/>
      <c r="K307" s="613"/>
      <c r="L307" s="619"/>
      <c r="M307" s="616"/>
      <c r="N307" s="616"/>
      <c r="O307" s="616"/>
      <c r="P307" s="616"/>
      <c r="Q307" s="616"/>
      <c r="R307" s="616"/>
      <c r="S307" s="616"/>
      <c r="T307" s="617"/>
      <c r="U307" s="617"/>
      <c r="V307" s="618"/>
      <c r="W307" s="613"/>
      <c r="X307" s="613" t="s">
        <v>1068</v>
      </c>
      <c r="Y307" s="613" t="s">
        <v>1068</v>
      </c>
      <c r="Z307" s="613" t="s">
        <v>1068</v>
      </c>
      <c r="AA307" s="613"/>
      <c r="AC307" s="620">
        <f t="shared" si="1"/>
        <v>8.294499857</v>
      </c>
    </row>
    <row r="308" ht="19.5" customHeight="1">
      <c r="A308" s="613">
        <f>A306+1</f>
        <v>150</v>
      </c>
      <c r="B308" s="613" t="s">
        <v>1068</v>
      </c>
      <c r="C308" s="613" t="s">
        <v>424</v>
      </c>
      <c r="D308" s="613" t="s">
        <v>237</v>
      </c>
      <c r="E308" s="614">
        <v>382.0</v>
      </c>
      <c r="F308" s="630" t="s">
        <v>1068</v>
      </c>
      <c r="G308" s="616"/>
      <c r="H308" s="614"/>
      <c r="I308" s="614"/>
      <c r="J308" s="615">
        <v>230.744</v>
      </c>
      <c r="K308" s="613" t="s">
        <v>1068</v>
      </c>
      <c r="L308" s="619">
        <f>H307+H309</f>
        <v>761</v>
      </c>
      <c r="M308" s="616">
        <v>380.5</v>
      </c>
      <c r="N308" s="616">
        <v>146.0</v>
      </c>
      <c r="O308" s="616">
        <v>194.0</v>
      </c>
      <c r="P308" s="616">
        <v>340.0</v>
      </c>
      <c r="Q308" s="616">
        <v>162.0</v>
      </c>
      <c r="R308" s="616">
        <v>193.0</v>
      </c>
      <c r="S308" s="616">
        <v>355.0</v>
      </c>
      <c r="T308" s="617">
        <v>380501.529</v>
      </c>
      <c r="U308" s="617">
        <v>3146258.473</v>
      </c>
      <c r="V308" s="618"/>
      <c r="W308" s="613"/>
      <c r="X308" s="613" t="s">
        <v>1168</v>
      </c>
      <c r="Y308" s="613" t="s">
        <v>769</v>
      </c>
      <c r="Z308" s="613" t="s">
        <v>764</v>
      </c>
      <c r="AA308" s="613"/>
      <c r="AC308" s="620">
        <f t="shared" si="1"/>
        <v>0</v>
      </c>
    </row>
    <row r="309" ht="19.5" customHeight="1">
      <c r="A309" s="613"/>
      <c r="B309" s="613"/>
      <c r="C309" s="613"/>
      <c r="D309" s="613"/>
      <c r="E309" s="614"/>
      <c r="F309" s="630"/>
      <c r="G309" s="616"/>
      <c r="H309" s="614">
        <v>382.0</v>
      </c>
      <c r="I309" s="614">
        <f>H309+I307</f>
        <v>58443.499</v>
      </c>
      <c r="J309" s="615"/>
      <c r="K309" s="613"/>
      <c r="L309" s="619"/>
      <c r="M309" s="616"/>
      <c r="N309" s="616"/>
      <c r="O309" s="616"/>
      <c r="P309" s="616"/>
      <c r="Q309" s="616"/>
      <c r="R309" s="616"/>
      <c r="S309" s="616"/>
      <c r="T309" s="617"/>
      <c r="U309" s="617"/>
      <c r="V309" s="618" t="s">
        <v>1169</v>
      </c>
      <c r="W309" s="613"/>
      <c r="X309" s="613" t="s">
        <v>1068</v>
      </c>
      <c r="Y309" s="613" t="s">
        <v>1068</v>
      </c>
      <c r="Z309" s="613" t="s">
        <v>1068</v>
      </c>
      <c r="AA309" s="613"/>
      <c r="AC309" s="620">
        <f t="shared" si="1"/>
        <v>8.349071286</v>
      </c>
    </row>
    <row r="310" ht="19.5" customHeight="1">
      <c r="A310" s="613">
        <f>A308+1</f>
        <v>151</v>
      </c>
      <c r="B310" s="613" t="s">
        <v>1068</v>
      </c>
      <c r="C310" s="613" t="s">
        <v>425</v>
      </c>
      <c r="D310" s="613" t="s">
        <v>237</v>
      </c>
      <c r="E310" s="614">
        <v>353.645</v>
      </c>
      <c r="F310" s="630" t="s">
        <v>1068</v>
      </c>
      <c r="G310" s="616"/>
      <c r="H310" s="614"/>
      <c r="I310" s="614"/>
      <c r="J310" s="615">
        <v>230.33</v>
      </c>
      <c r="K310" s="613" t="s">
        <v>1068</v>
      </c>
      <c r="L310" s="619">
        <f>H309+H311</f>
        <v>735.645</v>
      </c>
      <c r="M310" s="616">
        <v>367.8225</v>
      </c>
      <c r="N310" s="616">
        <v>189.0</v>
      </c>
      <c r="O310" s="616">
        <v>171.0</v>
      </c>
      <c r="P310" s="616">
        <v>360.0</v>
      </c>
      <c r="Q310" s="616">
        <v>190.0</v>
      </c>
      <c r="R310" s="616">
        <v>173.0</v>
      </c>
      <c r="S310" s="616">
        <v>363.0</v>
      </c>
      <c r="T310" s="617">
        <v>380878.874</v>
      </c>
      <c r="U310" s="617">
        <v>3146199.02</v>
      </c>
      <c r="V310" s="618"/>
      <c r="W310" s="613"/>
      <c r="X310" s="613" t="s">
        <v>1168</v>
      </c>
      <c r="Y310" s="613" t="s">
        <v>769</v>
      </c>
      <c r="Z310" s="613" t="s">
        <v>764</v>
      </c>
      <c r="AA310" s="613"/>
      <c r="AC310" s="620">
        <f t="shared" si="1"/>
        <v>0</v>
      </c>
    </row>
    <row r="311" ht="19.5" customHeight="1">
      <c r="A311" s="613"/>
      <c r="B311" s="613"/>
      <c r="C311" s="613"/>
      <c r="D311" s="613"/>
      <c r="E311" s="614"/>
      <c r="F311" s="630"/>
      <c r="G311" s="616"/>
      <c r="H311" s="614">
        <v>353.645</v>
      </c>
      <c r="I311" s="614">
        <f>H311+I309</f>
        <v>58797.144</v>
      </c>
      <c r="J311" s="615"/>
      <c r="K311" s="613"/>
      <c r="L311" s="619"/>
      <c r="M311" s="616"/>
      <c r="N311" s="616"/>
      <c r="O311" s="616"/>
      <c r="P311" s="616"/>
      <c r="Q311" s="616"/>
      <c r="R311" s="616"/>
      <c r="S311" s="616"/>
      <c r="T311" s="617"/>
      <c r="U311" s="617"/>
      <c r="V311" s="618"/>
      <c r="W311" s="613"/>
      <c r="X311" s="613" t="s">
        <v>1068</v>
      </c>
      <c r="Y311" s="613" t="s">
        <v>1068</v>
      </c>
      <c r="Z311" s="613" t="s">
        <v>1068</v>
      </c>
      <c r="AA311" s="613"/>
      <c r="AC311" s="620">
        <f t="shared" si="1"/>
        <v>8.399592</v>
      </c>
    </row>
    <row r="312" ht="19.5" customHeight="1">
      <c r="A312" s="621">
        <f>A310+1</f>
        <v>152</v>
      </c>
      <c r="B312" s="621" t="s">
        <v>1170</v>
      </c>
      <c r="C312" s="621" t="s">
        <v>426</v>
      </c>
      <c r="D312" s="621" t="s">
        <v>371</v>
      </c>
      <c r="E312" s="622">
        <v>247.381</v>
      </c>
      <c r="F312" s="631" t="s">
        <v>1068</v>
      </c>
      <c r="G312" s="623">
        <f>SUM(H302:H311)</f>
        <v>1760.644</v>
      </c>
      <c r="H312" s="622"/>
      <c r="I312" s="622"/>
      <c r="J312" s="624">
        <v>231.35</v>
      </c>
      <c r="K312" s="621" t="s">
        <v>1171</v>
      </c>
      <c r="L312" s="625">
        <f>H311+H313</f>
        <v>601.026</v>
      </c>
      <c r="M312" s="623">
        <v>300.513</v>
      </c>
      <c r="N312" s="623">
        <v>184.0</v>
      </c>
      <c r="O312" s="623">
        <v>88.0</v>
      </c>
      <c r="P312" s="623">
        <v>272.0</v>
      </c>
      <c r="Q312" s="623">
        <v>182.0</v>
      </c>
      <c r="R312" s="623">
        <v>107.0</v>
      </c>
      <c r="S312" s="623">
        <v>289.0</v>
      </c>
      <c r="T312" s="626">
        <v>381228.21</v>
      </c>
      <c r="U312" s="626">
        <v>3146143.98</v>
      </c>
      <c r="V312" s="627"/>
      <c r="W312" s="621"/>
      <c r="X312" s="621" t="s">
        <v>1172</v>
      </c>
      <c r="Y312" s="621" t="s">
        <v>769</v>
      </c>
      <c r="Z312" s="621" t="s">
        <v>764</v>
      </c>
      <c r="AA312" s="621"/>
      <c r="AC312" s="620">
        <f t="shared" si="1"/>
        <v>0</v>
      </c>
    </row>
    <row r="313" ht="31.5" customHeight="1">
      <c r="A313" s="621"/>
      <c r="B313" s="621"/>
      <c r="C313" s="621"/>
      <c r="D313" s="621"/>
      <c r="E313" s="622"/>
      <c r="F313" s="631"/>
      <c r="G313" s="623"/>
      <c r="H313" s="622">
        <v>247.381</v>
      </c>
      <c r="I313" s="622">
        <f>H313+I311</f>
        <v>59044.525</v>
      </c>
      <c r="J313" s="624"/>
      <c r="K313" s="621"/>
      <c r="L313" s="625"/>
      <c r="M313" s="623"/>
      <c r="N313" s="623"/>
      <c r="O313" s="623"/>
      <c r="P313" s="623"/>
      <c r="Q313" s="623"/>
      <c r="R313" s="623"/>
      <c r="S313" s="623"/>
      <c r="T313" s="626"/>
      <c r="U313" s="626"/>
      <c r="V313" s="627" t="s">
        <v>1173</v>
      </c>
      <c r="W313" s="621"/>
      <c r="X313" s="621" t="s">
        <v>1068</v>
      </c>
      <c r="Y313" s="621" t="s">
        <v>1068</v>
      </c>
      <c r="Z313" s="621" t="s">
        <v>1068</v>
      </c>
      <c r="AA313" s="621"/>
      <c r="AC313" s="620">
        <f t="shared" si="1"/>
        <v>8.434932143</v>
      </c>
    </row>
    <row r="314" ht="19.5" customHeight="1">
      <c r="A314" s="621">
        <f>A312+1</f>
        <v>153</v>
      </c>
      <c r="B314" s="621" t="s">
        <v>1174</v>
      </c>
      <c r="C314" s="621" t="s">
        <v>427</v>
      </c>
      <c r="D314" s="621" t="s">
        <v>371</v>
      </c>
      <c r="E314" s="622">
        <v>258.0</v>
      </c>
      <c r="F314" s="631" t="s">
        <v>1068</v>
      </c>
      <c r="G314" s="623">
        <f>SUM(H312:H313)</f>
        <v>247.381</v>
      </c>
      <c r="H314" s="622"/>
      <c r="I314" s="622"/>
      <c r="J314" s="624">
        <v>234.84</v>
      </c>
      <c r="K314" s="621" t="s">
        <v>1175</v>
      </c>
      <c r="L314" s="625">
        <f>H313+H315</f>
        <v>505.381</v>
      </c>
      <c r="M314" s="623">
        <v>252.6905</v>
      </c>
      <c r="N314" s="623">
        <v>160.0</v>
      </c>
      <c r="O314" s="623">
        <v>54.0</v>
      </c>
      <c r="P314" s="623">
        <v>214.0</v>
      </c>
      <c r="Q314" s="623">
        <v>141.0</v>
      </c>
      <c r="R314" s="623">
        <v>78.0</v>
      </c>
      <c r="S314" s="623">
        <v>219.0</v>
      </c>
      <c r="T314" s="626">
        <v>381432.82</v>
      </c>
      <c r="U314" s="626">
        <v>3146004.94</v>
      </c>
      <c r="V314" s="627"/>
      <c r="W314" s="621"/>
      <c r="X314" s="621" t="s">
        <v>1172</v>
      </c>
      <c r="Y314" s="621" t="s">
        <v>769</v>
      </c>
      <c r="Z314" s="621" t="s">
        <v>764</v>
      </c>
      <c r="AA314" s="621"/>
      <c r="AC314" s="620">
        <f t="shared" si="1"/>
        <v>0</v>
      </c>
    </row>
    <row r="315" ht="19.5" customHeight="1">
      <c r="A315" s="613"/>
      <c r="B315" s="613"/>
      <c r="C315" s="613"/>
      <c r="D315" s="613"/>
      <c r="E315" s="614"/>
      <c r="F315" s="630"/>
      <c r="G315" s="616"/>
      <c r="H315" s="614">
        <v>258.0</v>
      </c>
      <c r="I315" s="614">
        <f>H315+I313</f>
        <v>59302.525</v>
      </c>
      <c r="J315" s="615"/>
      <c r="K315" s="613"/>
      <c r="L315" s="619"/>
      <c r="M315" s="616"/>
      <c r="N315" s="616"/>
      <c r="O315" s="616"/>
      <c r="P315" s="616"/>
      <c r="Q315" s="616"/>
      <c r="R315" s="616"/>
      <c r="S315" s="616"/>
      <c r="T315" s="617"/>
      <c r="U315" s="617"/>
      <c r="V315" s="618"/>
      <c r="W315" s="613"/>
      <c r="X315" s="613" t="s">
        <v>1068</v>
      </c>
      <c r="Y315" s="613" t="s">
        <v>1068</v>
      </c>
      <c r="Z315" s="613" t="s">
        <v>1068</v>
      </c>
      <c r="AA315" s="613"/>
      <c r="AC315" s="620">
        <f t="shared" si="1"/>
        <v>8.471789286</v>
      </c>
    </row>
    <row r="316" ht="19.5" customHeight="1">
      <c r="A316" s="613">
        <f>A314+1</f>
        <v>154</v>
      </c>
      <c r="B316" s="613" t="s">
        <v>1068</v>
      </c>
      <c r="C316" s="613" t="s">
        <v>428</v>
      </c>
      <c r="D316" s="613" t="s">
        <v>251</v>
      </c>
      <c r="E316" s="614">
        <v>452.894</v>
      </c>
      <c r="F316" s="630" t="s">
        <v>1068</v>
      </c>
      <c r="G316" s="616"/>
      <c r="H316" s="614"/>
      <c r="I316" s="614"/>
      <c r="J316" s="615">
        <v>234.828</v>
      </c>
      <c r="K316" s="613" t="s">
        <v>1068</v>
      </c>
      <c r="L316" s="619">
        <f>H315+H317</f>
        <v>710.894</v>
      </c>
      <c r="M316" s="616">
        <v>355.447</v>
      </c>
      <c r="N316" s="616">
        <v>204.0</v>
      </c>
      <c r="O316" s="616">
        <v>100.0</v>
      </c>
      <c r="P316" s="616">
        <v>304.0</v>
      </c>
      <c r="Q316" s="616">
        <v>180.0</v>
      </c>
      <c r="R316" s="616">
        <v>141.0</v>
      </c>
      <c r="S316" s="616">
        <v>321.0</v>
      </c>
      <c r="T316" s="617">
        <v>381689.512</v>
      </c>
      <c r="U316" s="617">
        <v>3145978.995</v>
      </c>
      <c r="V316" s="618"/>
      <c r="W316" s="613"/>
      <c r="X316" s="613" t="s">
        <v>1172</v>
      </c>
      <c r="Y316" s="613" t="s">
        <v>769</v>
      </c>
      <c r="Z316" s="613" t="s">
        <v>764</v>
      </c>
      <c r="AA316" s="613"/>
      <c r="AC316" s="620">
        <f t="shared" si="1"/>
        <v>0</v>
      </c>
    </row>
    <row r="317" ht="19.5" customHeight="1">
      <c r="A317" s="613"/>
      <c r="B317" s="613"/>
      <c r="C317" s="613"/>
      <c r="D317" s="613"/>
      <c r="E317" s="614"/>
      <c r="F317" s="630"/>
      <c r="G317" s="616"/>
      <c r="H317" s="614">
        <v>452.894</v>
      </c>
      <c r="I317" s="614">
        <f>H317+I315</f>
        <v>59755.419</v>
      </c>
      <c r="J317" s="615"/>
      <c r="K317" s="613"/>
      <c r="L317" s="619"/>
      <c r="M317" s="616"/>
      <c r="N317" s="616"/>
      <c r="O317" s="616"/>
      <c r="P317" s="616"/>
      <c r="Q317" s="616"/>
      <c r="R317" s="616"/>
      <c r="S317" s="616"/>
      <c r="T317" s="617"/>
      <c r="U317" s="617"/>
      <c r="V317" s="618" t="s">
        <v>1081</v>
      </c>
      <c r="W317" s="613"/>
      <c r="X317" s="613" t="s">
        <v>1068</v>
      </c>
      <c r="Y317" s="613" t="s">
        <v>1068</v>
      </c>
      <c r="Z317" s="613" t="s">
        <v>1068</v>
      </c>
      <c r="AA317" s="613"/>
      <c r="AC317" s="620">
        <f t="shared" si="1"/>
        <v>8.536488429</v>
      </c>
    </row>
    <row r="318" ht="19.5" customHeight="1">
      <c r="A318" s="621">
        <f>A316+1</f>
        <v>155</v>
      </c>
      <c r="B318" s="621" t="s">
        <v>1176</v>
      </c>
      <c r="C318" s="621" t="s">
        <v>429</v>
      </c>
      <c r="D318" s="621" t="s">
        <v>430</v>
      </c>
      <c r="E318" s="622">
        <v>217.368</v>
      </c>
      <c r="F318" s="631">
        <v>2.0</v>
      </c>
      <c r="G318" s="623">
        <f>SUM(H314:H317)</f>
        <v>710.894</v>
      </c>
      <c r="H318" s="622"/>
      <c r="I318" s="622"/>
      <c r="J318" s="624">
        <v>233.63</v>
      </c>
      <c r="K318" s="621" t="s">
        <v>1177</v>
      </c>
      <c r="L318" s="625">
        <f>H317+H319</f>
        <v>670.262</v>
      </c>
      <c r="M318" s="623">
        <v>335.131</v>
      </c>
      <c r="N318" s="623">
        <v>355.0</v>
      </c>
      <c r="O318" s="623">
        <v>116.0</v>
      </c>
      <c r="P318" s="623">
        <v>471.0</v>
      </c>
      <c r="Q318" s="623">
        <v>315.0</v>
      </c>
      <c r="R318" s="623">
        <v>112.0</v>
      </c>
      <c r="S318" s="623">
        <v>427.0</v>
      </c>
      <c r="T318" s="626">
        <v>382140.11</v>
      </c>
      <c r="U318" s="626">
        <v>3145933.45</v>
      </c>
      <c r="V318" s="627"/>
      <c r="W318" s="621"/>
      <c r="X318" s="621" t="s">
        <v>1172</v>
      </c>
      <c r="Y318" s="621" t="s">
        <v>769</v>
      </c>
      <c r="Z318" s="621" t="s">
        <v>764</v>
      </c>
      <c r="AA318" s="621"/>
      <c r="AC318" s="620">
        <f t="shared" si="1"/>
        <v>0</v>
      </c>
    </row>
    <row r="319" ht="29.25" customHeight="1">
      <c r="A319" s="621"/>
      <c r="B319" s="621"/>
      <c r="C319" s="621"/>
      <c r="D319" s="621"/>
      <c r="E319" s="622"/>
      <c r="F319" s="631"/>
      <c r="G319" s="623"/>
      <c r="H319" s="622">
        <v>217.368</v>
      </c>
      <c r="I319" s="622">
        <f>H319+I317</f>
        <v>59972.787</v>
      </c>
      <c r="J319" s="624"/>
      <c r="K319" s="621"/>
      <c r="L319" s="625"/>
      <c r="M319" s="623"/>
      <c r="N319" s="623"/>
      <c r="O319" s="623"/>
      <c r="P319" s="623"/>
      <c r="Q319" s="623"/>
      <c r="R319" s="623"/>
      <c r="S319" s="623"/>
      <c r="T319" s="626"/>
      <c r="U319" s="626"/>
      <c r="V319" s="627" t="s">
        <v>1178</v>
      </c>
      <c r="W319" s="621"/>
      <c r="X319" s="621" t="s">
        <v>1068</v>
      </c>
      <c r="Y319" s="621" t="s">
        <v>1068</v>
      </c>
      <c r="Z319" s="621" t="s">
        <v>1068</v>
      </c>
      <c r="AA319" s="621"/>
      <c r="AC319" s="620">
        <f t="shared" si="1"/>
        <v>8.567541</v>
      </c>
    </row>
    <row r="320" ht="19.5" customHeight="1">
      <c r="A320" s="621">
        <f>A318+1</f>
        <v>156</v>
      </c>
      <c r="B320" s="621" t="s">
        <v>1179</v>
      </c>
      <c r="C320" s="621" t="s">
        <v>431</v>
      </c>
      <c r="D320" s="621" t="s">
        <v>430</v>
      </c>
      <c r="E320" s="622">
        <v>368.0</v>
      </c>
      <c r="F320" s="631">
        <v>2.0</v>
      </c>
      <c r="G320" s="623">
        <f>SUM(H318:H319)</f>
        <v>217.368</v>
      </c>
      <c r="H320" s="622"/>
      <c r="I320" s="622"/>
      <c r="J320" s="624">
        <v>233.11</v>
      </c>
      <c r="K320" s="621" t="s">
        <v>1180</v>
      </c>
      <c r="L320" s="625">
        <f>H319+H321</f>
        <v>585.368</v>
      </c>
      <c r="M320" s="623">
        <v>292.68399999999997</v>
      </c>
      <c r="N320" s="623">
        <v>102.0</v>
      </c>
      <c r="O320" s="623">
        <v>339.0</v>
      </c>
      <c r="P320" s="623">
        <v>441.0</v>
      </c>
      <c r="Q320" s="623">
        <v>106.0</v>
      </c>
      <c r="R320" s="623">
        <v>285.0</v>
      </c>
      <c r="S320" s="623">
        <v>391.0</v>
      </c>
      <c r="T320" s="626">
        <v>382321.04</v>
      </c>
      <c r="U320" s="626">
        <v>3145812.98</v>
      </c>
      <c r="V320" s="627"/>
      <c r="W320" s="621"/>
      <c r="X320" s="621" t="s">
        <v>1172</v>
      </c>
      <c r="Y320" s="621" t="s">
        <v>769</v>
      </c>
      <c r="Z320" s="621" t="s">
        <v>764</v>
      </c>
      <c r="AA320" s="621"/>
      <c r="AC320" s="620">
        <f t="shared" si="1"/>
        <v>0</v>
      </c>
    </row>
    <row r="321" ht="19.5" customHeight="1">
      <c r="A321" s="613"/>
      <c r="B321" s="613"/>
      <c r="C321" s="613"/>
      <c r="D321" s="613"/>
      <c r="E321" s="614"/>
      <c r="F321" s="630"/>
      <c r="G321" s="616"/>
      <c r="H321" s="614">
        <v>368.0</v>
      </c>
      <c r="I321" s="614">
        <f>H321+I319</f>
        <v>60340.787</v>
      </c>
      <c r="J321" s="615"/>
      <c r="K321" s="613"/>
      <c r="L321" s="619"/>
      <c r="M321" s="616"/>
      <c r="N321" s="616"/>
      <c r="O321" s="616"/>
      <c r="P321" s="616"/>
      <c r="Q321" s="616"/>
      <c r="R321" s="616"/>
      <c r="S321" s="616"/>
      <c r="T321" s="617"/>
      <c r="U321" s="617"/>
      <c r="V321" s="618" t="s">
        <v>1092</v>
      </c>
      <c r="W321" s="613"/>
      <c r="X321" s="613" t="s">
        <v>1068</v>
      </c>
      <c r="Y321" s="613" t="s">
        <v>1068</v>
      </c>
      <c r="Z321" s="613" t="s">
        <v>1068</v>
      </c>
      <c r="AA321" s="613"/>
      <c r="AC321" s="620">
        <f t="shared" si="1"/>
        <v>8.620112429</v>
      </c>
    </row>
    <row r="322" ht="19.5" customHeight="1">
      <c r="A322" s="613">
        <f>A320+1</f>
        <v>157</v>
      </c>
      <c r="B322" s="613" t="s">
        <v>1068</v>
      </c>
      <c r="C322" s="613" t="s">
        <v>432</v>
      </c>
      <c r="D322" s="613" t="s">
        <v>267</v>
      </c>
      <c r="E322" s="614">
        <v>397.0</v>
      </c>
      <c r="F322" s="630" t="s">
        <v>1068</v>
      </c>
      <c r="G322" s="616">
        <f>SUM(H320:H321)</f>
        <v>368</v>
      </c>
      <c r="H322" s="614"/>
      <c r="I322" s="614"/>
      <c r="J322" s="615">
        <v>235.37</v>
      </c>
      <c r="K322" s="613" t="s">
        <v>1068</v>
      </c>
      <c r="L322" s="619">
        <f>H321+H323</f>
        <v>765</v>
      </c>
      <c r="M322" s="616">
        <v>382.5</v>
      </c>
      <c r="N322" s="616">
        <v>31.0</v>
      </c>
      <c r="O322" s="616">
        <v>260.0</v>
      </c>
      <c r="P322" s="616">
        <v>291.0</v>
      </c>
      <c r="Q322" s="616">
        <v>84.0</v>
      </c>
      <c r="R322" s="616">
        <v>238.0</v>
      </c>
      <c r="S322" s="616">
        <v>322.0</v>
      </c>
      <c r="T322" s="617">
        <v>382679.898</v>
      </c>
      <c r="U322" s="617">
        <v>3145894.497</v>
      </c>
      <c r="V322" s="618"/>
      <c r="W322" s="613"/>
      <c r="X322" s="613" t="s">
        <v>1172</v>
      </c>
      <c r="Y322" s="613" t="s">
        <v>769</v>
      </c>
      <c r="Z322" s="613" t="s">
        <v>764</v>
      </c>
      <c r="AA322" s="613"/>
      <c r="AC322" s="620">
        <f t="shared" si="1"/>
        <v>0</v>
      </c>
    </row>
    <row r="323" ht="19.5" customHeight="1">
      <c r="A323" s="613"/>
      <c r="B323" s="613"/>
      <c r="C323" s="613"/>
      <c r="D323" s="613"/>
      <c r="E323" s="614"/>
      <c r="F323" s="630"/>
      <c r="G323" s="616"/>
      <c r="H323" s="614">
        <v>397.0</v>
      </c>
      <c r="I323" s="614">
        <f>H323+I321</f>
        <v>60737.787</v>
      </c>
      <c r="J323" s="615"/>
      <c r="K323" s="613"/>
      <c r="L323" s="619"/>
      <c r="M323" s="616"/>
      <c r="N323" s="616"/>
      <c r="O323" s="616"/>
      <c r="P323" s="616"/>
      <c r="Q323" s="616"/>
      <c r="R323" s="616"/>
      <c r="S323" s="616"/>
      <c r="T323" s="617"/>
      <c r="U323" s="617"/>
      <c r="V323" s="618" t="s">
        <v>1118</v>
      </c>
      <c r="W323" s="613"/>
      <c r="X323" s="613" t="s">
        <v>1068</v>
      </c>
      <c r="Y323" s="613" t="s">
        <v>1068</v>
      </c>
      <c r="Z323" s="613" t="s">
        <v>1068</v>
      </c>
      <c r="AA323" s="613"/>
      <c r="AC323" s="620">
        <f t="shared" si="1"/>
        <v>8.676826714</v>
      </c>
    </row>
    <row r="324" ht="19.5" customHeight="1">
      <c r="A324" s="613">
        <f>A322+1</f>
        <v>158</v>
      </c>
      <c r="B324" s="613"/>
      <c r="C324" s="613" t="s">
        <v>433</v>
      </c>
      <c r="D324" s="613" t="s">
        <v>242</v>
      </c>
      <c r="E324" s="614">
        <v>332.0</v>
      </c>
      <c r="F324" s="630" t="s">
        <v>1068</v>
      </c>
      <c r="G324" s="616"/>
      <c r="H324" s="614"/>
      <c r="I324" s="614"/>
      <c r="J324" s="615">
        <v>235.004</v>
      </c>
      <c r="K324" s="613" t="s">
        <v>1068</v>
      </c>
      <c r="L324" s="619">
        <f>H323+H325</f>
        <v>729</v>
      </c>
      <c r="M324" s="616">
        <v>364.5</v>
      </c>
      <c r="N324" s="616">
        <v>138.0</v>
      </c>
      <c r="O324" s="616">
        <v>194.0</v>
      </c>
      <c r="P324" s="616">
        <v>332.0</v>
      </c>
      <c r="Q324" s="616">
        <v>160.0</v>
      </c>
      <c r="R324" s="616">
        <v>185.0</v>
      </c>
      <c r="S324" s="616">
        <v>345.0</v>
      </c>
      <c r="T324" s="617">
        <v>383067.035</v>
      </c>
      <c r="U324" s="617">
        <v>3145982.437</v>
      </c>
      <c r="V324" s="618"/>
      <c r="W324" s="613"/>
      <c r="X324" s="613" t="s">
        <v>1172</v>
      </c>
      <c r="Y324" s="613" t="s">
        <v>769</v>
      </c>
      <c r="Z324" s="613" t="s">
        <v>764</v>
      </c>
      <c r="AA324" s="613"/>
      <c r="AC324" s="620">
        <f t="shared" si="1"/>
        <v>0</v>
      </c>
    </row>
    <row r="325" ht="19.5" customHeight="1">
      <c r="A325" s="613"/>
      <c r="B325" s="613"/>
      <c r="C325" s="613"/>
      <c r="D325" s="613"/>
      <c r="E325" s="614"/>
      <c r="F325" s="630"/>
      <c r="G325" s="616"/>
      <c r="H325" s="614">
        <v>332.0</v>
      </c>
      <c r="I325" s="614">
        <f>H325+I323</f>
        <v>61069.787</v>
      </c>
      <c r="J325" s="615"/>
      <c r="K325" s="613"/>
      <c r="L325" s="619"/>
      <c r="M325" s="616"/>
      <c r="N325" s="616"/>
      <c r="O325" s="616"/>
      <c r="P325" s="616"/>
      <c r="Q325" s="616"/>
      <c r="R325" s="616"/>
      <c r="S325" s="616"/>
      <c r="T325" s="617"/>
      <c r="U325" s="617"/>
      <c r="V325" s="618"/>
      <c r="W325" s="613"/>
      <c r="X325" s="613" t="s">
        <v>1068</v>
      </c>
      <c r="Y325" s="613" t="s">
        <v>1068</v>
      </c>
      <c r="Z325" s="613" t="s">
        <v>1068</v>
      </c>
      <c r="AA325" s="613"/>
      <c r="AC325" s="620">
        <f t="shared" si="1"/>
        <v>8.724255286</v>
      </c>
    </row>
    <row r="326" ht="19.5" customHeight="1">
      <c r="A326" s="613">
        <f>A324+1</f>
        <v>159</v>
      </c>
      <c r="B326" s="613" t="s">
        <v>1068</v>
      </c>
      <c r="C326" s="613" t="s">
        <v>436</v>
      </c>
      <c r="D326" s="613" t="s">
        <v>245</v>
      </c>
      <c r="E326" s="614">
        <v>338.643</v>
      </c>
      <c r="F326" s="630" t="s">
        <v>1068</v>
      </c>
      <c r="G326" s="616"/>
      <c r="H326" s="614"/>
      <c r="I326" s="614"/>
      <c r="J326" s="615">
        <v>232.261</v>
      </c>
      <c r="K326" s="613" t="s">
        <v>1068</v>
      </c>
      <c r="L326" s="619">
        <f>H325+H327</f>
        <v>670.643</v>
      </c>
      <c r="M326" s="616">
        <v>335.3215</v>
      </c>
      <c r="N326" s="616">
        <v>138.0</v>
      </c>
      <c r="O326" s="616">
        <v>153.0</v>
      </c>
      <c r="P326" s="616">
        <v>291.0</v>
      </c>
      <c r="Q326" s="616">
        <v>148.0</v>
      </c>
      <c r="R326" s="616">
        <v>159.0</v>
      </c>
      <c r="S326" s="616">
        <v>307.0</v>
      </c>
      <c r="T326" s="617">
        <v>383390.787</v>
      </c>
      <c r="U326" s="617">
        <v>3146055.979</v>
      </c>
      <c r="V326" s="618"/>
      <c r="W326" s="613"/>
      <c r="X326" s="613" t="s">
        <v>1172</v>
      </c>
      <c r="Y326" s="613" t="s">
        <v>769</v>
      </c>
      <c r="Z326" s="613" t="s">
        <v>764</v>
      </c>
      <c r="AA326" s="613"/>
      <c r="AC326" s="620">
        <f t="shared" si="1"/>
        <v>0</v>
      </c>
    </row>
    <row r="327" ht="19.5" customHeight="1">
      <c r="A327" s="613"/>
      <c r="B327" s="613"/>
      <c r="C327" s="613"/>
      <c r="D327" s="613"/>
      <c r="E327" s="614"/>
      <c r="F327" s="630"/>
      <c r="G327" s="616"/>
      <c r="H327" s="614">
        <v>338.643</v>
      </c>
      <c r="I327" s="614">
        <f>H327+I325</f>
        <v>61408.43</v>
      </c>
      <c r="J327" s="615"/>
      <c r="K327" s="613"/>
      <c r="L327" s="619"/>
      <c r="M327" s="616"/>
      <c r="N327" s="616"/>
      <c r="O327" s="616"/>
      <c r="P327" s="616"/>
      <c r="Q327" s="616"/>
      <c r="R327" s="616"/>
      <c r="S327" s="616"/>
      <c r="T327" s="617"/>
      <c r="U327" s="617"/>
      <c r="V327" s="618" t="s">
        <v>1092</v>
      </c>
      <c r="W327" s="613"/>
      <c r="X327" s="613" t="s">
        <v>1068</v>
      </c>
      <c r="Y327" s="613" t="s">
        <v>1068</v>
      </c>
      <c r="Z327" s="613" t="s">
        <v>1068</v>
      </c>
      <c r="AA327" s="613"/>
      <c r="AC327" s="620">
        <f t="shared" si="1"/>
        <v>8.772632857</v>
      </c>
    </row>
    <row r="328" ht="19.5" customHeight="1">
      <c r="A328" s="613">
        <f>A326+1</f>
        <v>160</v>
      </c>
      <c r="B328" s="613" t="s">
        <v>1181</v>
      </c>
      <c r="C328" s="613" t="s">
        <v>437</v>
      </c>
      <c r="D328" s="613" t="s">
        <v>279</v>
      </c>
      <c r="E328" s="614">
        <v>421.0</v>
      </c>
      <c r="F328" s="630" t="s">
        <v>1068</v>
      </c>
      <c r="G328" s="616">
        <f>SUM(H322:H327)</f>
        <v>1067.643</v>
      </c>
      <c r="H328" s="614"/>
      <c r="I328" s="614"/>
      <c r="J328" s="615">
        <v>231.759</v>
      </c>
      <c r="K328" s="613" t="s">
        <v>1182</v>
      </c>
      <c r="L328" s="619">
        <f>H327+H329</f>
        <v>759.643</v>
      </c>
      <c r="M328" s="616">
        <v>379.8215</v>
      </c>
      <c r="N328" s="616">
        <v>186.0</v>
      </c>
      <c r="O328" s="616">
        <v>169.0</v>
      </c>
      <c r="P328" s="616">
        <v>355.0</v>
      </c>
      <c r="Q328" s="616">
        <v>180.0</v>
      </c>
      <c r="R328" s="616">
        <v>182.0</v>
      </c>
      <c r="S328" s="616">
        <v>362.0</v>
      </c>
      <c r="T328" s="617">
        <v>383721.018</v>
      </c>
      <c r="U328" s="617">
        <v>3146130.993</v>
      </c>
      <c r="V328" s="618"/>
      <c r="W328" s="613"/>
      <c r="X328" s="613" t="s">
        <v>1172</v>
      </c>
      <c r="Y328" s="613" t="s">
        <v>769</v>
      </c>
      <c r="Z328" s="613" t="s">
        <v>764</v>
      </c>
      <c r="AA328" s="613"/>
      <c r="AC328" s="620">
        <f t="shared" si="1"/>
        <v>0</v>
      </c>
    </row>
    <row r="329" ht="30.75" customHeight="1">
      <c r="A329" s="613"/>
      <c r="B329" s="613"/>
      <c r="C329" s="613"/>
      <c r="D329" s="613"/>
      <c r="E329" s="614"/>
      <c r="F329" s="630"/>
      <c r="G329" s="616"/>
      <c r="H329" s="614">
        <v>421.0</v>
      </c>
      <c r="I329" s="614">
        <f>H329+I327</f>
        <v>61829.43</v>
      </c>
      <c r="J329" s="615"/>
      <c r="K329" s="613"/>
      <c r="L329" s="619"/>
      <c r="M329" s="616"/>
      <c r="N329" s="616"/>
      <c r="O329" s="616"/>
      <c r="P329" s="616"/>
      <c r="Q329" s="616"/>
      <c r="R329" s="616"/>
      <c r="S329" s="616"/>
      <c r="T329" s="617"/>
      <c r="U329" s="617"/>
      <c r="V329" s="618" t="s">
        <v>1183</v>
      </c>
      <c r="W329" s="613"/>
      <c r="X329" s="613" t="s">
        <v>1068</v>
      </c>
      <c r="Y329" s="613" t="s">
        <v>1068</v>
      </c>
      <c r="Z329" s="613" t="s">
        <v>1068</v>
      </c>
      <c r="AA329" s="613"/>
      <c r="AC329" s="620">
        <f t="shared" si="1"/>
        <v>8.832775714</v>
      </c>
    </row>
    <row r="330" ht="19.5" customHeight="1">
      <c r="A330" s="613">
        <f>A328+1</f>
        <v>161</v>
      </c>
      <c r="B330" s="613" t="s">
        <v>1068</v>
      </c>
      <c r="C330" s="613" t="s">
        <v>438</v>
      </c>
      <c r="D330" s="613" t="s">
        <v>249</v>
      </c>
      <c r="E330" s="614">
        <v>400.0</v>
      </c>
      <c r="F330" s="630"/>
      <c r="G330" s="616"/>
      <c r="H330" s="614"/>
      <c r="I330" s="614"/>
      <c r="J330" s="615">
        <v>233.991</v>
      </c>
      <c r="K330" s="613"/>
      <c r="L330" s="619">
        <f>H329+H331</f>
        <v>821</v>
      </c>
      <c r="M330" s="616">
        <v>410.5</v>
      </c>
      <c r="N330" s="616">
        <v>253.0</v>
      </c>
      <c r="O330" s="616">
        <v>211.0</v>
      </c>
      <c r="P330" s="616">
        <v>464.0</v>
      </c>
      <c r="Q330" s="616">
        <v>240.0</v>
      </c>
      <c r="R330" s="616">
        <v>208.0</v>
      </c>
      <c r="S330" s="616">
        <v>448.0</v>
      </c>
      <c r="T330" s="617">
        <v>384108.542</v>
      </c>
      <c r="U330" s="617">
        <v>3146295.51</v>
      </c>
      <c r="V330" s="618"/>
      <c r="W330" s="613"/>
      <c r="X330" s="613" t="s">
        <v>1172</v>
      </c>
      <c r="Y330" s="613" t="s">
        <v>769</v>
      </c>
      <c r="Z330" s="613" t="s">
        <v>764</v>
      </c>
      <c r="AA330" s="613"/>
      <c r="AC330" s="620">
        <f t="shared" si="1"/>
        <v>0</v>
      </c>
    </row>
    <row r="331" ht="19.5" customHeight="1">
      <c r="A331" s="613"/>
      <c r="B331" s="613"/>
      <c r="C331" s="613"/>
      <c r="D331" s="613"/>
      <c r="E331" s="614"/>
      <c r="F331" s="630"/>
      <c r="G331" s="616"/>
      <c r="H331" s="614">
        <v>400.0</v>
      </c>
      <c r="I331" s="614">
        <f>H331+I329</f>
        <v>62229.43</v>
      </c>
      <c r="J331" s="615"/>
      <c r="K331" s="613"/>
      <c r="L331" s="619"/>
      <c r="M331" s="616"/>
      <c r="N331" s="616"/>
      <c r="O331" s="616"/>
      <c r="P331" s="616"/>
      <c r="Q331" s="616"/>
      <c r="R331" s="616"/>
      <c r="S331" s="616"/>
      <c r="T331" s="617"/>
      <c r="U331" s="617"/>
      <c r="V331" s="618"/>
      <c r="W331" s="613"/>
      <c r="X331" s="613" t="s">
        <v>1068</v>
      </c>
      <c r="Y331" s="613" t="s">
        <v>1068</v>
      </c>
      <c r="Z331" s="613" t="s">
        <v>1068</v>
      </c>
      <c r="AA331" s="613"/>
      <c r="AC331" s="620">
        <f t="shared" si="1"/>
        <v>8.889918571</v>
      </c>
    </row>
    <row r="332" ht="19.5" customHeight="1">
      <c r="A332" s="613">
        <f>A330+1</f>
        <v>162</v>
      </c>
      <c r="B332" s="613" t="s">
        <v>1068</v>
      </c>
      <c r="C332" s="613" t="s">
        <v>439</v>
      </c>
      <c r="D332" s="613" t="s">
        <v>261</v>
      </c>
      <c r="E332" s="614">
        <v>396.0</v>
      </c>
      <c r="F332" s="630"/>
      <c r="G332" s="616"/>
      <c r="H332" s="614"/>
      <c r="I332" s="614"/>
      <c r="J332" s="615">
        <v>234.972</v>
      </c>
      <c r="K332" s="613"/>
      <c r="L332" s="619">
        <f>H331+H333</f>
        <v>796</v>
      </c>
      <c r="M332" s="616">
        <v>398.0</v>
      </c>
      <c r="N332" s="616">
        <v>189.0</v>
      </c>
      <c r="O332" s="616">
        <v>205.0</v>
      </c>
      <c r="P332" s="616">
        <v>394.0</v>
      </c>
      <c r="Q332" s="616">
        <v>193.0</v>
      </c>
      <c r="R332" s="616">
        <v>203.0</v>
      </c>
      <c r="S332" s="616">
        <v>396.0</v>
      </c>
      <c r="T332" s="617">
        <v>384476.736</v>
      </c>
      <c r="U332" s="617">
        <v>3146451.822</v>
      </c>
      <c r="V332" s="618"/>
      <c r="W332" s="613"/>
      <c r="X332" s="613" t="s">
        <v>1172</v>
      </c>
      <c r="Y332" s="613" t="s">
        <v>769</v>
      </c>
      <c r="Z332" s="613" t="s">
        <v>764</v>
      </c>
      <c r="AA332" s="613"/>
      <c r="AC332" s="620">
        <f t="shared" si="1"/>
        <v>0</v>
      </c>
    </row>
    <row r="333" ht="19.5" customHeight="1">
      <c r="A333" s="613"/>
      <c r="B333" s="613"/>
      <c r="C333" s="613"/>
      <c r="D333" s="613"/>
      <c r="E333" s="614"/>
      <c r="F333" s="630"/>
      <c r="G333" s="616"/>
      <c r="H333" s="614">
        <v>396.0</v>
      </c>
      <c r="I333" s="614">
        <f>H333+I331</f>
        <v>62625.43</v>
      </c>
      <c r="J333" s="615"/>
      <c r="K333" s="613"/>
      <c r="L333" s="619"/>
      <c r="M333" s="616"/>
      <c r="N333" s="616"/>
      <c r="O333" s="616"/>
      <c r="P333" s="616"/>
      <c r="Q333" s="616"/>
      <c r="R333" s="616"/>
      <c r="S333" s="616"/>
      <c r="T333" s="617"/>
      <c r="U333" s="617"/>
      <c r="V333" s="618" t="s">
        <v>1101</v>
      </c>
      <c r="W333" s="613"/>
      <c r="X333" s="613" t="s">
        <v>1068</v>
      </c>
      <c r="Y333" s="613" t="s">
        <v>1068</v>
      </c>
      <c r="Z333" s="613" t="s">
        <v>1068</v>
      </c>
      <c r="AA333" s="613"/>
      <c r="AC333" s="620">
        <f t="shared" si="1"/>
        <v>8.94649</v>
      </c>
    </row>
    <row r="334" ht="19.5" customHeight="1">
      <c r="A334" s="613">
        <f>A332+1</f>
        <v>163</v>
      </c>
      <c r="B334" s="613" t="s">
        <v>1068</v>
      </c>
      <c r="C334" s="613" t="s">
        <v>440</v>
      </c>
      <c r="D334" s="613" t="s">
        <v>237</v>
      </c>
      <c r="E334" s="614">
        <v>378.0</v>
      </c>
      <c r="F334" s="630"/>
      <c r="G334" s="616"/>
      <c r="H334" s="614"/>
      <c r="I334" s="614"/>
      <c r="J334" s="615">
        <v>236.754</v>
      </c>
      <c r="K334" s="613"/>
      <c r="L334" s="619">
        <f>H333+H335</f>
        <v>774</v>
      </c>
      <c r="M334" s="616">
        <v>387.0</v>
      </c>
      <c r="N334" s="616">
        <v>192.0</v>
      </c>
      <c r="O334" s="616">
        <v>204.0</v>
      </c>
      <c r="P334" s="616">
        <v>396.0</v>
      </c>
      <c r="Q334" s="616">
        <v>194.0</v>
      </c>
      <c r="R334" s="616">
        <v>200.0</v>
      </c>
      <c r="S334" s="616">
        <v>394.0</v>
      </c>
      <c r="T334" s="617">
        <v>384841.248</v>
      </c>
      <c r="U334" s="617">
        <v>3146606.57</v>
      </c>
      <c r="V334" s="618"/>
      <c r="W334" s="613"/>
      <c r="X334" s="613" t="s">
        <v>1172</v>
      </c>
      <c r="Y334" s="613" t="s">
        <v>769</v>
      </c>
      <c r="Z334" s="613" t="s">
        <v>764</v>
      </c>
      <c r="AA334" s="613"/>
      <c r="AC334" s="620">
        <f t="shared" si="1"/>
        <v>0</v>
      </c>
    </row>
    <row r="335" ht="19.5" customHeight="1">
      <c r="A335" s="613"/>
      <c r="B335" s="613"/>
      <c r="C335" s="613"/>
      <c r="D335" s="613"/>
      <c r="E335" s="614"/>
      <c r="F335" s="630"/>
      <c r="G335" s="616"/>
      <c r="H335" s="614">
        <v>378.0</v>
      </c>
      <c r="I335" s="614">
        <f>H335+I333</f>
        <v>63003.43</v>
      </c>
      <c r="J335" s="615"/>
      <c r="K335" s="613"/>
      <c r="L335" s="619"/>
      <c r="M335" s="616"/>
      <c r="N335" s="616"/>
      <c r="O335" s="616"/>
      <c r="P335" s="616"/>
      <c r="Q335" s="616"/>
      <c r="R335" s="616"/>
      <c r="S335" s="616"/>
      <c r="T335" s="617"/>
      <c r="U335" s="617"/>
      <c r="V335" s="618" t="s">
        <v>1184</v>
      </c>
      <c r="W335" s="613"/>
      <c r="X335" s="613" t="s">
        <v>1068</v>
      </c>
      <c r="Y335" s="613" t="s">
        <v>1068</v>
      </c>
      <c r="Z335" s="613" t="s">
        <v>1068</v>
      </c>
      <c r="AA335" s="613"/>
      <c r="AC335" s="620">
        <f t="shared" si="1"/>
        <v>9.00049</v>
      </c>
    </row>
    <row r="336" ht="19.5" customHeight="1">
      <c r="A336" s="613">
        <f>A334+1</f>
        <v>164</v>
      </c>
      <c r="B336" s="613" t="s">
        <v>1068</v>
      </c>
      <c r="C336" s="613" t="s">
        <v>443</v>
      </c>
      <c r="D336" s="613" t="s">
        <v>237</v>
      </c>
      <c r="E336" s="614">
        <v>386.0</v>
      </c>
      <c r="F336" s="630"/>
      <c r="G336" s="616"/>
      <c r="H336" s="614"/>
      <c r="I336" s="614"/>
      <c r="J336" s="615">
        <v>234.19</v>
      </c>
      <c r="K336" s="613"/>
      <c r="L336" s="619">
        <f>H335+H337</f>
        <v>764</v>
      </c>
      <c r="M336" s="616">
        <v>382.0</v>
      </c>
      <c r="N336" s="616">
        <v>175.0</v>
      </c>
      <c r="O336" s="616">
        <v>208.0</v>
      </c>
      <c r="P336" s="616">
        <v>383.0</v>
      </c>
      <c r="Q336" s="616">
        <v>180.0</v>
      </c>
      <c r="R336" s="616">
        <v>204.0</v>
      </c>
      <c r="S336" s="616">
        <v>384.0</v>
      </c>
      <c r="T336" s="617">
        <v>385189.192</v>
      </c>
      <c r="U336" s="617">
        <v>3146754.284</v>
      </c>
      <c r="V336" s="618"/>
      <c r="W336" s="613"/>
      <c r="X336" s="613" t="s">
        <v>1185</v>
      </c>
      <c r="Y336" s="613" t="s">
        <v>769</v>
      </c>
      <c r="Z336" s="613" t="s">
        <v>764</v>
      </c>
      <c r="AA336" s="613"/>
      <c r="AC336" s="620">
        <f t="shared" si="1"/>
        <v>0</v>
      </c>
    </row>
    <row r="337" ht="19.5" customHeight="1">
      <c r="A337" s="613"/>
      <c r="B337" s="613"/>
      <c r="C337" s="613"/>
      <c r="D337" s="613"/>
      <c r="E337" s="614"/>
      <c r="F337" s="630"/>
      <c r="G337" s="616"/>
      <c r="H337" s="614">
        <v>386.0</v>
      </c>
      <c r="I337" s="614">
        <f>H337+I335</f>
        <v>63389.43</v>
      </c>
      <c r="J337" s="615"/>
      <c r="K337" s="613"/>
      <c r="L337" s="619"/>
      <c r="M337" s="616"/>
      <c r="N337" s="616"/>
      <c r="O337" s="616"/>
      <c r="P337" s="616"/>
      <c r="Q337" s="616"/>
      <c r="R337" s="616"/>
      <c r="S337" s="616"/>
      <c r="T337" s="617"/>
      <c r="U337" s="617"/>
      <c r="V337" s="618" t="s">
        <v>1186</v>
      </c>
      <c r="W337" s="613"/>
      <c r="X337" s="613" t="s">
        <v>1068</v>
      </c>
      <c r="Y337" s="613" t="s">
        <v>1068</v>
      </c>
      <c r="Z337" s="613" t="s">
        <v>1068</v>
      </c>
      <c r="AA337" s="613"/>
      <c r="AC337" s="620">
        <f t="shared" si="1"/>
        <v>9.055632857</v>
      </c>
    </row>
    <row r="338" ht="19.5" customHeight="1">
      <c r="A338" s="613">
        <f>A336+1</f>
        <v>165</v>
      </c>
      <c r="B338" s="613" t="s">
        <v>1068</v>
      </c>
      <c r="C338" s="613" t="s">
        <v>444</v>
      </c>
      <c r="D338" s="613" t="s">
        <v>237</v>
      </c>
      <c r="E338" s="614">
        <v>388.0</v>
      </c>
      <c r="F338" s="630"/>
      <c r="G338" s="616"/>
      <c r="H338" s="614"/>
      <c r="I338" s="614"/>
      <c r="J338" s="615">
        <v>231.46</v>
      </c>
      <c r="K338" s="613"/>
      <c r="L338" s="619">
        <f>H337+H339</f>
        <v>774</v>
      </c>
      <c r="M338" s="616">
        <v>387.0</v>
      </c>
      <c r="N338" s="616">
        <v>178.0</v>
      </c>
      <c r="O338" s="616">
        <v>197.0</v>
      </c>
      <c r="P338" s="616">
        <v>375.0</v>
      </c>
      <c r="Q338" s="616">
        <v>183.0</v>
      </c>
      <c r="R338" s="616">
        <v>197.0</v>
      </c>
      <c r="S338" s="616">
        <v>380.0</v>
      </c>
      <c r="T338" s="617">
        <v>385544.499</v>
      </c>
      <c r="U338" s="617">
        <v>3146905.124</v>
      </c>
      <c r="V338" s="618"/>
      <c r="W338" s="613"/>
      <c r="X338" s="613" t="s">
        <v>1185</v>
      </c>
      <c r="Y338" s="613" t="s">
        <v>769</v>
      </c>
      <c r="Z338" s="613" t="s">
        <v>764</v>
      </c>
      <c r="AA338" s="613"/>
      <c r="AC338" s="620">
        <f t="shared" si="1"/>
        <v>0</v>
      </c>
    </row>
    <row r="339" ht="19.5" customHeight="1">
      <c r="A339" s="613"/>
      <c r="B339" s="613"/>
      <c r="C339" s="613"/>
      <c r="D339" s="613"/>
      <c r="E339" s="614"/>
      <c r="F339" s="630"/>
      <c r="G339" s="616"/>
      <c r="H339" s="614">
        <v>388.0</v>
      </c>
      <c r="I339" s="614">
        <f>H339+I337</f>
        <v>63777.43</v>
      </c>
      <c r="J339" s="615"/>
      <c r="K339" s="613"/>
      <c r="L339" s="619"/>
      <c r="M339" s="616"/>
      <c r="N339" s="616"/>
      <c r="O339" s="616"/>
      <c r="P339" s="616"/>
      <c r="Q339" s="616"/>
      <c r="R339" s="616"/>
      <c r="S339" s="616"/>
      <c r="T339" s="617"/>
      <c r="U339" s="617"/>
      <c r="V339" s="618" t="s">
        <v>1101</v>
      </c>
      <c r="W339" s="613"/>
      <c r="X339" s="613" t="s">
        <v>1068</v>
      </c>
      <c r="Y339" s="613" t="s">
        <v>1068</v>
      </c>
      <c r="Z339" s="613" t="s">
        <v>1068</v>
      </c>
      <c r="AA339" s="613"/>
      <c r="AC339" s="620">
        <f t="shared" si="1"/>
        <v>9.111061429</v>
      </c>
    </row>
    <row r="340" ht="19.5" customHeight="1">
      <c r="A340" s="613">
        <f>A338+1</f>
        <v>166</v>
      </c>
      <c r="B340" s="613" t="s">
        <v>1068</v>
      </c>
      <c r="C340" s="613" t="s">
        <v>445</v>
      </c>
      <c r="D340" s="613" t="s">
        <v>237</v>
      </c>
      <c r="E340" s="614">
        <v>393.0</v>
      </c>
      <c r="F340" s="630"/>
      <c r="G340" s="616"/>
      <c r="H340" s="614"/>
      <c r="I340" s="614"/>
      <c r="J340" s="615">
        <v>230.935</v>
      </c>
      <c r="K340" s="613"/>
      <c r="L340" s="619">
        <f>H339+H341</f>
        <v>781</v>
      </c>
      <c r="M340" s="616">
        <v>390.5</v>
      </c>
      <c r="N340" s="616">
        <v>191.0</v>
      </c>
      <c r="O340" s="616">
        <v>162.0</v>
      </c>
      <c r="P340" s="616">
        <v>353.0</v>
      </c>
      <c r="Q340" s="616">
        <v>193.0</v>
      </c>
      <c r="R340" s="616">
        <v>173.0</v>
      </c>
      <c r="S340" s="616">
        <v>366.0</v>
      </c>
      <c r="T340" s="617">
        <v>385901.647</v>
      </c>
      <c r="U340" s="617">
        <v>3147056.746</v>
      </c>
      <c r="V340" s="618"/>
      <c r="W340" s="613"/>
      <c r="X340" s="613" t="s">
        <v>1185</v>
      </c>
      <c r="Y340" s="613" t="s">
        <v>769</v>
      </c>
      <c r="Z340" s="613" t="s">
        <v>764</v>
      </c>
      <c r="AA340" s="613"/>
      <c r="AC340" s="620">
        <f t="shared" si="1"/>
        <v>0</v>
      </c>
    </row>
    <row r="341" ht="19.5" customHeight="1">
      <c r="A341" s="613"/>
      <c r="B341" s="613"/>
      <c r="C341" s="613"/>
      <c r="D341" s="613"/>
      <c r="E341" s="614"/>
      <c r="F341" s="630"/>
      <c r="G341" s="616"/>
      <c r="H341" s="614">
        <v>393.0</v>
      </c>
      <c r="I341" s="614">
        <f>H341+I339</f>
        <v>64170.43</v>
      </c>
      <c r="J341" s="615"/>
      <c r="K341" s="613"/>
      <c r="L341" s="619"/>
      <c r="M341" s="616"/>
      <c r="N341" s="616"/>
      <c r="O341" s="616"/>
      <c r="P341" s="616"/>
      <c r="Q341" s="616"/>
      <c r="R341" s="616"/>
      <c r="S341" s="616"/>
      <c r="T341" s="617"/>
      <c r="U341" s="617"/>
      <c r="V341" s="618" t="s">
        <v>1101</v>
      </c>
      <c r="W341" s="613"/>
      <c r="X341" s="613" t="s">
        <v>1068</v>
      </c>
      <c r="Y341" s="613" t="s">
        <v>1068</v>
      </c>
      <c r="Z341" s="613" t="s">
        <v>1068</v>
      </c>
      <c r="AA341" s="613"/>
      <c r="AC341" s="620">
        <f t="shared" si="1"/>
        <v>9.167204286</v>
      </c>
    </row>
    <row r="342" ht="19.5" customHeight="1">
      <c r="A342" s="613">
        <f>A340+1</f>
        <v>167</v>
      </c>
      <c r="B342" s="613" t="s">
        <v>1068</v>
      </c>
      <c r="C342" s="613" t="s">
        <v>447</v>
      </c>
      <c r="D342" s="613" t="s">
        <v>249</v>
      </c>
      <c r="E342" s="614">
        <v>417.124</v>
      </c>
      <c r="F342" s="630"/>
      <c r="G342" s="616"/>
      <c r="H342" s="614"/>
      <c r="I342" s="614"/>
      <c r="J342" s="615">
        <v>231.258</v>
      </c>
      <c r="K342" s="613"/>
      <c r="L342" s="619">
        <f>H341+H343</f>
        <v>810.124</v>
      </c>
      <c r="M342" s="616">
        <v>405.062</v>
      </c>
      <c r="N342" s="616">
        <v>231.0</v>
      </c>
      <c r="O342" s="616">
        <v>241.0</v>
      </c>
      <c r="P342" s="616">
        <v>472.0</v>
      </c>
      <c r="Q342" s="616">
        <v>221.0</v>
      </c>
      <c r="R342" s="616">
        <v>231.0</v>
      </c>
      <c r="S342" s="616">
        <v>452.0</v>
      </c>
      <c r="T342" s="617">
        <v>386263.398</v>
      </c>
      <c r="U342" s="617">
        <v>3147210.321</v>
      </c>
      <c r="V342" s="618"/>
      <c r="W342" s="613"/>
      <c r="X342" s="613" t="s">
        <v>1185</v>
      </c>
      <c r="Y342" s="613" t="s">
        <v>769</v>
      </c>
      <c r="Z342" s="613" t="s">
        <v>764</v>
      </c>
      <c r="AA342" s="613"/>
      <c r="AC342" s="620">
        <f t="shared" si="1"/>
        <v>0</v>
      </c>
    </row>
    <row r="343" ht="19.5" customHeight="1">
      <c r="A343" s="613"/>
      <c r="B343" s="613"/>
      <c r="C343" s="613"/>
      <c r="D343" s="613"/>
      <c r="E343" s="614"/>
      <c r="F343" s="630"/>
      <c r="G343" s="616"/>
      <c r="H343" s="614">
        <v>417.124</v>
      </c>
      <c r="I343" s="614">
        <f>H343+I341</f>
        <v>64587.554</v>
      </c>
      <c r="J343" s="615"/>
      <c r="K343" s="613"/>
      <c r="L343" s="619"/>
      <c r="M343" s="616"/>
      <c r="N343" s="616"/>
      <c r="O343" s="616"/>
      <c r="P343" s="616"/>
      <c r="Q343" s="616"/>
      <c r="R343" s="616"/>
      <c r="S343" s="616"/>
      <c r="T343" s="617"/>
      <c r="U343" s="617"/>
      <c r="V343" s="618"/>
      <c r="W343" s="613"/>
      <c r="X343" s="613" t="s">
        <v>1068</v>
      </c>
      <c r="Y343" s="613" t="s">
        <v>1068</v>
      </c>
      <c r="Z343" s="613" t="s">
        <v>1068</v>
      </c>
      <c r="AA343" s="613"/>
      <c r="AC343" s="620">
        <f t="shared" si="1"/>
        <v>9.226793429</v>
      </c>
    </row>
    <row r="344" ht="19.5" customHeight="1">
      <c r="A344" s="613">
        <f>A342+1</f>
        <v>168</v>
      </c>
      <c r="B344" s="613" t="s">
        <v>1187</v>
      </c>
      <c r="C344" s="613" t="s">
        <v>448</v>
      </c>
      <c r="D344" s="613" t="s">
        <v>279</v>
      </c>
      <c r="E344" s="614">
        <v>424.0</v>
      </c>
      <c r="F344" s="630"/>
      <c r="G344" s="616">
        <f>SUM(H328:H343)</f>
        <v>3179.124</v>
      </c>
      <c r="H344" s="614"/>
      <c r="I344" s="614"/>
      <c r="J344" s="615">
        <v>230.99</v>
      </c>
      <c r="K344" s="613" t="s">
        <v>1188</v>
      </c>
      <c r="L344" s="619">
        <f>H343+H345</f>
        <v>841.124</v>
      </c>
      <c r="M344" s="616">
        <v>420.562</v>
      </c>
      <c r="N344" s="616">
        <v>177.0</v>
      </c>
      <c r="O344" s="616">
        <v>170.0</v>
      </c>
      <c r="P344" s="616">
        <v>347.0</v>
      </c>
      <c r="Q344" s="616">
        <v>187.0</v>
      </c>
      <c r="R344" s="616">
        <v>183.0</v>
      </c>
      <c r="S344" s="616">
        <v>370.0</v>
      </c>
      <c r="T344" s="617">
        <v>386647.354</v>
      </c>
      <c r="U344" s="617">
        <v>3147373.324</v>
      </c>
      <c r="V344" s="618"/>
      <c r="W344" s="613"/>
      <c r="X344" s="613" t="s">
        <v>1185</v>
      </c>
      <c r="Y344" s="613" t="s">
        <v>769</v>
      </c>
      <c r="Z344" s="613" t="s">
        <v>764</v>
      </c>
      <c r="AA344" s="613"/>
      <c r="AC344" s="620">
        <f t="shared" si="1"/>
        <v>0</v>
      </c>
    </row>
    <row r="345" ht="19.5" customHeight="1">
      <c r="A345" s="613"/>
      <c r="B345" s="613"/>
      <c r="C345" s="613"/>
      <c r="D345" s="613"/>
      <c r="E345" s="614"/>
      <c r="F345" s="630"/>
      <c r="G345" s="616"/>
      <c r="H345" s="614">
        <v>424.0</v>
      </c>
      <c r="I345" s="614">
        <f>H345+I343</f>
        <v>65011.554</v>
      </c>
      <c r="J345" s="615"/>
      <c r="K345" s="613"/>
      <c r="L345" s="619"/>
      <c r="M345" s="616"/>
      <c r="N345" s="616"/>
      <c r="O345" s="616"/>
      <c r="P345" s="616"/>
      <c r="Q345" s="616"/>
      <c r="R345" s="616"/>
      <c r="S345" s="616"/>
      <c r="T345" s="617"/>
      <c r="U345" s="617"/>
      <c r="V345" s="618" t="s">
        <v>1189</v>
      </c>
      <c r="W345" s="613"/>
      <c r="X345" s="613" t="s">
        <v>1068</v>
      </c>
      <c r="Y345" s="613" t="s">
        <v>1068</v>
      </c>
      <c r="Z345" s="613" t="s">
        <v>1068</v>
      </c>
      <c r="AA345" s="613"/>
      <c r="AC345" s="620">
        <f t="shared" si="1"/>
        <v>9.287364857</v>
      </c>
    </row>
    <row r="346" ht="19.5" customHeight="1">
      <c r="A346" s="613">
        <f>A344+1</f>
        <v>169</v>
      </c>
      <c r="B346" s="613" t="s">
        <v>1068</v>
      </c>
      <c r="C346" s="613" t="s">
        <v>449</v>
      </c>
      <c r="D346" s="613" t="s">
        <v>249</v>
      </c>
      <c r="E346" s="614">
        <v>416.0</v>
      </c>
      <c r="F346" s="630"/>
      <c r="G346" s="616"/>
      <c r="H346" s="614"/>
      <c r="I346" s="614"/>
      <c r="J346" s="615">
        <v>233.672</v>
      </c>
      <c r="K346" s="613" t="s">
        <v>1068</v>
      </c>
      <c r="L346" s="619">
        <f>H345+H347</f>
        <v>840</v>
      </c>
      <c r="M346" s="616">
        <v>420.0</v>
      </c>
      <c r="N346" s="616">
        <v>255.0</v>
      </c>
      <c r="O346" s="616">
        <v>237.0</v>
      </c>
      <c r="P346" s="616">
        <v>492.0</v>
      </c>
      <c r="Q346" s="616">
        <v>243.0</v>
      </c>
      <c r="R346" s="616">
        <v>229.0</v>
      </c>
      <c r="S346" s="616">
        <v>472.0</v>
      </c>
      <c r="T346" s="617">
        <v>387056.237</v>
      </c>
      <c r="U346" s="617">
        <v>3147485.531</v>
      </c>
      <c r="V346" s="618"/>
      <c r="W346" s="613"/>
      <c r="X346" s="613" t="s">
        <v>1185</v>
      </c>
      <c r="Y346" s="613" t="s">
        <v>769</v>
      </c>
      <c r="Z346" s="613" t="s">
        <v>764</v>
      </c>
      <c r="AA346" s="613"/>
      <c r="AC346" s="620">
        <f t="shared" si="1"/>
        <v>0</v>
      </c>
    </row>
    <row r="347" ht="19.5" customHeight="1">
      <c r="A347" s="613"/>
      <c r="B347" s="613"/>
      <c r="C347" s="613"/>
      <c r="D347" s="613"/>
      <c r="E347" s="614"/>
      <c r="F347" s="630"/>
      <c r="G347" s="616"/>
      <c r="H347" s="614">
        <v>416.0</v>
      </c>
      <c r="I347" s="614">
        <f>H347+I345</f>
        <v>65427.554</v>
      </c>
      <c r="J347" s="615"/>
      <c r="K347" s="613"/>
      <c r="L347" s="619"/>
      <c r="M347" s="616"/>
      <c r="N347" s="616"/>
      <c r="O347" s="616"/>
      <c r="P347" s="616"/>
      <c r="Q347" s="616"/>
      <c r="R347" s="616"/>
      <c r="S347" s="616"/>
      <c r="T347" s="617"/>
      <c r="U347" s="617"/>
      <c r="V347" s="618"/>
      <c r="W347" s="613"/>
      <c r="X347" s="613" t="s">
        <v>1068</v>
      </c>
      <c r="Y347" s="613" t="s">
        <v>1068</v>
      </c>
      <c r="Z347" s="613" t="s">
        <v>1068</v>
      </c>
      <c r="AA347" s="613"/>
      <c r="AC347" s="620">
        <f t="shared" si="1"/>
        <v>9.346793429</v>
      </c>
    </row>
    <row r="348" ht="19.5" customHeight="1">
      <c r="A348" s="613">
        <f>A346+1</f>
        <v>170</v>
      </c>
      <c r="B348" s="613" t="s">
        <v>1068</v>
      </c>
      <c r="C348" s="613" t="s">
        <v>451</v>
      </c>
      <c r="D348" s="613" t="s">
        <v>261</v>
      </c>
      <c r="E348" s="614">
        <v>424.0</v>
      </c>
      <c r="F348" s="630"/>
      <c r="G348" s="616"/>
      <c r="H348" s="614"/>
      <c r="I348" s="614"/>
      <c r="J348" s="615">
        <v>231.05</v>
      </c>
      <c r="K348" s="613" t="s">
        <v>1068</v>
      </c>
      <c r="L348" s="619">
        <f>H347+H349</f>
        <v>840</v>
      </c>
      <c r="M348" s="616">
        <v>420.0</v>
      </c>
      <c r="N348" s="616">
        <v>180.0</v>
      </c>
      <c r="O348" s="616">
        <v>199.0</v>
      </c>
      <c r="P348" s="616">
        <v>379.0</v>
      </c>
      <c r="Q348" s="616">
        <v>189.0</v>
      </c>
      <c r="R348" s="616">
        <v>203.0</v>
      </c>
      <c r="S348" s="616">
        <v>392.0</v>
      </c>
      <c r="T348" s="617">
        <v>387457.405</v>
      </c>
      <c r="U348" s="617">
        <v>3147595.622</v>
      </c>
      <c r="V348" s="618"/>
      <c r="W348" s="613"/>
      <c r="X348" s="613" t="s">
        <v>1185</v>
      </c>
      <c r="Y348" s="613" t="s">
        <v>769</v>
      </c>
      <c r="Z348" s="613" t="s">
        <v>764</v>
      </c>
      <c r="AA348" s="613"/>
      <c r="AC348" s="620">
        <f t="shared" si="1"/>
        <v>0</v>
      </c>
    </row>
    <row r="349" ht="19.5" customHeight="1">
      <c r="A349" s="613"/>
      <c r="B349" s="613"/>
      <c r="C349" s="613"/>
      <c r="D349" s="613"/>
      <c r="E349" s="614"/>
      <c r="F349" s="630"/>
      <c r="G349" s="616"/>
      <c r="H349" s="614">
        <v>424.0</v>
      </c>
      <c r="I349" s="614">
        <f>H349+I347</f>
        <v>65851.554</v>
      </c>
      <c r="J349" s="615"/>
      <c r="K349" s="613"/>
      <c r="L349" s="619"/>
      <c r="M349" s="616"/>
      <c r="N349" s="616"/>
      <c r="O349" s="616"/>
      <c r="P349" s="616"/>
      <c r="Q349" s="616"/>
      <c r="R349" s="616"/>
      <c r="S349" s="616"/>
      <c r="T349" s="617"/>
      <c r="U349" s="617"/>
      <c r="V349" s="618" t="s">
        <v>1190</v>
      </c>
      <c r="W349" s="613"/>
      <c r="X349" s="613" t="s">
        <v>1068</v>
      </c>
      <c r="Y349" s="613" t="s">
        <v>1068</v>
      </c>
      <c r="Z349" s="613" t="s">
        <v>1068</v>
      </c>
      <c r="AA349" s="613"/>
      <c r="AC349" s="620">
        <f t="shared" si="1"/>
        <v>9.407364857</v>
      </c>
    </row>
    <row r="350" ht="19.5" customHeight="1">
      <c r="A350" s="613">
        <f>A348+1</f>
        <v>171</v>
      </c>
      <c r="B350" s="613" t="s">
        <v>1068</v>
      </c>
      <c r="C350" s="613" t="s">
        <v>452</v>
      </c>
      <c r="D350" s="613" t="s">
        <v>249</v>
      </c>
      <c r="E350" s="614">
        <v>412.0</v>
      </c>
      <c r="F350" s="630"/>
      <c r="G350" s="616"/>
      <c r="H350" s="614"/>
      <c r="I350" s="614"/>
      <c r="J350" s="615">
        <v>230.838</v>
      </c>
      <c r="K350" s="613" t="s">
        <v>1068</v>
      </c>
      <c r="L350" s="619">
        <f>H349+H351</f>
        <v>836</v>
      </c>
      <c r="M350" s="616">
        <v>418.0</v>
      </c>
      <c r="N350" s="616">
        <v>226.0</v>
      </c>
      <c r="O350" s="616">
        <v>217.0</v>
      </c>
      <c r="P350" s="616">
        <v>443.0</v>
      </c>
      <c r="Q350" s="616">
        <v>222.0</v>
      </c>
      <c r="R350" s="616">
        <v>214.0</v>
      </c>
      <c r="S350" s="616">
        <v>436.0</v>
      </c>
      <c r="T350" s="617">
        <v>387866.289</v>
      </c>
      <c r="U350" s="617">
        <v>3147707.829</v>
      </c>
      <c r="V350" s="618"/>
      <c r="W350" s="613"/>
      <c r="X350" s="613" t="s">
        <v>1185</v>
      </c>
      <c r="Y350" s="613" t="s">
        <v>769</v>
      </c>
      <c r="Z350" s="613" t="s">
        <v>764</v>
      </c>
      <c r="AA350" s="613"/>
      <c r="AC350" s="620">
        <f t="shared" si="1"/>
        <v>0</v>
      </c>
    </row>
    <row r="351" ht="19.5" customHeight="1">
      <c r="A351" s="613"/>
      <c r="B351" s="613"/>
      <c r="C351" s="613"/>
      <c r="D351" s="613"/>
      <c r="E351" s="614"/>
      <c r="F351" s="630"/>
      <c r="G351" s="616"/>
      <c r="H351" s="614">
        <v>412.0</v>
      </c>
      <c r="I351" s="614">
        <f>H351+I349</f>
        <v>66263.554</v>
      </c>
      <c r="J351" s="615"/>
      <c r="K351" s="613"/>
      <c r="L351" s="619"/>
      <c r="M351" s="616"/>
      <c r="N351" s="616"/>
      <c r="O351" s="616"/>
      <c r="P351" s="616"/>
      <c r="Q351" s="616"/>
      <c r="R351" s="616"/>
      <c r="S351" s="616"/>
      <c r="T351" s="617"/>
      <c r="U351" s="617"/>
      <c r="V351" s="618"/>
      <c r="W351" s="613"/>
      <c r="X351" s="613" t="s">
        <v>1068</v>
      </c>
      <c r="Y351" s="613" t="s">
        <v>1068</v>
      </c>
      <c r="Z351" s="613" t="s">
        <v>1068</v>
      </c>
      <c r="AA351" s="613"/>
      <c r="AC351" s="620">
        <f t="shared" si="1"/>
        <v>9.466222</v>
      </c>
    </row>
    <row r="352" ht="19.5" customHeight="1">
      <c r="A352" s="613">
        <f>A350+1</f>
        <v>172</v>
      </c>
      <c r="B352" s="613" t="s">
        <v>1068</v>
      </c>
      <c r="C352" s="613" t="s">
        <v>453</v>
      </c>
      <c r="D352" s="613" t="s">
        <v>237</v>
      </c>
      <c r="E352" s="614">
        <v>409.0</v>
      </c>
      <c r="F352" s="630"/>
      <c r="G352" s="616"/>
      <c r="H352" s="614"/>
      <c r="I352" s="614"/>
      <c r="J352" s="615">
        <v>234.768</v>
      </c>
      <c r="K352" s="613" t="s">
        <v>1068</v>
      </c>
      <c r="L352" s="619">
        <f>H351+H353</f>
        <v>821</v>
      </c>
      <c r="M352" s="616">
        <v>410.5</v>
      </c>
      <c r="N352" s="616">
        <v>196.0</v>
      </c>
      <c r="O352" s="616">
        <v>195.0</v>
      </c>
      <c r="P352" s="616">
        <v>391.0</v>
      </c>
      <c r="Q352" s="616">
        <v>199.0</v>
      </c>
      <c r="R352" s="616">
        <v>198.0</v>
      </c>
      <c r="S352" s="616">
        <v>397.0</v>
      </c>
      <c r="T352" s="617">
        <v>388263.6</v>
      </c>
      <c r="U352" s="617">
        <v>3147816.861</v>
      </c>
      <c r="V352" s="618"/>
      <c r="W352" s="613"/>
      <c r="X352" s="613" t="s">
        <v>1185</v>
      </c>
      <c r="Y352" s="613" t="s">
        <v>769</v>
      </c>
      <c r="Z352" s="613" t="s">
        <v>764</v>
      </c>
      <c r="AA352" s="613"/>
      <c r="AC352" s="620">
        <f t="shared" si="1"/>
        <v>0</v>
      </c>
    </row>
    <row r="353" ht="19.5" customHeight="1">
      <c r="A353" s="613"/>
      <c r="B353" s="613"/>
      <c r="C353" s="613"/>
      <c r="D353" s="613"/>
      <c r="E353" s="614"/>
      <c r="F353" s="630"/>
      <c r="G353" s="616"/>
      <c r="H353" s="614">
        <v>409.0</v>
      </c>
      <c r="I353" s="614">
        <f>H353+I351</f>
        <v>66672.554</v>
      </c>
      <c r="J353" s="615"/>
      <c r="K353" s="613"/>
      <c r="L353" s="619"/>
      <c r="M353" s="616"/>
      <c r="N353" s="616"/>
      <c r="O353" s="616"/>
      <c r="P353" s="616"/>
      <c r="Q353" s="616"/>
      <c r="R353" s="616"/>
      <c r="S353" s="616"/>
      <c r="T353" s="617"/>
      <c r="U353" s="617"/>
      <c r="V353" s="618" t="s">
        <v>1081</v>
      </c>
      <c r="W353" s="613"/>
      <c r="X353" s="613" t="s">
        <v>1068</v>
      </c>
      <c r="Y353" s="613" t="s">
        <v>1068</v>
      </c>
      <c r="Z353" s="613" t="s">
        <v>1068</v>
      </c>
      <c r="AA353" s="613"/>
      <c r="AC353" s="620">
        <f t="shared" si="1"/>
        <v>9.524650571</v>
      </c>
    </row>
    <row r="354" ht="19.5" customHeight="1">
      <c r="A354" s="613">
        <f>A352+1</f>
        <v>173</v>
      </c>
      <c r="B354" s="613" t="s">
        <v>1068</v>
      </c>
      <c r="C354" s="613" t="s">
        <v>456</v>
      </c>
      <c r="D354" s="613" t="s">
        <v>261</v>
      </c>
      <c r="E354" s="614">
        <v>396.0</v>
      </c>
      <c r="F354" s="630"/>
      <c r="G354" s="616"/>
      <c r="H354" s="614"/>
      <c r="I354" s="614"/>
      <c r="J354" s="615">
        <v>233.669</v>
      </c>
      <c r="K354" s="613" t="s">
        <v>1068</v>
      </c>
      <c r="L354" s="619">
        <f>H353+H355</f>
        <v>805</v>
      </c>
      <c r="M354" s="616">
        <v>402.5</v>
      </c>
      <c r="N354" s="616">
        <v>215.0</v>
      </c>
      <c r="O354" s="616">
        <v>230.0</v>
      </c>
      <c r="P354" s="616">
        <v>445.0</v>
      </c>
      <c r="Q354" s="616">
        <v>212.0</v>
      </c>
      <c r="R354" s="616">
        <v>221.0</v>
      </c>
      <c r="S354" s="616">
        <v>433.0</v>
      </c>
      <c r="T354" s="617">
        <v>388658.018</v>
      </c>
      <c r="U354" s="617">
        <v>3147925.099</v>
      </c>
      <c r="V354" s="618"/>
      <c r="W354" s="613"/>
      <c r="X354" s="613" t="s">
        <v>1185</v>
      </c>
      <c r="Y354" s="613" t="s">
        <v>769</v>
      </c>
      <c r="Z354" s="613" t="s">
        <v>764</v>
      </c>
      <c r="AA354" s="613"/>
      <c r="AC354" s="620">
        <f t="shared" si="1"/>
        <v>0</v>
      </c>
    </row>
    <row r="355" ht="19.5" customHeight="1">
      <c r="A355" s="613"/>
      <c r="B355" s="613"/>
      <c r="C355" s="613"/>
      <c r="D355" s="613"/>
      <c r="E355" s="614"/>
      <c r="F355" s="630"/>
      <c r="G355" s="616"/>
      <c r="H355" s="614">
        <v>396.0</v>
      </c>
      <c r="I355" s="614">
        <f>H355+I353</f>
        <v>67068.554</v>
      </c>
      <c r="J355" s="615"/>
      <c r="K355" s="613"/>
      <c r="L355" s="619"/>
      <c r="M355" s="616"/>
      <c r="N355" s="616"/>
      <c r="O355" s="616"/>
      <c r="P355" s="616"/>
      <c r="Q355" s="616"/>
      <c r="R355" s="616"/>
      <c r="S355" s="616"/>
      <c r="T355" s="617"/>
      <c r="U355" s="617"/>
      <c r="V355" s="618" t="s">
        <v>1189</v>
      </c>
      <c r="W355" s="613"/>
      <c r="X355" s="613" t="s">
        <v>1068</v>
      </c>
      <c r="Y355" s="613" t="s">
        <v>1068</v>
      </c>
      <c r="Z355" s="613" t="s">
        <v>1068</v>
      </c>
      <c r="AA355" s="613"/>
      <c r="AC355" s="620">
        <f t="shared" si="1"/>
        <v>9.581222</v>
      </c>
    </row>
    <row r="356" ht="19.5" customHeight="1">
      <c r="A356" s="613">
        <f>A354+1</f>
        <v>174</v>
      </c>
      <c r="B356" s="613" t="s">
        <v>1068</v>
      </c>
      <c r="C356" s="613" t="s">
        <v>458</v>
      </c>
      <c r="D356" s="613" t="s">
        <v>237</v>
      </c>
      <c r="E356" s="614">
        <v>419.0</v>
      </c>
      <c r="F356" s="630"/>
      <c r="G356" s="616"/>
      <c r="H356" s="614"/>
      <c r="I356" s="614"/>
      <c r="J356" s="615">
        <v>230.663</v>
      </c>
      <c r="K356" s="613" t="s">
        <v>1068</v>
      </c>
      <c r="L356" s="619">
        <f>H355+H357</f>
        <v>815</v>
      </c>
      <c r="M356" s="616">
        <v>407.5</v>
      </c>
      <c r="N356" s="616">
        <v>167.0</v>
      </c>
      <c r="O356" s="616">
        <v>180.0</v>
      </c>
      <c r="P356" s="616">
        <v>347.0</v>
      </c>
      <c r="Q356" s="616">
        <v>176.0</v>
      </c>
      <c r="R356" s="616">
        <v>189.0</v>
      </c>
      <c r="S356" s="616">
        <v>365.0</v>
      </c>
      <c r="T356" s="617">
        <v>389039.899</v>
      </c>
      <c r="U356" s="617">
        <v>3148029.897</v>
      </c>
      <c r="V356" s="618"/>
      <c r="W356" s="613"/>
      <c r="X356" s="613" t="s">
        <v>1185</v>
      </c>
      <c r="Y356" s="613" t="s">
        <v>769</v>
      </c>
      <c r="Z356" s="613" t="s">
        <v>764</v>
      </c>
      <c r="AA356" s="613"/>
      <c r="AC356" s="620">
        <f t="shared" si="1"/>
        <v>0</v>
      </c>
    </row>
    <row r="357" ht="19.5" customHeight="1">
      <c r="A357" s="613"/>
      <c r="B357" s="613"/>
      <c r="C357" s="613"/>
      <c r="D357" s="613"/>
      <c r="E357" s="614"/>
      <c r="F357" s="630"/>
      <c r="G357" s="616"/>
      <c r="H357" s="614">
        <v>419.0</v>
      </c>
      <c r="I357" s="614">
        <f>H357+I355</f>
        <v>67487.554</v>
      </c>
      <c r="J357" s="615"/>
      <c r="K357" s="613"/>
      <c r="L357" s="619"/>
      <c r="M357" s="616"/>
      <c r="N357" s="616"/>
      <c r="O357" s="616"/>
      <c r="P357" s="616"/>
      <c r="Q357" s="616"/>
      <c r="R357" s="616"/>
      <c r="S357" s="616"/>
      <c r="T357" s="617"/>
      <c r="U357" s="617"/>
      <c r="V357" s="618" t="s">
        <v>1081</v>
      </c>
      <c r="W357" s="613"/>
      <c r="X357" s="613" t="s">
        <v>1068</v>
      </c>
      <c r="Y357" s="613" t="s">
        <v>1068</v>
      </c>
      <c r="Z357" s="613" t="s">
        <v>1068</v>
      </c>
      <c r="AA357" s="613"/>
      <c r="AC357" s="620">
        <f t="shared" si="1"/>
        <v>9.641079143</v>
      </c>
    </row>
    <row r="358" ht="19.5" customHeight="1">
      <c r="A358" s="613">
        <f>A356+1</f>
        <v>175</v>
      </c>
      <c r="B358" s="613" t="s">
        <v>1068</v>
      </c>
      <c r="C358" s="613" t="s">
        <v>460</v>
      </c>
      <c r="D358" s="613" t="s">
        <v>249</v>
      </c>
      <c r="E358" s="614">
        <v>421.0</v>
      </c>
      <c r="F358" s="630"/>
      <c r="G358" s="616"/>
      <c r="H358" s="614"/>
      <c r="I358" s="614"/>
      <c r="J358" s="615">
        <v>230.762</v>
      </c>
      <c r="K358" s="613" t="s">
        <v>1068</v>
      </c>
      <c r="L358" s="619">
        <f>H357+H359</f>
        <v>840</v>
      </c>
      <c r="M358" s="616">
        <v>420.0</v>
      </c>
      <c r="N358" s="616">
        <v>240.0</v>
      </c>
      <c r="O358" s="616">
        <v>231.0</v>
      </c>
      <c r="P358" s="616">
        <v>471.0</v>
      </c>
      <c r="Q358" s="616">
        <v>232.0</v>
      </c>
      <c r="R358" s="616">
        <v>226.0</v>
      </c>
      <c r="S358" s="616">
        <v>458.0</v>
      </c>
      <c r="T358" s="617">
        <v>389443.961</v>
      </c>
      <c r="U358" s="617">
        <v>3148140.781</v>
      </c>
      <c r="V358" s="618"/>
      <c r="W358" s="613"/>
      <c r="X358" s="613" t="s">
        <v>1185</v>
      </c>
      <c r="Y358" s="613" t="s">
        <v>769</v>
      </c>
      <c r="Z358" s="613" t="s">
        <v>764</v>
      </c>
      <c r="AA358" s="613"/>
      <c r="AC358" s="620">
        <f t="shared" si="1"/>
        <v>0</v>
      </c>
    </row>
    <row r="359" ht="19.5" customHeight="1">
      <c r="A359" s="613"/>
      <c r="B359" s="613"/>
      <c r="C359" s="613"/>
      <c r="D359" s="613"/>
      <c r="E359" s="614"/>
      <c r="F359" s="630"/>
      <c r="G359" s="616"/>
      <c r="H359" s="614">
        <v>421.0</v>
      </c>
      <c r="I359" s="614">
        <f>H359+I357</f>
        <v>67908.554</v>
      </c>
      <c r="J359" s="615"/>
      <c r="K359" s="613"/>
      <c r="L359" s="619"/>
      <c r="M359" s="616"/>
      <c r="N359" s="616"/>
      <c r="O359" s="616"/>
      <c r="P359" s="616"/>
      <c r="Q359" s="616"/>
      <c r="R359" s="616"/>
      <c r="S359" s="616"/>
      <c r="T359" s="617"/>
      <c r="U359" s="617"/>
      <c r="V359" s="618" t="s">
        <v>1191</v>
      </c>
      <c r="W359" s="613"/>
      <c r="X359" s="613" t="s">
        <v>1068</v>
      </c>
      <c r="Y359" s="613" t="s">
        <v>1068</v>
      </c>
      <c r="Z359" s="613" t="s">
        <v>1068</v>
      </c>
      <c r="AA359" s="613"/>
      <c r="AC359" s="620">
        <f t="shared" si="1"/>
        <v>9.701222</v>
      </c>
    </row>
    <row r="360" ht="19.5" customHeight="1">
      <c r="A360" s="613">
        <f>A358+1</f>
        <v>176</v>
      </c>
      <c r="B360" s="613" t="s">
        <v>1068</v>
      </c>
      <c r="C360" s="613" t="s">
        <v>461</v>
      </c>
      <c r="D360" s="613" t="s">
        <v>237</v>
      </c>
      <c r="E360" s="614">
        <v>415.0</v>
      </c>
      <c r="F360" s="630"/>
      <c r="G360" s="616"/>
      <c r="H360" s="614"/>
      <c r="I360" s="614"/>
      <c r="J360" s="615">
        <v>232.605</v>
      </c>
      <c r="K360" s="613" t="s">
        <v>1068</v>
      </c>
      <c r="L360" s="619">
        <f>H359+H361</f>
        <v>836</v>
      </c>
      <c r="M360" s="616">
        <v>418.0</v>
      </c>
      <c r="N360" s="616">
        <v>190.0</v>
      </c>
      <c r="O360" s="616">
        <v>213.0</v>
      </c>
      <c r="P360" s="616">
        <v>403.0</v>
      </c>
      <c r="Q360" s="616">
        <v>197.0</v>
      </c>
      <c r="R360" s="616">
        <v>212.0</v>
      </c>
      <c r="S360" s="616">
        <v>409.0</v>
      </c>
      <c r="T360" s="617">
        <v>389849.951</v>
      </c>
      <c r="U360" s="617">
        <v>3148252.195</v>
      </c>
      <c r="V360" s="618"/>
      <c r="W360" s="613"/>
      <c r="X360" s="613" t="s">
        <v>1185</v>
      </c>
      <c r="Y360" s="613" t="s">
        <v>769</v>
      </c>
      <c r="Z360" s="613" t="s">
        <v>764</v>
      </c>
      <c r="AA360" s="613"/>
      <c r="AC360" s="620">
        <f t="shared" si="1"/>
        <v>0</v>
      </c>
    </row>
    <row r="361" ht="19.5" customHeight="1">
      <c r="A361" s="613"/>
      <c r="B361" s="613"/>
      <c r="C361" s="613"/>
      <c r="D361" s="613"/>
      <c r="E361" s="614"/>
      <c r="F361" s="630"/>
      <c r="G361" s="616"/>
      <c r="H361" s="614">
        <v>415.0</v>
      </c>
      <c r="I361" s="614">
        <f>H361+I359</f>
        <v>68323.554</v>
      </c>
      <c r="J361" s="615"/>
      <c r="K361" s="613"/>
      <c r="L361" s="619"/>
      <c r="M361" s="616"/>
      <c r="N361" s="616"/>
      <c r="O361" s="616"/>
      <c r="P361" s="616"/>
      <c r="Q361" s="616"/>
      <c r="R361" s="616"/>
      <c r="S361" s="616"/>
      <c r="T361" s="617"/>
      <c r="U361" s="617"/>
      <c r="V361" s="618" t="s">
        <v>1189</v>
      </c>
      <c r="W361" s="613"/>
      <c r="X361" s="613" t="s">
        <v>1068</v>
      </c>
      <c r="Y361" s="613" t="s">
        <v>1068</v>
      </c>
      <c r="Z361" s="613" t="s">
        <v>1068</v>
      </c>
      <c r="AA361" s="613"/>
      <c r="AC361" s="620">
        <f t="shared" si="1"/>
        <v>9.760507714</v>
      </c>
    </row>
    <row r="362" ht="19.5" customHeight="1">
      <c r="A362" s="613">
        <f>A360+1</f>
        <v>177</v>
      </c>
      <c r="B362" s="613"/>
      <c r="C362" s="613" t="s">
        <v>463</v>
      </c>
      <c r="D362" s="613" t="s">
        <v>237</v>
      </c>
      <c r="E362" s="614">
        <v>388.0</v>
      </c>
      <c r="F362" s="630"/>
      <c r="G362" s="616"/>
      <c r="H362" s="614"/>
      <c r="I362" s="614"/>
      <c r="J362" s="615">
        <v>231.614</v>
      </c>
      <c r="K362" s="613" t="s">
        <v>1068</v>
      </c>
      <c r="L362" s="619">
        <f>H361+H363</f>
        <v>803</v>
      </c>
      <c r="M362" s="616">
        <v>401.5</v>
      </c>
      <c r="N362" s="616">
        <v>203.0</v>
      </c>
      <c r="O362" s="616">
        <v>196.0</v>
      </c>
      <c r="P362" s="616">
        <v>399.0</v>
      </c>
      <c r="Q362" s="616">
        <v>205.0</v>
      </c>
      <c r="R362" s="616">
        <v>196.0</v>
      </c>
      <c r="S362" s="616">
        <v>401.0</v>
      </c>
      <c r="T362" s="617">
        <v>390250.155</v>
      </c>
      <c r="U362" s="617">
        <v>3148362.021</v>
      </c>
      <c r="V362" s="618"/>
      <c r="W362" s="613"/>
      <c r="X362" s="613" t="s">
        <v>1185</v>
      </c>
      <c r="Y362" s="613" t="s">
        <v>769</v>
      </c>
      <c r="Z362" s="613" t="s">
        <v>764</v>
      </c>
      <c r="AA362" s="613"/>
      <c r="AC362" s="620">
        <f t="shared" si="1"/>
        <v>0</v>
      </c>
    </row>
    <row r="363" ht="19.5" customHeight="1">
      <c r="A363" s="613"/>
      <c r="B363" s="613"/>
      <c r="C363" s="613"/>
      <c r="D363" s="613"/>
      <c r="E363" s="614"/>
      <c r="F363" s="630"/>
      <c r="G363" s="616"/>
      <c r="H363" s="614">
        <v>388.0</v>
      </c>
      <c r="I363" s="614">
        <f>H363+I361</f>
        <v>68711.554</v>
      </c>
      <c r="J363" s="615"/>
      <c r="K363" s="613"/>
      <c r="L363" s="619"/>
      <c r="M363" s="616"/>
      <c r="N363" s="616"/>
      <c r="O363" s="616"/>
      <c r="P363" s="616"/>
      <c r="Q363" s="616"/>
      <c r="R363" s="616"/>
      <c r="S363" s="616"/>
      <c r="T363" s="617"/>
      <c r="U363" s="617"/>
      <c r="V363" s="618"/>
      <c r="W363" s="613"/>
      <c r="X363" s="613" t="s">
        <v>1068</v>
      </c>
      <c r="Y363" s="613" t="s">
        <v>1068</v>
      </c>
      <c r="Z363" s="613" t="s">
        <v>1068</v>
      </c>
      <c r="AA363" s="613"/>
      <c r="AC363" s="620">
        <f t="shared" si="1"/>
        <v>9.815936286</v>
      </c>
    </row>
    <row r="364" ht="19.5" customHeight="1">
      <c r="A364" s="613">
        <f>A362+1</f>
        <v>178</v>
      </c>
      <c r="B364" s="613" t="s">
        <v>1068</v>
      </c>
      <c r="C364" s="613" t="s">
        <v>465</v>
      </c>
      <c r="D364" s="613" t="s">
        <v>237</v>
      </c>
      <c r="E364" s="614">
        <v>393.0</v>
      </c>
      <c r="F364" s="630"/>
      <c r="G364" s="616"/>
      <c r="H364" s="614"/>
      <c r="I364" s="614"/>
      <c r="J364" s="615">
        <v>231.203</v>
      </c>
      <c r="K364" s="613" t="s">
        <v>1068</v>
      </c>
      <c r="L364" s="619">
        <f>H363+H365</f>
        <v>781</v>
      </c>
      <c r="M364" s="616">
        <v>390.5</v>
      </c>
      <c r="N364" s="616">
        <v>192.0</v>
      </c>
      <c r="O364" s="616">
        <v>190.0</v>
      </c>
      <c r="P364" s="616">
        <v>382.0</v>
      </c>
      <c r="Q364" s="616">
        <v>193.0</v>
      </c>
      <c r="R364" s="616">
        <v>192.0</v>
      </c>
      <c r="S364" s="616">
        <v>385.0</v>
      </c>
      <c r="T364" s="617">
        <v>390624.321</v>
      </c>
      <c r="U364" s="617">
        <v>3148464.701</v>
      </c>
      <c r="V364" s="618"/>
      <c r="W364" s="613"/>
      <c r="X364" s="613" t="s">
        <v>1185</v>
      </c>
      <c r="Y364" s="613" t="s">
        <v>769</v>
      </c>
      <c r="Z364" s="613" t="s">
        <v>764</v>
      </c>
      <c r="AA364" s="613"/>
      <c r="AC364" s="620">
        <f t="shared" si="1"/>
        <v>0</v>
      </c>
    </row>
    <row r="365" ht="19.5" customHeight="1">
      <c r="A365" s="613"/>
      <c r="B365" s="613"/>
      <c r="C365" s="613"/>
      <c r="D365" s="613"/>
      <c r="E365" s="614"/>
      <c r="F365" s="630"/>
      <c r="G365" s="616"/>
      <c r="H365" s="614">
        <v>393.0</v>
      </c>
      <c r="I365" s="614">
        <f>H365+I363</f>
        <v>69104.554</v>
      </c>
      <c r="J365" s="615"/>
      <c r="K365" s="613"/>
      <c r="L365" s="619"/>
      <c r="M365" s="616"/>
      <c r="N365" s="616"/>
      <c r="O365" s="616"/>
      <c r="P365" s="616"/>
      <c r="Q365" s="616"/>
      <c r="R365" s="616"/>
      <c r="S365" s="616"/>
      <c r="T365" s="617"/>
      <c r="U365" s="617"/>
      <c r="V365" s="618"/>
      <c r="W365" s="613"/>
      <c r="X365" s="613" t="s">
        <v>1068</v>
      </c>
      <c r="Y365" s="613" t="s">
        <v>1068</v>
      </c>
      <c r="Z365" s="613" t="s">
        <v>1068</v>
      </c>
      <c r="AA365" s="613"/>
      <c r="AC365" s="620">
        <f t="shared" si="1"/>
        <v>9.872079143</v>
      </c>
    </row>
    <row r="366" ht="19.5" customHeight="1">
      <c r="A366" s="613">
        <f>A364+1</f>
        <v>179</v>
      </c>
      <c r="B366" s="613" t="s">
        <v>1068</v>
      </c>
      <c r="C366" s="613" t="s">
        <v>467</v>
      </c>
      <c r="D366" s="613" t="s">
        <v>237</v>
      </c>
      <c r="E366" s="614">
        <v>371.0</v>
      </c>
      <c r="F366" s="630"/>
      <c r="G366" s="616"/>
      <c r="H366" s="614"/>
      <c r="I366" s="614"/>
      <c r="J366" s="615">
        <v>232.523</v>
      </c>
      <c r="K366" s="613" t="s">
        <v>1068</v>
      </c>
      <c r="L366" s="619">
        <f>H365+H367</f>
        <v>764</v>
      </c>
      <c r="M366" s="616">
        <v>382.0</v>
      </c>
      <c r="N366" s="616">
        <v>204.0</v>
      </c>
      <c r="O366" s="616">
        <v>189.0</v>
      </c>
      <c r="P366" s="616">
        <v>393.0</v>
      </c>
      <c r="Q366" s="616">
        <v>202.0</v>
      </c>
      <c r="R366" s="616">
        <v>188.0</v>
      </c>
      <c r="S366" s="616">
        <v>390.0</v>
      </c>
      <c r="T366" s="617">
        <v>391003.31</v>
      </c>
      <c r="U366" s="617">
        <v>3148568.705</v>
      </c>
      <c r="V366" s="618"/>
      <c r="W366" s="613"/>
      <c r="X366" s="613" t="s">
        <v>1185</v>
      </c>
      <c r="Y366" s="613" t="s">
        <v>769</v>
      </c>
      <c r="Z366" s="613" t="s">
        <v>764</v>
      </c>
      <c r="AA366" s="613"/>
      <c r="AC366" s="620">
        <f t="shared" si="1"/>
        <v>0</v>
      </c>
    </row>
    <row r="367" ht="19.5" customHeight="1">
      <c r="A367" s="613"/>
      <c r="B367" s="613"/>
      <c r="C367" s="613"/>
      <c r="D367" s="613"/>
      <c r="E367" s="614"/>
      <c r="F367" s="630"/>
      <c r="G367" s="616"/>
      <c r="H367" s="614">
        <v>371.0</v>
      </c>
      <c r="I367" s="614">
        <f>H367+I365</f>
        <v>69475.554</v>
      </c>
      <c r="J367" s="615"/>
      <c r="K367" s="613"/>
      <c r="L367" s="619"/>
      <c r="M367" s="616"/>
      <c r="N367" s="616"/>
      <c r="O367" s="616"/>
      <c r="P367" s="616"/>
      <c r="Q367" s="616"/>
      <c r="R367" s="616"/>
      <c r="S367" s="616"/>
      <c r="T367" s="617"/>
      <c r="U367" s="617"/>
      <c r="V367" s="618" t="s">
        <v>1191</v>
      </c>
      <c r="W367" s="613"/>
      <c r="X367" s="613" t="s">
        <v>1068</v>
      </c>
      <c r="Y367" s="613" t="s">
        <v>1068</v>
      </c>
      <c r="Z367" s="613" t="s">
        <v>1068</v>
      </c>
      <c r="AA367" s="613"/>
      <c r="AC367" s="620">
        <f t="shared" si="1"/>
        <v>9.925079143</v>
      </c>
    </row>
    <row r="368" ht="19.5" customHeight="1">
      <c r="A368" s="613">
        <f>A366+1</f>
        <v>180</v>
      </c>
      <c r="B368" s="613" t="s">
        <v>1068</v>
      </c>
      <c r="C368" s="613" t="s">
        <v>468</v>
      </c>
      <c r="D368" s="613" t="s">
        <v>287</v>
      </c>
      <c r="E368" s="614">
        <v>386.0</v>
      </c>
      <c r="F368" s="630"/>
      <c r="G368" s="616">
        <f>SUM(H344:H367)</f>
        <v>4888</v>
      </c>
      <c r="H368" s="614"/>
      <c r="I368" s="614"/>
      <c r="J368" s="615">
        <v>231.96</v>
      </c>
      <c r="K368" s="613" t="s">
        <v>1068</v>
      </c>
      <c r="L368" s="619">
        <f>H367+H369</f>
        <v>757</v>
      </c>
      <c r="M368" s="616">
        <v>378.5</v>
      </c>
      <c r="N368" s="616">
        <v>183.0</v>
      </c>
      <c r="O368" s="616">
        <v>197.0</v>
      </c>
      <c r="P368" s="616">
        <v>380.0</v>
      </c>
      <c r="Q368" s="616">
        <v>184.0</v>
      </c>
      <c r="R368" s="616">
        <v>196.0</v>
      </c>
      <c r="S368" s="616">
        <v>380.0</v>
      </c>
      <c r="T368" s="617">
        <v>391361.083</v>
      </c>
      <c r="U368" s="617">
        <v>3148666.887</v>
      </c>
      <c r="V368" s="618"/>
      <c r="W368" s="613"/>
      <c r="X368" s="613" t="s">
        <v>1185</v>
      </c>
      <c r="Y368" s="613" t="s">
        <v>769</v>
      </c>
      <c r="Z368" s="613" t="s">
        <v>764</v>
      </c>
      <c r="AA368" s="613"/>
      <c r="AC368" s="620">
        <f t="shared" si="1"/>
        <v>0</v>
      </c>
    </row>
    <row r="369" ht="19.5" customHeight="1">
      <c r="A369" s="613"/>
      <c r="B369" s="613"/>
      <c r="C369" s="613"/>
      <c r="D369" s="613"/>
      <c r="E369" s="614"/>
      <c r="F369" s="630"/>
      <c r="G369" s="616"/>
      <c r="H369" s="614">
        <v>386.0</v>
      </c>
      <c r="I369" s="614">
        <f>H369+I367</f>
        <v>69861.554</v>
      </c>
      <c r="J369" s="615"/>
      <c r="K369" s="613"/>
      <c r="L369" s="619"/>
      <c r="M369" s="616"/>
      <c r="N369" s="616"/>
      <c r="O369" s="616"/>
      <c r="P369" s="616"/>
      <c r="Q369" s="616"/>
      <c r="R369" s="616"/>
      <c r="S369" s="616"/>
      <c r="T369" s="617"/>
      <c r="U369" s="617"/>
      <c r="V369" s="618"/>
      <c r="W369" s="613"/>
      <c r="X369" s="613" t="s">
        <v>1068</v>
      </c>
      <c r="Y369" s="613" t="s">
        <v>1068</v>
      </c>
      <c r="Z369" s="613" t="s">
        <v>1068</v>
      </c>
      <c r="AA369" s="613"/>
      <c r="AC369" s="620">
        <f t="shared" si="1"/>
        <v>9.980222</v>
      </c>
    </row>
    <row r="370" ht="19.5" customHeight="1">
      <c r="A370" s="613">
        <f>A368+1</f>
        <v>181</v>
      </c>
      <c r="B370" s="613" t="s">
        <v>1068</v>
      </c>
      <c r="C370" s="613" t="s">
        <v>470</v>
      </c>
      <c r="D370" s="613" t="s">
        <v>237</v>
      </c>
      <c r="E370" s="614">
        <v>390.0</v>
      </c>
      <c r="F370" s="630"/>
      <c r="G370" s="616"/>
      <c r="H370" s="614"/>
      <c r="I370" s="614"/>
      <c r="J370" s="615">
        <v>231.324</v>
      </c>
      <c r="K370" s="613" t="s">
        <v>1068</v>
      </c>
      <c r="L370" s="619">
        <f>H369+H371</f>
        <v>776</v>
      </c>
      <c r="M370" s="616">
        <v>388.0</v>
      </c>
      <c r="N370" s="616">
        <v>190.0</v>
      </c>
      <c r="O370" s="616">
        <v>200.0</v>
      </c>
      <c r="P370" s="616">
        <v>390.0</v>
      </c>
      <c r="Q370" s="616">
        <v>191.0</v>
      </c>
      <c r="R370" s="616">
        <v>199.0</v>
      </c>
      <c r="S370" s="616">
        <v>390.0</v>
      </c>
      <c r="T370" s="617">
        <v>391733.321</v>
      </c>
      <c r="U370" s="617">
        <v>3148769.038</v>
      </c>
      <c r="V370" s="618"/>
      <c r="W370" s="613"/>
      <c r="X370" s="613" t="s">
        <v>1185</v>
      </c>
      <c r="Y370" s="613" t="s">
        <v>769</v>
      </c>
      <c r="Z370" s="613" t="s">
        <v>764</v>
      </c>
      <c r="AA370" s="613"/>
      <c r="AC370" s="620">
        <f t="shared" si="1"/>
        <v>0</v>
      </c>
    </row>
    <row r="371" ht="19.5" customHeight="1">
      <c r="A371" s="613"/>
      <c r="B371" s="613"/>
      <c r="C371" s="613"/>
      <c r="D371" s="613"/>
      <c r="E371" s="614"/>
      <c r="F371" s="630"/>
      <c r="G371" s="616"/>
      <c r="H371" s="614">
        <v>390.0</v>
      </c>
      <c r="I371" s="614">
        <f>H371+I369</f>
        <v>70251.554</v>
      </c>
      <c r="J371" s="615"/>
      <c r="K371" s="613"/>
      <c r="L371" s="619"/>
      <c r="M371" s="616"/>
      <c r="N371" s="616"/>
      <c r="O371" s="616"/>
      <c r="P371" s="616"/>
      <c r="Q371" s="616"/>
      <c r="R371" s="616"/>
      <c r="S371" s="616"/>
      <c r="T371" s="617"/>
      <c r="U371" s="617"/>
      <c r="V371" s="618" t="s">
        <v>1192</v>
      </c>
      <c r="W371" s="613"/>
      <c r="X371" s="613" t="s">
        <v>1068</v>
      </c>
      <c r="Y371" s="613" t="s">
        <v>1068</v>
      </c>
      <c r="Z371" s="613" t="s">
        <v>1068</v>
      </c>
      <c r="AA371" s="613"/>
      <c r="AC371" s="620">
        <f t="shared" si="1"/>
        <v>10.03593629</v>
      </c>
    </row>
    <row r="372" ht="19.5" customHeight="1">
      <c r="A372" s="613">
        <f>A370+1</f>
        <v>182</v>
      </c>
      <c r="B372" s="613" t="s">
        <v>1068</v>
      </c>
      <c r="C372" s="613" t="s">
        <v>471</v>
      </c>
      <c r="D372" s="613" t="s">
        <v>237</v>
      </c>
      <c r="E372" s="614">
        <v>385.0</v>
      </c>
      <c r="F372" s="630"/>
      <c r="G372" s="616"/>
      <c r="H372" s="614"/>
      <c r="I372" s="614"/>
      <c r="J372" s="615">
        <v>230.414</v>
      </c>
      <c r="K372" s="613" t="s">
        <v>1068</v>
      </c>
      <c r="L372" s="619">
        <f>H371+H373</f>
        <v>775</v>
      </c>
      <c r="M372" s="616">
        <v>387.5</v>
      </c>
      <c r="N372" s="616">
        <v>190.0</v>
      </c>
      <c r="O372" s="616">
        <v>179.0</v>
      </c>
      <c r="P372" s="616">
        <v>369.0</v>
      </c>
      <c r="Q372" s="616">
        <v>192.0</v>
      </c>
      <c r="R372" s="616">
        <v>183.0</v>
      </c>
      <c r="S372" s="616">
        <v>375.0</v>
      </c>
      <c r="T372" s="617">
        <v>392109.416</v>
      </c>
      <c r="U372" s="617">
        <v>3148872.248</v>
      </c>
      <c r="V372" s="618"/>
      <c r="W372" s="613"/>
      <c r="X372" s="613" t="s">
        <v>1185</v>
      </c>
      <c r="Y372" s="613" t="s">
        <v>769</v>
      </c>
      <c r="Z372" s="613" t="s">
        <v>764</v>
      </c>
      <c r="AA372" s="613"/>
      <c r="AC372" s="620">
        <f t="shared" si="1"/>
        <v>0</v>
      </c>
    </row>
    <row r="373" ht="19.5" customHeight="1">
      <c r="A373" s="613"/>
      <c r="B373" s="613"/>
      <c r="C373" s="613"/>
      <c r="D373" s="613"/>
      <c r="E373" s="614"/>
      <c r="F373" s="630"/>
      <c r="G373" s="616"/>
      <c r="H373" s="614">
        <v>385.0</v>
      </c>
      <c r="I373" s="614">
        <f>H373+I371</f>
        <v>70636.554</v>
      </c>
      <c r="J373" s="615"/>
      <c r="K373" s="613"/>
      <c r="L373" s="619"/>
      <c r="M373" s="616"/>
      <c r="N373" s="616"/>
      <c r="O373" s="616"/>
      <c r="P373" s="616"/>
      <c r="Q373" s="616"/>
      <c r="R373" s="616"/>
      <c r="S373" s="616"/>
      <c r="T373" s="617"/>
      <c r="U373" s="617"/>
      <c r="V373" s="618"/>
      <c r="W373" s="613"/>
      <c r="X373" s="613" t="s">
        <v>1068</v>
      </c>
      <c r="Y373" s="613" t="s">
        <v>1068</v>
      </c>
      <c r="Z373" s="613" t="s">
        <v>1068</v>
      </c>
      <c r="AA373" s="613"/>
      <c r="AC373" s="620">
        <f t="shared" si="1"/>
        <v>10.09093629</v>
      </c>
    </row>
    <row r="374" ht="19.5" customHeight="1">
      <c r="A374" s="613">
        <f>A372+1</f>
        <v>183</v>
      </c>
      <c r="B374" s="613" t="s">
        <v>1068</v>
      </c>
      <c r="C374" s="613" t="s">
        <v>472</v>
      </c>
      <c r="D374" s="613" t="s">
        <v>237</v>
      </c>
      <c r="E374" s="614">
        <v>343.0</v>
      </c>
      <c r="F374" s="630"/>
      <c r="G374" s="616"/>
      <c r="H374" s="614"/>
      <c r="I374" s="614"/>
      <c r="J374" s="615">
        <v>232.954</v>
      </c>
      <c r="K374" s="613" t="s">
        <v>1068</v>
      </c>
      <c r="L374" s="619">
        <f>H373+H375</f>
        <v>728</v>
      </c>
      <c r="M374" s="616">
        <v>364.0</v>
      </c>
      <c r="N374" s="616">
        <v>207.0</v>
      </c>
      <c r="O374" s="616">
        <v>170.0</v>
      </c>
      <c r="P374" s="616">
        <v>377.0</v>
      </c>
      <c r="Q374" s="616">
        <v>203.0</v>
      </c>
      <c r="R374" s="616">
        <v>171.0</v>
      </c>
      <c r="S374" s="616">
        <v>374.0</v>
      </c>
      <c r="T374" s="617">
        <v>392480.69</v>
      </c>
      <c r="U374" s="617">
        <v>3148974.134</v>
      </c>
      <c r="V374" s="618"/>
      <c r="W374" s="613"/>
      <c r="X374" s="613" t="s">
        <v>1185</v>
      </c>
      <c r="Y374" s="613" t="s">
        <v>769</v>
      </c>
      <c r="Z374" s="613" t="s">
        <v>764</v>
      </c>
      <c r="AA374" s="613"/>
      <c r="AC374" s="620">
        <f t="shared" si="1"/>
        <v>0</v>
      </c>
    </row>
    <row r="375" ht="19.5" customHeight="1">
      <c r="A375" s="613"/>
      <c r="B375" s="613"/>
      <c r="C375" s="613"/>
      <c r="D375" s="613"/>
      <c r="E375" s="614"/>
      <c r="F375" s="630"/>
      <c r="G375" s="616"/>
      <c r="H375" s="614">
        <v>343.0</v>
      </c>
      <c r="I375" s="614">
        <f>H375+I373</f>
        <v>70979.554</v>
      </c>
      <c r="J375" s="615"/>
      <c r="K375" s="613"/>
      <c r="L375" s="619"/>
      <c r="M375" s="616"/>
      <c r="N375" s="616"/>
      <c r="O375" s="616"/>
      <c r="P375" s="616"/>
      <c r="Q375" s="616"/>
      <c r="R375" s="616"/>
      <c r="S375" s="616"/>
      <c r="T375" s="617"/>
      <c r="U375" s="617"/>
      <c r="V375" s="618"/>
      <c r="W375" s="613"/>
      <c r="X375" s="613" t="s">
        <v>1068</v>
      </c>
      <c r="Y375" s="613" t="s">
        <v>1068</v>
      </c>
      <c r="Z375" s="613" t="s">
        <v>1068</v>
      </c>
      <c r="AA375" s="613"/>
      <c r="AC375" s="620">
        <f t="shared" si="1"/>
        <v>10.13993629</v>
      </c>
    </row>
    <row r="376" ht="19.5" customHeight="1">
      <c r="A376" s="613">
        <f>A374+1</f>
        <v>184</v>
      </c>
      <c r="B376" s="613" t="s">
        <v>1068</v>
      </c>
      <c r="C376" s="613" t="s">
        <v>473</v>
      </c>
      <c r="D376" s="613" t="s">
        <v>237</v>
      </c>
      <c r="E376" s="614">
        <v>385.0</v>
      </c>
      <c r="F376" s="630"/>
      <c r="G376" s="616"/>
      <c r="H376" s="614"/>
      <c r="I376" s="614"/>
      <c r="J376" s="615">
        <v>233.188</v>
      </c>
      <c r="K376" s="613" t="s">
        <v>1068</v>
      </c>
      <c r="L376" s="619">
        <f>H375+H377</f>
        <v>728</v>
      </c>
      <c r="M376" s="616">
        <v>364.0</v>
      </c>
      <c r="N376" s="616">
        <v>173.0</v>
      </c>
      <c r="O376" s="616">
        <v>182.0</v>
      </c>
      <c r="P376" s="616">
        <v>355.0</v>
      </c>
      <c r="Q376" s="616">
        <v>173.0</v>
      </c>
      <c r="R376" s="616">
        <v>186.0</v>
      </c>
      <c r="S376" s="616">
        <v>359.0</v>
      </c>
      <c r="T376" s="617">
        <v>392811.461</v>
      </c>
      <c r="U376" s="617">
        <v>3149064.906</v>
      </c>
      <c r="V376" s="618"/>
      <c r="W376" s="613"/>
      <c r="X376" s="613" t="s">
        <v>1193</v>
      </c>
      <c r="Y376" s="613" t="s">
        <v>769</v>
      </c>
      <c r="Z376" s="613" t="s">
        <v>764</v>
      </c>
      <c r="AA376" s="613"/>
      <c r="AC376" s="620">
        <f t="shared" si="1"/>
        <v>0</v>
      </c>
    </row>
    <row r="377" ht="19.5" customHeight="1">
      <c r="A377" s="613"/>
      <c r="B377" s="613"/>
      <c r="C377" s="613"/>
      <c r="D377" s="613"/>
      <c r="E377" s="614"/>
      <c r="F377" s="630"/>
      <c r="G377" s="616"/>
      <c r="H377" s="614">
        <v>385.0</v>
      </c>
      <c r="I377" s="614">
        <f>H377+I375</f>
        <v>71364.554</v>
      </c>
      <c r="J377" s="615"/>
      <c r="K377" s="613"/>
      <c r="L377" s="619"/>
      <c r="M377" s="616"/>
      <c r="N377" s="616"/>
      <c r="O377" s="616"/>
      <c r="P377" s="616"/>
      <c r="Q377" s="616"/>
      <c r="R377" s="616"/>
      <c r="S377" s="616"/>
      <c r="T377" s="617"/>
      <c r="U377" s="617"/>
      <c r="V377" s="618"/>
      <c r="W377" s="613"/>
      <c r="X377" s="613" t="s">
        <v>1068</v>
      </c>
      <c r="Y377" s="613" t="s">
        <v>1068</v>
      </c>
      <c r="Z377" s="613" t="s">
        <v>1068</v>
      </c>
      <c r="AA377" s="613"/>
      <c r="AC377" s="620">
        <f t="shared" si="1"/>
        <v>10.19493629</v>
      </c>
    </row>
    <row r="378" ht="19.5" customHeight="1">
      <c r="A378" s="613">
        <f>A376+1</f>
        <v>185</v>
      </c>
      <c r="B378" s="613" t="s">
        <v>1068</v>
      </c>
      <c r="C378" s="613" t="s">
        <v>474</v>
      </c>
      <c r="D378" s="613" t="s">
        <v>237</v>
      </c>
      <c r="E378" s="614">
        <v>445.0</v>
      </c>
      <c r="F378" s="630"/>
      <c r="G378" s="616"/>
      <c r="H378" s="614"/>
      <c r="I378" s="614"/>
      <c r="J378" s="615">
        <v>235.116</v>
      </c>
      <c r="K378" s="613" t="s">
        <v>1068</v>
      </c>
      <c r="L378" s="619">
        <f>H377+H379</f>
        <v>830</v>
      </c>
      <c r="M378" s="616">
        <v>415.0</v>
      </c>
      <c r="N378" s="616">
        <v>203.0</v>
      </c>
      <c r="O378" s="616">
        <v>236.0</v>
      </c>
      <c r="P378" s="616">
        <v>439.0</v>
      </c>
      <c r="Q378" s="616">
        <v>200.0</v>
      </c>
      <c r="R378" s="616">
        <v>232.0</v>
      </c>
      <c r="S378" s="616">
        <v>432.0</v>
      </c>
      <c r="T378" s="617">
        <v>393182.734</v>
      </c>
      <c r="U378" s="617">
        <v>3149166.792</v>
      </c>
      <c r="V378" s="618"/>
      <c r="W378" s="613"/>
      <c r="X378" s="613" t="s">
        <v>1193</v>
      </c>
      <c r="Y378" s="613" t="s">
        <v>769</v>
      </c>
      <c r="Z378" s="613" t="s">
        <v>764</v>
      </c>
      <c r="AA378" s="613"/>
      <c r="AC378" s="620">
        <f t="shared" si="1"/>
        <v>0</v>
      </c>
    </row>
    <row r="379" ht="19.5" customHeight="1">
      <c r="A379" s="613"/>
      <c r="B379" s="613"/>
      <c r="C379" s="613"/>
      <c r="D379" s="613"/>
      <c r="E379" s="614"/>
      <c r="F379" s="630"/>
      <c r="G379" s="616"/>
      <c r="H379" s="614">
        <v>445.0</v>
      </c>
      <c r="I379" s="614">
        <f>H379+I377</f>
        <v>71809.554</v>
      </c>
      <c r="J379" s="615"/>
      <c r="K379" s="613"/>
      <c r="L379" s="619"/>
      <c r="M379" s="616"/>
      <c r="N379" s="616"/>
      <c r="O379" s="616"/>
      <c r="P379" s="616"/>
      <c r="Q379" s="616"/>
      <c r="R379" s="616"/>
      <c r="S379" s="616"/>
      <c r="T379" s="617"/>
      <c r="U379" s="617"/>
      <c r="V379" s="618" t="s">
        <v>1194</v>
      </c>
      <c r="W379" s="613"/>
      <c r="X379" s="613" t="s">
        <v>1068</v>
      </c>
      <c r="Y379" s="613" t="s">
        <v>1068</v>
      </c>
      <c r="Z379" s="613" t="s">
        <v>1068</v>
      </c>
      <c r="AA379" s="613"/>
      <c r="AC379" s="620">
        <f t="shared" si="1"/>
        <v>10.25850771</v>
      </c>
    </row>
    <row r="380" ht="19.5" customHeight="1">
      <c r="A380" s="613">
        <f>A378+1</f>
        <v>186</v>
      </c>
      <c r="B380" s="613" t="s">
        <v>1068</v>
      </c>
      <c r="C380" s="613" t="s">
        <v>475</v>
      </c>
      <c r="D380" s="613" t="s">
        <v>261</v>
      </c>
      <c r="E380" s="614">
        <v>395.0</v>
      </c>
      <c r="F380" s="630"/>
      <c r="G380" s="616"/>
      <c r="H380" s="614"/>
      <c r="I380" s="614"/>
      <c r="J380" s="615">
        <v>229.412</v>
      </c>
      <c r="K380" s="613" t="s">
        <v>1068</v>
      </c>
      <c r="L380" s="619">
        <f>H379+H381</f>
        <v>840</v>
      </c>
      <c r="M380" s="616">
        <v>420.0</v>
      </c>
      <c r="N380" s="616">
        <v>210.0</v>
      </c>
      <c r="O380" s="616">
        <v>190.0</v>
      </c>
      <c r="P380" s="616">
        <v>400.0</v>
      </c>
      <c r="Q380" s="616">
        <v>214.0</v>
      </c>
      <c r="R380" s="616">
        <v>193.0</v>
      </c>
      <c r="S380" s="616">
        <v>407.0</v>
      </c>
      <c r="T380" s="617">
        <v>393611.869</v>
      </c>
      <c r="U380" s="617">
        <v>3149284.557</v>
      </c>
      <c r="V380" s="618"/>
      <c r="W380" s="613"/>
      <c r="X380" s="613" t="s">
        <v>1193</v>
      </c>
      <c r="Y380" s="613" t="s">
        <v>769</v>
      </c>
      <c r="Z380" s="613" t="s">
        <v>764</v>
      </c>
      <c r="AA380" s="613"/>
      <c r="AC380" s="620">
        <f t="shared" si="1"/>
        <v>0</v>
      </c>
    </row>
    <row r="381" ht="19.5" customHeight="1">
      <c r="A381" s="613"/>
      <c r="B381" s="613"/>
      <c r="C381" s="613"/>
      <c r="D381" s="613"/>
      <c r="E381" s="614"/>
      <c r="F381" s="630"/>
      <c r="G381" s="616"/>
      <c r="H381" s="614">
        <v>395.0</v>
      </c>
      <c r="I381" s="614">
        <f>H381+I379</f>
        <v>72204.554</v>
      </c>
      <c r="J381" s="615"/>
      <c r="K381" s="613"/>
      <c r="L381" s="619"/>
      <c r="M381" s="616"/>
      <c r="N381" s="616"/>
      <c r="O381" s="616"/>
      <c r="P381" s="616"/>
      <c r="Q381" s="616"/>
      <c r="R381" s="616"/>
      <c r="S381" s="616"/>
      <c r="T381" s="617"/>
      <c r="U381" s="617"/>
      <c r="V381" s="618"/>
      <c r="W381" s="613"/>
      <c r="X381" s="613" t="s">
        <v>1068</v>
      </c>
      <c r="Y381" s="613" t="s">
        <v>1068</v>
      </c>
      <c r="Z381" s="613" t="s">
        <v>1068</v>
      </c>
      <c r="AA381" s="613"/>
      <c r="AC381" s="620">
        <f t="shared" si="1"/>
        <v>10.31493629</v>
      </c>
    </row>
    <row r="382" ht="19.5" customHeight="1">
      <c r="A382" s="613">
        <f>A380+1</f>
        <v>187</v>
      </c>
      <c r="B382" s="613" t="s">
        <v>1068</v>
      </c>
      <c r="C382" s="613" t="s">
        <v>476</v>
      </c>
      <c r="D382" s="613" t="s">
        <v>261</v>
      </c>
      <c r="E382" s="614">
        <v>416.0</v>
      </c>
      <c r="F382" s="630"/>
      <c r="G382" s="616"/>
      <c r="H382" s="614"/>
      <c r="I382" s="614"/>
      <c r="J382" s="615">
        <v>230.786</v>
      </c>
      <c r="K382" s="613" t="s">
        <v>1068</v>
      </c>
      <c r="L382" s="619">
        <f>H381+H383</f>
        <v>811</v>
      </c>
      <c r="M382" s="616">
        <v>405.5</v>
      </c>
      <c r="N382" s="616">
        <v>205.0</v>
      </c>
      <c r="O382" s="616">
        <v>230.0</v>
      </c>
      <c r="P382" s="616">
        <v>435.0</v>
      </c>
      <c r="Q382" s="616">
        <v>203.0</v>
      </c>
      <c r="R382" s="616">
        <v>224.0</v>
      </c>
      <c r="S382" s="616">
        <v>427.0</v>
      </c>
      <c r="T382" s="617">
        <v>393992.786</v>
      </c>
      <c r="U382" s="617">
        <v>3149389.09</v>
      </c>
      <c r="V382" s="618"/>
      <c r="W382" s="613"/>
      <c r="X382" s="613" t="s">
        <v>1193</v>
      </c>
      <c r="Y382" s="613" t="s">
        <v>769</v>
      </c>
      <c r="Z382" s="613" t="s">
        <v>764</v>
      </c>
      <c r="AA382" s="613"/>
      <c r="AC382" s="620">
        <f t="shared" si="1"/>
        <v>0</v>
      </c>
    </row>
    <row r="383" ht="19.5" customHeight="1">
      <c r="A383" s="613"/>
      <c r="B383" s="613"/>
      <c r="C383" s="613"/>
      <c r="D383" s="613"/>
      <c r="E383" s="614"/>
      <c r="F383" s="630"/>
      <c r="G383" s="616"/>
      <c r="H383" s="614">
        <v>416.0</v>
      </c>
      <c r="I383" s="614">
        <f>H383+I381</f>
        <v>72620.554</v>
      </c>
      <c r="J383" s="615"/>
      <c r="K383" s="613"/>
      <c r="L383" s="619"/>
      <c r="M383" s="616"/>
      <c r="N383" s="616"/>
      <c r="O383" s="616"/>
      <c r="P383" s="616"/>
      <c r="Q383" s="616"/>
      <c r="R383" s="616"/>
      <c r="S383" s="616"/>
      <c r="T383" s="617"/>
      <c r="U383" s="617"/>
      <c r="V383" s="618" t="s">
        <v>1195</v>
      </c>
      <c r="W383" s="613"/>
      <c r="X383" s="613" t="s">
        <v>1068</v>
      </c>
      <c r="Y383" s="613" t="s">
        <v>1068</v>
      </c>
      <c r="Z383" s="613" t="s">
        <v>1068</v>
      </c>
      <c r="AA383" s="613"/>
      <c r="AC383" s="620">
        <f t="shared" si="1"/>
        <v>10.37436486</v>
      </c>
    </row>
    <row r="384" ht="19.5" customHeight="1">
      <c r="A384" s="613">
        <f>A382+1</f>
        <v>188</v>
      </c>
      <c r="B384" s="613" t="s">
        <v>1068</v>
      </c>
      <c r="C384" s="613" t="s">
        <v>477</v>
      </c>
      <c r="D384" s="613" t="s">
        <v>237</v>
      </c>
      <c r="E384" s="614">
        <v>411.0</v>
      </c>
      <c r="F384" s="630"/>
      <c r="G384" s="616"/>
      <c r="H384" s="614"/>
      <c r="I384" s="614"/>
      <c r="J384" s="615">
        <v>229.564</v>
      </c>
      <c r="K384" s="613" t="s">
        <v>1068</v>
      </c>
      <c r="L384" s="619">
        <f>H383+H385</f>
        <v>827</v>
      </c>
      <c r="M384" s="616">
        <v>413.5</v>
      </c>
      <c r="N384" s="616">
        <v>187.0</v>
      </c>
      <c r="O384" s="616">
        <v>188.0</v>
      </c>
      <c r="P384" s="616">
        <v>375.0</v>
      </c>
      <c r="Q384" s="616">
        <v>194.0</v>
      </c>
      <c r="R384" s="616">
        <v>194.0</v>
      </c>
      <c r="S384" s="616">
        <v>388.0</v>
      </c>
      <c r="T384" s="617">
        <v>394393.954</v>
      </c>
      <c r="U384" s="617">
        <v>3149499.181</v>
      </c>
      <c r="V384" s="618"/>
      <c r="W384" s="613"/>
      <c r="X384" s="613" t="s">
        <v>1193</v>
      </c>
      <c r="Y384" s="613" t="s">
        <v>769</v>
      </c>
      <c r="Z384" s="613" t="s">
        <v>764</v>
      </c>
      <c r="AA384" s="613"/>
      <c r="AC384" s="620">
        <f t="shared" si="1"/>
        <v>0</v>
      </c>
    </row>
    <row r="385" ht="19.5" customHeight="1">
      <c r="A385" s="613"/>
      <c r="B385" s="613"/>
      <c r="C385" s="613"/>
      <c r="D385" s="613"/>
      <c r="E385" s="614"/>
      <c r="F385" s="630"/>
      <c r="G385" s="616"/>
      <c r="H385" s="614">
        <v>411.0</v>
      </c>
      <c r="I385" s="614">
        <f>H385+I383</f>
        <v>73031.554</v>
      </c>
      <c r="J385" s="615"/>
      <c r="K385" s="613"/>
      <c r="L385" s="619"/>
      <c r="M385" s="616"/>
      <c r="N385" s="616"/>
      <c r="O385" s="616"/>
      <c r="P385" s="616"/>
      <c r="Q385" s="616"/>
      <c r="R385" s="616"/>
      <c r="S385" s="616"/>
      <c r="T385" s="617"/>
      <c r="U385" s="617"/>
      <c r="V385" s="618"/>
      <c r="W385" s="613"/>
      <c r="X385" s="613" t="s">
        <v>1068</v>
      </c>
      <c r="Y385" s="613" t="s">
        <v>1068</v>
      </c>
      <c r="Z385" s="613" t="s">
        <v>1068</v>
      </c>
      <c r="AA385" s="613"/>
      <c r="AC385" s="620">
        <f t="shared" si="1"/>
        <v>10.43307914</v>
      </c>
    </row>
    <row r="386" ht="19.5" customHeight="1">
      <c r="A386" s="613">
        <f>A384+1</f>
        <v>189</v>
      </c>
      <c r="B386" s="613" t="s">
        <v>1068</v>
      </c>
      <c r="C386" s="613" t="s">
        <v>478</v>
      </c>
      <c r="D386" s="613" t="s">
        <v>261</v>
      </c>
      <c r="E386" s="614">
        <v>429.0</v>
      </c>
      <c r="F386" s="630"/>
      <c r="G386" s="616"/>
      <c r="H386" s="614"/>
      <c r="I386" s="614"/>
      <c r="J386" s="615">
        <v>229.901</v>
      </c>
      <c r="K386" s="613" t="s">
        <v>1068</v>
      </c>
      <c r="L386" s="619">
        <f>H385+H387</f>
        <v>840</v>
      </c>
      <c r="M386" s="616">
        <v>420.0</v>
      </c>
      <c r="N386" s="616">
        <v>223.0</v>
      </c>
      <c r="O386" s="616">
        <v>211.0</v>
      </c>
      <c r="P386" s="616">
        <v>434.0</v>
      </c>
      <c r="Q386" s="616">
        <v>218.0</v>
      </c>
      <c r="R386" s="616">
        <v>213.0</v>
      </c>
      <c r="S386" s="616">
        <v>431.0</v>
      </c>
      <c r="T386" s="617">
        <v>394790.301</v>
      </c>
      <c r="U386" s="617">
        <v>3149607.948</v>
      </c>
      <c r="V386" s="618"/>
      <c r="W386" s="613"/>
      <c r="X386" s="613" t="s">
        <v>1196</v>
      </c>
      <c r="Y386" s="613" t="s">
        <v>769</v>
      </c>
      <c r="Z386" s="613" t="s">
        <v>764</v>
      </c>
      <c r="AA386" s="613"/>
      <c r="AC386" s="620">
        <f t="shared" si="1"/>
        <v>0</v>
      </c>
    </row>
    <row r="387" ht="19.5" customHeight="1">
      <c r="A387" s="613"/>
      <c r="B387" s="613"/>
      <c r="C387" s="613"/>
      <c r="D387" s="613"/>
      <c r="E387" s="614"/>
      <c r="F387" s="630"/>
      <c r="G387" s="616"/>
      <c r="H387" s="614">
        <v>429.0</v>
      </c>
      <c r="I387" s="614">
        <f>H387+I385</f>
        <v>73460.554</v>
      </c>
      <c r="J387" s="615"/>
      <c r="K387" s="613"/>
      <c r="L387" s="619"/>
      <c r="M387" s="616"/>
      <c r="N387" s="616"/>
      <c r="O387" s="616"/>
      <c r="P387" s="616"/>
      <c r="Q387" s="616"/>
      <c r="R387" s="616"/>
      <c r="S387" s="616"/>
      <c r="T387" s="617"/>
      <c r="U387" s="617"/>
      <c r="V387" s="618"/>
      <c r="W387" s="613"/>
      <c r="X387" s="613" t="s">
        <v>1068</v>
      </c>
      <c r="Y387" s="613" t="s">
        <v>1068</v>
      </c>
      <c r="Z387" s="613" t="s">
        <v>1068</v>
      </c>
      <c r="AA387" s="613"/>
      <c r="AC387" s="620">
        <f t="shared" si="1"/>
        <v>10.49436486</v>
      </c>
    </row>
    <row r="388" ht="19.5" customHeight="1">
      <c r="A388" s="613">
        <f>A386+1</f>
        <v>190</v>
      </c>
      <c r="B388" s="613" t="s">
        <v>1068</v>
      </c>
      <c r="C388" s="613" t="s">
        <v>479</v>
      </c>
      <c r="D388" s="613" t="s">
        <v>261</v>
      </c>
      <c r="E388" s="614">
        <v>392.643</v>
      </c>
      <c r="F388" s="630"/>
      <c r="G388" s="616"/>
      <c r="H388" s="614"/>
      <c r="I388" s="614"/>
      <c r="J388" s="615">
        <v>230.601</v>
      </c>
      <c r="K388" s="613" t="s">
        <v>1068</v>
      </c>
      <c r="L388" s="619">
        <f>H387+H389</f>
        <v>821.643</v>
      </c>
      <c r="M388" s="616">
        <v>410.8215</v>
      </c>
      <c r="N388" s="616">
        <v>218.0</v>
      </c>
      <c r="O388" s="616">
        <v>213.0</v>
      </c>
      <c r="P388" s="616">
        <v>431.0</v>
      </c>
      <c r="Q388" s="616">
        <v>218.0</v>
      </c>
      <c r="R388" s="616">
        <v>208.0</v>
      </c>
      <c r="S388" s="616">
        <v>426.0</v>
      </c>
      <c r="T388" s="617">
        <v>395204.006</v>
      </c>
      <c r="U388" s="617">
        <v>3149721.479</v>
      </c>
      <c r="V388" s="618"/>
      <c r="W388" s="613"/>
      <c r="X388" s="613" t="s">
        <v>1196</v>
      </c>
      <c r="Y388" s="613" t="s">
        <v>769</v>
      </c>
      <c r="Z388" s="613" t="s">
        <v>764</v>
      </c>
      <c r="AA388" s="613"/>
      <c r="AC388" s="620">
        <f t="shared" si="1"/>
        <v>0</v>
      </c>
    </row>
    <row r="389" ht="19.5" customHeight="1">
      <c r="A389" s="613"/>
      <c r="B389" s="613"/>
      <c r="C389" s="613"/>
      <c r="D389" s="613"/>
      <c r="E389" s="614"/>
      <c r="F389" s="630"/>
      <c r="G389" s="616"/>
      <c r="H389" s="614">
        <v>392.643</v>
      </c>
      <c r="I389" s="614">
        <f>H389+I387</f>
        <v>73853.197</v>
      </c>
      <c r="J389" s="615"/>
      <c r="K389" s="613"/>
      <c r="L389" s="619"/>
      <c r="M389" s="616"/>
      <c r="N389" s="616"/>
      <c r="O389" s="616"/>
      <c r="P389" s="616"/>
      <c r="Q389" s="616"/>
      <c r="R389" s="616"/>
      <c r="S389" s="616"/>
      <c r="T389" s="617"/>
      <c r="U389" s="617"/>
      <c r="V389" s="618"/>
      <c r="W389" s="613"/>
      <c r="X389" s="613" t="s">
        <v>1068</v>
      </c>
      <c r="Y389" s="613" t="s">
        <v>1068</v>
      </c>
      <c r="Z389" s="613" t="s">
        <v>1068</v>
      </c>
      <c r="AA389" s="613"/>
      <c r="AC389" s="620">
        <f t="shared" si="1"/>
        <v>10.55045671</v>
      </c>
    </row>
    <row r="390" ht="19.5" customHeight="1">
      <c r="A390" s="613">
        <f>A388+1</f>
        <v>191</v>
      </c>
      <c r="B390" s="613" t="s">
        <v>1197</v>
      </c>
      <c r="C390" s="613" t="s">
        <v>480</v>
      </c>
      <c r="D390" s="613" t="s">
        <v>279</v>
      </c>
      <c r="E390" s="614">
        <v>400.999</v>
      </c>
      <c r="F390" s="630"/>
      <c r="G390" s="616">
        <f>SUM(H368:H389)</f>
        <v>4377.643</v>
      </c>
      <c r="H390" s="614"/>
      <c r="I390" s="614"/>
      <c r="J390" s="615">
        <v>230.64</v>
      </c>
      <c r="K390" s="613" t="s">
        <v>1198</v>
      </c>
      <c r="L390" s="619">
        <f>H389+H391</f>
        <v>793.642</v>
      </c>
      <c r="M390" s="616">
        <v>396.821</v>
      </c>
      <c r="N390" s="616">
        <v>181.0</v>
      </c>
      <c r="O390" s="616">
        <v>187.0</v>
      </c>
      <c r="P390" s="616">
        <v>368.0</v>
      </c>
      <c r="Q390" s="616">
        <v>186.0</v>
      </c>
      <c r="R390" s="616">
        <v>191.0</v>
      </c>
      <c r="S390" s="616">
        <v>377.0</v>
      </c>
      <c r="T390" s="617">
        <v>395582.65</v>
      </c>
      <c r="U390" s="617">
        <v>3149825.388</v>
      </c>
      <c r="V390" s="618"/>
      <c r="W390" s="613"/>
      <c r="X390" s="613" t="s">
        <v>1196</v>
      </c>
      <c r="Y390" s="613" t="s">
        <v>769</v>
      </c>
      <c r="Z390" s="613" t="s">
        <v>764</v>
      </c>
      <c r="AA390" s="613"/>
      <c r="AC390" s="620">
        <f t="shared" si="1"/>
        <v>0</v>
      </c>
    </row>
    <row r="391" ht="19.5" customHeight="1">
      <c r="A391" s="613"/>
      <c r="B391" s="613"/>
      <c r="C391" s="613"/>
      <c r="D391" s="613"/>
      <c r="E391" s="614"/>
      <c r="F391" s="630"/>
      <c r="G391" s="616"/>
      <c r="H391" s="614">
        <v>400.999</v>
      </c>
      <c r="I391" s="614">
        <f>H391+I389</f>
        <v>74254.196</v>
      </c>
      <c r="J391" s="615"/>
      <c r="K391" s="613"/>
      <c r="L391" s="619"/>
      <c r="M391" s="616"/>
      <c r="N391" s="616"/>
      <c r="O391" s="616"/>
      <c r="P391" s="616"/>
      <c r="Q391" s="616"/>
      <c r="R391" s="616"/>
      <c r="S391" s="616"/>
      <c r="T391" s="617"/>
      <c r="U391" s="617"/>
      <c r="V391" s="618"/>
      <c r="W391" s="613"/>
      <c r="X391" s="613" t="s">
        <v>1068</v>
      </c>
      <c r="Y391" s="613" t="s">
        <v>1068</v>
      </c>
      <c r="Z391" s="613" t="s">
        <v>1068</v>
      </c>
      <c r="AA391" s="613"/>
      <c r="AC391" s="620">
        <f t="shared" si="1"/>
        <v>10.60774229</v>
      </c>
    </row>
    <row r="392" ht="19.5" customHeight="1">
      <c r="A392" s="613">
        <f>A390+1</f>
        <v>192</v>
      </c>
      <c r="B392" s="613" t="s">
        <v>1068</v>
      </c>
      <c r="C392" s="613" t="s">
        <v>481</v>
      </c>
      <c r="D392" s="613" t="s">
        <v>261</v>
      </c>
      <c r="E392" s="614">
        <v>437.0</v>
      </c>
      <c r="F392" s="630"/>
      <c r="G392" s="616"/>
      <c r="H392" s="614"/>
      <c r="I392" s="614"/>
      <c r="J392" s="615">
        <v>230.441</v>
      </c>
      <c r="K392" s="613" t="s">
        <v>1068</v>
      </c>
      <c r="L392" s="619">
        <f>H391+H393</f>
        <v>837.999</v>
      </c>
      <c r="M392" s="616">
        <v>418.9995</v>
      </c>
      <c r="N392" s="616">
        <v>215.0</v>
      </c>
      <c r="O392" s="616">
        <v>204.0</v>
      </c>
      <c r="P392" s="616">
        <v>419.0</v>
      </c>
      <c r="Q392" s="616">
        <v>211.0</v>
      </c>
      <c r="R392" s="616">
        <v>208.0</v>
      </c>
      <c r="S392" s="616">
        <v>419.0</v>
      </c>
      <c r="T392" s="617">
        <v>395981.429</v>
      </c>
      <c r="U392" s="617">
        <v>3149867.524</v>
      </c>
      <c r="V392" s="618"/>
      <c r="W392" s="613"/>
      <c r="X392" s="613" t="s">
        <v>1193</v>
      </c>
      <c r="Y392" s="613" t="s">
        <v>769</v>
      </c>
      <c r="Z392" s="613" t="s">
        <v>764</v>
      </c>
      <c r="AA392" s="613"/>
      <c r="AC392" s="620">
        <f t="shared" si="1"/>
        <v>0</v>
      </c>
    </row>
    <row r="393" ht="30.75" customHeight="1">
      <c r="A393" s="613"/>
      <c r="B393" s="613"/>
      <c r="C393" s="613"/>
      <c r="D393" s="613"/>
      <c r="E393" s="614"/>
      <c r="F393" s="630"/>
      <c r="G393" s="616"/>
      <c r="H393" s="614">
        <v>437.0</v>
      </c>
      <c r="I393" s="614">
        <f>H393+I391</f>
        <v>74691.196</v>
      </c>
      <c r="J393" s="615"/>
      <c r="K393" s="613"/>
      <c r="L393" s="619"/>
      <c r="M393" s="616"/>
      <c r="N393" s="616"/>
      <c r="O393" s="616"/>
      <c r="P393" s="616"/>
      <c r="Q393" s="616"/>
      <c r="R393" s="616"/>
      <c r="S393" s="616"/>
      <c r="T393" s="617"/>
      <c r="U393" s="617"/>
      <c r="V393" s="618" t="s">
        <v>1199</v>
      </c>
      <c r="W393" s="613"/>
      <c r="X393" s="613" t="s">
        <v>1068</v>
      </c>
      <c r="Y393" s="613" t="s">
        <v>1068</v>
      </c>
      <c r="Z393" s="613" t="s">
        <v>1068</v>
      </c>
      <c r="AA393" s="613"/>
      <c r="AC393" s="620">
        <f t="shared" si="1"/>
        <v>10.67017086</v>
      </c>
    </row>
    <row r="394" ht="19.5" customHeight="1">
      <c r="A394" s="613">
        <f>A392+1</f>
        <v>193</v>
      </c>
      <c r="B394" s="613" t="s">
        <v>1068</v>
      </c>
      <c r="C394" s="613" t="s">
        <v>482</v>
      </c>
      <c r="D394" s="613" t="s">
        <v>249</v>
      </c>
      <c r="E394" s="614">
        <v>403.0</v>
      </c>
      <c r="F394" s="630"/>
      <c r="G394" s="616"/>
      <c r="H394" s="614"/>
      <c r="I394" s="614"/>
      <c r="J394" s="615">
        <v>230.709</v>
      </c>
      <c r="K394" s="613" t="s">
        <v>1068</v>
      </c>
      <c r="L394" s="619">
        <f>H393+H395</f>
        <v>840</v>
      </c>
      <c r="M394" s="616">
        <v>420.0</v>
      </c>
      <c r="N394" s="616">
        <v>234.0</v>
      </c>
      <c r="O394" s="616">
        <v>223.0</v>
      </c>
      <c r="P394" s="616">
        <v>457.0</v>
      </c>
      <c r="Q394" s="616">
        <v>230.0</v>
      </c>
      <c r="R394" s="616">
        <v>217.0</v>
      </c>
      <c r="S394" s="616">
        <v>447.0</v>
      </c>
      <c r="T394" s="617">
        <v>396416.01</v>
      </c>
      <c r="U394" s="617">
        <v>3149913.444</v>
      </c>
      <c r="V394" s="618"/>
      <c r="W394" s="613"/>
      <c r="X394" s="613" t="s">
        <v>1193</v>
      </c>
      <c r="Y394" s="613" t="s">
        <v>769</v>
      </c>
      <c r="Z394" s="613" t="s">
        <v>764</v>
      </c>
      <c r="AA394" s="613"/>
      <c r="AC394" s="620">
        <f t="shared" si="1"/>
        <v>0</v>
      </c>
    </row>
    <row r="395" ht="19.5" customHeight="1">
      <c r="A395" s="613"/>
      <c r="B395" s="613"/>
      <c r="C395" s="613"/>
      <c r="D395" s="613"/>
      <c r="E395" s="614"/>
      <c r="F395" s="630"/>
      <c r="G395" s="616"/>
      <c r="H395" s="614">
        <v>403.0</v>
      </c>
      <c r="I395" s="614">
        <f>H395+I393</f>
        <v>75094.196</v>
      </c>
      <c r="J395" s="615"/>
      <c r="K395" s="613"/>
      <c r="L395" s="619"/>
      <c r="M395" s="616"/>
      <c r="N395" s="616"/>
      <c r="O395" s="616"/>
      <c r="P395" s="616"/>
      <c r="Q395" s="616"/>
      <c r="R395" s="616"/>
      <c r="S395" s="616"/>
      <c r="T395" s="617"/>
      <c r="U395" s="617"/>
      <c r="V395" s="618"/>
      <c r="W395" s="613"/>
      <c r="X395" s="613" t="s">
        <v>1068</v>
      </c>
      <c r="Y395" s="613" t="s">
        <v>1068</v>
      </c>
      <c r="Z395" s="613" t="s">
        <v>1068</v>
      </c>
      <c r="AA395" s="613"/>
      <c r="AC395" s="620">
        <f t="shared" si="1"/>
        <v>10.72774229</v>
      </c>
    </row>
    <row r="396" ht="19.5" customHeight="1">
      <c r="A396" s="613">
        <f>A394+1</f>
        <v>194</v>
      </c>
      <c r="B396" s="613" t="s">
        <v>1068</v>
      </c>
      <c r="C396" s="613" t="s">
        <v>483</v>
      </c>
      <c r="D396" s="613" t="s">
        <v>237</v>
      </c>
      <c r="E396" s="614">
        <v>412.0</v>
      </c>
      <c r="F396" s="630"/>
      <c r="G396" s="616"/>
      <c r="H396" s="614"/>
      <c r="I396" s="614"/>
      <c r="J396" s="615">
        <v>232.563</v>
      </c>
      <c r="K396" s="613" t="s">
        <v>1068</v>
      </c>
      <c r="L396" s="619">
        <f>H395+H397</f>
        <v>815</v>
      </c>
      <c r="M396" s="616">
        <v>407.5</v>
      </c>
      <c r="N396" s="616">
        <v>181.0</v>
      </c>
      <c r="O396" s="616">
        <v>196.0</v>
      </c>
      <c r="P396" s="616">
        <v>377.0</v>
      </c>
      <c r="Q396" s="616">
        <v>187.0</v>
      </c>
      <c r="R396" s="616">
        <v>199.0</v>
      </c>
      <c r="S396" s="616">
        <v>386.0</v>
      </c>
      <c r="T396" s="617">
        <v>396816.779</v>
      </c>
      <c r="U396" s="617">
        <v>3149955.791</v>
      </c>
      <c r="V396" s="618"/>
      <c r="W396" s="613"/>
      <c r="X396" s="613" t="s">
        <v>1193</v>
      </c>
      <c r="Y396" s="613" t="s">
        <v>769</v>
      </c>
      <c r="Z396" s="613" t="s">
        <v>764</v>
      </c>
      <c r="AA396" s="613"/>
      <c r="AC396" s="620">
        <f t="shared" si="1"/>
        <v>0</v>
      </c>
    </row>
    <row r="397" ht="19.5" customHeight="1">
      <c r="A397" s="613"/>
      <c r="B397" s="613"/>
      <c r="C397" s="613"/>
      <c r="D397" s="613"/>
      <c r="E397" s="614"/>
      <c r="F397" s="630"/>
      <c r="G397" s="616"/>
      <c r="H397" s="614">
        <v>412.0</v>
      </c>
      <c r="I397" s="614">
        <f>H397+I395</f>
        <v>75506.196</v>
      </c>
      <c r="J397" s="615"/>
      <c r="K397" s="613"/>
      <c r="L397" s="619"/>
      <c r="M397" s="616"/>
      <c r="N397" s="616"/>
      <c r="O397" s="616"/>
      <c r="P397" s="616"/>
      <c r="Q397" s="616"/>
      <c r="R397" s="616"/>
      <c r="S397" s="616"/>
      <c r="T397" s="617"/>
      <c r="U397" s="617"/>
      <c r="V397" s="618"/>
      <c r="W397" s="613"/>
      <c r="X397" s="613" t="s">
        <v>1068</v>
      </c>
      <c r="Y397" s="613" t="s">
        <v>1068</v>
      </c>
      <c r="Z397" s="613" t="s">
        <v>1068</v>
      </c>
      <c r="AA397" s="613"/>
      <c r="AC397" s="620">
        <f t="shared" si="1"/>
        <v>10.78659943</v>
      </c>
    </row>
    <row r="398" ht="19.5" customHeight="1">
      <c r="A398" s="613">
        <f>A396+1</f>
        <v>195</v>
      </c>
      <c r="B398" s="613" t="s">
        <v>1068</v>
      </c>
      <c r="C398" s="613" t="s">
        <v>484</v>
      </c>
      <c r="D398" s="613" t="s">
        <v>261</v>
      </c>
      <c r="E398" s="614">
        <v>424.0</v>
      </c>
      <c r="F398" s="630"/>
      <c r="G398" s="616"/>
      <c r="H398" s="614"/>
      <c r="I398" s="614"/>
      <c r="J398" s="615">
        <v>231.627</v>
      </c>
      <c r="K398" s="613" t="s">
        <v>1068</v>
      </c>
      <c r="L398" s="619">
        <f>H397+H399</f>
        <v>836</v>
      </c>
      <c r="M398" s="616">
        <v>418.0</v>
      </c>
      <c r="N398" s="616">
        <v>217.0</v>
      </c>
      <c r="O398" s="616">
        <v>210.0</v>
      </c>
      <c r="P398" s="616">
        <v>427.0</v>
      </c>
      <c r="Q398" s="616">
        <v>214.0</v>
      </c>
      <c r="R398" s="616">
        <v>211.0</v>
      </c>
      <c r="S398" s="616">
        <v>425.0</v>
      </c>
      <c r="T398" s="617">
        <v>397226.498</v>
      </c>
      <c r="U398" s="617">
        <v>3149999.083</v>
      </c>
      <c r="V398" s="618"/>
      <c r="W398" s="613"/>
      <c r="X398" s="613" t="s">
        <v>1193</v>
      </c>
      <c r="Y398" s="613" t="s">
        <v>769</v>
      </c>
      <c r="Z398" s="613" t="s">
        <v>764</v>
      </c>
      <c r="AA398" s="613"/>
      <c r="AC398" s="620">
        <f t="shared" si="1"/>
        <v>0</v>
      </c>
    </row>
    <row r="399" ht="19.5" customHeight="1">
      <c r="A399" s="613"/>
      <c r="B399" s="613"/>
      <c r="C399" s="613"/>
      <c r="D399" s="613"/>
      <c r="E399" s="614"/>
      <c r="F399" s="630"/>
      <c r="G399" s="616"/>
      <c r="H399" s="614">
        <v>424.0</v>
      </c>
      <c r="I399" s="614">
        <f>H399+I397</f>
        <v>75930.196</v>
      </c>
      <c r="J399" s="615"/>
      <c r="K399" s="613"/>
      <c r="L399" s="619"/>
      <c r="M399" s="616"/>
      <c r="N399" s="616"/>
      <c r="O399" s="616"/>
      <c r="P399" s="616"/>
      <c r="Q399" s="616"/>
      <c r="R399" s="616"/>
      <c r="S399" s="616"/>
      <c r="T399" s="617"/>
      <c r="U399" s="617"/>
      <c r="V399" s="618"/>
      <c r="W399" s="613"/>
      <c r="X399" s="613" t="s">
        <v>1068</v>
      </c>
      <c r="Y399" s="613" t="s">
        <v>1068</v>
      </c>
      <c r="Z399" s="613" t="s">
        <v>1068</v>
      </c>
      <c r="AA399" s="613"/>
      <c r="AC399" s="620">
        <f t="shared" si="1"/>
        <v>10.84717086</v>
      </c>
    </row>
    <row r="400" ht="19.5" customHeight="1">
      <c r="A400" s="613">
        <f>A398+1</f>
        <v>196</v>
      </c>
      <c r="B400" s="613" t="s">
        <v>1068</v>
      </c>
      <c r="C400" s="613" t="s">
        <v>485</v>
      </c>
      <c r="D400" s="613" t="s">
        <v>261</v>
      </c>
      <c r="E400" s="614">
        <v>416.0</v>
      </c>
      <c r="F400" s="630"/>
      <c r="G400" s="616"/>
      <c r="H400" s="614"/>
      <c r="I400" s="614"/>
      <c r="J400" s="615">
        <v>232.214</v>
      </c>
      <c r="K400" s="613" t="s">
        <v>1068</v>
      </c>
      <c r="L400" s="619">
        <f>H399+H401</f>
        <v>840</v>
      </c>
      <c r="M400" s="616">
        <v>420.0</v>
      </c>
      <c r="N400" s="616">
        <v>215.0</v>
      </c>
      <c r="O400" s="616">
        <v>222.0</v>
      </c>
      <c r="P400" s="616">
        <v>437.0</v>
      </c>
      <c r="Q400" s="616">
        <v>215.0</v>
      </c>
      <c r="R400" s="616">
        <v>218.0</v>
      </c>
      <c r="S400" s="616">
        <v>433.0</v>
      </c>
      <c r="T400" s="617">
        <v>397648.151</v>
      </c>
      <c r="U400" s="617">
        <v>3150043.637</v>
      </c>
      <c r="V400" s="618"/>
      <c r="W400" s="613"/>
      <c r="X400" s="613" t="s">
        <v>1193</v>
      </c>
      <c r="Y400" s="613" t="s">
        <v>769</v>
      </c>
      <c r="Z400" s="613" t="s">
        <v>764</v>
      </c>
      <c r="AA400" s="613"/>
      <c r="AC400" s="620">
        <f t="shared" si="1"/>
        <v>0</v>
      </c>
    </row>
    <row r="401" ht="19.5" customHeight="1">
      <c r="A401" s="613"/>
      <c r="B401" s="613"/>
      <c r="C401" s="613"/>
      <c r="D401" s="613"/>
      <c r="E401" s="614"/>
      <c r="F401" s="630"/>
      <c r="G401" s="616"/>
      <c r="H401" s="614">
        <v>416.0</v>
      </c>
      <c r="I401" s="614">
        <f>H401+I399</f>
        <v>76346.196</v>
      </c>
      <c r="J401" s="615"/>
      <c r="K401" s="613"/>
      <c r="L401" s="619"/>
      <c r="M401" s="616"/>
      <c r="N401" s="616"/>
      <c r="O401" s="616"/>
      <c r="P401" s="616"/>
      <c r="Q401" s="616"/>
      <c r="R401" s="616"/>
      <c r="S401" s="616"/>
      <c r="T401" s="617"/>
      <c r="U401" s="617"/>
      <c r="V401" s="618"/>
      <c r="W401" s="613"/>
      <c r="X401" s="613" t="s">
        <v>1068</v>
      </c>
      <c r="Y401" s="613" t="s">
        <v>1068</v>
      </c>
      <c r="Z401" s="613" t="s">
        <v>1068</v>
      </c>
      <c r="AA401" s="613"/>
      <c r="AC401" s="620">
        <f t="shared" si="1"/>
        <v>10.90659943</v>
      </c>
    </row>
    <row r="402" ht="19.5" customHeight="1">
      <c r="A402" s="613">
        <f>A400+1</f>
        <v>197</v>
      </c>
      <c r="B402" s="613" t="s">
        <v>1068</v>
      </c>
      <c r="C402" s="613" t="s">
        <v>486</v>
      </c>
      <c r="D402" s="613" t="s">
        <v>237</v>
      </c>
      <c r="E402" s="614">
        <v>410.0</v>
      </c>
      <c r="F402" s="630"/>
      <c r="G402" s="616"/>
      <c r="H402" s="614"/>
      <c r="I402" s="614"/>
      <c r="J402" s="615">
        <v>232.479</v>
      </c>
      <c r="K402" s="613" t="s">
        <v>1068</v>
      </c>
      <c r="L402" s="619">
        <f>H401+H403</f>
        <v>826</v>
      </c>
      <c r="M402" s="616">
        <v>413.0</v>
      </c>
      <c r="N402" s="616">
        <v>195.0</v>
      </c>
      <c r="O402" s="616">
        <v>192.0</v>
      </c>
      <c r="P402" s="616">
        <v>387.0</v>
      </c>
      <c r="Q402" s="616">
        <v>199.0</v>
      </c>
      <c r="R402" s="616">
        <v>196.0</v>
      </c>
      <c r="S402" s="616">
        <v>395.0</v>
      </c>
      <c r="T402" s="617">
        <v>398061.848</v>
      </c>
      <c r="U402" s="617">
        <v>3150087.349</v>
      </c>
      <c r="V402" s="618"/>
      <c r="W402" s="613"/>
      <c r="X402" s="613" t="s">
        <v>768</v>
      </c>
      <c r="Y402" s="613" t="s">
        <v>769</v>
      </c>
      <c r="Z402" s="613" t="s">
        <v>764</v>
      </c>
      <c r="AA402" s="613"/>
      <c r="AC402" s="620">
        <f t="shared" si="1"/>
        <v>0</v>
      </c>
    </row>
    <row r="403" ht="19.5" customHeight="1">
      <c r="A403" s="613"/>
      <c r="B403" s="613"/>
      <c r="C403" s="613"/>
      <c r="D403" s="613"/>
      <c r="E403" s="614"/>
      <c r="F403" s="630"/>
      <c r="G403" s="616"/>
      <c r="H403" s="614">
        <v>410.0</v>
      </c>
      <c r="I403" s="614">
        <f>H403+I401</f>
        <v>76756.196</v>
      </c>
      <c r="J403" s="615"/>
      <c r="K403" s="613"/>
      <c r="L403" s="619"/>
      <c r="M403" s="616"/>
      <c r="N403" s="616"/>
      <c r="O403" s="616"/>
      <c r="P403" s="616"/>
      <c r="Q403" s="616"/>
      <c r="R403" s="616"/>
      <c r="S403" s="616"/>
      <c r="T403" s="617"/>
      <c r="U403" s="617"/>
      <c r="V403" s="618" t="s">
        <v>1191</v>
      </c>
      <c r="W403" s="613"/>
      <c r="X403" s="613" t="s">
        <v>1068</v>
      </c>
      <c r="Y403" s="613" t="s">
        <v>1068</v>
      </c>
      <c r="Z403" s="613" t="s">
        <v>1068</v>
      </c>
      <c r="AA403" s="613"/>
      <c r="AC403" s="620">
        <f t="shared" si="1"/>
        <v>10.96517086</v>
      </c>
    </row>
    <row r="404" ht="19.5" customHeight="1">
      <c r="A404" s="613">
        <f>A402+1</f>
        <v>198</v>
      </c>
      <c r="B404" s="613" t="s">
        <v>1068</v>
      </c>
      <c r="C404" s="613" t="s">
        <v>487</v>
      </c>
      <c r="D404" s="613" t="s">
        <v>261</v>
      </c>
      <c r="E404" s="614">
        <v>415.0</v>
      </c>
      <c r="F404" s="630"/>
      <c r="G404" s="616"/>
      <c r="H404" s="614"/>
      <c r="I404" s="614"/>
      <c r="J404" s="615">
        <v>232.248</v>
      </c>
      <c r="K404" s="613" t="s">
        <v>1068</v>
      </c>
      <c r="L404" s="619">
        <f>H403+H405</f>
        <v>825</v>
      </c>
      <c r="M404" s="616">
        <v>412.5</v>
      </c>
      <c r="N404" s="616">
        <v>219.0</v>
      </c>
      <c r="O404" s="616">
        <v>214.0</v>
      </c>
      <c r="P404" s="616">
        <v>433.0</v>
      </c>
      <c r="Q404" s="616">
        <v>216.0</v>
      </c>
      <c r="R404" s="616">
        <v>212.0</v>
      </c>
      <c r="S404" s="616">
        <v>428.0</v>
      </c>
      <c r="T404" s="617">
        <v>398469.578</v>
      </c>
      <c r="U404" s="617">
        <v>3150130.432</v>
      </c>
      <c r="V404" s="618"/>
      <c r="W404" s="613"/>
      <c r="X404" s="613" t="s">
        <v>768</v>
      </c>
      <c r="Y404" s="613" t="s">
        <v>769</v>
      </c>
      <c r="Z404" s="613" t="s">
        <v>764</v>
      </c>
      <c r="AA404" s="613"/>
      <c r="AC404" s="620">
        <f t="shared" si="1"/>
        <v>0</v>
      </c>
    </row>
    <row r="405" ht="19.5" customHeight="1">
      <c r="A405" s="613"/>
      <c r="B405" s="613"/>
      <c r="C405" s="613"/>
      <c r="D405" s="613"/>
      <c r="E405" s="614"/>
      <c r="F405" s="630"/>
      <c r="G405" s="616"/>
      <c r="H405" s="614">
        <v>415.0</v>
      </c>
      <c r="I405" s="614">
        <f>H405+I403</f>
        <v>77171.196</v>
      </c>
      <c r="J405" s="615"/>
      <c r="K405" s="613"/>
      <c r="L405" s="619"/>
      <c r="M405" s="616"/>
      <c r="N405" s="616"/>
      <c r="O405" s="616"/>
      <c r="P405" s="616"/>
      <c r="Q405" s="616"/>
      <c r="R405" s="616"/>
      <c r="S405" s="616"/>
      <c r="T405" s="617"/>
      <c r="U405" s="617"/>
      <c r="V405" s="618"/>
      <c r="W405" s="613"/>
      <c r="X405" s="613" t="s">
        <v>1068</v>
      </c>
      <c r="Y405" s="613" t="s">
        <v>1068</v>
      </c>
      <c r="Z405" s="613" t="s">
        <v>1068</v>
      </c>
      <c r="AA405" s="613"/>
      <c r="AC405" s="620">
        <f t="shared" si="1"/>
        <v>11.02445657</v>
      </c>
    </row>
    <row r="406" ht="19.5" customHeight="1">
      <c r="A406" s="613">
        <f>A404+1</f>
        <v>199</v>
      </c>
      <c r="B406" s="613" t="s">
        <v>1068</v>
      </c>
      <c r="C406" s="613" t="s">
        <v>488</v>
      </c>
      <c r="D406" s="613" t="s">
        <v>261</v>
      </c>
      <c r="E406" s="614">
        <v>412.0</v>
      </c>
      <c r="F406" s="630"/>
      <c r="G406" s="616"/>
      <c r="H406" s="614"/>
      <c r="I406" s="614"/>
      <c r="J406" s="615">
        <v>231.052</v>
      </c>
      <c r="K406" s="613" t="s">
        <v>1068</v>
      </c>
      <c r="L406" s="619">
        <f>H405+H407</f>
        <v>827</v>
      </c>
      <c r="M406" s="616">
        <v>413.5</v>
      </c>
      <c r="N406" s="616">
        <v>202.0</v>
      </c>
      <c r="O406" s="616">
        <v>221.0</v>
      </c>
      <c r="P406" s="616">
        <v>423.0</v>
      </c>
      <c r="Q406" s="616">
        <v>204.0</v>
      </c>
      <c r="R406" s="616">
        <v>217.0</v>
      </c>
      <c r="S406" s="616">
        <v>421.0</v>
      </c>
      <c r="T406" s="617">
        <v>398882.28</v>
      </c>
      <c r="U406" s="617">
        <v>3150174.039</v>
      </c>
      <c r="V406" s="618"/>
      <c r="W406" s="613"/>
      <c r="X406" s="613" t="s">
        <v>768</v>
      </c>
      <c r="Y406" s="613" t="s">
        <v>769</v>
      </c>
      <c r="Z406" s="613" t="s">
        <v>764</v>
      </c>
      <c r="AA406" s="613"/>
      <c r="AC406" s="620">
        <f t="shared" si="1"/>
        <v>0</v>
      </c>
    </row>
    <row r="407" ht="19.5" customHeight="1">
      <c r="A407" s="613"/>
      <c r="B407" s="613"/>
      <c r="C407" s="613"/>
      <c r="D407" s="613"/>
      <c r="E407" s="614"/>
      <c r="F407" s="630"/>
      <c r="G407" s="616"/>
      <c r="H407" s="614">
        <v>412.0</v>
      </c>
      <c r="I407" s="614">
        <f>H407+I405</f>
        <v>77583.196</v>
      </c>
      <c r="J407" s="615"/>
      <c r="K407" s="613"/>
      <c r="L407" s="619"/>
      <c r="M407" s="616"/>
      <c r="N407" s="616"/>
      <c r="O407" s="616"/>
      <c r="P407" s="616"/>
      <c r="Q407" s="616"/>
      <c r="R407" s="616"/>
      <c r="S407" s="616"/>
      <c r="T407" s="617"/>
      <c r="U407" s="617"/>
      <c r="V407" s="618"/>
      <c r="W407" s="613"/>
      <c r="X407" s="613" t="s">
        <v>1068</v>
      </c>
      <c r="Y407" s="613" t="s">
        <v>1068</v>
      </c>
      <c r="Z407" s="613" t="s">
        <v>1068</v>
      </c>
      <c r="AA407" s="613"/>
      <c r="AC407" s="620">
        <f t="shared" si="1"/>
        <v>11.08331371</v>
      </c>
    </row>
    <row r="408" ht="19.5" customHeight="1">
      <c r="A408" s="613">
        <f>A406+1</f>
        <v>200</v>
      </c>
      <c r="B408" s="613" t="s">
        <v>1068</v>
      </c>
      <c r="C408" s="613" t="s">
        <v>489</v>
      </c>
      <c r="D408" s="613" t="s">
        <v>287</v>
      </c>
      <c r="E408" s="614">
        <v>409.0</v>
      </c>
      <c r="F408" s="630"/>
      <c r="G408" s="616">
        <f>SUM(H390:H407)</f>
        <v>3729.999</v>
      </c>
      <c r="H408" s="614"/>
      <c r="I408" s="614"/>
      <c r="J408" s="615">
        <v>231.153</v>
      </c>
      <c r="K408" s="613" t="s">
        <v>1068</v>
      </c>
      <c r="L408" s="619">
        <f>H407+H409</f>
        <v>821</v>
      </c>
      <c r="M408" s="616">
        <v>410.5</v>
      </c>
      <c r="N408" s="616">
        <v>192.0</v>
      </c>
      <c r="O408" s="616">
        <v>195.0</v>
      </c>
      <c r="P408" s="616">
        <v>387.0</v>
      </c>
      <c r="Q408" s="616">
        <v>196.0</v>
      </c>
      <c r="R408" s="616">
        <v>198.0</v>
      </c>
      <c r="S408" s="616">
        <v>394.0</v>
      </c>
      <c r="T408" s="617">
        <v>399292.0</v>
      </c>
      <c r="U408" s="617">
        <v>3150217.332</v>
      </c>
      <c r="V408" s="618"/>
      <c r="W408" s="613"/>
      <c r="X408" s="613" t="s">
        <v>768</v>
      </c>
      <c r="Y408" s="613" t="s">
        <v>769</v>
      </c>
      <c r="Z408" s="613" t="s">
        <v>764</v>
      </c>
      <c r="AA408" s="613"/>
      <c r="AC408" s="620">
        <f t="shared" si="1"/>
        <v>0</v>
      </c>
    </row>
    <row r="409" ht="19.5" customHeight="1">
      <c r="A409" s="613"/>
      <c r="B409" s="613"/>
      <c r="C409" s="613"/>
      <c r="D409" s="613"/>
      <c r="E409" s="614"/>
      <c r="F409" s="630"/>
      <c r="G409" s="616"/>
      <c r="H409" s="614">
        <v>409.0</v>
      </c>
      <c r="I409" s="614">
        <f>H409+I407</f>
        <v>77992.196</v>
      </c>
      <c r="J409" s="615"/>
      <c r="K409" s="613"/>
      <c r="L409" s="619"/>
      <c r="M409" s="616"/>
      <c r="N409" s="616"/>
      <c r="O409" s="616"/>
      <c r="P409" s="616"/>
      <c r="Q409" s="616"/>
      <c r="R409" s="616"/>
      <c r="S409" s="616"/>
      <c r="T409" s="617"/>
      <c r="U409" s="617"/>
      <c r="V409" s="618" t="s">
        <v>1191</v>
      </c>
      <c r="W409" s="613"/>
      <c r="X409" s="613" t="s">
        <v>1068</v>
      </c>
      <c r="Y409" s="613" t="s">
        <v>1068</v>
      </c>
      <c r="Z409" s="613" t="s">
        <v>1068</v>
      </c>
      <c r="AA409" s="613"/>
      <c r="AC409" s="620">
        <f t="shared" si="1"/>
        <v>11.14174229</v>
      </c>
    </row>
    <row r="410" ht="19.5" customHeight="1">
      <c r="A410" s="613">
        <f>A408+1</f>
        <v>201</v>
      </c>
      <c r="B410" s="613" t="s">
        <v>1068</v>
      </c>
      <c r="C410" s="613" t="s">
        <v>492</v>
      </c>
      <c r="D410" s="613" t="s">
        <v>261</v>
      </c>
      <c r="E410" s="614">
        <v>426.0</v>
      </c>
      <c r="F410" s="630"/>
      <c r="G410" s="616"/>
      <c r="H410" s="614"/>
      <c r="I410" s="614"/>
      <c r="J410" s="615">
        <v>230.133</v>
      </c>
      <c r="K410" s="613" t="s">
        <v>1068</v>
      </c>
      <c r="L410" s="619">
        <f>H409+H411</f>
        <v>835</v>
      </c>
      <c r="M410" s="616">
        <v>417.5</v>
      </c>
      <c r="N410" s="616">
        <v>215.0</v>
      </c>
      <c r="O410" s="616">
        <v>208.0</v>
      </c>
      <c r="P410" s="616">
        <v>423.0</v>
      </c>
      <c r="Q410" s="616">
        <v>212.0</v>
      </c>
      <c r="R410" s="616">
        <v>210.0</v>
      </c>
      <c r="S410" s="616">
        <v>422.0</v>
      </c>
      <c r="T410" s="617">
        <v>399698.735</v>
      </c>
      <c r="U410" s="617">
        <v>3150260.309</v>
      </c>
      <c r="V410" s="618"/>
      <c r="W410" s="613"/>
      <c r="X410" s="613" t="s">
        <v>768</v>
      </c>
      <c r="Y410" s="613" t="s">
        <v>769</v>
      </c>
      <c r="Z410" s="613" t="s">
        <v>764</v>
      </c>
      <c r="AA410" s="613"/>
      <c r="AC410" s="620">
        <f t="shared" si="1"/>
        <v>0</v>
      </c>
    </row>
    <row r="411" ht="19.5" customHeight="1">
      <c r="A411" s="613"/>
      <c r="B411" s="613"/>
      <c r="C411" s="613"/>
      <c r="D411" s="613"/>
      <c r="E411" s="614"/>
      <c r="F411" s="630"/>
      <c r="G411" s="616"/>
      <c r="H411" s="614">
        <v>426.0</v>
      </c>
      <c r="I411" s="614">
        <f>H411+I409</f>
        <v>78418.196</v>
      </c>
      <c r="J411" s="615"/>
      <c r="K411" s="613"/>
      <c r="L411" s="619"/>
      <c r="M411" s="616"/>
      <c r="N411" s="616"/>
      <c r="O411" s="616"/>
      <c r="P411" s="616"/>
      <c r="Q411" s="616"/>
      <c r="R411" s="616"/>
      <c r="S411" s="616"/>
      <c r="T411" s="617"/>
      <c r="U411" s="617"/>
      <c r="V411" s="618" t="s">
        <v>1200</v>
      </c>
      <c r="W411" s="613"/>
      <c r="X411" s="613" t="s">
        <v>1068</v>
      </c>
      <c r="Y411" s="613" t="s">
        <v>1068</v>
      </c>
      <c r="Z411" s="613" t="s">
        <v>1068</v>
      </c>
      <c r="AA411" s="613"/>
      <c r="AC411" s="620">
        <f t="shared" si="1"/>
        <v>11.20259943</v>
      </c>
    </row>
    <row r="412" ht="19.5" customHeight="1">
      <c r="A412" s="613">
        <f>A410+1</f>
        <v>202</v>
      </c>
      <c r="B412" s="613" t="s">
        <v>1068</v>
      </c>
      <c r="C412" s="613" t="s">
        <v>493</v>
      </c>
      <c r="D412" s="613" t="s">
        <v>237</v>
      </c>
      <c r="E412" s="614">
        <v>414.0</v>
      </c>
      <c r="F412" s="630"/>
      <c r="G412" s="616"/>
      <c r="H412" s="614"/>
      <c r="I412" s="614"/>
      <c r="J412" s="615">
        <v>234.25</v>
      </c>
      <c r="K412" s="613" t="s">
        <v>1068</v>
      </c>
      <c r="L412" s="619">
        <f>H411+H413</f>
        <v>840</v>
      </c>
      <c r="M412" s="616">
        <v>420.0</v>
      </c>
      <c r="N412" s="616">
        <v>219.0</v>
      </c>
      <c r="O412" s="616">
        <v>180.0</v>
      </c>
      <c r="P412" s="616">
        <v>399.0</v>
      </c>
      <c r="Q412" s="616">
        <v>218.0</v>
      </c>
      <c r="R412" s="616">
        <v>188.0</v>
      </c>
      <c r="S412" s="616">
        <v>406.0</v>
      </c>
      <c r="T412" s="617">
        <v>400122.377</v>
      </c>
      <c r="U412" s="617">
        <v>3150305.072</v>
      </c>
      <c r="V412" s="618"/>
      <c r="W412" s="613"/>
      <c r="X412" s="613" t="s">
        <v>768</v>
      </c>
      <c r="Y412" s="613" t="s">
        <v>769</v>
      </c>
      <c r="Z412" s="613" t="s">
        <v>764</v>
      </c>
      <c r="AA412" s="613"/>
      <c r="AC412" s="620">
        <f t="shared" si="1"/>
        <v>0</v>
      </c>
    </row>
    <row r="413" ht="19.5" customHeight="1">
      <c r="A413" s="613"/>
      <c r="B413" s="613"/>
      <c r="C413" s="613"/>
      <c r="D413" s="613"/>
      <c r="E413" s="614"/>
      <c r="F413" s="630"/>
      <c r="G413" s="616"/>
      <c r="H413" s="614">
        <v>414.0</v>
      </c>
      <c r="I413" s="614">
        <f>H413+I411</f>
        <v>78832.196</v>
      </c>
      <c r="J413" s="615"/>
      <c r="K413" s="613"/>
      <c r="L413" s="619"/>
      <c r="M413" s="616"/>
      <c r="N413" s="616"/>
      <c r="O413" s="616"/>
      <c r="P413" s="616"/>
      <c r="Q413" s="616"/>
      <c r="R413" s="616"/>
      <c r="S413" s="616"/>
      <c r="T413" s="617"/>
      <c r="U413" s="617"/>
      <c r="V413" s="618" t="s">
        <v>1200</v>
      </c>
      <c r="W413" s="613"/>
      <c r="X413" s="613" t="s">
        <v>1068</v>
      </c>
      <c r="Y413" s="613" t="s">
        <v>1068</v>
      </c>
      <c r="Z413" s="613" t="s">
        <v>1068</v>
      </c>
      <c r="AA413" s="613"/>
      <c r="AC413" s="620">
        <f t="shared" si="1"/>
        <v>11.26174229</v>
      </c>
    </row>
    <row r="414" ht="19.5" customHeight="1">
      <c r="A414" s="613">
        <f>A412+1</f>
        <v>203</v>
      </c>
      <c r="B414" s="613" t="s">
        <v>1068</v>
      </c>
      <c r="C414" s="613" t="s">
        <v>494</v>
      </c>
      <c r="D414" s="613" t="s">
        <v>249</v>
      </c>
      <c r="E414" s="614">
        <v>415.0</v>
      </c>
      <c r="F414" s="630"/>
      <c r="G414" s="616"/>
      <c r="H414" s="614"/>
      <c r="I414" s="614"/>
      <c r="J414" s="615">
        <v>233.698</v>
      </c>
      <c r="K414" s="613" t="s">
        <v>1068</v>
      </c>
      <c r="L414" s="619">
        <f>H413+H415</f>
        <v>829</v>
      </c>
      <c r="M414" s="616">
        <v>414.5</v>
      </c>
      <c r="N414" s="616">
        <v>235.0</v>
      </c>
      <c r="O414" s="616">
        <v>210.0</v>
      </c>
      <c r="P414" s="616">
        <v>445.0</v>
      </c>
      <c r="Q414" s="616">
        <v>227.0</v>
      </c>
      <c r="R414" s="616">
        <v>210.0</v>
      </c>
      <c r="S414" s="616">
        <v>437.0</v>
      </c>
      <c r="T414" s="617">
        <v>400534.085</v>
      </c>
      <c r="U414" s="617">
        <v>3150348.575</v>
      </c>
      <c r="V414" s="618"/>
      <c r="W414" s="613"/>
      <c r="X414" s="613" t="s">
        <v>768</v>
      </c>
      <c r="Y414" s="613" t="s">
        <v>769</v>
      </c>
      <c r="Z414" s="613" t="s">
        <v>764</v>
      </c>
      <c r="AA414" s="613"/>
      <c r="AC414" s="620">
        <f t="shared" si="1"/>
        <v>0</v>
      </c>
    </row>
    <row r="415" ht="19.5" customHeight="1">
      <c r="A415" s="613"/>
      <c r="B415" s="613"/>
      <c r="C415" s="613"/>
      <c r="D415" s="613"/>
      <c r="E415" s="614"/>
      <c r="F415" s="630"/>
      <c r="G415" s="616"/>
      <c r="H415" s="614">
        <v>415.0</v>
      </c>
      <c r="I415" s="614">
        <f>H415+I413</f>
        <v>79247.196</v>
      </c>
      <c r="J415" s="615"/>
      <c r="K415" s="613"/>
      <c r="L415" s="619"/>
      <c r="M415" s="616"/>
      <c r="N415" s="616"/>
      <c r="O415" s="616"/>
      <c r="P415" s="616"/>
      <c r="Q415" s="616"/>
      <c r="R415" s="616"/>
      <c r="S415" s="616"/>
      <c r="T415" s="617"/>
      <c r="U415" s="617"/>
      <c r="V415" s="618" t="s">
        <v>1189</v>
      </c>
      <c r="W415" s="613"/>
      <c r="X415" s="613" t="s">
        <v>1068</v>
      </c>
      <c r="Y415" s="613" t="s">
        <v>1068</v>
      </c>
      <c r="Z415" s="613" t="s">
        <v>1068</v>
      </c>
      <c r="AA415" s="613"/>
      <c r="AC415" s="620">
        <f t="shared" si="1"/>
        <v>11.321028</v>
      </c>
    </row>
    <row r="416" ht="19.5" customHeight="1">
      <c r="A416" s="613">
        <f>A414+1</f>
        <v>204</v>
      </c>
      <c r="B416" s="613" t="s">
        <v>1068</v>
      </c>
      <c r="C416" s="613" t="s">
        <v>495</v>
      </c>
      <c r="D416" s="613" t="s">
        <v>249</v>
      </c>
      <c r="E416" s="614">
        <v>378.0</v>
      </c>
      <c r="F416" s="630"/>
      <c r="G416" s="616"/>
      <c r="H416" s="614"/>
      <c r="I416" s="614"/>
      <c r="J416" s="615">
        <v>233.254</v>
      </c>
      <c r="K416" s="613" t="s">
        <v>1068</v>
      </c>
      <c r="L416" s="619">
        <f>H415+H417</f>
        <v>793</v>
      </c>
      <c r="M416" s="616">
        <v>396.5</v>
      </c>
      <c r="N416" s="616">
        <v>206.0</v>
      </c>
      <c r="O416" s="616">
        <v>199.0</v>
      </c>
      <c r="P416" s="616">
        <v>405.0</v>
      </c>
      <c r="Q416" s="616">
        <v>207.0</v>
      </c>
      <c r="R416" s="616">
        <v>196.0</v>
      </c>
      <c r="S416" s="616">
        <v>403.0</v>
      </c>
      <c r="T416" s="617">
        <v>400946.787</v>
      </c>
      <c r="U416" s="617">
        <v>3150392.183</v>
      </c>
      <c r="V416" s="618"/>
      <c r="W416" s="613"/>
      <c r="X416" s="613" t="s">
        <v>768</v>
      </c>
      <c r="Y416" s="613" t="s">
        <v>769</v>
      </c>
      <c r="Z416" s="613" t="s">
        <v>764</v>
      </c>
      <c r="AA416" s="613"/>
      <c r="AC416" s="620">
        <f t="shared" si="1"/>
        <v>0</v>
      </c>
    </row>
    <row r="417" ht="19.5" customHeight="1">
      <c r="A417" s="613"/>
      <c r="B417" s="613"/>
      <c r="C417" s="613"/>
      <c r="D417" s="613"/>
      <c r="E417" s="614"/>
      <c r="F417" s="630"/>
      <c r="G417" s="616"/>
      <c r="H417" s="614">
        <v>378.0</v>
      </c>
      <c r="I417" s="614">
        <f>H417+I415</f>
        <v>79625.196</v>
      </c>
      <c r="J417" s="615"/>
      <c r="K417" s="613"/>
      <c r="L417" s="619"/>
      <c r="M417" s="616"/>
      <c r="N417" s="616"/>
      <c r="O417" s="616"/>
      <c r="P417" s="616"/>
      <c r="Q417" s="616"/>
      <c r="R417" s="616"/>
      <c r="S417" s="616"/>
      <c r="T417" s="617"/>
      <c r="U417" s="617"/>
      <c r="V417" s="618"/>
      <c r="W417" s="613"/>
      <c r="X417" s="613" t="s">
        <v>1068</v>
      </c>
      <c r="Y417" s="613" t="s">
        <v>1068</v>
      </c>
      <c r="Z417" s="613" t="s">
        <v>1068</v>
      </c>
      <c r="AA417" s="613"/>
      <c r="AC417" s="620">
        <f t="shared" si="1"/>
        <v>11.375028</v>
      </c>
    </row>
    <row r="418" ht="19.5" customHeight="1">
      <c r="A418" s="613">
        <f>A416+1</f>
        <v>205</v>
      </c>
      <c r="B418" s="613"/>
      <c r="C418" s="613" t="s">
        <v>496</v>
      </c>
      <c r="D418" s="613" t="s">
        <v>261</v>
      </c>
      <c r="E418" s="614">
        <v>417.0</v>
      </c>
      <c r="F418" s="630"/>
      <c r="G418" s="616"/>
      <c r="H418" s="614"/>
      <c r="I418" s="614"/>
      <c r="J418" s="615">
        <v>234.463</v>
      </c>
      <c r="K418" s="613" t="s">
        <v>1068</v>
      </c>
      <c r="L418" s="619">
        <f>H417+H419</f>
        <v>795</v>
      </c>
      <c r="M418" s="616">
        <v>397.5</v>
      </c>
      <c r="N418" s="616">
        <v>179.0</v>
      </c>
      <c r="O418" s="616">
        <v>200.0</v>
      </c>
      <c r="P418" s="616">
        <v>379.0</v>
      </c>
      <c r="Q418" s="616">
        <v>183.0</v>
      </c>
      <c r="R418" s="616">
        <v>203.0</v>
      </c>
      <c r="S418" s="616">
        <v>386.0</v>
      </c>
      <c r="T418" s="617">
        <v>401322.695</v>
      </c>
      <c r="U418" s="617">
        <v>3150431.903</v>
      </c>
      <c r="V418" s="618"/>
      <c r="W418" s="613"/>
      <c r="X418" s="613" t="s">
        <v>768</v>
      </c>
      <c r="Y418" s="613" t="s">
        <v>769</v>
      </c>
      <c r="Z418" s="613" t="s">
        <v>764</v>
      </c>
      <c r="AA418" s="613"/>
      <c r="AC418" s="620">
        <f t="shared" si="1"/>
        <v>0</v>
      </c>
    </row>
    <row r="419" ht="19.5" customHeight="1">
      <c r="A419" s="613"/>
      <c r="B419" s="613"/>
      <c r="C419" s="613"/>
      <c r="D419" s="613"/>
      <c r="E419" s="614"/>
      <c r="F419" s="630"/>
      <c r="G419" s="616"/>
      <c r="H419" s="614">
        <v>417.0</v>
      </c>
      <c r="I419" s="614">
        <f>H419+I417</f>
        <v>80042.196</v>
      </c>
      <c r="J419" s="615"/>
      <c r="K419" s="613"/>
      <c r="L419" s="619"/>
      <c r="M419" s="616"/>
      <c r="N419" s="616"/>
      <c r="O419" s="616"/>
      <c r="P419" s="616"/>
      <c r="Q419" s="616"/>
      <c r="R419" s="616"/>
      <c r="S419" s="616"/>
      <c r="T419" s="617"/>
      <c r="U419" s="617"/>
      <c r="V419" s="618" t="s">
        <v>1200</v>
      </c>
      <c r="W419" s="613"/>
      <c r="X419" s="613" t="s">
        <v>1068</v>
      </c>
      <c r="Y419" s="613" t="s">
        <v>1068</v>
      </c>
      <c r="Z419" s="613" t="s">
        <v>1068</v>
      </c>
      <c r="AA419" s="613"/>
      <c r="AC419" s="620">
        <f t="shared" si="1"/>
        <v>11.43459943</v>
      </c>
    </row>
    <row r="420" ht="19.5" customHeight="1">
      <c r="A420" s="613">
        <f>A418+1</f>
        <v>206</v>
      </c>
      <c r="B420" s="613" t="s">
        <v>1068</v>
      </c>
      <c r="C420" s="613" t="s">
        <v>497</v>
      </c>
      <c r="D420" s="613" t="s">
        <v>261</v>
      </c>
      <c r="E420" s="614">
        <v>346.0</v>
      </c>
      <c r="F420" s="630"/>
      <c r="G420" s="616"/>
      <c r="H420" s="614"/>
      <c r="I420" s="614"/>
      <c r="J420" s="615">
        <v>236.174</v>
      </c>
      <c r="K420" s="613" t="s">
        <v>1068</v>
      </c>
      <c r="L420" s="619">
        <f>H419+H421</f>
        <v>763</v>
      </c>
      <c r="M420" s="616">
        <v>381.5</v>
      </c>
      <c r="N420" s="616">
        <v>217.0</v>
      </c>
      <c r="O420" s="616">
        <v>150.0</v>
      </c>
      <c r="P420" s="616">
        <v>367.0</v>
      </c>
      <c r="Q420" s="616">
        <v>215.0</v>
      </c>
      <c r="R420" s="616">
        <v>157.0</v>
      </c>
      <c r="S420" s="616">
        <v>372.0</v>
      </c>
      <c r="T420" s="617">
        <v>401737.386</v>
      </c>
      <c r="U420" s="617">
        <v>3150475.72</v>
      </c>
      <c r="V420" s="618"/>
      <c r="W420" s="613"/>
      <c r="X420" s="613" t="s">
        <v>768</v>
      </c>
      <c r="Y420" s="613" t="s">
        <v>769</v>
      </c>
      <c r="Z420" s="613" t="s">
        <v>764</v>
      </c>
      <c r="AA420" s="613"/>
      <c r="AC420" s="620">
        <f t="shared" si="1"/>
        <v>0</v>
      </c>
    </row>
    <row r="421" ht="19.5" customHeight="1">
      <c r="A421" s="613"/>
      <c r="B421" s="613"/>
      <c r="C421" s="613"/>
      <c r="D421" s="613"/>
      <c r="E421" s="614"/>
      <c r="F421" s="630"/>
      <c r="G421" s="616"/>
      <c r="H421" s="614">
        <v>346.0</v>
      </c>
      <c r="I421" s="614">
        <f>H421+I419</f>
        <v>80388.196</v>
      </c>
      <c r="J421" s="615"/>
      <c r="K421" s="613"/>
      <c r="L421" s="619"/>
      <c r="M421" s="616"/>
      <c r="N421" s="616"/>
      <c r="O421" s="616"/>
      <c r="P421" s="616"/>
      <c r="Q421" s="616"/>
      <c r="R421" s="616"/>
      <c r="S421" s="616"/>
      <c r="T421" s="617"/>
      <c r="U421" s="617"/>
      <c r="V421" s="618" t="s">
        <v>1189</v>
      </c>
      <c r="W421" s="613"/>
      <c r="X421" s="613" t="s">
        <v>1068</v>
      </c>
      <c r="Y421" s="613" t="s">
        <v>1068</v>
      </c>
      <c r="Z421" s="613" t="s">
        <v>1068</v>
      </c>
      <c r="AA421" s="613"/>
      <c r="AC421" s="620">
        <f t="shared" si="1"/>
        <v>11.484028</v>
      </c>
    </row>
    <row r="422" ht="19.5" customHeight="1">
      <c r="A422" s="613">
        <f>A420+1</f>
        <v>207</v>
      </c>
      <c r="B422" s="613" t="s">
        <v>1068</v>
      </c>
      <c r="C422" s="613" t="s">
        <v>500</v>
      </c>
      <c r="D422" s="613" t="s">
        <v>249</v>
      </c>
      <c r="E422" s="614">
        <v>412.0</v>
      </c>
      <c r="F422" s="630"/>
      <c r="G422" s="616"/>
      <c r="H422" s="614"/>
      <c r="I422" s="614"/>
      <c r="J422" s="615">
        <v>236.936</v>
      </c>
      <c r="K422" s="613" t="s">
        <v>1068</v>
      </c>
      <c r="L422" s="619">
        <f>H421+H423</f>
        <v>758</v>
      </c>
      <c r="M422" s="616">
        <v>379.0</v>
      </c>
      <c r="N422" s="616">
        <v>196.0</v>
      </c>
      <c r="O422" s="616">
        <v>219.0</v>
      </c>
      <c r="P422" s="616">
        <v>415.0</v>
      </c>
      <c r="Q422" s="616">
        <v>189.0</v>
      </c>
      <c r="R422" s="616">
        <v>215.0</v>
      </c>
      <c r="S422" s="616">
        <v>404.0</v>
      </c>
      <c r="T422" s="617">
        <v>402081.471</v>
      </c>
      <c r="U422" s="617">
        <v>3150512.078</v>
      </c>
      <c r="V422" s="618"/>
      <c r="W422" s="613"/>
      <c r="X422" s="613" t="s">
        <v>768</v>
      </c>
      <c r="Y422" s="613" t="s">
        <v>769</v>
      </c>
      <c r="Z422" s="613" t="s">
        <v>764</v>
      </c>
      <c r="AA422" s="613"/>
      <c r="AC422" s="620">
        <f t="shared" si="1"/>
        <v>0</v>
      </c>
    </row>
    <row r="423" ht="19.5" customHeight="1">
      <c r="A423" s="613"/>
      <c r="B423" s="613"/>
      <c r="C423" s="613"/>
      <c r="D423" s="613"/>
      <c r="E423" s="614"/>
      <c r="F423" s="630"/>
      <c r="G423" s="616"/>
      <c r="H423" s="614">
        <v>412.0</v>
      </c>
      <c r="I423" s="614">
        <f>H423+I421</f>
        <v>80800.196</v>
      </c>
      <c r="J423" s="615"/>
      <c r="K423" s="613"/>
      <c r="L423" s="619"/>
      <c r="M423" s="616"/>
      <c r="N423" s="616"/>
      <c r="O423" s="616"/>
      <c r="P423" s="616"/>
      <c r="Q423" s="616"/>
      <c r="R423" s="616"/>
      <c r="S423" s="616"/>
      <c r="T423" s="617"/>
      <c r="U423" s="617"/>
      <c r="V423" s="618" t="s">
        <v>1189</v>
      </c>
      <c r="W423" s="613"/>
      <c r="X423" s="613" t="s">
        <v>1068</v>
      </c>
      <c r="Y423" s="613" t="s">
        <v>1068</v>
      </c>
      <c r="Z423" s="613" t="s">
        <v>1068</v>
      </c>
      <c r="AA423" s="613"/>
      <c r="AC423" s="620">
        <f t="shared" si="1"/>
        <v>11.54288514</v>
      </c>
    </row>
    <row r="424" ht="19.5" customHeight="1">
      <c r="A424" s="621">
        <f>A422+1</f>
        <v>208</v>
      </c>
      <c r="B424" s="621" t="s">
        <v>882</v>
      </c>
      <c r="C424" s="621" t="s">
        <v>502</v>
      </c>
      <c r="D424" s="621" t="s">
        <v>371</v>
      </c>
      <c r="E424" s="622">
        <v>428.0</v>
      </c>
      <c r="F424" s="631"/>
      <c r="G424" s="623"/>
      <c r="H424" s="622"/>
      <c r="I424" s="622"/>
      <c r="J424" s="624">
        <v>240.491</v>
      </c>
      <c r="K424" s="621" t="s">
        <v>1068</v>
      </c>
      <c r="L424" s="625">
        <f>H423+H425</f>
        <v>840</v>
      </c>
      <c r="M424" s="623">
        <v>420.0</v>
      </c>
      <c r="N424" s="623">
        <v>194.0</v>
      </c>
      <c r="O424" s="623">
        <v>238.0</v>
      </c>
      <c r="P424" s="623">
        <v>432.0</v>
      </c>
      <c r="Q424" s="623">
        <v>198.0</v>
      </c>
      <c r="R424" s="623">
        <v>231.0</v>
      </c>
      <c r="S424" s="623">
        <v>429.0</v>
      </c>
      <c r="T424" s="626">
        <v>402491.19</v>
      </c>
      <c r="U424" s="626">
        <v>3150555.37</v>
      </c>
      <c r="V424" s="627"/>
      <c r="W424" s="621"/>
      <c r="X424" s="621" t="s">
        <v>768</v>
      </c>
      <c r="Y424" s="621" t="s">
        <v>769</v>
      </c>
      <c r="Z424" s="621" t="s">
        <v>764</v>
      </c>
      <c r="AA424" s="621"/>
      <c r="AC424" s="620">
        <f t="shared" si="1"/>
        <v>0</v>
      </c>
    </row>
    <row r="425" ht="19.5" customHeight="1">
      <c r="A425" s="613"/>
      <c r="B425" s="613"/>
      <c r="C425" s="613"/>
      <c r="D425" s="613"/>
      <c r="E425" s="614"/>
      <c r="F425" s="630"/>
      <c r="G425" s="616"/>
      <c r="H425" s="614">
        <v>428.0</v>
      </c>
      <c r="I425" s="614">
        <f>H425+I423</f>
        <v>81228.196</v>
      </c>
      <c r="J425" s="615"/>
      <c r="K425" s="613"/>
      <c r="L425" s="619"/>
      <c r="M425" s="616"/>
      <c r="N425" s="616"/>
      <c r="O425" s="616"/>
      <c r="P425" s="616"/>
      <c r="Q425" s="616"/>
      <c r="R425" s="616"/>
      <c r="S425" s="616"/>
      <c r="T425" s="617"/>
      <c r="U425" s="617"/>
      <c r="V425" s="618" t="s">
        <v>1189</v>
      </c>
      <c r="W425" s="613"/>
      <c r="X425" s="613" t="s">
        <v>1068</v>
      </c>
      <c r="Y425" s="613" t="s">
        <v>1068</v>
      </c>
      <c r="Z425" s="613" t="s">
        <v>1068</v>
      </c>
      <c r="AA425" s="613"/>
      <c r="AC425" s="620">
        <f t="shared" si="1"/>
        <v>11.604028</v>
      </c>
    </row>
    <row r="426" ht="19.5" customHeight="1">
      <c r="A426" s="613">
        <f>A424+1</f>
        <v>209</v>
      </c>
      <c r="B426" s="613" t="s">
        <v>1068</v>
      </c>
      <c r="C426" s="613" t="s">
        <v>505</v>
      </c>
      <c r="D426" s="613" t="s">
        <v>237</v>
      </c>
      <c r="E426" s="614">
        <v>400.73</v>
      </c>
      <c r="F426" s="630"/>
      <c r="G426" s="616"/>
      <c r="H426" s="614"/>
      <c r="I426" s="614"/>
      <c r="J426" s="615">
        <v>235.746</v>
      </c>
      <c r="K426" s="613" t="s">
        <v>1068</v>
      </c>
      <c r="L426" s="619">
        <f>H425+H427</f>
        <v>828.73</v>
      </c>
      <c r="M426" s="616">
        <v>414.365</v>
      </c>
      <c r="N426" s="616">
        <v>191.0</v>
      </c>
      <c r="O426" s="616">
        <v>209.0</v>
      </c>
      <c r="P426" s="616">
        <v>400.0</v>
      </c>
      <c r="Q426" s="616">
        <v>198.0</v>
      </c>
      <c r="R426" s="616">
        <v>207.0</v>
      </c>
      <c r="S426" s="616">
        <v>405.0</v>
      </c>
      <c r="T426" s="617">
        <v>402916.82</v>
      </c>
      <c r="U426" s="617">
        <v>3150600.344</v>
      </c>
      <c r="V426" s="618"/>
      <c r="W426" s="613"/>
      <c r="X426" s="613" t="s">
        <v>768</v>
      </c>
      <c r="Y426" s="613" t="s">
        <v>769</v>
      </c>
      <c r="Z426" s="613" t="s">
        <v>764</v>
      </c>
      <c r="AA426" s="613"/>
      <c r="AC426" s="620">
        <f t="shared" si="1"/>
        <v>0</v>
      </c>
    </row>
    <row r="427" ht="19.5" customHeight="1">
      <c r="A427" s="613"/>
      <c r="B427" s="613"/>
      <c r="C427" s="613"/>
      <c r="D427" s="613"/>
      <c r="E427" s="614"/>
      <c r="F427" s="630"/>
      <c r="G427" s="616"/>
      <c r="H427" s="614">
        <v>400.73</v>
      </c>
      <c r="I427" s="614">
        <f>H427+I425</f>
        <v>81628.926</v>
      </c>
      <c r="J427" s="615"/>
      <c r="K427" s="613"/>
      <c r="L427" s="619"/>
      <c r="M427" s="616"/>
      <c r="N427" s="616"/>
      <c r="O427" s="616"/>
      <c r="P427" s="616"/>
      <c r="Q427" s="616"/>
      <c r="R427" s="616"/>
      <c r="S427" s="616"/>
      <c r="T427" s="617"/>
      <c r="U427" s="617"/>
      <c r="V427" s="618"/>
      <c r="W427" s="613"/>
      <c r="X427" s="613" t="s">
        <v>1068</v>
      </c>
      <c r="Y427" s="613" t="s">
        <v>1068</v>
      </c>
      <c r="Z427" s="613" t="s">
        <v>1068</v>
      </c>
      <c r="AA427" s="613"/>
      <c r="AC427" s="620">
        <f t="shared" si="1"/>
        <v>11.66127514</v>
      </c>
    </row>
    <row r="428" ht="19.5" customHeight="1">
      <c r="A428" s="613">
        <f>A426+1</f>
        <v>210</v>
      </c>
      <c r="B428" s="613" t="s">
        <v>1201</v>
      </c>
      <c r="C428" s="613" t="s">
        <v>506</v>
      </c>
      <c r="D428" s="613" t="s">
        <v>279</v>
      </c>
      <c r="E428" s="614">
        <v>413.999</v>
      </c>
      <c r="F428" s="630"/>
      <c r="G428" s="616">
        <f>SUM(H408:H427)</f>
        <v>4045.73</v>
      </c>
      <c r="H428" s="614"/>
      <c r="I428" s="614"/>
      <c r="J428" s="615">
        <v>234.162</v>
      </c>
      <c r="K428" s="613" t="s">
        <v>1202</v>
      </c>
      <c r="L428" s="619">
        <f>H427+H429</f>
        <v>814.729</v>
      </c>
      <c r="M428" s="616">
        <v>407.3645</v>
      </c>
      <c r="N428" s="616">
        <v>192.0</v>
      </c>
      <c r="O428" s="616">
        <v>200.0</v>
      </c>
      <c r="P428" s="616">
        <v>392.0</v>
      </c>
      <c r="Q428" s="616">
        <v>195.0</v>
      </c>
      <c r="R428" s="616">
        <v>202.0</v>
      </c>
      <c r="S428" s="616">
        <v>397.0</v>
      </c>
      <c r="T428" s="617">
        <v>403315.332</v>
      </c>
      <c r="U428" s="617">
        <v>3150642.452</v>
      </c>
      <c r="V428" s="618"/>
      <c r="W428" s="613"/>
      <c r="X428" s="613" t="s">
        <v>768</v>
      </c>
      <c r="Y428" s="613" t="s">
        <v>769</v>
      </c>
      <c r="Z428" s="613" t="s">
        <v>764</v>
      </c>
      <c r="AA428" s="613"/>
      <c r="AC428" s="620">
        <f t="shared" si="1"/>
        <v>0</v>
      </c>
    </row>
    <row r="429" ht="19.5" customHeight="1">
      <c r="A429" s="613"/>
      <c r="B429" s="613"/>
      <c r="C429" s="613"/>
      <c r="D429" s="613"/>
      <c r="E429" s="614"/>
      <c r="F429" s="630"/>
      <c r="G429" s="616"/>
      <c r="H429" s="614">
        <v>413.999</v>
      </c>
      <c r="I429" s="614">
        <f>H429+I427</f>
        <v>82042.925</v>
      </c>
      <c r="J429" s="615"/>
      <c r="K429" s="613"/>
      <c r="L429" s="619"/>
      <c r="M429" s="616"/>
      <c r="N429" s="616"/>
      <c r="O429" s="616"/>
      <c r="P429" s="616"/>
      <c r="Q429" s="616"/>
      <c r="R429" s="616"/>
      <c r="S429" s="616"/>
      <c r="T429" s="617"/>
      <c r="U429" s="617"/>
      <c r="V429" s="618" t="s">
        <v>1200</v>
      </c>
      <c r="W429" s="613"/>
      <c r="X429" s="613" t="s">
        <v>1068</v>
      </c>
      <c r="Y429" s="613" t="s">
        <v>1068</v>
      </c>
      <c r="Z429" s="613" t="s">
        <v>1068</v>
      </c>
      <c r="AA429" s="613"/>
      <c r="AC429" s="620">
        <f t="shared" si="1"/>
        <v>11.72041786</v>
      </c>
    </row>
    <row r="430" ht="19.5" customHeight="1">
      <c r="A430" s="613">
        <f>A428+1</f>
        <v>211</v>
      </c>
      <c r="B430" s="613" t="s">
        <v>1068</v>
      </c>
      <c r="C430" s="613" t="s">
        <v>507</v>
      </c>
      <c r="D430" s="613" t="s">
        <v>261</v>
      </c>
      <c r="E430" s="614">
        <v>424.0</v>
      </c>
      <c r="F430" s="630"/>
      <c r="G430" s="616"/>
      <c r="H430" s="614"/>
      <c r="I430" s="614"/>
      <c r="J430" s="615">
        <v>232.75</v>
      </c>
      <c r="K430" s="613" t="s">
        <v>1068</v>
      </c>
      <c r="L430" s="619">
        <f>H429+H431</f>
        <v>837.999</v>
      </c>
      <c r="M430" s="616">
        <v>418.9995</v>
      </c>
      <c r="N430" s="616">
        <v>215.0</v>
      </c>
      <c r="O430" s="616">
        <v>210.0</v>
      </c>
      <c r="P430" s="616">
        <v>425.0</v>
      </c>
      <c r="Q430" s="616">
        <v>213.0</v>
      </c>
      <c r="R430" s="616">
        <v>211.0</v>
      </c>
      <c r="S430" s="616">
        <v>424.0</v>
      </c>
      <c r="T430" s="617">
        <v>403718.529</v>
      </c>
      <c r="U430" s="617">
        <v>3150736.408</v>
      </c>
      <c r="V430" s="618"/>
      <c r="W430" s="613"/>
      <c r="X430" s="613" t="s">
        <v>768</v>
      </c>
      <c r="Y430" s="613" t="s">
        <v>769</v>
      </c>
      <c r="Z430" s="613" t="s">
        <v>764</v>
      </c>
      <c r="AA430" s="613"/>
      <c r="AC430" s="620">
        <f t="shared" si="1"/>
        <v>0</v>
      </c>
    </row>
    <row r="431" ht="19.5" customHeight="1">
      <c r="A431" s="613"/>
      <c r="B431" s="613"/>
      <c r="C431" s="613"/>
      <c r="D431" s="613"/>
      <c r="E431" s="614"/>
      <c r="F431" s="630"/>
      <c r="G431" s="616"/>
      <c r="H431" s="614">
        <v>424.0</v>
      </c>
      <c r="I431" s="614">
        <f>H431+I429</f>
        <v>82466.925</v>
      </c>
      <c r="J431" s="615"/>
      <c r="K431" s="613"/>
      <c r="L431" s="619"/>
      <c r="M431" s="616"/>
      <c r="N431" s="616"/>
      <c r="O431" s="616"/>
      <c r="P431" s="616"/>
      <c r="Q431" s="616"/>
      <c r="R431" s="616"/>
      <c r="S431" s="616"/>
      <c r="T431" s="617"/>
      <c r="U431" s="617"/>
      <c r="V431" s="618"/>
      <c r="W431" s="613"/>
      <c r="X431" s="613" t="s">
        <v>1068</v>
      </c>
      <c r="Y431" s="613" t="s">
        <v>1068</v>
      </c>
      <c r="Z431" s="613" t="s">
        <v>1068</v>
      </c>
      <c r="AA431" s="613"/>
      <c r="AC431" s="620">
        <f t="shared" si="1"/>
        <v>11.78098929</v>
      </c>
    </row>
    <row r="432" ht="19.5" customHeight="1">
      <c r="A432" s="613">
        <f>A430+1</f>
        <v>212</v>
      </c>
      <c r="B432" s="613" t="s">
        <v>1068</v>
      </c>
      <c r="C432" s="613" t="s">
        <v>508</v>
      </c>
      <c r="D432" s="613" t="s">
        <v>261</v>
      </c>
      <c r="E432" s="614">
        <v>411.0</v>
      </c>
      <c r="F432" s="630"/>
      <c r="G432" s="616"/>
      <c r="H432" s="614"/>
      <c r="I432" s="614"/>
      <c r="J432" s="615">
        <v>233.24</v>
      </c>
      <c r="K432" s="613" t="s">
        <v>1068</v>
      </c>
      <c r="L432" s="619">
        <f>H431+H433</f>
        <v>835</v>
      </c>
      <c r="M432" s="616">
        <v>417.5</v>
      </c>
      <c r="N432" s="616">
        <v>215.0</v>
      </c>
      <c r="O432" s="616">
        <v>223.0</v>
      </c>
      <c r="P432" s="616">
        <v>438.0</v>
      </c>
      <c r="Q432" s="616">
        <v>214.0</v>
      </c>
      <c r="R432" s="616">
        <v>219.0</v>
      </c>
      <c r="S432" s="616">
        <v>433.0</v>
      </c>
      <c r="T432" s="617">
        <v>404131.465</v>
      </c>
      <c r="U432" s="617">
        <v>3150832.633</v>
      </c>
      <c r="V432" s="618"/>
      <c r="W432" s="613"/>
      <c r="X432" s="613" t="s">
        <v>1203</v>
      </c>
      <c r="Y432" s="613" t="s">
        <v>769</v>
      </c>
      <c r="Z432" s="613" t="s">
        <v>764</v>
      </c>
      <c r="AA432" s="613"/>
      <c r="AC432" s="620">
        <f t="shared" si="1"/>
        <v>0</v>
      </c>
    </row>
    <row r="433" ht="19.5" customHeight="1">
      <c r="A433" s="613"/>
      <c r="B433" s="613"/>
      <c r="C433" s="613"/>
      <c r="D433" s="613"/>
      <c r="E433" s="614"/>
      <c r="F433" s="630"/>
      <c r="G433" s="616"/>
      <c r="H433" s="614">
        <v>411.0</v>
      </c>
      <c r="I433" s="614">
        <f>H433+I431</f>
        <v>82877.925</v>
      </c>
      <c r="J433" s="615"/>
      <c r="K433" s="613"/>
      <c r="L433" s="619"/>
      <c r="M433" s="616"/>
      <c r="N433" s="616"/>
      <c r="O433" s="616"/>
      <c r="P433" s="616"/>
      <c r="Q433" s="616"/>
      <c r="R433" s="616"/>
      <c r="S433" s="616"/>
      <c r="T433" s="617"/>
      <c r="U433" s="617"/>
      <c r="V433" s="618" t="s">
        <v>1204</v>
      </c>
      <c r="W433" s="613"/>
      <c r="X433" s="613" t="s">
        <v>1068</v>
      </c>
      <c r="Y433" s="613" t="s">
        <v>1068</v>
      </c>
      <c r="Z433" s="613" t="s">
        <v>1068</v>
      </c>
      <c r="AA433" s="613"/>
      <c r="AC433" s="620">
        <f t="shared" si="1"/>
        <v>11.83970357</v>
      </c>
    </row>
    <row r="434" ht="19.5" customHeight="1">
      <c r="A434" s="613">
        <f>A432+1</f>
        <v>213</v>
      </c>
      <c r="B434" s="613" t="s">
        <v>1068</v>
      </c>
      <c r="C434" s="613" t="s">
        <v>509</v>
      </c>
      <c r="D434" s="613" t="s">
        <v>245</v>
      </c>
      <c r="E434" s="614">
        <v>427.0</v>
      </c>
      <c r="F434" s="630"/>
      <c r="G434" s="616"/>
      <c r="H434" s="614"/>
      <c r="I434" s="614"/>
      <c r="J434" s="615">
        <v>235.716</v>
      </c>
      <c r="K434" s="613" t="s">
        <v>1068</v>
      </c>
      <c r="L434" s="619">
        <f>H433+H435</f>
        <v>838</v>
      </c>
      <c r="M434" s="616">
        <v>419.0</v>
      </c>
      <c r="N434" s="616">
        <v>188.0</v>
      </c>
      <c r="O434" s="616">
        <v>210.0</v>
      </c>
      <c r="P434" s="616">
        <v>398.0</v>
      </c>
      <c r="Q434" s="616">
        <v>194.0</v>
      </c>
      <c r="R434" s="616">
        <v>211.0</v>
      </c>
      <c r="S434" s="616">
        <v>405.0</v>
      </c>
      <c r="T434" s="617">
        <v>404531.741</v>
      </c>
      <c r="U434" s="617">
        <v>3150925.908</v>
      </c>
      <c r="V434" s="618"/>
      <c r="W434" s="613"/>
      <c r="X434" s="613" t="s">
        <v>1203</v>
      </c>
      <c r="Y434" s="613" t="s">
        <v>769</v>
      </c>
      <c r="Z434" s="613" t="s">
        <v>764</v>
      </c>
      <c r="AA434" s="613"/>
      <c r="AC434" s="620">
        <f t="shared" si="1"/>
        <v>0</v>
      </c>
    </row>
    <row r="435" ht="19.5" customHeight="1">
      <c r="A435" s="613"/>
      <c r="B435" s="613"/>
      <c r="C435" s="613"/>
      <c r="D435" s="613"/>
      <c r="E435" s="614"/>
      <c r="F435" s="630"/>
      <c r="G435" s="616"/>
      <c r="H435" s="614">
        <v>427.0</v>
      </c>
      <c r="I435" s="614">
        <f>H435+I433</f>
        <v>83304.925</v>
      </c>
      <c r="J435" s="615"/>
      <c r="K435" s="613"/>
      <c r="L435" s="619"/>
      <c r="M435" s="616"/>
      <c r="N435" s="616"/>
      <c r="O435" s="616"/>
      <c r="P435" s="616"/>
      <c r="Q435" s="616"/>
      <c r="R435" s="616"/>
      <c r="S435" s="616"/>
      <c r="T435" s="617"/>
      <c r="U435" s="617"/>
      <c r="V435" s="618" t="s">
        <v>1194</v>
      </c>
      <c r="W435" s="613"/>
      <c r="X435" s="613" t="s">
        <v>1068</v>
      </c>
      <c r="Y435" s="613" t="s">
        <v>1068</v>
      </c>
      <c r="Z435" s="613" t="s">
        <v>1068</v>
      </c>
      <c r="AA435" s="613"/>
      <c r="AC435" s="620">
        <f t="shared" si="1"/>
        <v>11.90070357</v>
      </c>
    </row>
    <row r="436" ht="19.5" customHeight="1">
      <c r="A436" s="613">
        <f>A434+1</f>
        <v>214</v>
      </c>
      <c r="B436" s="613" t="s">
        <v>1068</v>
      </c>
      <c r="C436" s="613" t="s">
        <v>510</v>
      </c>
      <c r="D436" s="613" t="s">
        <v>237</v>
      </c>
      <c r="E436" s="614">
        <v>413.0</v>
      </c>
      <c r="F436" s="630"/>
      <c r="G436" s="616"/>
      <c r="H436" s="614"/>
      <c r="I436" s="614"/>
      <c r="J436" s="615">
        <v>233.638</v>
      </c>
      <c r="K436" s="613" t="s">
        <v>1068</v>
      </c>
      <c r="L436" s="619">
        <f>H435+H437</f>
        <v>840</v>
      </c>
      <c r="M436" s="616">
        <v>420.0</v>
      </c>
      <c r="N436" s="616">
        <v>218.0</v>
      </c>
      <c r="O436" s="616">
        <v>175.0</v>
      </c>
      <c r="P436" s="616">
        <v>393.0</v>
      </c>
      <c r="Q436" s="616">
        <v>217.0</v>
      </c>
      <c r="R436" s="616">
        <v>184.0</v>
      </c>
      <c r="S436" s="616">
        <v>401.0</v>
      </c>
      <c r="T436" s="617">
        <v>404947.599</v>
      </c>
      <c r="U436" s="617">
        <v>3151022.815</v>
      </c>
      <c r="V436" s="618"/>
      <c r="W436" s="613"/>
      <c r="X436" s="613" t="s">
        <v>1203</v>
      </c>
      <c r="Y436" s="613" t="s">
        <v>769</v>
      </c>
      <c r="Z436" s="613" t="s">
        <v>764</v>
      </c>
      <c r="AA436" s="613"/>
      <c r="AC436" s="620">
        <f t="shared" si="1"/>
        <v>0</v>
      </c>
    </row>
    <row r="437" ht="19.5" customHeight="1">
      <c r="A437" s="613"/>
      <c r="B437" s="613"/>
      <c r="C437" s="613"/>
      <c r="D437" s="613"/>
      <c r="E437" s="614"/>
      <c r="F437" s="630"/>
      <c r="G437" s="616"/>
      <c r="H437" s="614">
        <v>413.0</v>
      </c>
      <c r="I437" s="614">
        <f>H437+I435</f>
        <v>83717.925</v>
      </c>
      <c r="J437" s="615"/>
      <c r="K437" s="613"/>
      <c r="L437" s="619"/>
      <c r="M437" s="616"/>
      <c r="N437" s="616"/>
      <c r="O437" s="616"/>
      <c r="P437" s="616"/>
      <c r="Q437" s="616"/>
      <c r="R437" s="616"/>
      <c r="S437" s="616"/>
      <c r="T437" s="617"/>
      <c r="U437" s="617"/>
      <c r="V437" s="618" t="s">
        <v>1194</v>
      </c>
      <c r="W437" s="613"/>
      <c r="X437" s="613" t="s">
        <v>1068</v>
      </c>
      <c r="Y437" s="613" t="s">
        <v>1068</v>
      </c>
      <c r="Z437" s="613" t="s">
        <v>1068</v>
      </c>
      <c r="AA437" s="613"/>
      <c r="AC437" s="620">
        <f t="shared" si="1"/>
        <v>11.95970357</v>
      </c>
    </row>
    <row r="438" ht="19.5" customHeight="1">
      <c r="A438" s="613">
        <f>A436+1</f>
        <v>215</v>
      </c>
      <c r="B438" s="613" t="s">
        <v>1068</v>
      </c>
      <c r="C438" s="613" t="s">
        <v>511</v>
      </c>
      <c r="D438" s="613" t="s">
        <v>249</v>
      </c>
      <c r="E438" s="614">
        <v>427.0</v>
      </c>
      <c r="F438" s="630"/>
      <c r="G438" s="616"/>
      <c r="H438" s="614"/>
      <c r="I438" s="614"/>
      <c r="J438" s="615">
        <v>234.099</v>
      </c>
      <c r="K438" s="613" t="s">
        <v>1068</v>
      </c>
      <c r="L438" s="619">
        <f>H437+H439</f>
        <v>840</v>
      </c>
      <c r="M438" s="616">
        <v>420.0</v>
      </c>
      <c r="N438" s="616">
        <v>239.0</v>
      </c>
      <c r="O438" s="616">
        <v>220.0</v>
      </c>
      <c r="P438" s="616">
        <v>459.0</v>
      </c>
      <c r="Q438" s="616">
        <v>230.0</v>
      </c>
      <c r="R438" s="616">
        <v>219.0</v>
      </c>
      <c r="S438" s="616">
        <v>449.0</v>
      </c>
      <c r="T438" s="617">
        <v>405349.823</v>
      </c>
      <c r="U438" s="617">
        <v>3151116.544</v>
      </c>
      <c r="V438" s="618"/>
      <c r="W438" s="613"/>
      <c r="X438" s="613" t="s">
        <v>1203</v>
      </c>
      <c r="Y438" s="613" t="s">
        <v>769</v>
      </c>
      <c r="Z438" s="613" t="s">
        <v>764</v>
      </c>
      <c r="AA438" s="613"/>
      <c r="AC438" s="620">
        <f t="shared" si="1"/>
        <v>0</v>
      </c>
    </row>
    <row r="439" ht="19.5" customHeight="1">
      <c r="A439" s="613"/>
      <c r="B439" s="613"/>
      <c r="C439" s="613"/>
      <c r="D439" s="613"/>
      <c r="E439" s="614"/>
      <c r="F439" s="630"/>
      <c r="G439" s="616"/>
      <c r="H439" s="614">
        <v>427.0</v>
      </c>
      <c r="I439" s="614">
        <f>H439+I437</f>
        <v>84144.925</v>
      </c>
      <c r="J439" s="615"/>
      <c r="K439" s="613"/>
      <c r="L439" s="619"/>
      <c r="M439" s="616"/>
      <c r="N439" s="616"/>
      <c r="O439" s="616"/>
      <c r="P439" s="616"/>
      <c r="Q439" s="616"/>
      <c r="R439" s="616"/>
      <c r="S439" s="616"/>
      <c r="T439" s="617"/>
      <c r="U439" s="617"/>
      <c r="V439" s="618" t="s">
        <v>1189</v>
      </c>
      <c r="W439" s="613"/>
      <c r="X439" s="613" t="s">
        <v>1068</v>
      </c>
      <c r="Y439" s="613" t="s">
        <v>1068</v>
      </c>
      <c r="Z439" s="613" t="s">
        <v>1068</v>
      </c>
      <c r="AA439" s="613"/>
      <c r="AC439" s="620">
        <f t="shared" si="1"/>
        <v>12.02070357</v>
      </c>
    </row>
    <row r="440" ht="19.5" customHeight="1">
      <c r="A440" s="613">
        <f>A438+1</f>
        <v>216</v>
      </c>
      <c r="B440" s="613"/>
      <c r="C440" s="613" t="s">
        <v>512</v>
      </c>
      <c r="D440" s="613" t="s">
        <v>249</v>
      </c>
      <c r="E440" s="614">
        <v>408.0</v>
      </c>
      <c r="F440" s="630"/>
      <c r="G440" s="616"/>
      <c r="H440" s="614"/>
      <c r="I440" s="614"/>
      <c r="J440" s="615">
        <v>232.715</v>
      </c>
      <c r="K440" s="613" t="s">
        <v>1068</v>
      </c>
      <c r="L440" s="619">
        <f>H439+H441</f>
        <v>835</v>
      </c>
      <c r="M440" s="616">
        <v>417.5</v>
      </c>
      <c r="N440" s="616">
        <v>207.0</v>
      </c>
      <c r="O440" s="616">
        <v>224.0</v>
      </c>
      <c r="P440" s="616">
        <v>431.0</v>
      </c>
      <c r="Q440" s="616">
        <v>210.0</v>
      </c>
      <c r="R440" s="616">
        <v>219.0</v>
      </c>
      <c r="S440" s="616">
        <v>429.0</v>
      </c>
      <c r="T440" s="617">
        <v>405765.681</v>
      </c>
      <c r="U440" s="617">
        <v>3151213.45</v>
      </c>
      <c r="V440" s="618"/>
      <c r="W440" s="613"/>
      <c r="X440" s="613" t="s">
        <v>1203</v>
      </c>
      <c r="Y440" s="613" t="s">
        <v>769</v>
      </c>
      <c r="Z440" s="613" t="s">
        <v>764</v>
      </c>
      <c r="AA440" s="613"/>
      <c r="AC440" s="620">
        <f t="shared" si="1"/>
        <v>0</v>
      </c>
    </row>
    <row r="441" ht="19.5" customHeight="1">
      <c r="A441" s="613"/>
      <c r="B441" s="613"/>
      <c r="C441" s="613"/>
      <c r="D441" s="613"/>
      <c r="E441" s="614"/>
      <c r="F441" s="630"/>
      <c r="G441" s="616"/>
      <c r="H441" s="614">
        <v>408.0</v>
      </c>
      <c r="I441" s="614">
        <f>H441+I439</f>
        <v>84552.925</v>
      </c>
      <c r="J441" s="615"/>
      <c r="K441" s="613"/>
      <c r="L441" s="619"/>
      <c r="M441" s="616"/>
      <c r="N441" s="616"/>
      <c r="O441" s="616"/>
      <c r="P441" s="616"/>
      <c r="Q441" s="616"/>
      <c r="R441" s="616"/>
      <c r="S441" s="616"/>
      <c r="T441" s="617"/>
      <c r="U441" s="617"/>
      <c r="V441" s="618" t="s">
        <v>1189</v>
      </c>
      <c r="W441" s="613"/>
      <c r="X441" s="613" t="s">
        <v>1068</v>
      </c>
      <c r="Y441" s="613" t="s">
        <v>1068</v>
      </c>
      <c r="Z441" s="613" t="s">
        <v>1068</v>
      </c>
      <c r="AA441" s="613"/>
      <c r="AC441" s="620">
        <f t="shared" si="1"/>
        <v>12.07898929</v>
      </c>
    </row>
    <row r="442" ht="19.5" customHeight="1">
      <c r="A442" s="613">
        <f>A440+1</f>
        <v>217</v>
      </c>
      <c r="B442" s="613" t="s">
        <v>1068</v>
      </c>
      <c r="C442" s="613" t="s">
        <v>513</v>
      </c>
      <c r="D442" s="613" t="s">
        <v>237</v>
      </c>
      <c r="E442" s="614">
        <v>432.0</v>
      </c>
      <c r="F442" s="630"/>
      <c r="G442" s="616"/>
      <c r="H442" s="614"/>
      <c r="I442" s="614"/>
      <c r="J442" s="615">
        <v>234.708</v>
      </c>
      <c r="K442" s="613" t="s">
        <v>1068</v>
      </c>
      <c r="L442" s="619">
        <f>H441+H443</f>
        <v>840</v>
      </c>
      <c r="M442" s="616">
        <v>420.0</v>
      </c>
      <c r="N442" s="616">
        <v>184.0</v>
      </c>
      <c r="O442" s="616">
        <v>192.0</v>
      </c>
      <c r="P442" s="616">
        <v>376.0</v>
      </c>
      <c r="Q442" s="616">
        <v>190.0</v>
      </c>
      <c r="R442" s="616">
        <v>200.0</v>
      </c>
      <c r="S442" s="616">
        <v>390.0</v>
      </c>
      <c r="T442" s="617">
        <v>406163.036</v>
      </c>
      <c r="U442" s="617">
        <v>3151306.044</v>
      </c>
      <c r="V442" s="618"/>
      <c r="W442" s="613"/>
      <c r="X442" s="613" t="s">
        <v>1203</v>
      </c>
      <c r="Y442" s="613" t="s">
        <v>769</v>
      </c>
      <c r="Z442" s="613" t="s">
        <v>764</v>
      </c>
      <c r="AA442" s="613"/>
      <c r="AC442" s="620">
        <f t="shared" si="1"/>
        <v>0</v>
      </c>
    </row>
    <row r="443" ht="19.5" customHeight="1">
      <c r="A443" s="613"/>
      <c r="B443" s="613"/>
      <c r="C443" s="613"/>
      <c r="D443" s="613"/>
      <c r="E443" s="614"/>
      <c r="F443" s="630"/>
      <c r="G443" s="616"/>
      <c r="H443" s="614">
        <v>432.0</v>
      </c>
      <c r="I443" s="614">
        <f>H443+I441</f>
        <v>84984.925</v>
      </c>
      <c r="J443" s="615"/>
      <c r="K443" s="613"/>
      <c r="L443" s="619"/>
      <c r="M443" s="616"/>
      <c r="N443" s="616"/>
      <c r="O443" s="616"/>
      <c r="P443" s="616"/>
      <c r="Q443" s="616"/>
      <c r="R443" s="616"/>
      <c r="S443" s="616"/>
      <c r="T443" s="617"/>
      <c r="U443" s="617"/>
      <c r="V443" s="618" t="s">
        <v>1200</v>
      </c>
      <c r="W443" s="613"/>
      <c r="X443" s="613" t="s">
        <v>1068</v>
      </c>
      <c r="Y443" s="613" t="s">
        <v>1068</v>
      </c>
      <c r="Z443" s="613" t="s">
        <v>1068</v>
      </c>
      <c r="AA443" s="613"/>
      <c r="AC443" s="620">
        <f t="shared" si="1"/>
        <v>12.14070357</v>
      </c>
    </row>
    <row r="444" ht="19.5" customHeight="1">
      <c r="A444" s="613">
        <f>A442+1</f>
        <v>218</v>
      </c>
      <c r="B444" s="613" t="s">
        <v>1068</v>
      </c>
      <c r="C444" s="613" t="s">
        <v>514</v>
      </c>
      <c r="D444" s="613" t="s">
        <v>249</v>
      </c>
      <c r="E444" s="614">
        <v>408.0</v>
      </c>
      <c r="F444" s="630"/>
      <c r="G444" s="616"/>
      <c r="H444" s="614"/>
      <c r="I444" s="614"/>
      <c r="J444" s="615">
        <v>233.82</v>
      </c>
      <c r="K444" s="613" t="s">
        <v>1068</v>
      </c>
      <c r="L444" s="619">
        <f>H443+H445</f>
        <v>840</v>
      </c>
      <c r="M444" s="616">
        <v>420.0</v>
      </c>
      <c r="N444" s="616">
        <v>240.0</v>
      </c>
      <c r="O444" s="616">
        <v>243.0</v>
      </c>
      <c r="P444" s="616">
        <v>483.0</v>
      </c>
      <c r="Q444" s="616">
        <v>234.0</v>
      </c>
      <c r="R444" s="616">
        <v>233.0</v>
      </c>
      <c r="S444" s="616">
        <v>467.0</v>
      </c>
      <c r="T444" s="617">
        <v>406583.763</v>
      </c>
      <c r="U444" s="617">
        <v>3151404.085</v>
      </c>
      <c r="V444" s="618"/>
      <c r="W444" s="613"/>
      <c r="X444" s="613" t="s">
        <v>1203</v>
      </c>
      <c r="Y444" s="613" t="s">
        <v>769</v>
      </c>
      <c r="Z444" s="613" t="s">
        <v>764</v>
      </c>
      <c r="AA444" s="613"/>
      <c r="AC444" s="620">
        <f t="shared" si="1"/>
        <v>0</v>
      </c>
    </row>
    <row r="445" ht="19.5" customHeight="1">
      <c r="A445" s="613"/>
      <c r="B445" s="613"/>
      <c r="C445" s="613"/>
      <c r="D445" s="613"/>
      <c r="E445" s="614"/>
      <c r="F445" s="630"/>
      <c r="G445" s="616"/>
      <c r="H445" s="614">
        <v>408.0</v>
      </c>
      <c r="I445" s="614">
        <f>H445+I443</f>
        <v>85392.925</v>
      </c>
      <c r="J445" s="615"/>
      <c r="K445" s="613"/>
      <c r="L445" s="619"/>
      <c r="M445" s="616"/>
      <c r="N445" s="616"/>
      <c r="O445" s="616"/>
      <c r="P445" s="616"/>
      <c r="Q445" s="616"/>
      <c r="R445" s="616"/>
      <c r="S445" s="616"/>
      <c r="T445" s="617"/>
      <c r="U445" s="617"/>
      <c r="V445" s="618" t="s">
        <v>1200</v>
      </c>
      <c r="W445" s="613"/>
      <c r="X445" s="613" t="s">
        <v>1068</v>
      </c>
      <c r="Y445" s="613" t="s">
        <v>1068</v>
      </c>
      <c r="Z445" s="613" t="s">
        <v>1068</v>
      </c>
      <c r="AA445" s="613"/>
      <c r="AC445" s="620">
        <f t="shared" si="1"/>
        <v>12.19898929</v>
      </c>
    </row>
    <row r="446" ht="19.5" customHeight="1">
      <c r="A446" s="613">
        <f>A444+1</f>
        <v>219</v>
      </c>
      <c r="B446" s="613" t="s">
        <v>1068</v>
      </c>
      <c r="C446" s="613" t="s">
        <v>515</v>
      </c>
      <c r="D446" s="613" t="s">
        <v>287</v>
      </c>
      <c r="E446" s="614">
        <v>409.0</v>
      </c>
      <c r="F446" s="630"/>
      <c r="G446" s="616">
        <f>SUM(H428:H445)</f>
        <v>3763.999</v>
      </c>
      <c r="H446" s="614"/>
      <c r="I446" s="614"/>
      <c r="J446" s="615">
        <v>231.952</v>
      </c>
      <c r="K446" s="613" t="s">
        <v>1068</v>
      </c>
      <c r="L446" s="619">
        <f>H445+H447</f>
        <v>817</v>
      </c>
      <c r="M446" s="616">
        <v>408.5</v>
      </c>
      <c r="N446" s="616">
        <v>165.0</v>
      </c>
      <c r="O446" s="616">
        <v>169.0</v>
      </c>
      <c r="P446" s="616">
        <v>334.0</v>
      </c>
      <c r="Q446" s="616">
        <v>177.0</v>
      </c>
      <c r="R446" s="616">
        <v>180.0</v>
      </c>
      <c r="S446" s="616">
        <v>357.0</v>
      </c>
      <c r="T446" s="617">
        <v>406981.118</v>
      </c>
      <c r="U446" s="617">
        <v>3151496.68</v>
      </c>
      <c r="V446" s="618"/>
      <c r="W446" s="613"/>
      <c r="X446" s="613" t="s">
        <v>1203</v>
      </c>
      <c r="Y446" s="613" t="s">
        <v>769</v>
      </c>
      <c r="Z446" s="613" t="s">
        <v>764</v>
      </c>
      <c r="AA446" s="613"/>
      <c r="AC446" s="620">
        <f t="shared" si="1"/>
        <v>0</v>
      </c>
    </row>
    <row r="447" ht="19.5" customHeight="1">
      <c r="A447" s="613"/>
      <c r="B447" s="613"/>
      <c r="C447" s="613"/>
      <c r="D447" s="613"/>
      <c r="E447" s="614"/>
      <c r="F447" s="630"/>
      <c r="G447" s="616"/>
      <c r="H447" s="614">
        <v>409.0</v>
      </c>
      <c r="I447" s="614">
        <f>H447+I445</f>
        <v>85801.925</v>
      </c>
      <c r="J447" s="615"/>
      <c r="K447" s="613"/>
      <c r="L447" s="619"/>
      <c r="M447" s="616"/>
      <c r="N447" s="616"/>
      <c r="O447" s="616"/>
      <c r="P447" s="616"/>
      <c r="Q447" s="616"/>
      <c r="R447" s="616"/>
      <c r="S447" s="616"/>
      <c r="T447" s="617"/>
      <c r="U447" s="617"/>
      <c r="V447" s="618"/>
      <c r="W447" s="613"/>
      <c r="X447" s="613" t="s">
        <v>1068</v>
      </c>
      <c r="Y447" s="613" t="s">
        <v>1068</v>
      </c>
      <c r="Z447" s="613" t="s">
        <v>1068</v>
      </c>
      <c r="AA447" s="613"/>
      <c r="AC447" s="620">
        <f t="shared" si="1"/>
        <v>12.25741786</v>
      </c>
    </row>
    <row r="448" ht="19.5" customHeight="1">
      <c r="A448" s="613">
        <f>A446+1</f>
        <v>220</v>
      </c>
      <c r="B448" s="613" t="s">
        <v>1068</v>
      </c>
      <c r="C448" s="613" t="s">
        <v>516</v>
      </c>
      <c r="D448" s="613" t="s">
        <v>249</v>
      </c>
      <c r="E448" s="614">
        <v>415.0</v>
      </c>
      <c r="F448" s="630"/>
      <c r="G448" s="616"/>
      <c r="H448" s="614"/>
      <c r="I448" s="614"/>
      <c r="J448" s="615">
        <v>232.988</v>
      </c>
      <c r="K448" s="613" t="s">
        <v>1068</v>
      </c>
      <c r="L448" s="619">
        <f>H447+H449</f>
        <v>824</v>
      </c>
      <c r="M448" s="616">
        <v>412.0</v>
      </c>
      <c r="N448" s="616">
        <v>241.0</v>
      </c>
      <c r="O448" s="616">
        <v>190.0</v>
      </c>
      <c r="P448" s="616">
        <v>431.0</v>
      </c>
      <c r="Q448" s="616">
        <v>230.0</v>
      </c>
      <c r="R448" s="616">
        <v>196.0</v>
      </c>
      <c r="S448" s="616">
        <v>426.0</v>
      </c>
      <c r="T448" s="617">
        <v>407379.446</v>
      </c>
      <c r="U448" s="617">
        <v>3151589.501</v>
      </c>
      <c r="V448" s="618"/>
      <c r="W448" s="613"/>
      <c r="X448" s="613" t="s">
        <v>1203</v>
      </c>
      <c r="Y448" s="613" t="s">
        <v>769</v>
      </c>
      <c r="Z448" s="613" t="s">
        <v>764</v>
      </c>
      <c r="AA448" s="613"/>
      <c r="AC448" s="620">
        <f t="shared" si="1"/>
        <v>0</v>
      </c>
    </row>
    <row r="449" ht="19.5" customHeight="1">
      <c r="A449" s="613"/>
      <c r="B449" s="613"/>
      <c r="C449" s="613"/>
      <c r="D449" s="613"/>
      <c r="E449" s="614"/>
      <c r="F449" s="630"/>
      <c r="G449" s="616"/>
      <c r="H449" s="614">
        <v>415.0</v>
      </c>
      <c r="I449" s="614">
        <f>H449+I447</f>
        <v>86216.925</v>
      </c>
      <c r="J449" s="615"/>
      <c r="K449" s="613"/>
      <c r="L449" s="619"/>
      <c r="M449" s="616"/>
      <c r="N449" s="616"/>
      <c r="O449" s="616"/>
      <c r="P449" s="616"/>
      <c r="Q449" s="616"/>
      <c r="R449" s="616"/>
      <c r="S449" s="616"/>
      <c r="T449" s="617"/>
      <c r="U449" s="617"/>
      <c r="V449" s="618"/>
      <c r="W449" s="613"/>
      <c r="X449" s="613" t="s">
        <v>1068</v>
      </c>
      <c r="Y449" s="613" t="s">
        <v>1068</v>
      </c>
      <c r="Z449" s="613" t="s">
        <v>1068</v>
      </c>
      <c r="AA449" s="613"/>
      <c r="AC449" s="620">
        <f t="shared" si="1"/>
        <v>12.31670357</v>
      </c>
    </row>
    <row r="450" ht="19.5" customHeight="1">
      <c r="A450" s="613">
        <f>A448+1</f>
        <v>221</v>
      </c>
      <c r="B450" s="613"/>
      <c r="C450" s="613" t="s">
        <v>519</v>
      </c>
      <c r="D450" s="613" t="s">
        <v>249</v>
      </c>
      <c r="E450" s="614">
        <v>346.0</v>
      </c>
      <c r="F450" s="630"/>
      <c r="G450" s="616"/>
      <c r="H450" s="614"/>
      <c r="I450" s="614"/>
      <c r="J450" s="615">
        <v>236.47</v>
      </c>
      <c r="K450" s="613" t="s">
        <v>1068</v>
      </c>
      <c r="L450" s="619">
        <f>H449+H451</f>
        <v>761</v>
      </c>
      <c r="M450" s="616">
        <v>380.5</v>
      </c>
      <c r="N450" s="616">
        <v>226.0</v>
      </c>
      <c r="O450" s="616">
        <v>169.0</v>
      </c>
      <c r="P450" s="616">
        <v>395.0</v>
      </c>
      <c r="Q450" s="616">
        <v>221.0</v>
      </c>
      <c r="R450" s="616">
        <v>170.0</v>
      </c>
      <c r="S450" s="616">
        <v>391.0</v>
      </c>
      <c r="T450" s="617">
        <v>407783.617</v>
      </c>
      <c r="U450" s="617">
        <v>3151683.684</v>
      </c>
      <c r="V450" s="618"/>
      <c r="W450" s="613"/>
      <c r="X450" s="613" t="s">
        <v>1203</v>
      </c>
      <c r="Y450" s="613" t="s">
        <v>769</v>
      </c>
      <c r="Z450" s="613" t="s">
        <v>764</v>
      </c>
      <c r="AA450" s="613"/>
      <c r="AC450" s="620">
        <f t="shared" si="1"/>
        <v>0</v>
      </c>
    </row>
    <row r="451" ht="19.5" customHeight="1">
      <c r="A451" s="613"/>
      <c r="B451" s="613"/>
      <c r="C451" s="613"/>
      <c r="D451" s="613"/>
      <c r="E451" s="614"/>
      <c r="F451" s="630"/>
      <c r="G451" s="616"/>
      <c r="H451" s="614">
        <v>346.0</v>
      </c>
      <c r="I451" s="614">
        <f>H451+I449</f>
        <v>86562.925</v>
      </c>
      <c r="J451" s="615"/>
      <c r="K451" s="613"/>
      <c r="L451" s="619"/>
      <c r="M451" s="616"/>
      <c r="N451" s="616"/>
      <c r="O451" s="616"/>
      <c r="P451" s="616"/>
      <c r="Q451" s="616"/>
      <c r="R451" s="616"/>
      <c r="S451" s="616"/>
      <c r="T451" s="617"/>
      <c r="U451" s="617"/>
      <c r="V451" s="618" t="s">
        <v>1200</v>
      </c>
      <c r="W451" s="613"/>
      <c r="X451" s="613" t="s">
        <v>1068</v>
      </c>
      <c r="Y451" s="613" t="s">
        <v>1068</v>
      </c>
      <c r="Z451" s="613" t="s">
        <v>1068</v>
      </c>
      <c r="AA451" s="613"/>
      <c r="AC451" s="620">
        <f t="shared" si="1"/>
        <v>12.36613214</v>
      </c>
    </row>
    <row r="452" ht="19.5" customHeight="1">
      <c r="A452" s="613">
        <f>A450+1</f>
        <v>222</v>
      </c>
      <c r="B452" s="613"/>
      <c r="C452" s="613" t="s">
        <v>520</v>
      </c>
      <c r="D452" s="613" t="s">
        <v>249</v>
      </c>
      <c r="E452" s="614">
        <v>342.0</v>
      </c>
      <c r="F452" s="630"/>
      <c r="G452" s="616"/>
      <c r="H452" s="614"/>
      <c r="I452" s="614"/>
      <c r="J452" s="615">
        <v>237.157</v>
      </c>
      <c r="K452" s="613" t="s">
        <v>1068</v>
      </c>
      <c r="L452" s="619">
        <f>H451+H453</f>
        <v>688</v>
      </c>
      <c r="M452" s="616">
        <v>344.0</v>
      </c>
      <c r="N452" s="616">
        <v>177.0</v>
      </c>
      <c r="O452" s="616">
        <v>200.0</v>
      </c>
      <c r="P452" s="616">
        <v>377.0</v>
      </c>
      <c r="Q452" s="616">
        <v>176.0</v>
      </c>
      <c r="R452" s="616">
        <v>191.0</v>
      </c>
      <c r="S452" s="616">
        <v>367.0</v>
      </c>
      <c r="T452" s="617">
        <v>408120.589</v>
      </c>
      <c r="U452" s="617">
        <v>3151762.207</v>
      </c>
      <c r="V452" s="618"/>
      <c r="W452" s="613"/>
      <c r="X452" s="613" t="s">
        <v>1203</v>
      </c>
      <c r="Y452" s="613" t="s">
        <v>769</v>
      </c>
      <c r="Z452" s="613" t="s">
        <v>764</v>
      </c>
      <c r="AA452" s="613"/>
      <c r="AC452" s="620">
        <f t="shared" si="1"/>
        <v>0</v>
      </c>
    </row>
    <row r="453" ht="19.5" customHeight="1">
      <c r="A453" s="613"/>
      <c r="B453" s="613"/>
      <c r="C453" s="613"/>
      <c r="D453" s="613"/>
      <c r="E453" s="614"/>
      <c r="F453" s="630"/>
      <c r="G453" s="616"/>
      <c r="H453" s="614">
        <v>342.0</v>
      </c>
      <c r="I453" s="614">
        <f>H453+I451</f>
        <v>86904.925</v>
      </c>
      <c r="J453" s="615"/>
      <c r="K453" s="613"/>
      <c r="L453" s="619"/>
      <c r="M453" s="616"/>
      <c r="N453" s="616"/>
      <c r="O453" s="616"/>
      <c r="P453" s="616"/>
      <c r="Q453" s="616"/>
      <c r="R453" s="616"/>
      <c r="S453" s="616"/>
      <c r="T453" s="617"/>
      <c r="U453" s="617"/>
      <c r="V453" s="618"/>
      <c r="W453" s="613"/>
      <c r="X453" s="613" t="s">
        <v>1068</v>
      </c>
      <c r="Y453" s="613" t="s">
        <v>1068</v>
      </c>
      <c r="Z453" s="613" t="s">
        <v>1068</v>
      </c>
      <c r="AA453" s="613"/>
      <c r="AC453" s="620">
        <f t="shared" si="1"/>
        <v>12.41498929</v>
      </c>
    </row>
    <row r="454" ht="19.5" customHeight="1">
      <c r="A454" s="613">
        <f>A452+1</f>
        <v>223</v>
      </c>
      <c r="B454" s="613" t="s">
        <v>1068</v>
      </c>
      <c r="C454" s="613" t="s">
        <v>521</v>
      </c>
      <c r="D454" s="613" t="s">
        <v>237</v>
      </c>
      <c r="E454" s="614">
        <v>409.0</v>
      </c>
      <c r="F454" s="630"/>
      <c r="G454" s="616"/>
      <c r="H454" s="614"/>
      <c r="I454" s="614"/>
      <c r="J454" s="615">
        <v>238.532</v>
      </c>
      <c r="K454" s="613" t="s">
        <v>1068</v>
      </c>
      <c r="L454" s="619">
        <f>H453+H455</f>
        <v>751</v>
      </c>
      <c r="M454" s="616">
        <v>375.5</v>
      </c>
      <c r="N454" s="616">
        <v>143.0</v>
      </c>
      <c r="O454" s="616">
        <v>167.0</v>
      </c>
      <c r="P454" s="616">
        <v>310.0</v>
      </c>
      <c r="Q454" s="616">
        <v>152.0</v>
      </c>
      <c r="R454" s="616">
        <v>179.0</v>
      </c>
      <c r="S454" s="616">
        <v>331.0</v>
      </c>
      <c r="T454" s="617">
        <v>408453.665</v>
      </c>
      <c r="U454" s="617">
        <v>3151839.823</v>
      </c>
      <c r="V454" s="618"/>
      <c r="W454" s="613"/>
      <c r="X454" s="613" t="s">
        <v>1205</v>
      </c>
      <c r="Y454" s="613" t="s">
        <v>766</v>
      </c>
      <c r="Z454" s="613" t="s">
        <v>767</v>
      </c>
      <c r="AA454" s="613"/>
      <c r="AC454" s="620">
        <f t="shared" si="1"/>
        <v>0</v>
      </c>
    </row>
    <row r="455" ht="19.5" customHeight="1">
      <c r="A455" s="613"/>
      <c r="B455" s="613"/>
      <c r="C455" s="613"/>
      <c r="D455" s="613"/>
      <c r="E455" s="614"/>
      <c r="F455" s="630"/>
      <c r="G455" s="616"/>
      <c r="H455" s="614">
        <v>409.0</v>
      </c>
      <c r="I455" s="614">
        <f>H455+I453</f>
        <v>87313.925</v>
      </c>
      <c r="J455" s="615"/>
      <c r="K455" s="613"/>
      <c r="L455" s="619"/>
      <c r="M455" s="616"/>
      <c r="N455" s="616"/>
      <c r="O455" s="616"/>
      <c r="P455" s="616"/>
      <c r="Q455" s="616"/>
      <c r="R455" s="616"/>
      <c r="S455" s="616"/>
      <c r="T455" s="617"/>
      <c r="U455" s="617"/>
      <c r="V455" s="618" t="s">
        <v>1200</v>
      </c>
      <c r="W455" s="613"/>
      <c r="X455" s="613" t="s">
        <v>1068</v>
      </c>
      <c r="Y455" s="613" t="s">
        <v>1068</v>
      </c>
      <c r="Z455" s="613" t="s">
        <v>1068</v>
      </c>
      <c r="AA455" s="613"/>
      <c r="AC455" s="620">
        <f t="shared" si="1"/>
        <v>12.47341786</v>
      </c>
    </row>
    <row r="456" ht="19.5" customHeight="1">
      <c r="A456" s="613">
        <f>A454+1</f>
        <v>224</v>
      </c>
      <c r="B456" s="613" t="s">
        <v>1068</v>
      </c>
      <c r="C456" s="613" t="s">
        <v>522</v>
      </c>
      <c r="D456" s="613" t="s">
        <v>261</v>
      </c>
      <c r="E456" s="614">
        <v>391.0</v>
      </c>
      <c r="F456" s="630"/>
      <c r="G456" s="616"/>
      <c r="H456" s="614"/>
      <c r="I456" s="614"/>
      <c r="J456" s="615">
        <v>242.792</v>
      </c>
      <c r="K456" s="613" t="s">
        <v>1068</v>
      </c>
      <c r="L456" s="619">
        <f>H455+H457</f>
        <v>800</v>
      </c>
      <c r="M456" s="616">
        <v>400.0</v>
      </c>
      <c r="N456" s="616">
        <v>242.0</v>
      </c>
      <c r="O456" s="616">
        <v>167.0</v>
      </c>
      <c r="P456" s="616">
        <v>409.0</v>
      </c>
      <c r="Q456" s="616">
        <v>231.0</v>
      </c>
      <c r="R456" s="616">
        <v>176.0</v>
      </c>
      <c r="S456" s="616">
        <v>407.0</v>
      </c>
      <c r="T456" s="617">
        <v>408851.993</v>
      </c>
      <c r="U456" s="617">
        <v>3151932.645</v>
      </c>
      <c r="V456" s="618"/>
      <c r="W456" s="613"/>
      <c r="X456" s="613" t="s">
        <v>1205</v>
      </c>
      <c r="Y456" s="613" t="s">
        <v>766</v>
      </c>
      <c r="Z456" s="613" t="s">
        <v>767</v>
      </c>
      <c r="AA456" s="613"/>
      <c r="AC456" s="620">
        <f t="shared" si="1"/>
        <v>0</v>
      </c>
    </row>
    <row r="457" ht="19.5" customHeight="1">
      <c r="A457" s="613"/>
      <c r="B457" s="613"/>
      <c r="C457" s="613"/>
      <c r="D457" s="613"/>
      <c r="E457" s="614"/>
      <c r="F457" s="630"/>
      <c r="G457" s="616"/>
      <c r="H457" s="614">
        <v>391.0</v>
      </c>
      <c r="I457" s="614">
        <f>H457+I455</f>
        <v>87704.925</v>
      </c>
      <c r="J457" s="615"/>
      <c r="K457" s="613"/>
      <c r="L457" s="619"/>
      <c r="M457" s="616"/>
      <c r="N457" s="616"/>
      <c r="O457" s="616"/>
      <c r="P457" s="616"/>
      <c r="Q457" s="616"/>
      <c r="R457" s="616"/>
      <c r="S457" s="616"/>
      <c r="T457" s="617"/>
      <c r="U457" s="617"/>
      <c r="V457" s="618" t="s">
        <v>1189</v>
      </c>
      <c r="W457" s="613"/>
      <c r="X457" s="613" t="s">
        <v>1068</v>
      </c>
      <c r="Y457" s="613" t="s">
        <v>1068</v>
      </c>
      <c r="Z457" s="613" t="s">
        <v>1068</v>
      </c>
      <c r="AA457" s="613"/>
      <c r="AC457" s="620">
        <f t="shared" si="1"/>
        <v>12.529275</v>
      </c>
    </row>
    <row r="458" ht="19.5" customHeight="1">
      <c r="A458" s="613">
        <f>A456+1</f>
        <v>225</v>
      </c>
      <c r="B458" s="613" t="s">
        <v>1068</v>
      </c>
      <c r="C458" s="613" t="s">
        <v>523</v>
      </c>
      <c r="D458" s="613" t="s">
        <v>251</v>
      </c>
      <c r="E458" s="614">
        <v>437.0</v>
      </c>
      <c r="F458" s="630"/>
      <c r="G458" s="616"/>
      <c r="H458" s="614"/>
      <c r="I458" s="614"/>
      <c r="J458" s="615">
        <v>242.119</v>
      </c>
      <c r="K458" s="613" t="s">
        <v>1068</v>
      </c>
      <c r="L458" s="619">
        <f>H457+H459</f>
        <v>828</v>
      </c>
      <c r="M458" s="616">
        <v>414.0</v>
      </c>
      <c r="N458" s="616">
        <v>225.0</v>
      </c>
      <c r="O458" s="616">
        <v>223.0</v>
      </c>
      <c r="P458" s="616">
        <v>448.0</v>
      </c>
      <c r="Q458" s="616">
        <v>216.0</v>
      </c>
      <c r="R458" s="616">
        <v>222.0</v>
      </c>
      <c r="S458" s="616">
        <v>438.0</v>
      </c>
      <c r="T458" s="617">
        <v>409232.791</v>
      </c>
      <c r="U458" s="617">
        <v>3152021.381</v>
      </c>
      <c r="V458" s="618"/>
      <c r="W458" s="613"/>
      <c r="X458" s="613" t="s">
        <v>1205</v>
      </c>
      <c r="Y458" s="613" t="s">
        <v>766</v>
      </c>
      <c r="Z458" s="613" t="s">
        <v>767</v>
      </c>
      <c r="AA458" s="613"/>
      <c r="AC458" s="620">
        <f t="shared" si="1"/>
        <v>0</v>
      </c>
    </row>
    <row r="459" ht="19.5" customHeight="1">
      <c r="A459" s="613"/>
      <c r="B459" s="613"/>
      <c r="C459" s="613"/>
      <c r="D459" s="613"/>
      <c r="E459" s="614"/>
      <c r="F459" s="630"/>
      <c r="G459" s="616"/>
      <c r="H459" s="614">
        <v>437.0</v>
      </c>
      <c r="I459" s="614">
        <f>H459+I457</f>
        <v>88141.925</v>
      </c>
      <c r="J459" s="615"/>
      <c r="K459" s="613"/>
      <c r="L459" s="619"/>
      <c r="M459" s="616"/>
      <c r="N459" s="616"/>
      <c r="O459" s="616"/>
      <c r="P459" s="616"/>
      <c r="Q459" s="616"/>
      <c r="R459" s="616"/>
      <c r="S459" s="616"/>
      <c r="T459" s="617"/>
      <c r="U459" s="617"/>
      <c r="V459" s="618" t="s">
        <v>1189</v>
      </c>
      <c r="W459" s="613"/>
      <c r="X459" s="613" t="s">
        <v>1068</v>
      </c>
      <c r="Y459" s="613" t="s">
        <v>1068</v>
      </c>
      <c r="Z459" s="613" t="s">
        <v>1068</v>
      </c>
      <c r="AA459" s="613"/>
      <c r="AC459" s="620">
        <f t="shared" si="1"/>
        <v>12.59170357</v>
      </c>
    </row>
    <row r="460" ht="19.5" customHeight="1">
      <c r="A460" s="613">
        <f>A458+1</f>
        <v>226</v>
      </c>
      <c r="B460" s="613" t="s">
        <v>1068</v>
      </c>
      <c r="C460" s="613" t="s">
        <v>524</v>
      </c>
      <c r="D460" s="613" t="s">
        <v>249</v>
      </c>
      <c r="E460" s="614">
        <v>373.0</v>
      </c>
      <c r="F460" s="630"/>
      <c r="G460" s="616"/>
      <c r="H460" s="614"/>
      <c r="I460" s="614"/>
      <c r="J460" s="615">
        <v>244.275</v>
      </c>
      <c r="K460" s="613" t="s">
        <v>1068</v>
      </c>
      <c r="L460" s="619">
        <f>H459+H461</f>
        <v>810</v>
      </c>
      <c r="M460" s="616">
        <v>405.0</v>
      </c>
      <c r="N460" s="616">
        <v>215.0</v>
      </c>
      <c r="O460" s="616">
        <v>136.0</v>
      </c>
      <c r="P460" s="616">
        <v>351.0</v>
      </c>
      <c r="Q460" s="616">
        <v>216.0</v>
      </c>
      <c r="R460" s="616">
        <v>152.0</v>
      </c>
      <c r="S460" s="616">
        <v>368.0</v>
      </c>
      <c r="T460" s="617">
        <v>409658.388</v>
      </c>
      <c r="U460" s="617">
        <v>3152120.557</v>
      </c>
      <c r="V460" s="618"/>
      <c r="W460" s="613"/>
      <c r="X460" s="613" t="s">
        <v>1205</v>
      </c>
      <c r="Y460" s="613" t="s">
        <v>766</v>
      </c>
      <c r="Z460" s="613" t="s">
        <v>767</v>
      </c>
      <c r="AA460" s="613"/>
      <c r="AC460" s="620">
        <f t="shared" si="1"/>
        <v>0</v>
      </c>
    </row>
    <row r="461" ht="19.5" customHeight="1">
      <c r="A461" s="613"/>
      <c r="B461" s="613"/>
      <c r="C461" s="613"/>
      <c r="D461" s="613"/>
      <c r="E461" s="614"/>
      <c r="F461" s="630"/>
      <c r="G461" s="616"/>
      <c r="H461" s="614">
        <v>373.0</v>
      </c>
      <c r="I461" s="614">
        <f>H461+I459</f>
        <v>88514.925</v>
      </c>
      <c r="J461" s="615"/>
      <c r="K461" s="613"/>
      <c r="L461" s="619"/>
      <c r="M461" s="616"/>
      <c r="N461" s="616"/>
      <c r="O461" s="616"/>
      <c r="P461" s="616"/>
      <c r="Q461" s="616"/>
      <c r="R461" s="616"/>
      <c r="S461" s="616"/>
      <c r="T461" s="617"/>
      <c r="U461" s="617"/>
      <c r="V461" s="618"/>
      <c r="W461" s="613"/>
      <c r="X461" s="613" t="s">
        <v>1068</v>
      </c>
      <c r="Y461" s="613" t="s">
        <v>1068</v>
      </c>
      <c r="Z461" s="613" t="s">
        <v>1068</v>
      </c>
      <c r="AA461" s="613"/>
      <c r="AC461" s="620">
        <f t="shared" si="1"/>
        <v>12.64498929</v>
      </c>
    </row>
    <row r="462" ht="19.5" customHeight="1">
      <c r="A462" s="613">
        <f>A460+1</f>
        <v>227</v>
      </c>
      <c r="B462" s="613" t="s">
        <v>1068</v>
      </c>
      <c r="C462" s="613" t="s">
        <v>525</v>
      </c>
      <c r="D462" s="613" t="s">
        <v>251</v>
      </c>
      <c r="E462" s="614">
        <v>463.0</v>
      </c>
      <c r="F462" s="630"/>
      <c r="G462" s="616"/>
      <c r="H462" s="614"/>
      <c r="I462" s="614"/>
      <c r="J462" s="615">
        <v>250.161</v>
      </c>
      <c r="K462" s="613" t="s">
        <v>1068</v>
      </c>
      <c r="L462" s="619">
        <f>H461+H463</f>
        <v>836</v>
      </c>
      <c r="M462" s="616">
        <v>418.0</v>
      </c>
      <c r="N462" s="616">
        <v>237.0</v>
      </c>
      <c r="O462" s="616">
        <v>252.0</v>
      </c>
      <c r="P462" s="616">
        <v>489.0</v>
      </c>
      <c r="Q462" s="616">
        <v>222.0</v>
      </c>
      <c r="R462" s="616">
        <v>247.0</v>
      </c>
      <c r="S462" s="616">
        <v>469.0</v>
      </c>
      <c r="T462" s="617">
        <v>410021.656</v>
      </c>
      <c r="U462" s="617">
        <v>3152205.208</v>
      </c>
      <c r="V462" s="618"/>
      <c r="W462" s="613"/>
      <c r="X462" s="613" t="s">
        <v>1205</v>
      </c>
      <c r="Y462" s="613" t="s">
        <v>766</v>
      </c>
      <c r="Z462" s="613" t="s">
        <v>767</v>
      </c>
      <c r="AA462" s="613"/>
      <c r="AC462" s="620">
        <f t="shared" si="1"/>
        <v>0</v>
      </c>
    </row>
    <row r="463" ht="19.5" customHeight="1">
      <c r="A463" s="613"/>
      <c r="B463" s="613"/>
      <c r="C463" s="613"/>
      <c r="D463" s="613"/>
      <c r="E463" s="614"/>
      <c r="F463" s="630"/>
      <c r="G463" s="616"/>
      <c r="H463" s="614">
        <v>463.0</v>
      </c>
      <c r="I463" s="614">
        <f>H463+I461</f>
        <v>88977.925</v>
      </c>
      <c r="J463" s="615"/>
      <c r="K463" s="613"/>
      <c r="L463" s="619"/>
      <c r="M463" s="616"/>
      <c r="N463" s="616"/>
      <c r="O463" s="616"/>
      <c r="P463" s="616"/>
      <c r="Q463" s="616"/>
      <c r="R463" s="616"/>
      <c r="S463" s="616"/>
      <c r="T463" s="617"/>
      <c r="U463" s="617"/>
      <c r="V463" s="618"/>
      <c r="W463" s="613"/>
      <c r="X463" s="613" t="s">
        <v>1068</v>
      </c>
      <c r="Y463" s="613" t="s">
        <v>1068</v>
      </c>
      <c r="Z463" s="613" t="s">
        <v>1068</v>
      </c>
      <c r="AA463" s="613"/>
      <c r="AC463" s="620">
        <f t="shared" si="1"/>
        <v>12.71113214</v>
      </c>
    </row>
    <row r="464" ht="19.5" customHeight="1">
      <c r="A464" s="613">
        <f>A462+1</f>
        <v>228</v>
      </c>
      <c r="B464" s="613" t="s">
        <v>1068</v>
      </c>
      <c r="C464" s="613" t="s">
        <v>526</v>
      </c>
      <c r="D464" s="613" t="s">
        <v>267</v>
      </c>
      <c r="E464" s="614">
        <v>431.0</v>
      </c>
      <c r="F464" s="630"/>
      <c r="G464" s="616">
        <f>SUM(H446:H463)</f>
        <v>3585</v>
      </c>
      <c r="H464" s="614"/>
      <c r="I464" s="614"/>
      <c r="J464" s="615">
        <v>245.74</v>
      </c>
      <c r="K464" s="613" t="s">
        <v>1068</v>
      </c>
      <c r="L464" s="619">
        <f>H463+H465</f>
        <v>894</v>
      </c>
      <c r="M464" s="616">
        <v>447.0</v>
      </c>
      <c r="N464" s="616">
        <v>212.0</v>
      </c>
      <c r="O464" s="616">
        <v>245.0</v>
      </c>
      <c r="P464" s="616">
        <v>457.0</v>
      </c>
      <c r="Q464" s="616">
        <v>218.0</v>
      </c>
      <c r="R464" s="616">
        <v>237.0</v>
      </c>
      <c r="S464" s="616">
        <v>455.0</v>
      </c>
      <c r="T464" s="617">
        <v>410472.575</v>
      </c>
      <c r="U464" s="617">
        <v>3152310.284</v>
      </c>
      <c r="V464" s="618"/>
      <c r="W464" s="613"/>
      <c r="X464" s="613" t="s">
        <v>1206</v>
      </c>
      <c r="Y464" s="613" t="s">
        <v>766</v>
      </c>
      <c r="Z464" s="613" t="s">
        <v>767</v>
      </c>
      <c r="AA464" s="613"/>
      <c r="AC464" s="620">
        <f t="shared" si="1"/>
        <v>0</v>
      </c>
    </row>
    <row r="465" ht="19.5" customHeight="1">
      <c r="A465" s="613"/>
      <c r="B465" s="613"/>
      <c r="C465" s="613"/>
      <c r="D465" s="613"/>
      <c r="E465" s="614"/>
      <c r="F465" s="630"/>
      <c r="G465" s="616"/>
      <c r="H465" s="614">
        <v>431.0</v>
      </c>
      <c r="I465" s="614">
        <f>H465+I463</f>
        <v>89408.925</v>
      </c>
      <c r="J465" s="615"/>
      <c r="K465" s="613"/>
      <c r="L465" s="619"/>
      <c r="M465" s="616"/>
      <c r="N465" s="616"/>
      <c r="O465" s="616"/>
      <c r="P465" s="616"/>
      <c r="Q465" s="616"/>
      <c r="R465" s="616"/>
      <c r="S465" s="616"/>
      <c r="T465" s="617"/>
      <c r="U465" s="617"/>
      <c r="V465" s="618"/>
      <c r="W465" s="613"/>
      <c r="X465" s="613" t="s">
        <v>1068</v>
      </c>
      <c r="Y465" s="613" t="s">
        <v>1068</v>
      </c>
      <c r="Z465" s="613" t="s">
        <v>1068</v>
      </c>
      <c r="AA465" s="613"/>
      <c r="AC465" s="620">
        <f t="shared" si="1"/>
        <v>12.77270357</v>
      </c>
    </row>
    <row r="466" ht="19.5" customHeight="1">
      <c r="A466" s="613">
        <f>A464+1</f>
        <v>229</v>
      </c>
      <c r="B466" s="613" t="s">
        <v>1068</v>
      </c>
      <c r="C466" s="613" t="s">
        <v>527</v>
      </c>
      <c r="D466" s="613" t="s">
        <v>261</v>
      </c>
      <c r="E466" s="614">
        <v>409.0</v>
      </c>
      <c r="F466" s="630"/>
      <c r="G466" s="616"/>
      <c r="H466" s="614"/>
      <c r="I466" s="614"/>
      <c r="J466" s="615">
        <v>245.688</v>
      </c>
      <c r="K466" s="613" t="s">
        <v>1068</v>
      </c>
      <c r="L466" s="619">
        <f>H465+H467</f>
        <v>840</v>
      </c>
      <c r="M466" s="616">
        <v>420.0</v>
      </c>
      <c r="N466" s="616">
        <v>187.0</v>
      </c>
      <c r="O466" s="616">
        <v>246.0</v>
      </c>
      <c r="P466" s="616">
        <v>433.0</v>
      </c>
      <c r="Q466" s="616">
        <v>196.0</v>
      </c>
      <c r="R466" s="616">
        <v>234.0</v>
      </c>
      <c r="S466" s="616">
        <v>430.0</v>
      </c>
      <c r="T466" s="617">
        <v>410892.329</v>
      </c>
      <c r="U466" s="617">
        <v>3152408.098</v>
      </c>
      <c r="V466" s="618"/>
      <c r="W466" s="613"/>
      <c r="X466" s="613" t="s">
        <v>1206</v>
      </c>
      <c r="Y466" s="613" t="s">
        <v>766</v>
      </c>
      <c r="Z466" s="613" t="s">
        <v>767</v>
      </c>
      <c r="AA466" s="613"/>
      <c r="AC466" s="620">
        <f t="shared" si="1"/>
        <v>0</v>
      </c>
    </row>
    <row r="467" ht="19.5" customHeight="1">
      <c r="A467" s="613"/>
      <c r="B467" s="613"/>
      <c r="C467" s="613"/>
      <c r="D467" s="613"/>
      <c r="E467" s="614"/>
      <c r="F467" s="630"/>
      <c r="G467" s="616"/>
      <c r="H467" s="614">
        <v>409.0</v>
      </c>
      <c r="I467" s="614">
        <f>H467+I465</f>
        <v>89817.925</v>
      </c>
      <c r="J467" s="615"/>
      <c r="K467" s="613"/>
      <c r="L467" s="619"/>
      <c r="M467" s="616"/>
      <c r="N467" s="616"/>
      <c r="O467" s="616"/>
      <c r="P467" s="616"/>
      <c r="Q467" s="616"/>
      <c r="R467" s="616"/>
      <c r="S467" s="616"/>
      <c r="T467" s="617"/>
      <c r="U467" s="617"/>
      <c r="V467" s="618"/>
      <c r="W467" s="613"/>
      <c r="X467" s="613" t="s">
        <v>1068</v>
      </c>
      <c r="Y467" s="613" t="s">
        <v>1068</v>
      </c>
      <c r="Z467" s="613" t="s">
        <v>1068</v>
      </c>
      <c r="AA467" s="613"/>
      <c r="AC467" s="620">
        <f t="shared" si="1"/>
        <v>12.83113214</v>
      </c>
    </row>
    <row r="468" ht="19.5" customHeight="1">
      <c r="A468" s="613">
        <f>A466+1</f>
        <v>230</v>
      </c>
      <c r="B468" s="613" t="s">
        <v>1068</v>
      </c>
      <c r="C468" s="613" t="s">
        <v>528</v>
      </c>
      <c r="D468" s="613" t="s">
        <v>242</v>
      </c>
      <c r="E468" s="614">
        <v>424.0</v>
      </c>
      <c r="F468" s="630"/>
      <c r="G468" s="616"/>
      <c r="H468" s="614"/>
      <c r="I468" s="614"/>
      <c r="J468" s="615">
        <v>242.115</v>
      </c>
      <c r="K468" s="613" t="s">
        <v>1068</v>
      </c>
      <c r="L468" s="619">
        <f>H467+H469</f>
        <v>833</v>
      </c>
      <c r="M468" s="616">
        <v>416.5</v>
      </c>
      <c r="N468" s="616">
        <v>164.0</v>
      </c>
      <c r="O468" s="616">
        <v>196.0</v>
      </c>
      <c r="P468" s="616">
        <v>360.0</v>
      </c>
      <c r="Q468" s="616">
        <v>176.0</v>
      </c>
      <c r="R468" s="616">
        <v>201.0</v>
      </c>
      <c r="S468" s="616">
        <v>377.0</v>
      </c>
      <c r="T468" s="617">
        <v>411290.657</v>
      </c>
      <c r="U468" s="617">
        <v>3152500.919</v>
      </c>
      <c r="V468" s="618"/>
      <c r="W468" s="613"/>
      <c r="X468" s="613" t="s">
        <v>1206</v>
      </c>
      <c r="Y468" s="613" t="s">
        <v>766</v>
      </c>
      <c r="Z468" s="613" t="s">
        <v>767</v>
      </c>
      <c r="AA468" s="613"/>
      <c r="AC468" s="620">
        <f t="shared" si="1"/>
        <v>0</v>
      </c>
    </row>
    <row r="469" ht="19.5" customHeight="1">
      <c r="A469" s="613"/>
      <c r="B469" s="613"/>
      <c r="C469" s="613"/>
      <c r="D469" s="613"/>
      <c r="E469" s="614"/>
      <c r="F469" s="630"/>
      <c r="G469" s="616"/>
      <c r="H469" s="614">
        <v>424.0</v>
      </c>
      <c r="I469" s="614">
        <f>H469+I467</f>
        <v>90241.925</v>
      </c>
      <c r="J469" s="615"/>
      <c r="K469" s="613"/>
      <c r="L469" s="619"/>
      <c r="M469" s="616"/>
      <c r="N469" s="616"/>
      <c r="O469" s="616"/>
      <c r="P469" s="616"/>
      <c r="Q469" s="616"/>
      <c r="R469" s="616"/>
      <c r="S469" s="616"/>
      <c r="T469" s="617"/>
      <c r="U469" s="617"/>
      <c r="V469" s="618" t="s">
        <v>1081</v>
      </c>
      <c r="W469" s="613"/>
      <c r="X469" s="613" t="s">
        <v>1068</v>
      </c>
      <c r="Y469" s="613" t="s">
        <v>1068</v>
      </c>
      <c r="Z469" s="613" t="s">
        <v>1068</v>
      </c>
      <c r="AA469" s="613"/>
      <c r="AC469" s="620">
        <f t="shared" si="1"/>
        <v>12.89170357</v>
      </c>
    </row>
    <row r="470" ht="19.5" customHeight="1">
      <c r="A470" s="613">
        <f>A468+1</f>
        <v>231</v>
      </c>
      <c r="B470" s="613" t="s">
        <v>1068</v>
      </c>
      <c r="C470" s="613" t="s">
        <v>529</v>
      </c>
      <c r="D470" s="613" t="s">
        <v>261</v>
      </c>
      <c r="E470" s="614">
        <v>395.0</v>
      </c>
      <c r="F470" s="630"/>
      <c r="G470" s="616"/>
      <c r="H470" s="614"/>
      <c r="I470" s="614"/>
      <c r="J470" s="615">
        <v>241.022</v>
      </c>
      <c r="K470" s="613" t="s">
        <v>1068</v>
      </c>
      <c r="L470" s="619">
        <f>H469+H471</f>
        <v>819</v>
      </c>
      <c r="M470" s="616">
        <v>409.5</v>
      </c>
      <c r="N470" s="616">
        <v>229.0</v>
      </c>
      <c r="O470" s="616">
        <v>147.0</v>
      </c>
      <c r="P470" s="616">
        <v>376.0</v>
      </c>
      <c r="Q470" s="616">
        <v>225.0</v>
      </c>
      <c r="R470" s="616">
        <v>162.0</v>
      </c>
      <c r="S470" s="616">
        <v>387.0</v>
      </c>
      <c r="T470" s="617">
        <v>411703.593</v>
      </c>
      <c r="U470" s="617">
        <v>3152597.145</v>
      </c>
      <c r="V470" s="618"/>
      <c r="W470" s="613"/>
      <c r="X470" s="613" t="s">
        <v>1206</v>
      </c>
      <c r="Y470" s="613" t="s">
        <v>766</v>
      </c>
      <c r="Z470" s="613" t="s">
        <v>767</v>
      </c>
      <c r="AA470" s="613"/>
      <c r="AC470" s="620">
        <f t="shared" si="1"/>
        <v>0</v>
      </c>
    </row>
    <row r="471" ht="19.5" customHeight="1">
      <c r="A471" s="613"/>
      <c r="B471" s="613"/>
      <c r="C471" s="613"/>
      <c r="D471" s="613"/>
      <c r="E471" s="614"/>
      <c r="F471" s="630"/>
      <c r="G471" s="616"/>
      <c r="H471" s="614">
        <v>395.0</v>
      </c>
      <c r="I471" s="614">
        <f>H471+I469</f>
        <v>90636.925</v>
      </c>
      <c r="J471" s="615"/>
      <c r="K471" s="613"/>
      <c r="L471" s="619"/>
      <c r="M471" s="616"/>
      <c r="N471" s="616"/>
      <c r="O471" s="616"/>
      <c r="P471" s="616"/>
      <c r="Q471" s="616"/>
      <c r="R471" s="616"/>
      <c r="S471" s="616"/>
      <c r="T471" s="617"/>
      <c r="U471" s="617"/>
      <c r="V471" s="618"/>
      <c r="W471" s="613"/>
      <c r="X471" s="613" t="s">
        <v>1068</v>
      </c>
      <c r="Y471" s="613" t="s">
        <v>1068</v>
      </c>
      <c r="Z471" s="613" t="s">
        <v>1068</v>
      </c>
      <c r="AA471" s="613"/>
      <c r="AC471" s="620">
        <f t="shared" si="1"/>
        <v>12.94813214</v>
      </c>
    </row>
    <row r="472" ht="19.5" customHeight="1">
      <c r="A472" s="613">
        <f>A470+1</f>
        <v>232</v>
      </c>
      <c r="B472" s="613"/>
      <c r="C472" s="613" t="s">
        <v>530</v>
      </c>
      <c r="D472" s="613" t="s">
        <v>249</v>
      </c>
      <c r="E472" s="614">
        <v>419.0</v>
      </c>
      <c r="F472" s="630"/>
      <c r="G472" s="616"/>
      <c r="H472" s="614"/>
      <c r="I472" s="614"/>
      <c r="J472" s="615">
        <v>247.768</v>
      </c>
      <c r="K472" s="613" t="s">
        <v>1068</v>
      </c>
      <c r="L472" s="619">
        <f>H471+H473</f>
        <v>814</v>
      </c>
      <c r="M472" s="616">
        <v>407.0</v>
      </c>
      <c r="N472" s="616">
        <v>249.0</v>
      </c>
      <c r="O472" s="616">
        <v>213.0</v>
      </c>
      <c r="P472" s="616">
        <v>462.0</v>
      </c>
      <c r="Q472" s="616">
        <v>234.0</v>
      </c>
      <c r="R472" s="616">
        <v>213.0</v>
      </c>
      <c r="S472" s="616">
        <v>447.0</v>
      </c>
      <c r="T472" s="617">
        <v>412088.287</v>
      </c>
      <c r="U472" s="617">
        <v>3152686.789</v>
      </c>
      <c r="V472" s="618"/>
      <c r="W472" s="613"/>
      <c r="X472" s="613" t="s">
        <v>1206</v>
      </c>
      <c r="Y472" s="613" t="s">
        <v>766</v>
      </c>
      <c r="Z472" s="613" t="s">
        <v>767</v>
      </c>
      <c r="AA472" s="613"/>
      <c r="AC472" s="620">
        <f t="shared" si="1"/>
        <v>0</v>
      </c>
    </row>
    <row r="473" ht="19.5" customHeight="1">
      <c r="A473" s="613"/>
      <c r="B473" s="613"/>
      <c r="C473" s="613"/>
      <c r="D473" s="613"/>
      <c r="E473" s="614"/>
      <c r="F473" s="630"/>
      <c r="G473" s="616"/>
      <c r="H473" s="614">
        <v>419.0</v>
      </c>
      <c r="I473" s="614">
        <f>H473+I471</f>
        <v>91055.925</v>
      </c>
      <c r="J473" s="615"/>
      <c r="K473" s="613"/>
      <c r="L473" s="619"/>
      <c r="M473" s="616"/>
      <c r="N473" s="616"/>
      <c r="O473" s="616"/>
      <c r="P473" s="616"/>
      <c r="Q473" s="616"/>
      <c r="R473" s="616"/>
      <c r="S473" s="616"/>
      <c r="T473" s="617"/>
      <c r="U473" s="617"/>
      <c r="V473" s="618" t="s">
        <v>1194</v>
      </c>
      <c r="W473" s="613"/>
      <c r="X473" s="613" t="s">
        <v>1068</v>
      </c>
      <c r="Y473" s="613" t="s">
        <v>1068</v>
      </c>
      <c r="Z473" s="613" t="s">
        <v>1068</v>
      </c>
      <c r="AA473" s="613"/>
      <c r="AC473" s="620">
        <f t="shared" si="1"/>
        <v>13.00798929</v>
      </c>
    </row>
    <row r="474" ht="19.5" customHeight="1">
      <c r="A474" s="613">
        <f>A472+1</f>
        <v>233</v>
      </c>
      <c r="B474" s="613"/>
      <c r="C474" s="613" t="s">
        <v>531</v>
      </c>
      <c r="D474" s="613" t="s">
        <v>249</v>
      </c>
      <c r="E474" s="614">
        <v>392.0</v>
      </c>
      <c r="F474" s="630"/>
      <c r="G474" s="616"/>
      <c r="H474" s="614"/>
      <c r="I474" s="614"/>
      <c r="J474" s="615">
        <v>247.089</v>
      </c>
      <c r="K474" s="613" t="s">
        <v>1068</v>
      </c>
      <c r="L474" s="619">
        <f>H473+H475</f>
        <v>811</v>
      </c>
      <c r="M474" s="616">
        <v>405.5</v>
      </c>
      <c r="N474" s="616">
        <v>206.0</v>
      </c>
      <c r="O474" s="616">
        <v>205.0</v>
      </c>
      <c r="P474" s="616">
        <v>411.0</v>
      </c>
      <c r="Q474" s="616">
        <v>208.0</v>
      </c>
      <c r="R474" s="616">
        <v>203.0</v>
      </c>
      <c r="S474" s="616">
        <v>411.0</v>
      </c>
      <c r="T474" s="617">
        <v>412496.354</v>
      </c>
      <c r="U474" s="617">
        <v>3152781.88</v>
      </c>
      <c r="V474" s="618"/>
      <c r="W474" s="613"/>
      <c r="X474" s="613" t="s">
        <v>1206</v>
      </c>
      <c r="Y474" s="613" t="s">
        <v>766</v>
      </c>
      <c r="Z474" s="613" t="s">
        <v>767</v>
      </c>
      <c r="AA474" s="613"/>
      <c r="AC474" s="620">
        <f t="shared" si="1"/>
        <v>0</v>
      </c>
    </row>
    <row r="475" ht="19.5" customHeight="1">
      <c r="A475" s="613"/>
      <c r="B475" s="613"/>
      <c r="C475" s="613"/>
      <c r="D475" s="613"/>
      <c r="E475" s="614"/>
      <c r="F475" s="630"/>
      <c r="G475" s="616"/>
      <c r="H475" s="614">
        <v>392.0</v>
      </c>
      <c r="I475" s="614">
        <f>H475+I473</f>
        <v>91447.925</v>
      </c>
      <c r="J475" s="615"/>
      <c r="K475" s="613"/>
      <c r="L475" s="619"/>
      <c r="M475" s="616"/>
      <c r="N475" s="616"/>
      <c r="O475" s="616"/>
      <c r="P475" s="616"/>
      <c r="Q475" s="616"/>
      <c r="R475" s="616"/>
      <c r="S475" s="616"/>
      <c r="T475" s="617"/>
      <c r="U475" s="617"/>
      <c r="V475" s="618" t="s">
        <v>1207</v>
      </c>
      <c r="W475" s="613"/>
      <c r="X475" s="613" t="s">
        <v>1068</v>
      </c>
      <c r="Y475" s="613" t="s">
        <v>1068</v>
      </c>
      <c r="Z475" s="613" t="s">
        <v>1068</v>
      </c>
      <c r="AA475" s="613"/>
      <c r="AC475" s="620">
        <f t="shared" si="1"/>
        <v>13.06398929</v>
      </c>
    </row>
    <row r="476" ht="19.5" customHeight="1">
      <c r="A476" s="613">
        <f>A474+1</f>
        <v>234</v>
      </c>
      <c r="B476" s="613"/>
      <c r="C476" s="613" t="s">
        <v>532</v>
      </c>
      <c r="D476" s="613" t="s">
        <v>251</v>
      </c>
      <c r="E476" s="614">
        <v>408.0</v>
      </c>
      <c r="F476" s="630"/>
      <c r="G476" s="616"/>
      <c r="H476" s="614"/>
      <c r="I476" s="614"/>
      <c r="J476" s="615">
        <v>242.388</v>
      </c>
      <c r="K476" s="613" t="s">
        <v>1068</v>
      </c>
      <c r="L476" s="619">
        <f>H475+H477</f>
        <v>800</v>
      </c>
      <c r="M476" s="616">
        <v>400.0</v>
      </c>
      <c r="N476" s="616">
        <v>187.0</v>
      </c>
      <c r="O476" s="616">
        <v>287.0</v>
      </c>
      <c r="P476" s="616">
        <v>474.0</v>
      </c>
      <c r="Q476" s="616">
        <v>190.0</v>
      </c>
      <c r="R476" s="616">
        <v>263.0</v>
      </c>
      <c r="S476" s="616">
        <v>453.0</v>
      </c>
      <c r="T476" s="617">
        <v>412878.125</v>
      </c>
      <c r="U476" s="617">
        <v>3152870.843</v>
      </c>
      <c r="V476" s="618"/>
      <c r="W476" s="613"/>
      <c r="X476" s="613" t="s">
        <v>1206</v>
      </c>
      <c r="Y476" s="613" t="s">
        <v>766</v>
      </c>
      <c r="Z476" s="613" t="s">
        <v>767</v>
      </c>
      <c r="AA476" s="613"/>
      <c r="AC476" s="620">
        <f t="shared" si="1"/>
        <v>0</v>
      </c>
    </row>
    <row r="477" ht="19.5" customHeight="1">
      <c r="A477" s="613"/>
      <c r="B477" s="613"/>
      <c r="C477" s="613"/>
      <c r="D477" s="613"/>
      <c r="E477" s="614"/>
      <c r="F477" s="630"/>
      <c r="G477" s="616"/>
      <c r="H477" s="614">
        <v>408.0</v>
      </c>
      <c r="I477" s="614">
        <f>H477+I475</f>
        <v>91855.925</v>
      </c>
      <c r="J477" s="615"/>
      <c r="K477" s="613"/>
      <c r="L477" s="619"/>
      <c r="M477" s="616"/>
      <c r="N477" s="616"/>
      <c r="O477" s="616"/>
      <c r="P477" s="616"/>
      <c r="Q477" s="616"/>
      <c r="R477" s="616"/>
      <c r="S477" s="616"/>
      <c r="T477" s="617"/>
      <c r="U477" s="617"/>
      <c r="V477" s="618" t="s">
        <v>1208</v>
      </c>
      <c r="W477" s="613"/>
      <c r="X477" s="613" t="s">
        <v>1068</v>
      </c>
      <c r="Y477" s="613" t="s">
        <v>1068</v>
      </c>
      <c r="Z477" s="613" t="s">
        <v>1068</v>
      </c>
      <c r="AA477" s="613"/>
      <c r="AC477" s="620">
        <f t="shared" si="1"/>
        <v>13.122275</v>
      </c>
    </row>
    <row r="478" ht="19.5" customHeight="1">
      <c r="A478" s="613">
        <f>A476+1</f>
        <v>235</v>
      </c>
      <c r="B478" s="613" t="s">
        <v>1068</v>
      </c>
      <c r="C478" s="613" t="s">
        <v>533</v>
      </c>
      <c r="D478" s="613" t="s">
        <v>245</v>
      </c>
      <c r="E478" s="614">
        <v>432.0</v>
      </c>
      <c r="F478" s="630"/>
      <c r="G478" s="616"/>
      <c r="H478" s="614"/>
      <c r="I478" s="614"/>
      <c r="J478" s="615">
        <v>238.107</v>
      </c>
      <c r="K478" s="613" t="s">
        <v>1068</v>
      </c>
      <c r="L478" s="619">
        <f>H477+H479</f>
        <v>840</v>
      </c>
      <c r="M478" s="616">
        <v>420.0</v>
      </c>
      <c r="N478" s="616">
        <v>122.0</v>
      </c>
      <c r="O478" s="616">
        <v>196.0</v>
      </c>
      <c r="P478" s="616">
        <v>318.0</v>
      </c>
      <c r="Q478" s="616">
        <v>146.0</v>
      </c>
      <c r="R478" s="616">
        <v>203.0</v>
      </c>
      <c r="S478" s="616">
        <v>349.0</v>
      </c>
      <c r="T478" s="617">
        <v>413275.479</v>
      </c>
      <c r="U478" s="617">
        <v>3152963.437</v>
      </c>
      <c r="V478" s="618"/>
      <c r="W478" s="613"/>
      <c r="X478" s="613" t="s">
        <v>1206</v>
      </c>
      <c r="Y478" s="613" t="s">
        <v>766</v>
      </c>
      <c r="Z478" s="613" t="s">
        <v>767</v>
      </c>
      <c r="AA478" s="613"/>
      <c r="AC478" s="620">
        <f t="shared" si="1"/>
        <v>0</v>
      </c>
    </row>
    <row r="479" ht="19.5" customHeight="1">
      <c r="A479" s="613"/>
      <c r="B479" s="613"/>
      <c r="C479" s="613"/>
      <c r="D479" s="613"/>
      <c r="E479" s="614"/>
      <c r="F479" s="630"/>
      <c r="G479" s="616"/>
      <c r="H479" s="614">
        <v>432.0</v>
      </c>
      <c r="I479" s="614">
        <f>H479+I477</f>
        <v>92287.925</v>
      </c>
      <c r="J479" s="615"/>
      <c r="K479" s="613"/>
      <c r="L479" s="619"/>
      <c r="M479" s="616"/>
      <c r="N479" s="616"/>
      <c r="O479" s="616"/>
      <c r="P479" s="616"/>
      <c r="Q479" s="616"/>
      <c r="R479" s="616"/>
      <c r="S479" s="616"/>
      <c r="T479" s="617"/>
      <c r="U479" s="617"/>
      <c r="V479" s="618" t="s">
        <v>1209</v>
      </c>
      <c r="W479" s="613"/>
      <c r="X479" s="613" t="s">
        <v>1068</v>
      </c>
      <c r="Y479" s="613" t="s">
        <v>1068</v>
      </c>
      <c r="Z479" s="613" t="s">
        <v>1068</v>
      </c>
      <c r="AA479" s="613"/>
      <c r="AC479" s="620">
        <f t="shared" si="1"/>
        <v>13.18398929</v>
      </c>
    </row>
    <row r="480" ht="19.5" customHeight="1">
      <c r="A480" s="613">
        <f>A478+1</f>
        <v>236</v>
      </c>
      <c r="B480" s="613" t="s">
        <v>1068</v>
      </c>
      <c r="C480" s="613" t="s">
        <v>534</v>
      </c>
      <c r="D480" s="613" t="s">
        <v>261</v>
      </c>
      <c r="E480" s="614">
        <v>383.001</v>
      </c>
      <c r="F480" s="630"/>
      <c r="G480" s="616"/>
      <c r="H480" s="614"/>
      <c r="I480" s="614"/>
      <c r="J480" s="615">
        <v>236.301</v>
      </c>
      <c r="K480" s="613" t="s">
        <v>1068</v>
      </c>
      <c r="L480" s="619">
        <f>H479+H481</f>
        <v>815.001</v>
      </c>
      <c r="M480" s="616">
        <v>407.5005</v>
      </c>
      <c r="N480" s="616">
        <v>237.0</v>
      </c>
      <c r="O480" s="616">
        <v>201.0</v>
      </c>
      <c r="P480" s="616">
        <v>438.0</v>
      </c>
      <c r="Q480" s="616">
        <v>231.0</v>
      </c>
      <c r="R480" s="616">
        <v>199.0</v>
      </c>
      <c r="S480" s="616">
        <v>430.0</v>
      </c>
      <c r="T480" s="617">
        <v>413696.207</v>
      </c>
      <c r="U480" s="617">
        <v>3153061.478</v>
      </c>
      <c r="V480" s="618"/>
      <c r="W480" s="613"/>
      <c r="X480" s="613" t="s">
        <v>1210</v>
      </c>
      <c r="Y480" s="613" t="s">
        <v>766</v>
      </c>
      <c r="Z480" s="613" t="s">
        <v>767</v>
      </c>
      <c r="AA480" s="613"/>
      <c r="AC480" s="620">
        <f t="shared" si="1"/>
        <v>0</v>
      </c>
    </row>
    <row r="481" ht="19.5" customHeight="1">
      <c r="A481" s="613"/>
      <c r="B481" s="613"/>
      <c r="C481" s="613"/>
      <c r="D481" s="613"/>
      <c r="E481" s="614"/>
      <c r="F481" s="630"/>
      <c r="G481" s="616"/>
      <c r="H481" s="614">
        <v>383.001</v>
      </c>
      <c r="I481" s="614">
        <f>H481+I479</f>
        <v>92670.926</v>
      </c>
      <c r="J481" s="615"/>
      <c r="K481" s="613"/>
      <c r="L481" s="619"/>
      <c r="M481" s="616"/>
      <c r="N481" s="616"/>
      <c r="O481" s="616"/>
      <c r="P481" s="616"/>
      <c r="Q481" s="616"/>
      <c r="R481" s="616"/>
      <c r="S481" s="616"/>
      <c r="T481" s="617"/>
      <c r="U481" s="617"/>
      <c r="V481" s="618" t="s">
        <v>1211</v>
      </c>
      <c r="W481" s="613"/>
      <c r="X481" s="613" t="s">
        <v>1068</v>
      </c>
      <c r="Y481" s="613" t="s">
        <v>1068</v>
      </c>
      <c r="Z481" s="613" t="s">
        <v>1068</v>
      </c>
      <c r="AA481" s="613"/>
      <c r="AC481" s="620">
        <f t="shared" si="1"/>
        <v>13.23870371</v>
      </c>
    </row>
    <row r="482" ht="19.5" customHeight="1">
      <c r="A482" s="613">
        <f>A480+1</f>
        <v>237</v>
      </c>
      <c r="B482" s="613" t="s">
        <v>1068</v>
      </c>
      <c r="C482" s="613" t="s">
        <v>535</v>
      </c>
      <c r="D482" s="613" t="s">
        <v>261</v>
      </c>
      <c r="E482" s="614">
        <v>398.944</v>
      </c>
      <c r="F482" s="630"/>
      <c r="G482" s="616"/>
      <c r="H482" s="614"/>
      <c r="I482" s="614"/>
      <c r="J482" s="615">
        <v>234.596</v>
      </c>
      <c r="K482" s="613" t="s">
        <v>1068</v>
      </c>
      <c r="L482" s="619">
        <f>H481+H483</f>
        <v>781.945</v>
      </c>
      <c r="M482" s="616">
        <v>390.9725</v>
      </c>
      <c r="N482" s="616">
        <v>183.0</v>
      </c>
      <c r="O482" s="616">
        <v>152.0</v>
      </c>
      <c r="P482" s="616">
        <v>335.0</v>
      </c>
      <c r="Q482" s="616">
        <v>186.0</v>
      </c>
      <c r="R482" s="616">
        <v>166.0</v>
      </c>
      <c r="S482" s="616">
        <v>352.0</v>
      </c>
      <c r="T482" s="617">
        <v>414069.215</v>
      </c>
      <c r="U482" s="617">
        <v>3153148.399</v>
      </c>
      <c r="V482" s="618"/>
      <c r="W482" s="613"/>
      <c r="X482" s="613" t="s">
        <v>1210</v>
      </c>
      <c r="Y482" s="613" t="s">
        <v>766</v>
      </c>
      <c r="Z482" s="613" t="s">
        <v>767</v>
      </c>
      <c r="AA482" s="613"/>
      <c r="AC482" s="620">
        <f t="shared" si="1"/>
        <v>0</v>
      </c>
    </row>
    <row r="483" ht="19.5" customHeight="1">
      <c r="A483" s="613"/>
      <c r="B483" s="613"/>
      <c r="C483" s="613"/>
      <c r="D483" s="613"/>
      <c r="E483" s="614"/>
      <c r="F483" s="630"/>
      <c r="G483" s="616"/>
      <c r="H483" s="614">
        <v>398.944</v>
      </c>
      <c r="I483" s="614">
        <f>H483+I481</f>
        <v>93069.87</v>
      </c>
      <c r="J483" s="615"/>
      <c r="K483" s="613"/>
      <c r="L483" s="619"/>
      <c r="M483" s="616"/>
      <c r="N483" s="616"/>
      <c r="O483" s="616"/>
      <c r="P483" s="616"/>
      <c r="Q483" s="616"/>
      <c r="R483" s="616"/>
      <c r="S483" s="616"/>
      <c r="T483" s="617"/>
      <c r="U483" s="617"/>
      <c r="V483" s="618" t="s">
        <v>1212</v>
      </c>
      <c r="W483" s="613"/>
      <c r="X483" s="613" t="s">
        <v>1068</v>
      </c>
      <c r="Y483" s="613" t="s">
        <v>1068</v>
      </c>
      <c r="Z483" s="613" t="s">
        <v>1068</v>
      </c>
      <c r="AA483" s="613"/>
      <c r="AC483" s="620">
        <f t="shared" si="1"/>
        <v>13.29569571</v>
      </c>
    </row>
    <row r="484" ht="19.5" customHeight="1">
      <c r="A484" s="613">
        <f>A482+1</f>
        <v>238</v>
      </c>
      <c r="B484" s="613" t="s">
        <v>1213</v>
      </c>
      <c r="C484" s="613" t="s">
        <v>536</v>
      </c>
      <c r="D484" s="613" t="s">
        <v>257</v>
      </c>
      <c r="E484" s="614">
        <v>372.0</v>
      </c>
      <c r="F484" s="630"/>
      <c r="G484" s="616">
        <f>SUM(H464:H483)</f>
        <v>4091.945</v>
      </c>
      <c r="H484" s="614"/>
      <c r="I484" s="614"/>
      <c r="J484" s="615">
        <v>246.826</v>
      </c>
      <c r="K484" s="613" t="s">
        <v>1214</v>
      </c>
      <c r="L484" s="619">
        <f>H483+H485</f>
        <v>770.944</v>
      </c>
      <c r="M484" s="616">
        <v>385.472</v>
      </c>
      <c r="N484" s="616">
        <v>264.0</v>
      </c>
      <c r="O484" s="616">
        <v>194.0</v>
      </c>
      <c r="P484" s="616">
        <v>458.0</v>
      </c>
      <c r="Q484" s="616">
        <v>245.0</v>
      </c>
      <c r="R484" s="616">
        <v>192.0</v>
      </c>
      <c r="S484" s="616">
        <v>437.0</v>
      </c>
      <c r="T484" s="617">
        <v>414457.749</v>
      </c>
      <c r="U484" s="617">
        <v>3153238.938</v>
      </c>
      <c r="V484" s="618"/>
      <c r="W484" s="613"/>
      <c r="X484" s="613" t="s">
        <v>1210</v>
      </c>
      <c r="Y484" s="613" t="s">
        <v>766</v>
      </c>
      <c r="Z484" s="613" t="s">
        <v>767</v>
      </c>
      <c r="AA484" s="613"/>
      <c r="AC484" s="620">
        <f t="shared" si="1"/>
        <v>0</v>
      </c>
    </row>
    <row r="485" ht="19.5" customHeight="1">
      <c r="A485" s="613"/>
      <c r="B485" s="613"/>
      <c r="C485" s="613"/>
      <c r="D485" s="613"/>
      <c r="E485" s="614"/>
      <c r="F485" s="630"/>
      <c r="G485" s="616"/>
      <c r="H485" s="614">
        <v>372.0</v>
      </c>
      <c r="I485" s="614">
        <f>H485+I483</f>
        <v>93441.87</v>
      </c>
      <c r="J485" s="615"/>
      <c r="K485" s="613"/>
      <c r="L485" s="619"/>
      <c r="M485" s="616"/>
      <c r="N485" s="616"/>
      <c r="O485" s="616"/>
      <c r="P485" s="616"/>
      <c r="Q485" s="616"/>
      <c r="R485" s="616"/>
      <c r="S485" s="616"/>
      <c r="T485" s="617"/>
      <c r="U485" s="617"/>
      <c r="V485" s="618"/>
      <c r="W485" s="613"/>
      <c r="X485" s="613" t="s">
        <v>1068</v>
      </c>
      <c r="Y485" s="613" t="s">
        <v>1068</v>
      </c>
      <c r="Z485" s="613" t="s">
        <v>1068</v>
      </c>
      <c r="AA485" s="613"/>
      <c r="AC485" s="620">
        <f t="shared" si="1"/>
        <v>13.34883857</v>
      </c>
    </row>
    <row r="486" ht="19.5" customHeight="1">
      <c r="A486" s="613">
        <f>A484+1</f>
        <v>239</v>
      </c>
      <c r="B486" s="613" t="s">
        <v>1068</v>
      </c>
      <c r="C486" s="613" t="s">
        <v>537</v>
      </c>
      <c r="D486" s="613" t="s">
        <v>251</v>
      </c>
      <c r="E486" s="614">
        <v>385.0</v>
      </c>
      <c r="F486" s="630"/>
      <c r="G486" s="616"/>
      <c r="H486" s="614"/>
      <c r="I486" s="614"/>
      <c r="J486" s="615">
        <v>239.488</v>
      </c>
      <c r="K486" s="613" t="s">
        <v>1068</v>
      </c>
      <c r="L486" s="619">
        <f>H485+H487</f>
        <v>757</v>
      </c>
      <c r="M486" s="616">
        <v>378.5</v>
      </c>
      <c r="N486" s="616">
        <v>178.0</v>
      </c>
      <c r="O486" s="616">
        <v>256.0</v>
      </c>
      <c r="P486" s="616">
        <v>434.0</v>
      </c>
      <c r="Q486" s="616">
        <v>181.0</v>
      </c>
      <c r="R486" s="616">
        <v>236.0</v>
      </c>
      <c r="S486" s="616">
        <v>417.0</v>
      </c>
      <c r="T486" s="617">
        <v>414804.629</v>
      </c>
      <c r="U486" s="617">
        <v>3153373.319</v>
      </c>
      <c r="V486" s="618"/>
      <c r="W486" s="613"/>
      <c r="X486" s="613" t="s">
        <v>1210</v>
      </c>
      <c r="Y486" s="613" t="s">
        <v>766</v>
      </c>
      <c r="Z486" s="613" t="s">
        <v>767</v>
      </c>
      <c r="AA486" s="613"/>
      <c r="AC486" s="620">
        <f t="shared" si="1"/>
        <v>0</v>
      </c>
    </row>
    <row r="487" ht="19.5" customHeight="1">
      <c r="A487" s="613"/>
      <c r="B487" s="613"/>
      <c r="C487" s="613"/>
      <c r="D487" s="613"/>
      <c r="E487" s="614"/>
      <c r="F487" s="630"/>
      <c r="G487" s="616"/>
      <c r="H487" s="614">
        <v>385.0</v>
      </c>
      <c r="I487" s="614">
        <f>H487+I485</f>
        <v>93826.87</v>
      </c>
      <c r="J487" s="615"/>
      <c r="K487" s="613"/>
      <c r="L487" s="619"/>
      <c r="M487" s="616"/>
      <c r="N487" s="616"/>
      <c r="O487" s="616"/>
      <c r="P487" s="616"/>
      <c r="Q487" s="616"/>
      <c r="R487" s="616"/>
      <c r="S487" s="616"/>
      <c r="T487" s="617"/>
      <c r="U487" s="617"/>
      <c r="V487" s="618" t="s">
        <v>1215</v>
      </c>
      <c r="W487" s="613"/>
      <c r="X487" s="613" t="s">
        <v>1068</v>
      </c>
      <c r="Y487" s="613" t="s">
        <v>1068</v>
      </c>
      <c r="Z487" s="613" t="s">
        <v>1068</v>
      </c>
      <c r="AA487" s="613"/>
      <c r="AC487" s="620">
        <f t="shared" si="1"/>
        <v>13.40383857</v>
      </c>
    </row>
    <row r="488" ht="19.5" customHeight="1">
      <c r="A488" s="613">
        <f>A486+1</f>
        <v>240</v>
      </c>
      <c r="B488" s="613" t="s">
        <v>1068</v>
      </c>
      <c r="C488" s="613" t="s">
        <v>538</v>
      </c>
      <c r="D488" s="613" t="s">
        <v>261</v>
      </c>
      <c r="E488" s="614">
        <v>407.0</v>
      </c>
      <c r="F488" s="630"/>
      <c r="G488" s="616"/>
      <c r="H488" s="614"/>
      <c r="I488" s="614"/>
      <c r="J488" s="615">
        <v>234.251</v>
      </c>
      <c r="K488" s="613" t="s">
        <v>1068</v>
      </c>
      <c r="L488" s="619">
        <f>H487+H489</f>
        <v>792</v>
      </c>
      <c r="M488" s="616">
        <v>396.0</v>
      </c>
      <c r="N488" s="616">
        <v>130.0</v>
      </c>
      <c r="O488" s="616">
        <v>127.0</v>
      </c>
      <c r="P488" s="616">
        <v>257.0</v>
      </c>
      <c r="Q488" s="616">
        <v>150.0</v>
      </c>
      <c r="R488" s="616">
        <v>152.0</v>
      </c>
      <c r="S488" s="616">
        <v>302.0</v>
      </c>
      <c r="T488" s="617">
        <v>415163.631</v>
      </c>
      <c r="U488" s="617">
        <v>3153512.397</v>
      </c>
      <c r="V488" s="618"/>
      <c r="W488" s="613"/>
      <c r="X488" s="613" t="s">
        <v>1216</v>
      </c>
      <c r="Y488" s="613" t="s">
        <v>766</v>
      </c>
      <c r="Z488" s="613" t="s">
        <v>767</v>
      </c>
      <c r="AA488" s="613"/>
      <c r="AC488" s="620">
        <f t="shared" si="1"/>
        <v>0</v>
      </c>
    </row>
    <row r="489" ht="19.5" customHeight="1">
      <c r="A489" s="613"/>
      <c r="B489" s="613"/>
      <c r="C489" s="613"/>
      <c r="D489" s="613"/>
      <c r="E489" s="614"/>
      <c r="F489" s="630"/>
      <c r="G489" s="616"/>
      <c r="H489" s="614">
        <v>407.0</v>
      </c>
      <c r="I489" s="614">
        <f>H489+I487</f>
        <v>94233.87</v>
      </c>
      <c r="J489" s="615"/>
      <c r="K489" s="613"/>
      <c r="L489" s="619"/>
      <c r="M489" s="616"/>
      <c r="N489" s="616"/>
      <c r="O489" s="616"/>
      <c r="P489" s="616"/>
      <c r="Q489" s="616"/>
      <c r="R489" s="616"/>
      <c r="S489" s="616"/>
      <c r="T489" s="617"/>
      <c r="U489" s="617"/>
      <c r="V489" s="618" t="s">
        <v>1217</v>
      </c>
      <c r="W489" s="613"/>
      <c r="X489" s="613" t="s">
        <v>1068</v>
      </c>
      <c r="Y489" s="613" t="s">
        <v>1068</v>
      </c>
      <c r="Z489" s="613" t="s">
        <v>1068</v>
      </c>
      <c r="AA489" s="613"/>
      <c r="AC489" s="620">
        <f t="shared" si="1"/>
        <v>13.46198143</v>
      </c>
    </row>
    <row r="490" ht="19.5" customHeight="1">
      <c r="A490" s="613">
        <f>A488+1</f>
        <v>241</v>
      </c>
      <c r="B490" s="613" t="s">
        <v>1068</v>
      </c>
      <c r="C490" s="613" t="s">
        <v>539</v>
      </c>
      <c r="D490" s="613" t="s">
        <v>251</v>
      </c>
      <c r="E490" s="614">
        <v>412.0</v>
      </c>
      <c r="F490" s="630"/>
      <c r="G490" s="616"/>
      <c r="H490" s="614"/>
      <c r="I490" s="614"/>
      <c r="J490" s="615">
        <v>242.819</v>
      </c>
      <c r="K490" s="613" t="s">
        <v>1068</v>
      </c>
      <c r="L490" s="619">
        <f>H489+H491</f>
        <v>819</v>
      </c>
      <c r="M490" s="616">
        <v>409.5</v>
      </c>
      <c r="N490" s="616">
        <v>281.0</v>
      </c>
      <c r="O490" s="616">
        <v>243.0</v>
      </c>
      <c r="P490" s="616">
        <v>524.0</v>
      </c>
      <c r="Q490" s="616">
        <v>257.0</v>
      </c>
      <c r="R490" s="616">
        <v>232.0</v>
      </c>
      <c r="S490" s="616">
        <v>489.0</v>
      </c>
      <c r="T490" s="617">
        <v>415543.148</v>
      </c>
      <c r="U490" s="617">
        <v>3153659.421</v>
      </c>
      <c r="V490" s="618"/>
      <c r="W490" s="613"/>
      <c r="X490" s="613" t="s">
        <v>1216</v>
      </c>
      <c r="Y490" s="613" t="s">
        <v>766</v>
      </c>
      <c r="Z490" s="613" t="s">
        <v>767</v>
      </c>
      <c r="AA490" s="613"/>
      <c r="AC490" s="620">
        <f t="shared" si="1"/>
        <v>0</v>
      </c>
    </row>
    <row r="491" ht="19.5" customHeight="1">
      <c r="A491" s="613"/>
      <c r="B491" s="613"/>
      <c r="C491" s="613"/>
      <c r="D491" s="613"/>
      <c r="E491" s="614"/>
      <c r="F491" s="630"/>
      <c r="G491" s="616"/>
      <c r="H491" s="614">
        <v>412.0</v>
      </c>
      <c r="I491" s="614">
        <f>H491+I489</f>
        <v>94645.87</v>
      </c>
      <c r="J491" s="615"/>
      <c r="K491" s="613"/>
      <c r="L491" s="619"/>
      <c r="M491" s="616"/>
      <c r="N491" s="616"/>
      <c r="O491" s="616"/>
      <c r="P491" s="616"/>
      <c r="Q491" s="616"/>
      <c r="R491" s="616"/>
      <c r="S491" s="616"/>
      <c r="T491" s="617"/>
      <c r="U491" s="617"/>
      <c r="V491" s="618" t="s">
        <v>1218</v>
      </c>
      <c r="W491" s="613"/>
      <c r="X491" s="613" t="s">
        <v>1068</v>
      </c>
      <c r="Y491" s="613" t="s">
        <v>1068</v>
      </c>
      <c r="Z491" s="613" t="s">
        <v>1068</v>
      </c>
      <c r="AA491" s="613"/>
      <c r="AC491" s="620">
        <f t="shared" si="1"/>
        <v>13.52083857</v>
      </c>
    </row>
    <row r="492" ht="19.5" customHeight="1">
      <c r="A492" s="613">
        <f>A490+1</f>
        <v>242</v>
      </c>
      <c r="B492" s="613" t="s">
        <v>1068</v>
      </c>
      <c r="C492" s="613" t="s">
        <v>540</v>
      </c>
      <c r="D492" s="613" t="s">
        <v>249</v>
      </c>
      <c r="E492" s="614">
        <v>400.0</v>
      </c>
      <c r="F492" s="630"/>
      <c r="G492" s="616"/>
      <c r="H492" s="614"/>
      <c r="I492" s="614"/>
      <c r="J492" s="615">
        <v>238.758</v>
      </c>
      <c r="K492" s="613" t="s">
        <v>1068</v>
      </c>
      <c r="L492" s="619">
        <f>H491+H493</f>
        <v>812</v>
      </c>
      <c r="M492" s="616">
        <v>406.0</v>
      </c>
      <c r="N492" s="616">
        <v>169.0</v>
      </c>
      <c r="O492" s="616">
        <v>254.0</v>
      </c>
      <c r="P492" s="616">
        <v>423.0</v>
      </c>
      <c r="Q492" s="616">
        <v>181.0</v>
      </c>
      <c r="R492" s="616">
        <v>238.0</v>
      </c>
      <c r="S492" s="616">
        <v>419.0</v>
      </c>
      <c r="T492" s="617">
        <v>415927.326</v>
      </c>
      <c r="U492" s="617">
        <v>3153808.252</v>
      </c>
      <c r="V492" s="618"/>
      <c r="W492" s="613"/>
      <c r="X492" s="613" t="s">
        <v>1216</v>
      </c>
      <c r="Y492" s="613" t="s">
        <v>766</v>
      </c>
      <c r="Z492" s="613" t="s">
        <v>767</v>
      </c>
      <c r="AA492" s="613"/>
      <c r="AC492" s="620">
        <f t="shared" si="1"/>
        <v>0</v>
      </c>
    </row>
    <row r="493" ht="19.5" customHeight="1">
      <c r="A493" s="613"/>
      <c r="B493" s="613"/>
      <c r="C493" s="613"/>
      <c r="D493" s="613"/>
      <c r="E493" s="614"/>
      <c r="F493" s="630"/>
      <c r="G493" s="616"/>
      <c r="H493" s="614">
        <v>400.0</v>
      </c>
      <c r="I493" s="614">
        <f>H493+I491</f>
        <v>95045.87</v>
      </c>
      <c r="J493" s="615"/>
      <c r="K493" s="613"/>
      <c r="L493" s="619"/>
      <c r="M493" s="616"/>
      <c r="N493" s="616"/>
      <c r="O493" s="616"/>
      <c r="P493" s="616"/>
      <c r="Q493" s="616"/>
      <c r="R493" s="616"/>
      <c r="S493" s="616"/>
      <c r="T493" s="617"/>
      <c r="U493" s="617"/>
      <c r="V493" s="618"/>
      <c r="W493" s="613"/>
      <c r="X493" s="613" t="s">
        <v>1068</v>
      </c>
      <c r="Y493" s="613" t="s">
        <v>1068</v>
      </c>
      <c r="Z493" s="613" t="s">
        <v>1068</v>
      </c>
      <c r="AA493" s="613"/>
      <c r="AC493" s="620">
        <f t="shared" si="1"/>
        <v>13.57798143</v>
      </c>
    </row>
    <row r="494" ht="19.5" customHeight="1">
      <c r="A494" s="613">
        <f>A492+1</f>
        <v>243</v>
      </c>
      <c r="B494" s="613"/>
      <c r="C494" s="613" t="s">
        <v>541</v>
      </c>
      <c r="D494" s="613" t="s">
        <v>237</v>
      </c>
      <c r="E494" s="614">
        <v>419.0</v>
      </c>
      <c r="F494" s="630"/>
      <c r="G494" s="616"/>
      <c r="H494" s="614"/>
      <c r="I494" s="614"/>
      <c r="J494" s="615">
        <v>234.734</v>
      </c>
      <c r="K494" s="613" t="s">
        <v>1068</v>
      </c>
      <c r="L494" s="619">
        <f>H493+H495</f>
        <v>819</v>
      </c>
      <c r="M494" s="616">
        <v>409.5</v>
      </c>
      <c r="N494" s="616">
        <v>146.0</v>
      </c>
      <c r="O494" s="616">
        <v>174.0</v>
      </c>
      <c r="P494" s="616">
        <v>320.0</v>
      </c>
      <c r="Q494" s="616">
        <v>164.0</v>
      </c>
      <c r="R494" s="616">
        <v>186.0</v>
      </c>
      <c r="S494" s="616">
        <v>350.0</v>
      </c>
      <c r="T494" s="617">
        <v>416300.316</v>
      </c>
      <c r="U494" s="617">
        <v>3153952.748</v>
      </c>
      <c r="V494" s="618"/>
      <c r="W494" s="613"/>
      <c r="X494" s="613" t="s">
        <v>765</v>
      </c>
      <c r="Y494" s="613" t="s">
        <v>766</v>
      </c>
      <c r="Z494" s="613" t="s">
        <v>767</v>
      </c>
      <c r="AA494" s="613"/>
      <c r="AC494" s="620">
        <f t="shared" si="1"/>
        <v>0</v>
      </c>
    </row>
    <row r="495" ht="19.5" customHeight="1">
      <c r="A495" s="613"/>
      <c r="B495" s="613"/>
      <c r="C495" s="613"/>
      <c r="D495" s="613"/>
      <c r="E495" s="614"/>
      <c r="F495" s="630"/>
      <c r="G495" s="616"/>
      <c r="H495" s="614">
        <v>419.0</v>
      </c>
      <c r="I495" s="614">
        <f>H495+I493</f>
        <v>95464.87</v>
      </c>
      <c r="J495" s="615"/>
      <c r="K495" s="613"/>
      <c r="L495" s="619"/>
      <c r="M495" s="616"/>
      <c r="N495" s="616"/>
      <c r="O495" s="616"/>
      <c r="P495" s="616"/>
      <c r="Q495" s="616"/>
      <c r="R495" s="616"/>
      <c r="S495" s="616"/>
      <c r="T495" s="617"/>
      <c r="U495" s="617"/>
      <c r="V495" s="618" t="s">
        <v>1200</v>
      </c>
      <c r="W495" s="613"/>
      <c r="X495" s="613" t="s">
        <v>1068</v>
      </c>
      <c r="Y495" s="613" t="s">
        <v>1068</v>
      </c>
      <c r="Z495" s="613" t="s">
        <v>1068</v>
      </c>
      <c r="AA495" s="613"/>
      <c r="AC495" s="620">
        <f t="shared" si="1"/>
        <v>13.63783857</v>
      </c>
    </row>
    <row r="496" ht="19.5" customHeight="1">
      <c r="A496" s="613">
        <f>A494+1</f>
        <v>244</v>
      </c>
      <c r="B496" s="613" t="s">
        <v>1068</v>
      </c>
      <c r="C496" s="613" t="s">
        <v>542</v>
      </c>
      <c r="D496" s="613" t="s">
        <v>261</v>
      </c>
      <c r="E496" s="614">
        <v>404.0</v>
      </c>
      <c r="F496" s="630"/>
      <c r="G496" s="616"/>
      <c r="H496" s="614"/>
      <c r="I496" s="614"/>
      <c r="J496" s="615">
        <v>238.747</v>
      </c>
      <c r="K496" s="613" t="s">
        <v>1068</v>
      </c>
      <c r="L496" s="619">
        <f>H495+H497</f>
        <v>823</v>
      </c>
      <c r="M496" s="616">
        <v>411.5</v>
      </c>
      <c r="N496" s="616">
        <v>246.0</v>
      </c>
      <c r="O496" s="616">
        <v>204.0</v>
      </c>
      <c r="P496" s="616">
        <v>450.0</v>
      </c>
      <c r="Q496" s="616">
        <v>235.0</v>
      </c>
      <c r="R496" s="616">
        <v>204.0</v>
      </c>
      <c r="S496" s="616">
        <v>439.0</v>
      </c>
      <c r="T496" s="617">
        <v>416691.022</v>
      </c>
      <c r="U496" s="617">
        <v>3154104.107</v>
      </c>
      <c r="V496" s="618"/>
      <c r="W496" s="613"/>
      <c r="X496" s="613" t="s">
        <v>765</v>
      </c>
      <c r="Y496" s="613" t="s">
        <v>766</v>
      </c>
      <c r="Z496" s="613" t="s">
        <v>767</v>
      </c>
      <c r="AA496" s="613"/>
      <c r="AC496" s="620">
        <f t="shared" si="1"/>
        <v>0</v>
      </c>
    </row>
    <row r="497" ht="19.5" customHeight="1">
      <c r="A497" s="613"/>
      <c r="B497" s="613"/>
      <c r="C497" s="613"/>
      <c r="D497" s="613"/>
      <c r="E497" s="614"/>
      <c r="F497" s="630"/>
      <c r="G497" s="616"/>
      <c r="H497" s="614">
        <v>404.0</v>
      </c>
      <c r="I497" s="614">
        <f>H497+I495</f>
        <v>95868.87</v>
      </c>
      <c r="J497" s="615"/>
      <c r="K497" s="613"/>
      <c r="L497" s="619"/>
      <c r="M497" s="616"/>
      <c r="N497" s="616"/>
      <c r="O497" s="616"/>
      <c r="P497" s="616"/>
      <c r="Q497" s="616"/>
      <c r="R497" s="616"/>
      <c r="S497" s="616"/>
      <c r="T497" s="617"/>
      <c r="U497" s="617"/>
      <c r="V497" s="618" t="s">
        <v>1219</v>
      </c>
      <c r="W497" s="613"/>
      <c r="X497" s="613" t="s">
        <v>1068</v>
      </c>
      <c r="Y497" s="613" t="s">
        <v>1068</v>
      </c>
      <c r="Z497" s="613" t="s">
        <v>1068</v>
      </c>
      <c r="AA497" s="613"/>
      <c r="AC497" s="620">
        <f t="shared" si="1"/>
        <v>13.69555286</v>
      </c>
    </row>
    <row r="498" ht="19.5" customHeight="1">
      <c r="A498" s="613">
        <f>A496+1</f>
        <v>245</v>
      </c>
      <c r="B498" s="613" t="s">
        <v>1068</v>
      </c>
      <c r="C498" s="613" t="s">
        <v>543</v>
      </c>
      <c r="D498" s="613" t="s">
        <v>249</v>
      </c>
      <c r="E498" s="614">
        <v>436.0</v>
      </c>
      <c r="F498" s="630"/>
      <c r="G498" s="616"/>
      <c r="H498" s="614"/>
      <c r="I498" s="614"/>
      <c r="J498" s="615">
        <v>235.357</v>
      </c>
      <c r="K498" s="613" t="s">
        <v>1068</v>
      </c>
      <c r="L498" s="619">
        <f>H497+H499</f>
        <v>840</v>
      </c>
      <c r="M498" s="616">
        <v>420.0</v>
      </c>
      <c r="N498" s="616">
        <v>200.0</v>
      </c>
      <c r="O498" s="616">
        <v>222.0</v>
      </c>
      <c r="P498" s="616">
        <v>422.0</v>
      </c>
      <c r="Q498" s="616">
        <v>201.0</v>
      </c>
      <c r="R498" s="616">
        <v>221.0</v>
      </c>
      <c r="S498" s="616">
        <v>422.0</v>
      </c>
      <c r="T498" s="617">
        <v>417067.741</v>
      </c>
      <c r="U498" s="617">
        <v>3154250.048</v>
      </c>
      <c r="V498" s="618"/>
      <c r="W498" s="613"/>
      <c r="X498" s="613" t="s">
        <v>765</v>
      </c>
      <c r="Y498" s="613" t="s">
        <v>766</v>
      </c>
      <c r="Z498" s="613" t="s">
        <v>767</v>
      </c>
      <c r="AA498" s="613"/>
      <c r="AC498" s="620">
        <f t="shared" si="1"/>
        <v>0</v>
      </c>
    </row>
    <row r="499" ht="19.5" customHeight="1">
      <c r="A499" s="613"/>
      <c r="B499" s="613"/>
      <c r="C499" s="613"/>
      <c r="D499" s="613"/>
      <c r="E499" s="614"/>
      <c r="F499" s="630"/>
      <c r="G499" s="616"/>
      <c r="H499" s="614">
        <v>436.0</v>
      </c>
      <c r="I499" s="614">
        <f>H499+I497</f>
        <v>96304.87</v>
      </c>
      <c r="J499" s="615"/>
      <c r="K499" s="613"/>
      <c r="L499" s="619"/>
      <c r="M499" s="616"/>
      <c r="N499" s="616"/>
      <c r="O499" s="616"/>
      <c r="P499" s="616"/>
      <c r="Q499" s="616"/>
      <c r="R499" s="616"/>
      <c r="S499" s="616"/>
      <c r="T499" s="617"/>
      <c r="U499" s="617"/>
      <c r="V499" s="618" t="s">
        <v>1220</v>
      </c>
      <c r="W499" s="613"/>
      <c r="X499" s="613" t="s">
        <v>1068</v>
      </c>
      <c r="Y499" s="613" t="s">
        <v>1068</v>
      </c>
      <c r="Z499" s="613" t="s">
        <v>1068</v>
      </c>
      <c r="AA499" s="613"/>
      <c r="AC499" s="620">
        <f t="shared" si="1"/>
        <v>13.75783857</v>
      </c>
    </row>
    <row r="500" ht="19.5" customHeight="1">
      <c r="A500" s="613">
        <f>A498+1</f>
        <v>246</v>
      </c>
      <c r="B500" s="613" t="s">
        <v>1068</v>
      </c>
      <c r="C500" s="613" t="s">
        <v>544</v>
      </c>
      <c r="D500" s="613" t="s">
        <v>249</v>
      </c>
      <c r="E500" s="614">
        <v>374.0</v>
      </c>
      <c r="F500" s="630"/>
      <c r="G500" s="616"/>
      <c r="H500" s="614"/>
      <c r="I500" s="614"/>
      <c r="J500" s="615">
        <v>234.683</v>
      </c>
      <c r="K500" s="613" t="s">
        <v>1068</v>
      </c>
      <c r="L500" s="619">
        <f>H499+H501</f>
        <v>810</v>
      </c>
      <c r="M500" s="616">
        <v>405.0</v>
      </c>
      <c r="N500" s="616">
        <v>215.0</v>
      </c>
      <c r="O500" s="616">
        <v>143.0</v>
      </c>
      <c r="P500" s="616">
        <v>358.0</v>
      </c>
      <c r="Q500" s="616">
        <v>217.0</v>
      </c>
      <c r="R500" s="616">
        <v>157.0</v>
      </c>
      <c r="S500" s="616">
        <v>374.0</v>
      </c>
      <c r="T500" s="617">
        <v>417474.299</v>
      </c>
      <c r="U500" s="617">
        <v>3154407.549</v>
      </c>
      <c r="V500" s="618"/>
      <c r="W500" s="613"/>
      <c r="X500" s="613" t="s">
        <v>765</v>
      </c>
      <c r="Y500" s="613" t="s">
        <v>766</v>
      </c>
      <c r="Z500" s="613" t="s">
        <v>767</v>
      </c>
      <c r="AA500" s="613"/>
      <c r="AC500" s="620">
        <f t="shared" si="1"/>
        <v>0</v>
      </c>
    </row>
    <row r="501" ht="19.5" customHeight="1">
      <c r="A501" s="613"/>
      <c r="B501" s="613"/>
      <c r="C501" s="613"/>
      <c r="D501" s="613"/>
      <c r="E501" s="614"/>
      <c r="F501" s="630"/>
      <c r="G501" s="616"/>
      <c r="H501" s="614">
        <v>374.0</v>
      </c>
      <c r="I501" s="614">
        <f>H501+I499</f>
        <v>96678.87</v>
      </c>
      <c r="J501" s="615"/>
      <c r="K501" s="613"/>
      <c r="L501" s="619"/>
      <c r="M501" s="616"/>
      <c r="N501" s="616"/>
      <c r="O501" s="616"/>
      <c r="P501" s="616"/>
      <c r="Q501" s="616"/>
      <c r="R501" s="616"/>
      <c r="S501" s="616"/>
      <c r="T501" s="617"/>
      <c r="U501" s="617"/>
      <c r="V501" s="618"/>
      <c r="W501" s="613"/>
      <c r="X501" s="613" t="s">
        <v>1068</v>
      </c>
      <c r="Y501" s="613" t="s">
        <v>1068</v>
      </c>
      <c r="Z501" s="613" t="s">
        <v>1068</v>
      </c>
      <c r="AA501" s="613"/>
      <c r="AC501" s="620">
        <f t="shared" si="1"/>
        <v>13.81126714</v>
      </c>
    </row>
    <row r="502" ht="19.5" customHeight="1">
      <c r="A502" s="613">
        <f>A500+1</f>
        <v>247</v>
      </c>
      <c r="B502" s="613" t="s">
        <v>1068</v>
      </c>
      <c r="C502" s="613" t="s">
        <v>545</v>
      </c>
      <c r="D502" s="613" t="s">
        <v>251</v>
      </c>
      <c r="E502" s="614">
        <v>384.0</v>
      </c>
      <c r="F502" s="630"/>
      <c r="G502" s="616"/>
      <c r="H502" s="614"/>
      <c r="I502" s="614"/>
      <c r="J502" s="615">
        <v>239.36</v>
      </c>
      <c r="K502" s="613" t="s">
        <v>1068</v>
      </c>
      <c r="L502" s="619">
        <f>H501+H503</f>
        <v>758</v>
      </c>
      <c r="M502" s="616">
        <v>379.0</v>
      </c>
      <c r="N502" s="616">
        <v>231.0</v>
      </c>
      <c r="O502" s="616">
        <v>221.0</v>
      </c>
      <c r="P502" s="616">
        <v>452.0</v>
      </c>
      <c r="Q502" s="616">
        <v>218.0</v>
      </c>
      <c r="R502" s="616">
        <v>213.0</v>
      </c>
      <c r="S502" s="616">
        <v>431.0</v>
      </c>
      <c r="T502" s="617">
        <v>417823.044</v>
      </c>
      <c r="U502" s="617">
        <v>3154542.653</v>
      </c>
      <c r="V502" s="618"/>
      <c r="W502" s="613"/>
      <c r="X502" s="613" t="s">
        <v>765</v>
      </c>
      <c r="Y502" s="613" t="s">
        <v>766</v>
      </c>
      <c r="Z502" s="613" t="s">
        <v>767</v>
      </c>
      <c r="AA502" s="613"/>
      <c r="AC502" s="620">
        <f t="shared" si="1"/>
        <v>0</v>
      </c>
    </row>
    <row r="503" ht="19.5" customHeight="1">
      <c r="A503" s="613"/>
      <c r="B503" s="613"/>
      <c r="C503" s="613"/>
      <c r="D503" s="613"/>
      <c r="E503" s="614"/>
      <c r="F503" s="630"/>
      <c r="G503" s="616"/>
      <c r="H503" s="614">
        <v>384.0</v>
      </c>
      <c r="I503" s="614">
        <f>H503+I501</f>
        <v>97062.87</v>
      </c>
      <c r="J503" s="615"/>
      <c r="K503" s="613"/>
      <c r="L503" s="619"/>
      <c r="M503" s="616"/>
      <c r="N503" s="616"/>
      <c r="O503" s="616"/>
      <c r="P503" s="616"/>
      <c r="Q503" s="616"/>
      <c r="R503" s="616"/>
      <c r="S503" s="616"/>
      <c r="T503" s="617"/>
      <c r="U503" s="617"/>
      <c r="V503" s="618" t="s">
        <v>1221</v>
      </c>
      <c r="W503" s="613"/>
      <c r="X503" s="613" t="s">
        <v>1068</v>
      </c>
      <c r="Y503" s="613" t="s">
        <v>1068</v>
      </c>
      <c r="Z503" s="613" t="s">
        <v>1068</v>
      </c>
      <c r="AA503" s="613"/>
      <c r="AC503" s="620">
        <f t="shared" si="1"/>
        <v>13.86612429</v>
      </c>
    </row>
    <row r="504" ht="19.5" customHeight="1">
      <c r="A504" s="613">
        <f>A502+1</f>
        <v>248</v>
      </c>
      <c r="B504" s="613" t="s">
        <v>1068</v>
      </c>
      <c r="C504" s="613" t="s">
        <v>546</v>
      </c>
      <c r="D504" s="613" t="s">
        <v>251</v>
      </c>
      <c r="E504" s="614">
        <v>360.177</v>
      </c>
      <c r="F504" s="630"/>
      <c r="G504" s="616"/>
      <c r="H504" s="614"/>
      <c r="I504" s="614"/>
      <c r="J504" s="615">
        <v>234.144</v>
      </c>
      <c r="K504" s="613" t="s">
        <v>1068</v>
      </c>
      <c r="L504" s="619">
        <f>H503+H505</f>
        <v>744.177</v>
      </c>
      <c r="M504" s="616">
        <v>372.0885</v>
      </c>
      <c r="N504" s="616">
        <v>163.0</v>
      </c>
      <c r="O504" s="616">
        <v>173.0</v>
      </c>
      <c r="P504" s="616">
        <v>336.0</v>
      </c>
      <c r="Q504" s="616">
        <v>173.0</v>
      </c>
      <c r="R504" s="616">
        <v>176.0</v>
      </c>
      <c r="S504" s="616">
        <v>349.0</v>
      </c>
      <c r="T504" s="617">
        <v>418181.114</v>
      </c>
      <c r="U504" s="617">
        <v>3154681.369</v>
      </c>
      <c r="V504" s="618"/>
      <c r="W504" s="613"/>
      <c r="X504" s="613" t="s">
        <v>765</v>
      </c>
      <c r="Y504" s="613" t="s">
        <v>766</v>
      </c>
      <c r="Z504" s="613" t="s">
        <v>767</v>
      </c>
      <c r="AA504" s="613"/>
      <c r="AC504" s="620">
        <f t="shared" si="1"/>
        <v>0</v>
      </c>
    </row>
    <row r="505" ht="19.5" customHeight="1">
      <c r="A505" s="613"/>
      <c r="B505" s="613"/>
      <c r="C505" s="613"/>
      <c r="D505" s="613"/>
      <c r="E505" s="614"/>
      <c r="F505" s="630"/>
      <c r="G505" s="616"/>
      <c r="H505" s="614">
        <v>360.177</v>
      </c>
      <c r="I505" s="614">
        <f>H505+I503</f>
        <v>97423.047</v>
      </c>
      <c r="J505" s="615"/>
      <c r="K505" s="613"/>
      <c r="L505" s="619"/>
      <c r="M505" s="616"/>
      <c r="N505" s="616"/>
      <c r="O505" s="616"/>
      <c r="P505" s="616"/>
      <c r="Q505" s="616"/>
      <c r="R505" s="616"/>
      <c r="S505" s="616"/>
      <c r="T505" s="617"/>
      <c r="U505" s="617"/>
      <c r="V505" s="618" t="s">
        <v>1222</v>
      </c>
      <c r="W505" s="613"/>
      <c r="X505" s="613" t="s">
        <v>1068</v>
      </c>
      <c r="Y505" s="613" t="s">
        <v>1068</v>
      </c>
      <c r="Z505" s="613" t="s">
        <v>1068</v>
      </c>
      <c r="AA505" s="613"/>
      <c r="AC505" s="620">
        <f t="shared" si="1"/>
        <v>13.91757814</v>
      </c>
    </row>
    <row r="506" ht="19.5" customHeight="1">
      <c r="A506" s="613">
        <f>A504+1</f>
        <v>249</v>
      </c>
      <c r="B506" s="613" t="s">
        <v>1223</v>
      </c>
      <c r="C506" s="613" t="s">
        <v>547</v>
      </c>
      <c r="D506" s="613" t="s">
        <v>257</v>
      </c>
      <c r="E506" s="614">
        <v>358.001</v>
      </c>
      <c r="F506" s="630"/>
      <c r="G506" s="616">
        <f>SUM(H484:H505)</f>
        <v>4353.177</v>
      </c>
      <c r="H506" s="614"/>
      <c r="I506" s="614"/>
      <c r="J506" s="615">
        <v>241.337</v>
      </c>
      <c r="K506" s="613" t="s">
        <v>1224</v>
      </c>
      <c r="L506" s="619">
        <f>H505+H507</f>
        <v>718.178</v>
      </c>
      <c r="M506" s="616">
        <v>359.089</v>
      </c>
      <c r="N506" s="616">
        <v>188.0</v>
      </c>
      <c r="O506" s="616">
        <v>171.0</v>
      </c>
      <c r="P506" s="616">
        <v>359.0</v>
      </c>
      <c r="Q506" s="616">
        <v>185.0</v>
      </c>
      <c r="R506" s="616">
        <v>174.0</v>
      </c>
      <c r="S506" s="616">
        <v>359.0</v>
      </c>
      <c r="T506" s="617">
        <v>418516.969</v>
      </c>
      <c r="U506" s="617">
        <v>3154811.479</v>
      </c>
      <c r="V506" s="618"/>
      <c r="W506" s="613"/>
      <c r="X506" s="613" t="s">
        <v>765</v>
      </c>
      <c r="Y506" s="613" t="s">
        <v>766</v>
      </c>
      <c r="Z506" s="613" t="s">
        <v>767</v>
      </c>
      <c r="AA506" s="613"/>
      <c r="AC506" s="620">
        <f t="shared" si="1"/>
        <v>0</v>
      </c>
    </row>
    <row r="507" ht="19.5" customHeight="1">
      <c r="A507" s="613"/>
      <c r="B507" s="613"/>
      <c r="C507" s="613"/>
      <c r="D507" s="613"/>
      <c r="E507" s="614"/>
      <c r="F507" s="630"/>
      <c r="G507" s="616"/>
      <c r="H507" s="614">
        <v>358.001</v>
      </c>
      <c r="I507" s="614">
        <f>H507+I505</f>
        <v>97781.048</v>
      </c>
      <c r="J507" s="615"/>
      <c r="K507" s="613"/>
      <c r="L507" s="619"/>
      <c r="M507" s="616"/>
      <c r="N507" s="616"/>
      <c r="O507" s="616"/>
      <c r="P507" s="616"/>
      <c r="Q507" s="616"/>
      <c r="R507" s="616"/>
      <c r="S507" s="616"/>
      <c r="T507" s="617"/>
      <c r="U507" s="617"/>
      <c r="V507" s="618" t="s">
        <v>1225</v>
      </c>
      <c r="W507" s="613"/>
      <c r="X507" s="613" t="s">
        <v>1068</v>
      </c>
      <c r="Y507" s="613" t="s">
        <v>1068</v>
      </c>
      <c r="Z507" s="613" t="s">
        <v>1068</v>
      </c>
      <c r="AA507" s="613"/>
      <c r="AC507" s="620">
        <f t="shared" si="1"/>
        <v>13.96872114</v>
      </c>
    </row>
    <row r="508" ht="19.5" customHeight="1">
      <c r="A508" s="613">
        <f>A506+1</f>
        <v>250</v>
      </c>
      <c r="B508" s="613" t="s">
        <v>1068</v>
      </c>
      <c r="C508" s="613" t="s">
        <v>548</v>
      </c>
      <c r="D508" s="613" t="s">
        <v>251</v>
      </c>
      <c r="E508" s="614">
        <v>452.0</v>
      </c>
      <c r="F508" s="630"/>
      <c r="G508" s="616"/>
      <c r="H508" s="614"/>
      <c r="I508" s="614"/>
      <c r="J508" s="615">
        <v>236.74</v>
      </c>
      <c r="K508" s="613" t="s">
        <v>1068</v>
      </c>
      <c r="L508" s="619">
        <f>H507+H509</f>
        <v>810.001</v>
      </c>
      <c r="M508" s="616">
        <v>405.0005</v>
      </c>
      <c r="N508" s="616">
        <v>187.0</v>
      </c>
      <c r="O508" s="616">
        <v>246.0</v>
      </c>
      <c r="P508" s="616">
        <v>433.0</v>
      </c>
      <c r="Q508" s="616">
        <v>185.0</v>
      </c>
      <c r="R508" s="616">
        <v>241.0</v>
      </c>
      <c r="S508" s="616">
        <v>426.0</v>
      </c>
      <c r="T508" s="617">
        <v>418868.967</v>
      </c>
      <c r="U508" s="617">
        <v>3154876.766</v>
      </c>
      <c r="V508" s="618"/>
      <c r="W508" s="613"/>
      <c r="X508" s="613" t="s">
        <v>765</v>
      </c>
      <c r="Y508" s="613" t="s">
        <v>766</v>
      </c>
      <c r="Z508" s="613" t="s">
        <v>767</v>
      </c>
      <c r="AA508" s="613"/>
      <c r="AC508" s="620">
        <f t="shared" si="1"/>
        <v>0</v>
      </c>
    </row>
    <row r="509" ht="19.5" customHeight="1">
      <c r="A509" s="613"/>
      <c r="B509" s="613"/>
      <c r="C509" s="613"/>
      <c r="D509" s="613"/>
      <c r="E509" s="614"/>
      <c r="F509" s="630"/>
      <c r="G509" s="616"/>
      <c r="H509" s="614">
        <v>452.0</v>
      </c>
      <c r="I509" s="614">
        <f>H509+I507</f>
        <v>98233.048</v>
      </c>
      <c r="J509" s="615"/>
      <c r="K509" s="613"/>
      <c r="L509" s="619"/>
      <c r="M509" s="616"/>
      <c r="N509" s="616"/>
      <c r="O509" s="616"/>
      <c r="P509" s="616"/>
      <c r="Q509" s="616"/>
      <c r="R509" s="616"/>
      <c r="S509" s="616"/>
      <c r="T509" s="617"/>
      <c r="U509" s="617"/>
      <c r="V509" s="618" t="s">
        <v>1226</v>
      </c>
      <c r="W509" s="613"/>
      <c r="X509" s="613" t="s">
        <v>1068</v>
      </c>
      <c r="Y509" s="613" t="s">
        <v>1068</v>
      </c>
      <c r="Z509" s="613" t="s">
        <v>1068</v>
      </c>
      <c r="AA509" s="613"/>
      <c r="AC509" s="620">
        <f t="shared" si="1"/>
        <v>14.03329257</v>
      </c>
    </row>
    <row r="510" ht="19.5" customHeight="1">
      <c r="A510" s="613">
        <f>A508+1</f>
        <v>251</v>
      </c>
      <c r="B510" s="613" t="s">
        <v>1068</v>
      </c>
      <c r="C510" s="613" t="s">
        <v>549</v>
      </c>
      <c r="D510" s="613" t="s">
        <v>261</v>
      </c>
      <c r="E510" s="614">
        <v>388.0</v>
      </c>
      <c r="F510" s="630"/>
      <c r="G510" s="616"/>
      <c r="H510" s="614"/>
      <c r="I510" s="614"/>
      <c r="J510" s="615">
        <v>238.457</v>
      </c>
      <c r="K510" s="613" t="s">
        <v>1068</v>
      </c>
      <c r="L510" s="619">
        <f>H509+H511</f>
        <v>840</v>
      </c>
      <c r="M510" s="616">
        <v>420.0</v>
      </c>
      <c r="N510" s="616">
        <v>207.0</v>
      </c>
      <c r="O510" s="616">
        <v>153.0</v>
      </c>
      <c r="P510" s="616">
        <v>360.0</v>
      </c>
      <c r="Q510" s="616">
        <v>213.0</v>
      </c>
      <c r="R510" s="616">
        <v>165.0</v>
      </c>
      <c r="S510" s="616">
        <v>378.0</v>
      </c>
      <c r="T510" s="617">
        <v>419313.387</v>
      </c>
      <c r="U510" s="617">
        <v>3154959.194</v>
      </c>
      <c r="V510" s="618"/>
      <c r="W510" s="613"/>
      <c r="X510" s="613" t="s">
        <v>765</v>
      </c>
      <c r="Y510" s="613" t="s">
        <v>766</v>
      </c>
      <c r="Z510" s="613" t="s">
        <v>767</v>
      </c>
      <c r="AA510" s="613"/>
      <c r="AC510" s="620">
        <f t="shared" si="1"/>
        <v>0</v>
      </c>
    </row>
    <row r="511" ht="19.5" customHeight="1">
      <c r="A511" s="613"/>
      <c r="B511" s="613"/>
      <c r="C511" s="613"/>
      <c r="D511" s="613"/>
      <c r="E511" s="614"/>
      <c r="F511" s="630"/>
      <c r="G511" s="616"/>
      <c r="H511" s="614">
        <v>388.0</v>
      </c>
      <c r="I511" s="614">
        <f>H511+I509</f>
        <v>98621.048</v>
      </c>
      <c r="J511" s="615"/>
      <c r="K511" s="613"/>
      <c r="L511" s="619"/>
      <c r="M511" s="616"/>
      <c r="N511" s="616"/>
      <c r="O511" s="616"/>
      <c r="P511" s="616"/>
      <c r="Q511" s="616"/>
      <c r="R511" s="616"/>
      <c r="S511" s="616"/>
      <c r="T511" s="617"/>
      <c r="U511" s="617"/>
      <c r="V511" s="618" t="s">
        <v>1217</v>
      </c>
      <c r="W511" s="613"/>
      <c r="X511" s="613" t="s">
        <v>1068</v>
      </c>
      <c r="Y511" s="613" t="s">
        <v>1068</v>
      </c>
      <c r="Z511" s="613" t="s">
        <v>1068</v>
      </c>
      <c r="AA511" s="613"/>
      <c r="AC511" s="620">
        <f t="shared" si="1"/>
        <v>14.08872114</v>
      </c>
    </row>
    <row r="512" ht="19.5" customHeight="1">
      <c r="A512" s="613">
        <f>A510+1</f>
        <v>252</v>
      </c>
      <c r="B512" s="613" t="s">
        <v>1068</v>
      </c>
      <c r="C512" s="613" t="s">
        <v>550</v>
      </c>
      <c r="D512" s="613" t="s">
        <v>251</v>
      </c>
      <c r="E512" s="614">
        <v>452.0</v>
      </c>
      <c r="F512" s="630"/>
      <c r="G512" s="616"/>
      <c r="H512" s="614"/>
      <c r="I512" s="614"/>
      <c r="J512" s="615">
        <v>240.2</v>
      </c>
      <c r="K512" s="613" t="s">
        <v>1068</v>
      </c>
      <c r="L512" s="619">
        <f>H511+H513</f>
        <v>840</v>
      </c>
      <c r="M512" s="616">
        <v>420.0</v>
      </c>
      <c r="N512" s="616">
        <v>235.0</v>
      </c>
      <c r="O512" s="616">
        <v>238.0</v>
      </c>
      <c r="P512" s="616">
        <v>473.0</v>
      </c>
      <c r="Q512" s="616">
        <v>224.0</v>
      </c>
      <c r="R512" s="616">
        <v>235.0</v>
      </c>
      <c r="S512" s="616">
        <v>459.0</v>
      </c>
      <c r="T512" s="617">
        <v>419694.881</v>
      </c>
      <c r="U512" s="617">
        <v>3155029.952</v>
      </c>
      <c r="V512" s="618"/>
      <c r="W512" s="613"/>
      <c r="X512" s="613" t="s">
        <v>765</v>
      </c>
      <c r="Y512" s="613" t="s">
        <v>766</v>
      </c>
      <c r="Z512" s="613" t="s">
        <v>767</v>
      </c>
      <c r="AA512" s="613"/>
      <c r="AC512" s="620">
        <f t="shared" si="1"/>
        <v>0</v>
      </c>
    </row>
    <row r="513" ht="19.5" customHeight="1">
      <c r="A513" s="613"/>
      <c r="B513" s="613"/>
      <c r="C513" s="613"/>
      <c r="D513" s="613"/>
      <c r="E513" s="614"/>
      <c r="F513" s="630"/>
      <c r="G513" s="616"/>
      <c r="H513" s="614">
        <v>452.0</v>
      </c>
      <c r="I513" s="614">
        <f>H513+I511</f>
        <v>99073.048</v>
      </c>
      <c r="J513" s="615"/>
      <c r="K513" s="613"/>
      <c r="L513" s="619"/>
      <c r="M513" s="616"/>
      <c r="N513" s="616"/>
      <c r="O513" s="616"/>
      <c r="P513" s="616"/>
      <c r="Q513" s="616"/>
      <c r="R513" s="616"/>
      <c r="S513" s="616"/>
      <c r="T513" s="617"/>
      <c r="U513" s="617"/>
      <c r="V513" s="618"/>
      <c r="W513" s="613"/>
      <c r="X513" s="613" t="s">
        <v>1068</v>
      </c>
      <c r="Y513" s="613" t="s">
        <v>1068</v>
      </c>
      <c r="Z513" s="613" t="s">
        <v>1068</v>
      </c>
      <c r="AA513" s="613"/>
      <c r="AC513" s="620">
        <f t="shared" si="1"/>
        <v>14.15329257</v>
      </c>
    </row>
    <row r="514" ht="19.5" customHeight="1">
      <c r="A514" s="613">
        <f>A512+1</f>
        <v>253</v>
      </c>
      <c r="B514" s="613" t="s">
        <v>1068</v>
      </c>
      <c r="C514" s="613" t="s">
        <v>551</v>
      </c>
      <c r="D514" s="613" t="s">
        <v>251</v>
      </c>
      <c r="E514" s="614">
        <v>387.35</v>
      </c>
      <c r="F514" s="630"/>
      <c r="G514" s="616"/>
      <c r="H514" s="614"/>
      <c r="I514" s="614"/>
      <c r="J514" s="615">
        <v>237.736</v>
      </c>
      <c r="K514" s="613" t="s">
        <v>1068</v>
      </c>
      <c r="L514" s="619">
        <f>H513+H515</f>
        <v>839.35</v>
      </c>
      <c r="M514" s="616">
        <v>419.675</v>
      </c>
      <c r="N514" s="616">
        <v>215.0</v>
      </c>
      <c r="O514" s="616">
        <v>257.0</v>
      </c>
      <c r="P514" s="616">
        <v>472.0</v>
      </c>
      <c r="Q514" s="616">
        <v>219.0</v>
      </c>
      <c r="R514" s="616">
        <v>239.0</v>
      </c>
      <c r="S514" s="616">
        <v>458.0</v>
      </c>
      <c r="T514" s="617">
        <v>420139.301</v>
      </c>
      <c r="U514" s="617">
        <v>3155112.38</v>
      </c>
      <c r="V514" s="618"/>
      <c r="W514" s="613"/>
      <c r="X514" s="613" t="s">
        <v>1227</v>
      </c>
      <c r="Y514" s="613" t="s">
        <v>766</v>
      </c>
      <c r="Z514" s="613" t="s">
        <v>767</v>
      </c>
      <c r="AA514" s="613"/>
      <c r="AC514" s="620">
        <f t="shared" si="1"/>
        <v>0</v>
      </c>
    </row>
    <row r="515" ht="19.5" customHeight="1">
      <c r="A515" s="613"/>
      <c r="B515" s="613"/>
      <c r="C515" s="613"/>
      <c r="D515" s="613"/>
      <c r="E515" s="614"/>
      <c r="F515" s="630"/>
      <c r="G515" s="616"/>
      <c r="H515" s="614">
        <v>387.35</v>
      </c>
      <c r="I515" s="614">
        <f>H515+I513</f>
        <v>99460.398</v>
      </c>
      <c r="J515" s="615"/>
      <c r="K515" s="613"/>
      <c r="L515" s="619"/>
      <c r="M515" s="616"/>
      <c r="N515" s="616"/>
      <c r="O515" s="616"/>
      <c r="P515" s="616"/>
      <c r="Q515" s="616"/>
      <c r="R515" s="616"/>
      <c r="S515" s="616"/>
      <c r="T515" s="617"/>
      <c r="U515" s="617"/>
      <c r="V515" s="618" t="s">
        <v>1200</v>
      </c>
      <c r="W515" s="613"/>
      <c r="X515" s="613" t="s">
        <v>1068</v>
      </c>
      <c r="Y515" s="613" t="s">
        <v>1068</v>
      </c>
      <c r="Z515" s="613" t="s">
        <v>1068</v>
      </c>
      <c r="AA515" s="613"/>
      <c r="AC515" s="620">
        <f t="shared" si="1"/>
        <v>14.20862829</v>
      </c>
    </row>
    <row r="516" ht="19.5" customHeight="1">
      <c r="A516" s="621">
        <f>A514+1</f>
        <v>254</v>
      </c>
      <c r="B516" s="621" t="s">
        <v>1228</v>
      </c>
      <c r="C516" s="621" t="s">
        <v>552</v>
      </c>
      <c r="D516" s="621" t="s">
        <v>371</v>
      </c>
      <c r="E516" s="622">
        <v>237.316</v>
      </c>
      <c r="F516" s="631"/>
      <c r="G516" s="623">
        <f>SUM(H506:H515)</f>
        <v>2037.351</v>
      </c>
      <c r="H516" s="622"/>
      <c r="I516" s="622"/>
      <c r="J516" s="624">
        <v>234.908</v>
      </c>
      <c r="K516" s="621" t="s">
        <v>1229</v>
      </c>
      <c r="L516" s="625">
        <f>H515+H517</f>
        <v>624.666</v>
      </c>
      <c r="M516" s="623">
        <v>312.333</v>
      </c>
      <c r="N516" s="623">
        <v>131.0</v>
      </c>
      <c r="O516" s="623">
        <v>17.0</v>
      </c>
      <c r="P516" s="623">
        <v>148.0</v>
      </c>
      <c r="Q516" s="623">
        <v>150.0</v>
      </c>
      <c r="R516" s="623">
        <v>72.0</v>
      </c>
      <c r="S516" s="623">
        <v>222.0</v>
      </c>
      <c r="T516" s="626">
        <v>420520.156</v>
      </c>
      <c r="U516" s="626">
        <v>3155183.019</v>
      </c>
      <c r="V516" s="627"/>
      <c r="W516" s="621"/>
      <c r="X516" s="621" t="s">
        <v>1227</v>
      </c>
      <c r="Y516" s="621" t="s">
        <v>766</v>
      </c>
      <c r="Z516" s="621" t="s">
        <v>767</v>
      </c>
      <c r="AA516" s="621"/>
      <c r="AC516" s="620">
        <f t="shared" si="1"/>
        <v>0</v>
      </c>
    </row>
    <row r="517" ht="33.75" customHeight="1">
      <c r="A517" s="621"/>
      <c r="B517" s="621"/>
      <c r="C517" s="621"/>
      <c r="D517" s="621"/>
      <c r="E517" s="622"/>
      <c r="F517" s="631"/>
      <c r="G517" s="623"/>
      <c r="H517" s="622">
        <v>237.316</v>
      </c>
      <c r="I517" s="622">
        <f>H517+I515</f>
        <v>99697.714</v>
      </c>
      <c r="J517" s="624"/>
      <c r="K517" s="621"/>
      <c r="L517" s="625"/>
      <c r="M517" s="623"/>
      <c r="N517" s="623"/>
      <c r="O517" s="623"/>
      <c r="P517" s="623"/>
      <c r="Q517" s="623"/>
      <c r="R517" s="623"/>
      <c r="S517" s="623"/>
      <c r="T517" s="626"/>
      <c r="U517" s="626"/>
      <c r="V517" s="627" t="s">
        <v>1230</v>
      </c>
      <c r="W517" s="621"/>
      <c r="X517" s="621" t="s">
        <v>1068</v>
      </c>
      <c r="Y517" s="621" t="s">
        <v>1068</v>
      </c>
      <c r="Z517" s="621" t="s">
        <v>1068</v>
      </c>
      <c r="AA517" s="621"/>
      <c r="AC517" s="620">
        <f t="shared" si="1"/>
        <v>14.24253057</v>
      </c>
    </row>
    <row r="518" ht="19.5" customHeight="1">
      <c r="A518" s="621">
        <f>A516+1</f>
        <v>255</v>
      </c>
      <c r="B518" s="621" t="s">
        <v>1231</v>
      </c>
      <c r="C518" s="621" t="s">
        <v>553</v>
      </c>
      <c r="D518" s="621" t="s">
        <v>415</v>
      </c>
      <c r="E518" s="622">
        <v>479.0</v>
      </c>
      <c r="F518" s="631"/>
      <c r="G518" s="623">
        <f>SUM(H516:H517)</f>
        <v>237.316</v>
      </c>
      <c r="H518" s="622"/>
      <c r="I518" s="622"/>
      <c r="J518" s="624">
        <v>235.255</v>
      </c>
      <c r="K518" s="621" t="s">
        <v>1232</v>
      </c>
      <c r="L518" s="625">
        <f>H517+H519</f>
        <v>716.316</v>
      </c>
      <c r="M518" s="623">
        <v>358.158</v>
      </c>
      <c r="N518" s="623">
        <v>221.0</v>
      </c>
      <c r="O518" s="623">
        <v>249.0</v>
      </c>
      <c r="P518" s="623">
        <v>470.0</v>
      </c>
      <c r="Q518" s="623">
        <v>166.0</v>
      </c>
      <c r="R518" s="623">
        <v>247.0</v>
      </c>
      <c r="S518" s="623">
        <v>413.0</v>
      </c>
      <c r="T518" s="626">
        <v>420738.388</v>
      </c>
      <c r="U518" s="626">
        <v>3155089.78</v>
      </c>
      <c r="V518" s="627"/>
      <c r="W518" s="621"/>
      <c r="X518" s="621" t="s">
        <v>1227</v>
      </c>
      <c r="Y518" s="621" t="s">
        <v>766</v>
      </c>
      <c r="Z518" s="621" t="s">
        <v>767</v>
      </c>
      <c r="AA518" s="621"/>
      <c r="AC518" s="620">
        <f t="shared" si="1"/>
        <v>0</v>
      </c>
    </row>
    <row r="519" ht="19.5" customHeight="1">
      <c r="A519" s="613"/>
      <c r="B519" s="613"/>
      <c r="C519" s="613"/>
      <c r="D519" s="613"/>
      <c r="E519" s="614"/>
      <c r="F519" s="630"/>
      <c r="G519" s="616"/>
      <c r="H519" s="614">
        <v>479.0</v>
      </c>
      <c r="I519" s="614">
        <f>H519+I517</f>
        <v>100176.714</v>
      </c>
      <c r="J519" s="615"/>
      <c r="K519" s="613"/>
      <c r="L519" s="619"/>
      <c r="M519" s="616"/>
      <c r="N519" s="616"/>
      <c r="O519" s="616"/>
      <c r="P519" s="616"/>
      <c r="Q519" s="616"/>
      <c r="R519" s="616"/>
      <c r="S519" s="616"/>
      <c r="T519" s="617"/>
      <c r="U519" s="617"/>
      <c r="V519" s="618" t="s">
        <v>1217</v>
      </c>
      <c r="W519" s="613"/>
      <c r="X519" s="613" t="s">
        <v>1068</v>
      </c>
      <c r="Y519" s="613" t="s">
        <v>1068</v>
      </c>
      <c r="Z519" s="613" t="s">
        <v>1068</v>
      </c>
      <c r="AA519" s="613"/>
      <c r="AC519" s="620">
        <f t="shared" si="1"/>
        <v>14.31095914</v>
      </c>
    </row>
    <row r="520" ht="19.5" customHeight="1">
      <c r="A520" s="613">
        <f>A518+1</f>
        <v>256</v>
      </c>
      <c r="B520" s="613" t="s">
        <v>1068</v>
      </c>
      <c r="C520" s="613" t="s">
        <v>554</v>
      </c>
      <c r="D520" s="613" t="s">
        <v>249</v>
      </c>
      <c r="E520" s="614">
        <v>361.0</v>
      </c>
      <c r="F520" s="630"/>
      <c r="G520" s="616"/>
      <c r="H520" s="614"/>
      <c r="I520" s="614"/>
      <c r="J520" s="615">
        <v>236.036</v>
      </c>
      <c r="K520" s="613" t="s">
        <v>1068</v>
      </c>
      <c r="L520" s="619">
        <f>H519+H521</f>
        <v>840</v>
      </c>
      <c r="M520" s="616">
        <v>420.0</v>
      </c>
      <c r="N520" s="616">
        <v>231.0</v>
      </c>
      <c r="O520" s="616">
        <v>190.0</v>
      </c>
      <c r="P520" s="616">
        <v>421.0</v>
      </c>
      <c r="Q520" s="616">
        <v>234.0</v>
      </c>
      <c r="R520" s="616">
        <v>188.0</v>
      </c>
      <c r="S520" s="616">
        <v>422.0</v>
      </c>
      <c r="T520" s="617">
        <v>421201.254</v>
      </c>
      <c r="U520" s="617">
        <v>3155213.054</v>
      </c>
      <c r="V520" s="618"/>
      <c r="W520" s="613"/>
      <c r="X520" s="613" t="s">
        <v>1227</v>
      </c>
      <c r="Y520" s="613" t="s">
        <v>766</v>
      </c>
      <c r="Z520" s="613" t="s">
        <v>767</v>
      </c>
      <c r="AA520" s="613"/>
      <c r="AC520" s="620">
        <f t="shared" si="1"/>
        <v>0</v>
      </c>
    </row>
    <row r="521" ht="19.5" customHeight="1">
      <c r="A521" s="613"/>
      <c r="B521" s="613"/>
      <c r="C521" s="613"/>
      <c r="D521" s="613"/>
      <c r="E521" s="614"/>
      <c r="F521" s="630"/>
      <c r="G521" s="616"/>
      <c r="H521" s="614">
        <v>361.0</v>
      </c>
      <c r="I521" s="614">
        <f>H521+I519</f>
        <v>100537.714</v>
      </c>
      <c r="J521" s="615"/>
      <c r="K521" s="613"/>
      <c r="L521" s="619"/>
      <c r="M521" s="616"/>
      <c r="N521" s="616"/>
      <c r="O521" s="616"/>
      <c r="P521" s="616"/>
      <c r="Q521" s="616"/>
      <c r="R521" s="616"/>
      <c r="S521" s="616"/>
      <c r="T521" s="617"/>
      <c r="U521" s="617"/>
      <c r="V521" s="618" t="s">
        <v>1226</v>
      </c>
      <c r="W521" s="613"/>
      <c r="X521" s="613" t="s">
        <v>1068</v>
      </c>
      <c r="Y521" s="613" t="s">
        <v>1068</v>
      </c>
      <c r="Z521" s="613" t="s">
        <v>1068</v>
      </c>
      <c r="AA521" s="613"/>
      <c r="AC521" s="620">
        <f t="shared" si="1"/>
        <v>14.36253057</v>
      </c>
    </row>
    <row r="522" ht="19.5" customHeight="1">
      <c r="A522" s="613">
        <f>A520+1</f>
        <v>257</v>
      </c>
      <c r="B522" s="613"/>
      <c r="C522" s="613" t="s">
        <v>555</v>
      </c>
      <c r="D522" s="613" t="s">
        <v>249</v>
      </c>
      <c r="E522" s="614">
        <v>459.0</v>
      </c>
      <c r="F522" s="630"/>
      <c r="G522" s="616"/>
      <c r="H522" s="614"/>
      <c r="I522" s="614"/>
      <c r="J522" s="615">
        <v>234.308</v>
      </c>
      <c r="K522" s="613" t="s">
        <v>1068</v>
      </c>
      <c r="L522" s="619">
        <f>H521+H523</f>
        <v>820</v>
      </c>
      <c r="M522" s="616">
        <v>410.0</v>
      </c>
      <c r="N522" s="616">
        <v>171.0</v>
      </c>
      <c r="O522" s="616">
        <v>234.0</v>
      </c>
      <c r="P522" s="616">
        <v>405.0</v>
      </c>
      <c r="Q522" s="616">
        <v>174.0</v>
      </c>
      <c r="R522" s="616">
        <v>233.0</v>
      </c>
      <c r="S522" s="616">
        <v>407.0</v>
      </c>
      <c r="T522" s="617">
        <v>421550.094</v>
      </c>
      <c r="U522" s="617">
        <v>3155305.959</v>
      </c>
      <c r="V522" s="618"/>
      <c r="W522" s="613"/>
      <c r="X522" s="613" t="s">
        <v>1227</v>
      </c>
      <c r="Y522" s="613" t="s">
        <v>766</v>
      </c>
      <c r="Z522" s="613" t="s">
        <v>767</v>
      </c>
      <c r="AA522" s="613"/>
      <c r="AC522" s="620">
        <f t="shared" si="1"/>
        <v>0</v>
      </c>
    </row>
    <row r="523" ht="19.5" customHeight="1">
      <c r="A523" s="613"/>
      <c r="B523" s="613"/>
      <c r="C523" s="613"/>
      <c r="D523" s="613"/>
      <c r="E523" s="614"/>
      <c r="F523" s="630"/>
      <c r="G523" s="616"/>
      <c r="H523" s="614">
        <v>459.0</v>
      </c>
      <c r="I523" s="614">
        <f>H523+I521</f>
        <v>100996.714</v>
      </c>
      <c r="J523" s="615"/>
      <c r="K523" s="613"/>
      <c r="L523" s="619"/>
      <c r="M523" s="616"/>
      <c r="N523" s="616"/>
      <c r="O523" s="616"/>
      <c r="P523" s="616"/>
      <c r="Q523" s="616"/>
      <c r="R523" s="616"/>
      <c r="S523" s="616"/>
      <c r="T523" s="617"/>
      <c r="U523" s="617"/>
      <c r="V523" s="618" t="s">
        <v>1217</v>
      </c>
      <c r="W523" s="613"/>
      <c r="X523" s="613" t="s">
        <v>1068</v>
      </c>
      <c r="Y523" s="613" t="s">
        <v>1068</v>
      </c>
      <c r="Z523" s="613" t="s">
        <v>1068</v>
      </c>
      <c r="AA523" s="613"/>
      <c r="AC523" s="620">
        <f t="shared" si="1"/>
        <v>14.428102</v>
      </c>
    </row>
    <row r="524" ht="19.5" customHeight="1">
      <c r="A524" s="613">
        <f>A522+1</f>
        <v>258</v>
      </c>
      <c r="B524" s="613"/>
      <c r="C524" s="613" t="s">
        <v>556</v>
      </c>
      <c r="D524" s="613" t="s">
        <v>237</v>
      </c>
      <c r="E524" s="614">
        <v>371.0</v>
      </c>
      <c r="F524" s="630"/>
      <c r="G524" s="616"/>
      <c r="H524" s="614"/>
      <c r="I524" s="614"/>
      <c r="J524" s="615">
        <v>239.371</v>
      </c>
      <c r="K524" s="613" t="s">
        <v>1068</v>
      </c>
      <c r="L524" s="619">
        <f>H523+H525</f>
        <v>830</v>
      </c>
      <c r="M524" s="616">
        <v>415.0</v>
      </c>
      <c r="N524" s="616">
        <v>226.0</v>
      </c>
      <c r="O524" s="616">
        <v>160.0</v>
      </c>
      <c r="P524" s="616">
        <v>386.0</v>
      </c>
      <c r="Q524" s="616">
        <v>227.0</v>
      </c>
      <c r="R524" s="616">
        <v>167.0</v>
      </c>
      <c r="S524" s="616">
        <v>394.0</v>
      </c>
      <c r="T524" s="617">
        <v>421993.634</v>
      </c>
      <c r="U524" s="617">
        <v>3155424.086</v>
      </c>
      <c r="V524" s="618"/>
      <c r="W524" s="613"/>
      <c r="X524" s="613" t="s">
        <v>1227</v>
      </c>
      <c r="Y524" s="613" t="s">
        <v>766</v>
      </c>
      <c r="Z524" s="613" t="s">
        <v>767</v>
      </c>
      <c r="AA524" s="613"/>
      <c r="AC524" s="620">
        <f t="shared" si="1"/>
        <v>0</v>
      </c>
    </row>
    <row r="525" ht="19.5" customHeight="1">
      <c r="A525" s="613"/>
      <c r="B525" s="613"/>
      <c r="C525" s="613"/>
      <c r="D525" s="613"/>
      <c r="E525" s="614"/>
      <c r="F525" s="630"/>
      <c r="G525" s="616"/>
      <c r="H525" s="614">
        <v>371.0</v>
      </c>
      <c r="I525" s="614">
        <f>H525+I523</f>
        <v>101367.714</v>
      </c>
      <c r="J525" s="615"/>
      <c r="K525" s="613"/>
      <c r="L525" s="619"/>
      <c r="M525" s="616"/>
      <c r="N525" s="616"/>
      <c r="O525" s="616"/>
      <c r="P525" s="616"/>
      <c r="Q525" s="616"/>
      <c r="R525" s="616"/>
      <c r="S525" s="616"/>
      <c r="T525" s="617"/>
      <c r="U525" s="617"/>
      <c r="V525" s="618" t="s">
        <v>1217</v>
      </c>
      <c r="W525" s="613"/>
      <c r="X525" s="613" t="s">
        <v>1068</v>
      </c>
      <c r="Y525" s="613" t="s">
        <v>1068</v>
      </c>
      <c r="Z525" s="613" t="s">
        <v>1068</v>
      </c>
      <c r="AA525" s="613"/>
      <c r="AC525" s="620">
        <f t="shared" si="1"/>
        <v>14.481102</v>
      </c>
    </row>
    <row r="526" ht="19.5" customHeight="1">
      <c r="A526" s="613">
        <f>A524+1</f>
        <v>259</v>
      </c>
      <c r="B526" s="613" t="s">
        <v>1068</v>
      </c>
      <c r="C526" s="613" t="s">
        <v>557</v>
      </c>
      <c r="D526" s="613" t="s">
        <v>251</v>
      </c>
      <c r="E526" s="614">
        <v>437.0</v>
      </c>
      <c r="F526" s="630"/>
      <c r="G526" s="616"/>
      <c r="H526" s="614"/>
      <c r="I526" s="614"/>
      <c r="J526" s="615">
        <v>235.125</v>
      </c>
      <c r="K526" s="613" t="s">
        <v>1068</v>
      </c>
      <c r="L526" s="619">
        <f>H525+H527</f>
        <v>808</v>
      </c>
      <c r="M526" s="616">
        <v>404.0</v>
      </c>
      <c r="N526" s="616">
        <v>212.0</v>
      </c>
      <c r="O526" s="616">
        <v>222.0</v>
      </c>
      <c r="P526" s="616">
        <v>434.0</v>
      </c>
      <c r="Q526" s="616">
        <v>205.0</v>
      </c>
      <c r="R526" s="616">
        <v>221.0</v>
      </c>
      <c r="S526" s="616">
        <v>426.0</v>
      </c>
      <c r="T526" s="617">
        <v>422352.137</v>
      </c>
      <c r="U526" s="617">
        <v>3155519.565</v>
      </c>
      <c r="V526" s="618"/>
      <c r="W526" s="613"/>
      <c r="X526" s="613" t="s">
        <v>1227</v>
      </c>
      <c r="Y526" s="613" t="s">
        <v>766</v>
      </c>
      <c r="Z526" s="613" t="s">
        <v>767</v>
      </c>
      <c r="AA526" s="613"/>
      <c r="AC526" s="620">
        <f t="shared" si="1"/>
        <v>0</v>
      </c>
    </row>
    <row r="527" ht="19.5" customHeight="1">
      <c r="A527" s="613"/>
      <c r="B527" s="613"/>
      <c r="C527" s="613"/>
      <c r="D527" s="613"/>
      <c r="E527" s="614"/>
      <c r="F527" s="630"/>
      <c r="G527" s="616"/>
      <c r="H527" s="614">
        <v>437.0</v>
      </c>
      <c r="I527" s="614">
        <f>H527+I525</f>
        <v>101804.714</v>
      </c>
      <c r="J527" s="615"/>
      <c r="K527" s="613"/>
      <c r="L527" s="619"/>
      <c r="M527" s="616"/>
      <c r="N527" s="616"/>
      <c r="O527" s="616"/>
      <c r="P527" s="616"/>
      <c r="Q527" s="616"/>
      <c r="R527" s="616"/>
      <c r="S527" s="616"/>
      <c r="T527" s="617"/>
      <c r="U527" s="617"/>
      <c r="V527" s="618" t="s">
        <v>1226</v>
      </c>
      <c r="W527" s="613"/>
      <c r="X527" s="613" t="s">
        <v>1068</v>
      </c>
      <c r="Y527" s="613" t="s">
        <v>1068</v>
      </c>
      <c r="Z527" s="613" t="s">
        <v>1068</v>
      </c>
      <c r="AA527" s="613"/>
      <c r="AC527" s="620">
        <f t="shared" si="1"/>
        <v>14.54353057</v>
      </c>
    </row>
    <row r="528" ht="19.5" customHeight="1">
      <c r="A528" s="613">
        <f>A526+1</f>
        <v>260</v>
      </c>
      <c r="B528" s="613" t="s">
        <v>1068</v>
      </c>
      <c r="C528" s="613" t="s">
        <v>558</v>
      </c>
      <c r="D528" s="613" t="s">
        <v>249</v>
      </c>
      <c r="E528" s="614">
        <v>369.0</v>
      </c>
      <c r="F528" s="630"/>
      <c r="G528" s="616"/>
      <c r="H528" s="614"/>
      <c r="I528" s="614"/>
      <c r="J528" s="615">
        <v>237.529</v>
      </c>
      <c r="K528" s="613" t="s">
        <v>1068</v>
      </c>
      <c r="L528" s="619">
        <f>H527+H529</f>
        <v>806</v>
      </c>
      <c r="M528" s="616">
        <v>403.0</v>
      </c>
      <c r="N528" s="616">
        <v>216.0</v>
      </c>
      <c r="O528" s="616">
        <v>216.0</v>
      </c>
      <c r="P528" s="616">
        <v>432.0</v>
      </c>
      <c r="Q528" s="616">
        <v>217.0</v>
      </c>
      <c r="R528" s="616">
        <v>207.0</v>
      </c>
      <c r="S528" s="616">
        <v>424.0</v>
      </c>
      <c r="T528" s="617">
        <v>422774.418</v>
      </c>
      <c r="U528" s="617">
        <v>3155632.029</v>
      </c>
      <c r="V528" s="618"/>
      <c r="W528" s="613"/>
      <c r="X528" s="613" t="s">
        <v>1227</v>
      </c>
      <c r="Y528" s="613" t="s">
        <v>766</v>
      </c>
      <c r="Z528" s="613" t="s">
        <v>767</v>
      </c>
      <c r="AA528" s="613"/>
      <c r="AC528" s="620">
        <f t="shared" si="1"/>
        <v>0</v>
      </c>
    </row>
    <row r="529" ht="19.5" customHeight="1">
      <c r="A529" s="613"/>
      <c r="B529" s="613"/>
      <c r="C529" s="613"/>
      <c r="D529" s="613"/>
      <c r="E529" s="614"/>
      <c r="F529" s="630"/>
      <c r="G529" s="616"/>
      <c r="H529" s="614">
        <v>369.0</v>
      </c>
      <c r="I529" s="614">
        <f>H529+I527</f>
        <v>102173.714</v>
      </c>
      <c r="J529" s="615"/>
      <c r="K529" s="613"/>
      <c r="L529" s="619"/>
      <c r="M529" s="616"/>
      <c r="N529" s="616"/>
      <c r="O529" s="616"/>
      <c r="P529" s="616"/>
      <c r="Q529" s="616"/>
      <c r="R529" s="616"/>
      <c r="S529" s="616"/>
      <c r="T529" s="617"/>
      <c r="U529" s="617"/>
      <c r="V529" s="618" t="s">
        <v>1233</v>
      </c>
      <c r="W529" s="613"/>
      <c r="X529" s="613" t="s">
        <v>1068</v>
      </c>
      <c r="Y529" s="613" t="s">
        <v>1068</v>
      </c>
      <c r="Z529" s="613" t="s">
        <v>1068</v>
      </c>
      <c r="AA529" s="613"/>
      <c r="AC529" s="620">
        <f t="shared" si="1"/>
        <v>14.59624486</v>
      </c>
    </row>
    <row r="530" ht="19.5" customHeight="1">
      <c r="A530" s="613">
        <f>A528+1</f>
        <v>261</v>
      </c>
      <c r="B530" s="613" t="s">
        <v>1068</v>
      </c>
      <c r="C530" s="613" t="s">
        <v>559</v>
      </c>
      <c r="D530" s="613" t="s">
        <v>245</v>
      </c>
      <c r="E530" s="614">
        <v>451.0</v>
      </c>
      <c r="F530" s="630"/>
      <c r="G530" s="616"/>
      <c r="H530" s="614"/>
      <c r="I530" s="614"/>
      <c r="J530" s="615">
        <v>240.906</v>
      </c>
      <c r="K530" s="613" t="s">
        <v>1068</v>
      </c>
      <c r="L530" s="619">
        <f>H529+H531</f>
        <v>820</v>
      </c>
      <c r="M530" s="616">
        <v>410.0</v>
      </c>
      <c r="N530" s="616">
        <v>154.0</v>
      </c>
      <c r="O530" s="616">
        <v>168.0</v>
      </c>
      <c r="P530" s="616">
        <v>322.0</v>
      </c>
      <c r="Q530" s="616">
        <v>163.0</v>
      </c>
      <c r="R530" s="616">
        <v>185.0</v>
      </c>
      <c r="S530" s="616">
        <v>348.0</v>
      </c>
      <c r="T530" s="617">
        <v>423130.988</v>
      </c>
      <c r="U530" s="617">
        <v>3155726.994</v>
      </c>
      <c r="V530" s="618"/>
      <c r="W530" s="613"/>
      <c r="X530" s="613" t="s">
        <v>1227</v>
      </c>
      <c r="Y530" s="613" t="s">
        <v>766</v>
      </c>
      <c r="Z530" s="613" t="s">
        <v>767</v>
      </c>
      <c r="AA530" s="613"/>
      <c r="AC530" s="620">
        <f t="shared" si="1"/>
        <v>0</v>
      </c>
    </row>
    <row r="531" ht="19.5" customHeight="1">
      <c r="A531" s="613"/>
      <c r="B531" s="613"/>
      <c r="C531" s="613"/>
      <c r="D531" s="613"/>
      <c r="E531" s="614"/>
      <c r="F531" s="630"/>
      <c r="G531" s="616"/>
      <c r="H531" s="614">
        <v>451.0</v>
      </c>
      <c r="I531" s="614">
        <f>H531+I529</f>
        <v>102624.714</v>
      </c>
      <c r="J531" s="615"/>
      <c r="K531" s="613"/>
      <c r="L531" s="619"/>
      <c r="M531" s="616"/>
      <c r="N531" s="616"/>
      <c r="O531" s="616"/>
      <c r="P531" s="616"/>
      <c r="Q531" s="616"/>
      <c r="R531" s="616"/>
      <c r="S531" s="616"/>
      <c r="T531" s="617"/>
      <c r="U531" s="617"/>
      <c r="V531" s="618" t="s">
        <v>1217</v>
      </c>
      <c r="W531" s="613"/>
      <c r="X531" s="613" t="s">
        <v>1068</v>
      </c>
      <c r="Y531" s="613" t="s">
        <v>1068</v>
      </c>
      <c r="Z531" s="613" t="s">
        <v>1068</v>
      </c>
      <c r="AA531" s="613"/>
      <c r="AC531" s="620">
        <f t="shared" si="1"/>
        <v>14.66067343</v>
      </c>
    </row>
    <row r="532" ht="19.5" customHeight="1">
      <c r="A532" s="613">
        <f>A530+1</f>
        <v>262</v>
      </c>
      <c r="B532" s="613" t="s">
        <v>1068</v>
      </c>
      <c r="C532" s="613" t="s">
        <v>560</v>
      </c>
      <c r="D532" s="613" t="s">
        <v>249</v>
      </c>
      <c r="E532" s="614">
        <v>389.0</v>
      </c>
      <c r="F532" s="630"/>
      <c r="G532" s="616"/>
      <c r="H532" s="614"/>
      <c r="I532" s="614"/>
      <c r="J532" s="615">
        <v>244.723</v>
      </c>
      <c r="K532" s="613" t="s">
        <v>1068</v>
      </c>
      <c r="L532" s="619">
        <f>H531+H533</f>
        <v>840</v>
      </c>
      <c r="M532" s="616">
        <v>420.0</v>
      </c>
      <c r="N532" s="616">
        <v>284.0</v>
      </c>
      <c r="O532" s="616">
        <v>100.0</v>
      </c>
      <c r="P532" s="616">
        <v>384.0</v>
      </c>
      <c r="Q532" s="616">
        <v>268.0</v>
      </c>
      <c r="R532" s="616">
        <v>127.0</v>
      </c>
      <c r="S532" s="616">
        <v>395.0</v>
      </c>
      <c r="T532" s="617">
        <v>423566.797</v>
      </c>
      <c r="U532" s="617">
        <v>3155843.061</v>
      </c>
      <c r="V532" s="618"/>
      <c r="W532" s="613"/>
      <c r="X532" s="613" t="s">
        <v>1227</v>
      </c>
      <c r="Y532" s="613" t="s">
        <v>766</v>
      </c>
      <c r="Z532" s="613" t="s">
        <v>767</v>
      </c>
      <c r="AA532" s="613"/>
      <c r="AC532" s="620">
        <f t="shared" si="1"/>
        <v>0</v>
      </c>
    </row>
    <row r="533" ht="19.5" customHeight="1">
      <c r="A533" s="613"/>
      <c r="B533" s="613"/>
      <c r="C533" s="613"/>
      <c r="D533" s="613"/>
      <c r="E533" s="614"/>
      <c r="F533" s="630"/>
      <c r="G533" s="616"/>
      <c r="H533" s="614">
        <v>389.0</v>
      </c>
      <c r="I533" s="614">
        <f>H533+I531</f>
        <v>103013.714</v>
      </c>
      <c r="J533" s="615"/>
      <c r="K533" s="613"/>
      <c r="L533" s="619"/>
      <c r="M533" s="616"/>
      <c r="N533" s="616"/>
      <c r="O533" s="616"/>
      <c r="P533" s="616"/>
      <c r="Q533" s="616"/>
      <c r="R533" s="616"/>
      <c r="S533" s="616"/>
      <c r="T533" s="617"/>
      <c r="U533" s="617"/>
      <c r="V533" s="618"/>
      <c r="W533" s="613"/>
      <c r="X533" s="613" t="s">
        <v>1068</v>
      </c>
      <c r="Y533" s="613" t="s">
        <v>1068</v>
      </c>
      <c r="Z533" s="613" t="s">
        <v>1068</v>
      </c>
      <c r="AA533" s="613"/>
      <c r="AC533" s="620">
        <f t="shared" si="1"/>
        <v>14.71624486</v>
      </c>
    </row>
    <row r="534" ht="19.5" customHeight="1">
      <c r="A534" s="613">
        <f>A532+1</f>
        <v>263</v>
      </c>
      <c r="B534" s="613"/>
      <c r="C534" s="613" t="s">
        <v>561</v>
      </c>
      <c r="D534" s="613" t="s">
        <v>251</v>
      </c>
      <c r="E534" s="614">
        <v>385.0</v>
      </c>
      <c r="F534" s="630"/>
      <c r="G534" s="616"/>
      <c r="H534" s="614"/>
      <c r="I534" s="614"/>
      <c r="J534" s="615">
        <v>259.829</v>
      </c>
      <c r="K534" s="613" t="s">
        <v>1068</v>
      </c>
      <c r="L534" s="619">
        <f>H533+H535</f>
        <v>774</v>
      </c>
      <c r="M534" s="616">
        <v>387.0</v>
      </c>
      <c r="N534" s="616">
        <v>290.0</v>
      </c>
      <c r="O534" s="616">
        <v>286.0</v>
      </c>
      <c r="P534" s="616">
        <v>576.0</v>
      </c>
      <c r="Q534" s="616">
        <v>263.0</v>
      </c>
      <c r="R534" s="616">
        <v>260.0</v>
      </c>
      <c r="S534" s="616">
        <v>523.0</v>
      </c>
      <c r="T534" s="617">
        <v>423942.694</v>
      </c>
      <c r="U534" s="617">
        <v>3155943.173</v>
      </c>
      <c r="V534" s="618"/>
      <c r="W534" s="613"/>
      <c r="X534" s="613" t="s">
        <v>1227</v>
      </c>
      <c r="Y534" s="613" t="s">
        <v>766</v>
      </c>
      <c r="Z534" s="613" t="s">
        <v>767</v>
      </c>
      <c r="AA534" s="613"/>
      <c r="AC534" s="620">
        <f t="shared" si="1"/>
        <v>0</v>
      </c>
    </row>
    <row r="535" ht="19.5" customHeight="1">
      <c r="A535" s="613"/>
      <c r="B535" s="613"/>
      <c r="C535" s="613"/>
      <c r="D535" s="613"/>
      <c r="E535" s="614"/>
      <c r="F535" s="630"/>
      <c r="G535" s="616"/>
      <c r="H535" s="614">
        <v>385.0</v>
      </c>
      <c r="I535" s="614">
        <f>H535+I533</f>
        <v>103398.714</v>
      </c>
      <c r="J535" s="615"/>
      <c r="K535" s="613"/>
      <c r="L535" s="619"/>
      <c r="M535" s="616"/>
      <c r="N535" s="616"/>
      <c r="O535" s="616"/>
      <c r="P535" s="616"/>
      <c r="Q535" s="616"/>
      <c r="R535" s="616"/>
      <c r="S535" s="616"/>
      <c r="T535" s="617"/>
      <c r="U535" s="617"/>
      <c r="V535" s="618"/>
      <c r="W535" s="613"/>
      <c r="X535" s="613" t="s">
        <v>1068</v>
      </c>
      <c r="Y535" s="613" t="s">
        <v>1068</v>
      </c>
      <c r="Z535" s="613" t="s">
        <v>1068</v>
      </c>
      <c r="AA535" s="613"/>
      <c r="AC535" s="620">
        <f t="shared" si="1"/>
        <v>14.77124486</v>
      </c>
    </row>
    <row r="536" ht="19.5" customHeight="1">
      <c r="A536" s="613">
        <f>A534+1</f>
        <v>264</v>
      </c>
      <c r="B536" s="613" t="s">
        <v>1068</v>
      </c>
      <c r="C536" s="613" t="s">
        <v>562</v>
      </c>
      <c r="D536" s="613" t="s">
        <v>251</v>
      </c>
      <c r="E536" s="614">
        <v>417.0</v>
      </c>
      <c r="F536" s="630"/>
      <c r="G536" s="616"/>
      <c r="H536" s="614"/>
      <c r="I536" s="614"/>
      <c r="J536" s="615">
        <v>242.231</v>
      </c>
      <c r="K536" s="613" t="s">
        <v>1068</v>
      </c>
      <c r="L536" s="619">
        <f>H535+H537</f>
        <v>802</v>
      </c>
      <c r="M536" s="616">
        <v>401.0</v>
      </c>
      <c r="N536" s="616">
        <v>100.0</v>
      </c>
      <c r="O536" s="616">
        <v>190.0</v>
      </c>
      <c r="P536" s="616">
        <v>290.0</v>
      </c>
      <c r="Q536" s="616">
        <v>127.0</v>
      </c>
      <c r="R536" s="616">
        <v>196.0</v>
      </c>
      <c r="S536" s="616">
        <v>323.0</v>
      </c>
      <c r="T536" s="617">
        <v>424314.726</v>
      </c>
      <c r="U536" s="617">
        <v>3156042.255</v>
      </c>
      <c r="V536" s="618"/>
      <c r="W536" s="613"/>
      <c r="X536" s="613" t="s">
        <v>1234</v>
      </c>
      <c r="Y536" s="613" t="s">
        <v>766</v>
      </c>
      <c r="Z536" s="613" t="s">
        <v>767</v>
      </c>
      <c r="AA536" s="613"/>
      <c r="AC536" s="620">
        <f t="shared" si="1"/>
        <v>0</v>
      </c>
    </row>
    <row r="537" ht="19.5" customHeight="1">
      <c r="A537" s="613"/>
      <c r="B537" s="613"/>
      <c r="C537" s="613"/>
      <c r="D537" s="613"/>
      <c r="E537" s="614"/>
      <c r="F537" s="630"/>
      <c r="G537" s="616"/>
      <c r="H537" s="614">
        <v>417.0</v>
      </c>
      <c r="I537" s="614">
        <f>H537+I535</f>
        <v>103815.714</v>
      </c>
      <c r="J537" s="615"/>
      <c r="K537" s="613"/>
      <c r="L537" s="619"/>
      <c r="M537" s="616"/>
      <c r="N537" s="616"/>
      <c r="O537" s="616"/>
      <c r="P537" s="616"/>
      <c r="Q537" s="616"/>
      <c r="R537" s="616"/>
      <c r="S537" s="616"/>
      <c r="T537" s="617"/>
      <c r="U537" s="617"/>
      <c r="V537" s="618" t="s">
        <v>1217</v>
      </c>
      <c r="W537" s="613"/>
      <c r="X537" s="613" t="s">
        <v>1068</v>
      </c>
      <c r="Y537" s="613" t="s">
        <v>1068</v>
      </c>
      <c r="Z537" s="613" t="s">
        <v>1068</v>
      </c>
      <c r="AA537" s="613"/>
      <c r="AC537" s="620">
        <f t="shared" si="1"/>
        <v>14.83081629</v>
      </c>
    </row>
    <row r="538" ht="19.5" customHeight="1">
      <c r="A538" s="613">
        <f>A536+1</f>
        <v>265</v>
      </c>
      <c r="B538" s="613" t="s">
        <v>1068</v>
      </c>
      <c r="C538" s="613" t="s">
        <v>563</v>
      </c>
      <c r="D538" s="613" t="s">
        <v>251</v>
      </c>
      <c r="E538" s="614">
        <v>414.575</v>
      </c>
      <c r="F538" s="630"/>
      <c r="G538" s="616"/>
      <c r="H538" s="614"/>
      <c r="I538" s="614"/>
      <c r="J538" s="615">
        <v>246.103</v>
      </c>
      <c r="K538" s="613" t="s">
        <v>1068</v>
      </c>
      <c r="L538" s="619">
        <f>H537+H539</f>
        <v>831.575</v>
      </c>
      <c r="M538" s="616">
        <v>415.7875</v>
      </c>
      <c r="N538" s="616">
        <v>228.0</v>
      </c>
      <c r="O538" s="616">
        <v>201.0</v>
      </c>
      <c r="P538" s="616">
        <v>429.0</v>
      </c>
      <c r="Q538" s="616">
        <v>223.0</v>
      </c>
      <c r="R538" s="616">
        <v>203.0</v>
      </c>
      <c r="S538" s="616">
        <v>426.0</v>
      </c>
      <c r="T538" s="617">
        <v>424717.68</v>
      </c>
      <c r="U538" s="617">
        <v>3156149.573</v>
      </c>
      <c r="V538" s="618"/>
      <c r="W538" s="613"/>
      <c r="X538" s="613" t="s">
        <v>771</v>
      </c>
      <c r="Y538" s="613" t="s">
        <v>766</v>
      </c>
      <c r="Z538" s="613" t="s">
        <v>767</v>
      </c>
      <c r="AA538" s="613"/>
      <c r="AC538" s="620">
        <f t="shared" si="1"/>
        <v>0</v>
      </c>
    </row>
    <row r="539" ht="19.5" customHeight="1">
      <c r="A539" s="613"/>
      <c r="B539" s="613"/>
      <c r="C539" s="613"/>
      <c r="D539" s="613"/>
      <c r="E539" s="614"/>
      <c r="F539" s="630"/>
      <c r="G539" s="616"/>
      <c r="H539" s="614">
        <v>414.575</v>
      </c>
      <c r="I539" s="614">
        <f>H539+I537</f>
        <v>104230.289</v>
      </c>
      <c r="J539" s="615"/>
      <c r="K539" s="613"/>
      <c r="L539" s="619"/>
      <c r="M539" s="616"/>
      <c r="N539" s="616"/>
      <c r="O539" s="616"/>
      <c r="P539" s="616"/>
      <c r="Q539" s="616"/>
      <c r="R539" s="616"/>
      <c r="S539" s="616"/>
      <c r="T539" s="617"/>
      <c r="U539" s="617"/>
      <c r="V539" s="618"/>
      <c r="W539" s="613"/>
      <c r="X539" s="613" t="s">
        <v>1068</v>
      </c>
      <c r="Y539" s="613" t="s">
        <v>1068</v>
      </c>
      <c r="Z539" s="613" t="s">
        <v>1068</v>
      </c>
      <c r="AA539" s="613"/>
      <c r="AC539" s="620">
        <f t="shared" si="1"/>
        <v>14.89004129</v>
      </c>
    </row>
    <row r="540" ht="19.5" customHeight="1">
      <c r="A540" s="613">
        <f>A538+1</f>
        <v>266</v>
      </c>
      <c r="B540" s="613" t="s">
        <v>1235</v>
      </c>
      <c r="C540" s="613" t="s">
        <v>564</v>
      </c>
      <c r="D540" s="613" t="s">
        <v>267</v>
      </c>
      <c r="E540" s="614">
        <v>422.0</v>
      </c>
      <c r="F540" s="630"/>
      <c r="G540" s="616">
        <f>SUM(H518:H539)</f>
        <v>4532.575</v>
      </c>
      <c r="H540" s="614"/>
      <c r="I540" s="614"/>
      <c r="J540" s="615">
        <v>247.444</v>
      </c>
      <c r="K540" s="613" t="s">
        <v>1236</v>
      </c>
      <c r="L540" s="619">
        <f>H539+H541</f>
        <v>836.575</v>
      </c>
      <c r="M540" s="616">
        <v>418.2875</v>
      </c>
      <c r="N540" s="616">
        <v>214.0</v>
      </c>
      <c r="O540" s="616">
        <v>189.0</v>
      </c>
      <c r="P540" s="616">
        <v>403.0</v>
      </c>
      <c r="Q540" s="616">
        <v>213.0</v>
      </c>
      <c r="R540" s="616">
        <v>196.0</v>
      </c>
      <c r="S540" s="616">
        <v>409.0</v>
      </c>
      <c r="T540" s="617">
        <v>425118.291</v>
      </c>
      <c r="U540" s="617">
        <v>3156256.266</v>
      </c>
      <c r="V540" s="618"/>
      <c r="W540" s="613"/>
      <c r="X540" s="613" t="s">
        <v>771</v>
      </c>
      <c r="Y540" s="613" t="s">
        <v>766</v>
      </c>
      <c r="Z540" s="613" t="s">
        <v>767</v>
      </c>
      <c r="AA540" s="613"/>
      <c r="AC540" s="620">
        <f t="shared" si="1"/>
        <v>0</v>
      </c>
    </row>
    <row r="541" ht="19.5" customHeight="1">
      <c r="A541" s="613"/>
      <c r="B541" s="613"/>
      <c r="C541" s="613"/>
      <c r="D541" s="613"/>
      <c r="E541" s="614"/>
      <c r="F541" s="630"/>
      <c r="G541" s="616"/>
      <c r="H541" s="614">
        <v>422.0</v>
      </c>
      <c r="I541" s="614">
        <f>H541+I539</f>
        <v>104652.289</v>
      </c>
      <c r="J541" s="615"/>
      <c r="K541" s="613"/>
      <c r="L541" s="619"/>
      <c r="M541" s="616"/>
      <c r="N541" s="616"/>
      <c r="O541" s="616"/>
      <c r="P541" s="616"/>
      <c r="Q541" s="616"/>
      <c r="R541" s="616"/>
      <c r="S541" s="616"/>
      <c r="T541" s="617"/>
      <c r="U541" s="617"/>
      <c r="V541" s="618"/>
      <c r="W541" s="613"/>
      <c r="X541" s="613" t="s">
        <v>1068</v>
      </c>
      <c r="Y541" s="613" t="s">
        <v>1068</v>
      </c>
      <c r="Z541" s="613" t="s">
        <v>1068</v>
      </c>
      <c r="AA541" s="613"/>
      <c r="AC541" s="620">
        <f t="shared" si="1"/>
        <v>14.950327</v>
      </c>
    </row>
    <row r="542" ht="19.5" customHeight="1">
      <c r="A542" s="613">
        <f>A540+1</f>
        <v>267</v>
      </c>
      <c r="B542" s="613"/>
      <c r="C542" s="613" t="s">
        <v>565</v>
      </c>
      <c r="D542" s="613" t="s">
        <v>251</v>
      </c>
      <c r="E542" s="614">
        <v>384.0</v>
      </c>
      <c r="F542" s="630"/>
      <c r="G542" s="616"/>
      <c r="H542" s="614"/>
      <c r="I542" s="614"/>
      <c r="J542" s="615">
        <v>252.114</v>
      </c>
      <c r="K542" s="613" t="s">
        <v>1068</v>
      </c>
      <c r="L542" s="619">
        <f>H541+H543</f>
        <v>806</v>
      </c>
      <c r="M542" s="616">
        <v>403.0</v>
      </c>
      <c r="N542" s="616">
        <v>234.0</v>
      </c>
      <c r="O542" s="616">
        <v>209.0</v>
      </c>
      <c r="P542" s="616">
        <v>443.0</v>
      </c>
      <c r="Q542" s="616">
        <v>228.0</v>
      </c>
      <c r="R542" s="616">
        <v>204.0</v>
      </c>
      <c r="S542" s="616">
        <v>432.0</v>
      </c>
      <c r="T542" s="617">
        <v>425532.129</v>
      </c>
      <c r="U542" s="617">
        <v>3156338.862</v>
      </c>
      <c r="V542" s="618"/>
      <c r="W542" s="613"/>
      <c r="X542" s="613" t="s">
        <v>771</v>
      </c>
      <c r="Y542" s="613" t="s">
        <v>766</v>
      </c>
      <c r="Z542" s="613" t="s">
        <v>767</v>
      </c>
      <c r="AA542" s="613"/>
      <c r="AC542" s="620">
        <f t="shared" si="1"/>
        <v>0</v>
      </c>
    </row>
    <row r="543" ht="19.5" customHeight="1">
      <c r="A543" s="613"/>
      <c r="B543" s="613"/>
      <c r="C543" s="613"/>
      <c r="D543" s="613"/>
      <c r="E543" s="614"/>
      <c r="F543" s="630"/>
      <c r="G543" s="616"/>
      <c r="H543" s="614">
        <v>384.0</v>
      </c>
      <c r="I543" s="614">
        <f>H543+I541</f>
        <v>105036.289</v>
      </c>
      <c r="J543" s="615"/>
      <c r="K543" s="613"/>
      <c r="L543" s="619"/>
      <c r="M543" s="616"/>
      <c r="N543" s="616"/>
      <c r="O543" s="616"/>
      <c r="P543" s="616"/>
      <c r="Q543" s="616"/>
      <c r="R543" s="616"/>
      <c r="S543" s="616"/>
      <c r="T543" s="617"/>
      <c r="U543" s="617"/>
      <c r="V543" s="618" t="s">
        <v>1217</v>
      </c>
      <c r="W543" s="613"/>
      <c r="X543" s="613" t="s">
        <v>1068</v>
      </c>
      <c r="Y543" s="613" t="s">
        <v>1068</v>
      </c>
      <c r="Z543" s="613" t="s">
        <v>1068</v>
      </c>
      <c r="AA543" s="613"/>
      <c r="AC543" s="620">
        <f t="shared" si="1"/>
        <v>15.00518414</v>
      </c>
    </row>
    <row r="544" ht="19.5" customHeight="1">
      <c r="A544" s="613">
        <f>A542+1</f>
        <v>268</v>
      </c>
      <c r="B544" s="613"/>
      <c r="C544" s="613" t="s">
        <v>566</v>
      </c>
      <c r="D544" s="613" t="s">
        <v>251</v>
      </c>
      <c r="E544" s="614">
        <v>428.0</v>
      </c>
      <c r="F544" s="630"/>
      <c r="G544" s="616"/>
      <c r="H544" s="614"/>
      <c r="I544" s="614"/>
      <c r="J544" s="615">
        <v>249.044</v>
      </c>
      <c r="K544" s="613" t="s">
        <v>1068</v>
      </c>
      <c r="L544" s="619">
        <f>H543+H545</f>
        <v>812</v>
      </c>
      <c r="M544" s="616">
        <v>406.0</v>
      </c>
      <c r="N544" s="616">
        <v>176.0</v>
      </c>
      <c r="O544" s="616">
        <v>211.0</v>
      </c>
      <c r="P544" s="616">
        <v>387.0</v>
      </c>
      <c r="Q544" s="616">
        <v>181.0</v>
      </c>
      <c r="R544" s="616">
        <v>213.0</v>
      </c>
      <c r="S544" s="616">
        <v>394.0</v>
      </c>
      <c r="T544" s="617">
        <v>425908.702</v>
      </c>
      <c r="U544" s="617">
        <v>3156414.021</v>
      </c>
      <c r="V544" s="618"/>
      <c r="W544" s="613"/>
      <c r="X544" s="613" t="s">
        <v>771</v>
      </c>
      <c r="Y544" s="613" t="s">
        <v>766</v>
      </c>
      <c r="Z544" s="613" t="s">
        <v>767</v>
      </c>
      <c r="AA544" s="613"/>
      <c r="AC544" s="620">
        <f t="shared" si="1"/>
        <v>0</v>
      </c>
    </row>
    <row r="545" ht="19.5" customHeight="1">
      <c r="A545" s="613"/>
      <c r="B545" s="613"/>
      <c r="C545" s="613"/>
      <c r="D545" s="613"/>
      <c r="E545" s="614"/>
      <c r="F545" s="630"/>
      <c r="G545" s="616"/>
      <c r="H545" s="614">
        <v>428.0</v>
      </c>
      <c r="I545" s="614">
        <f>H545+I543</f>
        <v>105464.289</v>
      </c>
      <c r="J545" s="615"/>
      <c r="K545" s="613"/>
      <c r="L545" s="619"/>
      <c r="M545" s="616"/>
      <c r="N545" s="616"/>
      <c r="O545" s="616"/>
      <c r="P545" s="616"/>
      <c r="Q545" s="616"/>
      <c r="R545" s="616"/>
      <c r="S545" s="616"/>
      <c r="T545" s="617"/>
      <c r="U545" s="617"/>
      <c r="V545" s="618" t="s">
        <v>1076</v>
      </c>
      <c r="W545" s="613"/>
      <c r="X545" s="613" t="s">
        <v>1068</v>
      </c>
      <c r="Y545" s="613" t="s">
        <v>1068</v>
      </c>
      <c r="Z545" s="613" t="s">
        <v>1068</v>
      </c>
      <c r="AA545" s="613"/>
      <c r="AC545" s="620">
        <f t="shared" si="1"/>
        <v>15.066327</v>
      </c>
    </row>
    <row r="546" ht="19.5" customHeight="1">
      <c r="A546" s="613">
        <f>A544+1</f>
        <v>269</v>
      </c>
      <c r="B546" s="613"/>
      <c r="C546" s="613" t="s">
        <v>567</v>
      </c>
      <c r="D546" s="613" t="s">
        <v>261</v>
      </c>
      <c r="E546" s="614">
        <v>400.0</v>
      </c>
      <c r="F546" s="630"/>
      <c r="G546" s="616"/>
      <c r="H546" s="614"/>
      <c r="I546" s="614"/>
      <c r="J546" s="615">
        <v>255.67</v>
      </c>
      <c r="K546" s="613" t="s">
        <v>1068</v>
      </c>
      <c r="L546" s="619">
        <f>H545+H547</f>
        <v>828</v>
      </c>
      <c r="M546" s="616">
        <v>414.0</v>
      </c>
      <c r="N546" s="616">
        <v>217.0</v>
      </c>
      <c r="O546" s="616">
        <v>216.0</v>
      </c>
      <c r="P546" s="616">
        <v>433.0</v>
      </c>
      <c r="Q546" s="616">
        <v>217.0</v>
      </c>
      <c r="R546" s="616">
        <v>212.0</v>
      </c>
      <c r="S546" s="616">
        <v>429.0</v>
      </c>
      <c r="T546" s="617">
        <v>426328.424</v>
      </c>
      <c r="U546" s="617">
        <v>3156497.792</v>
      </c>
      <c r="V546" s="618"/>
      <c r="W546" s="613"/>
      <c r="X546" s="613" t="s">
        <v>771</v>
      </c>
      <c r="Y546" s="613" t="s">
        <v>766</v>
      </c>
      <c r="Z546" s="613" t="s">
        <v>767</v>
      </c>
      <c r="AA546" s="613"/>
      <c r="AC546" s="620">
        <f t="shared" si="1"/>
        <v>0</v>
      </c>
    </row>
    <row r="547" ht="19.5" customHeight="1">
      <c r="A547" s="613"/>
      <c r="B547" s="613"/>
      <c r="C547" s="613"/>
      <c r="D547" s="613"/>
      <c r="E547" s="614"/>
      <c r="F547" s="630"/>
      <c r="G547" s="616"/>
      <c r="H547" s="614">
        <v>400.0</v>
      </c>
      <c r="I547" s="614">
        <f>H547+I545</f>
        <v>105864.289</v>
      </c>
      <c r="J547" s="615"/>
      <c r="K547" s="613"/>
      <c r="L547" s="619"/>
      <c r="M547" s="616"/>
      <c r="N547" s="616"/>
      <c r="O547" s="616"/>
      <c r="P547" s="616"/>
      <c r="Q547" s="616"/>
      <c r="R547" s="616"/>
      <c r="S547" s="616"/>
      <c r="T547" s="617"/>
      <c r="U547" s="617"/>
      <c r="V547" s="618" t="s">
        <v>1233</v>
      </c>
      <c r="W547" s="613"/>
      <c r="X547" s="613" t="s">
        <v>1068</v>
      </c>
      <c r="Y547" s="613" t="s">
        <v>1068</v>
      </c>
      <c r="Z547" s="613" t="s">
        <v>1068</v>
      </c>
      <c r="AA547" s="613"/>
      <c r="AC547" s="620">
        <f t="shared" si="1"/>
        <v>15.12346986</v>
      </c>
    </row>
    <row r="548" ht="19.5" customHeight="1">
      <c r="A548" s="613">
        <f>A546+1</f>
        <v>270</v>
      </c>
      <c r="B548" s="613"/>
      <c r="C548" s="613" t="s">
        <v>568</v>
      </c>
      <c r="D548" s="613" t="s">
        <v>261</v>
      </c>
      <c r="E548" s="614">
        <v>423.0</v>
      </c>
      <c r="F548" s="630"/>
      <c r="G548" s="616"/>
      <c r="H548" s="614"/>
      <c r="I548" s="614"/>
      <c r="J548" s="615">
        <v>252.565</v>
      </c>
      <c r="K548" s="613" t="s">
        <v>1068</v>
      </c>
      <c r="L548" s="619">
        <f>H547+H549</f>
        <v>823</v>
      </c>
      <c r="M548" s="616">
        <v>411.5</v>
      </c>
      <c r="N548" s="616">
        <v>184.0</v>
      </c>
      <c r="O548" s="616">
        <v>220.0</v>
      </c>
      <c r="P548" s="616">
        <v>404.0</v>
      </c>
      <c r="Q548" s="616">
        <v>189.0</v>
      </c>
      <c r="R548" s="616">
        <v>218.0</v>
      </c>
      <c r="S548" s="616">
        <v>407.0</v>
      </c>
      <c r="T548" s="617">
        <v>426720.687</v>
      </c>
      <c r="U548" s="617">
        <v>3156576.082</v>
      </c>
      <c r="V548" s="618"/>
      <c r="W548" s="613"/>
      <c r="X548" s="613" t="s">
        <v>771</v>
      </c>
      <c r="Y548" s="613" t="s">
        <v>766</v>
      </c>
      <c r="Z548" s="613" t="s">
        <v>767</v>
      </c>
      <c r="AA548" s="613"/>
      <c r="AC548" s="620">
        <f t="shared" si="1"/>
        <v>0</v>
      </c>
    </row>
    <row r="549" ht="19.5" customHeight="1">
      <c r="A549" s="613"/>
      <c r="B549" s="613"/>
      <c r="C549" s="613"/>
      <c r="D549" s="613"/>
      <c r="E549" s="614"/>
      <c r="F549" s="630"/>
      <c r="G549" s="616"/>
      <c r="H549" s="614">
        <v>423.0</v>
      </c>
      <c r="I549" s="614">
        <f>H549+I547</f>
        <v>106287.289</v>
      </c>
      <c r="J549" s="615"/>
      <c r="K549" s="613"/>
      <c r="L549" s="619"/>
      <c r="M549" s="616"/>
      <c r="N549" s="616"/>
      <c r="O549" s="616"/>
      <c r="P549" s="616"/>
      <c r="Q549" s="616"/>
      <c r="R549" s="616"/>
      <c r="S549" s="616"/>
      <c r="T549" s="617"/>
      <c r="U549" s="617"/>
      <c r="V549" s="618" t="s">
        <v>1076</v>
      </c>
      <c r="W549" s="613"/>
      <c r="X549" s="613" t="s">
        <v>1068</v>
      </c>
      <c r="Y549" s="613" t="s">
        <v>1068</v>
      </c>
      <c r="Z549" s="613" t="s">
        <v>1068</v>
      </c>
      <c r="AA549" s="613"/>
      <c r="AC549" s="620">
        <f t="shared" si="1"/>
        <v>15.18389843</v>
      </c>
    </row>
    <row r="550" ht="19.5" customHeight="1">
      <c r="A550" s="613">
        <f>A548+1</f>
        <v>271</v>
      </c>
      <c r="B550" s="613"/>
      <c r="C550" s="613" t="s">
        <v>569</v>
      </c>
      <c r="D550" s="613" t="s">
        <v>251</v>
      </c>
      <c r="E550" s="614">
        <v>387.0</v>
      </c>
      <c r="F550" s="630"/>
      <c r="G550" s="616"/>
      <c r="H550" s="614"/>
      <c r="I550" s="614"/>
      <c r="J550" s="615">
        <v>244.908</v>
      </c>
      <c r="K550" s="613" t="s">
        <v>1068</v>
      </c>
      <c r="L550" s="619">
        <f>H549+H551</f>
        <v>810</v>
      </c>
      <c r="M550" s="616">
        <v>405.0</v>
      </c>
      <c r="N550" s="616">
        <v>204.0</v>
      </c>
      <c r="O550" s="616">
        <v>189.0</v>
      </c>
      <c r="P550" s="616">
        <v>393.0</v>
      </c>
      <c r="Q550" s="616">
        <v>207.0</v>
      </c>
      <c r="R550" s="616">
        <v>191.0</v>
      </c>
      <c r="S550" s="616">
        <v>398.0</v>
      </c>
      <c r="T550" s="617">
        <v>427135.506</v>
      </c>
      <c r="U550" s="617">
        <v>3156658.874</v>
      </c>
      <c r="V550" s="618"/>
      <c r="W550" s="613"/>
      <c r="X550" s="613" t="s">
        <v>771</v>
      </c>
      <c r="Y550" s="613" t="s">
        <v>766</v>
      </c>
      <c r="Z550" s="613" t="s">
        <v>767</v>
      </c>
      <c r="AA550" s="613"/>
      <c r="AC550" s="620">
        <f t="shared" si="1"/>
        <v>0</v>
      </c>
    </row>
    <row r="551" ht="19.5" customHeight="1">
      <c r="A551" s="613"/>
      <c r="B551" s="613"/>
      <c r="C551" s="613"/>
      <c r="D551" s="613"/>
      <c r="E551" s="614"/>
      <c r="F551" s="630"/>
      <c r="G551" s="616"/>
      <c r="H551" s="614">
        <v>387.0</v>
      </c>
      <c r="I551" s="614">
        <f>H551+I549</f>
        <v>106674.289</v>
      </c>
      <c r="J551" s="615"/>
      <c r="K551" s="613"/>
      <c r="L551" s="619"/>
      <c r="M551" s="616"/>
      <c r="N551" s="616"/>
      <c r="O551" s="616"/>
      <c r="P551" s="616"/>
      <c r="Q551" s="616"/>
      <c r="R551" s="616"/>
      <c r="S551" s="616"/>
      <c r="T551" s="617"/>
      <c r="U551" s="617"/>
      <c r="V551" s="618" t="s">
        <v>1076</v>
      </c>
      <c r="W551" s="613"/>
      <c r="X551" s="613" t="s">
        <v>1068</v>
      </c>
      <c r="Y551" s="613" t="s">
        <v>1068</v>
      </c>
      <c r="Z551" s="613" t="s">
        <v>1068</v>
      </c>
      <c r="AA551" s="613"/>
      <c r="AC551" s="620">
        <f t="shared" si="1"/>
        <v>15.23918414</v>
      </c>
    </row>
    <row r="552" ht="19.5" customHeight="1">
      <c r="A552" s="613">
        <f>A550+1</f>
        <v>272</v>
      </c>
      <c r="B552" s="613"/>
      <c r="C552" s="613" t="s">
        <v>570</v>
      </c>
      <c r="D552" s="613" t="s">
        <v>251</v>
      </c>
      <c r="E552" s="614">
        <v>419.0</v>
      </c>
      <c r="F552" s="630"/>
      <c r="G552" s="616"/>
      <c r="H552" s="614"/>
      <c r="I552" s="614"/>
      <c r="J552" s="615">
        <v>245.78</v>
      </c>
      <c r="K552" s="613" t="s">
        <v>1068</v>
      </c>
      <c r="L552" s="619">
        <f>H551+H553</f>
        <v>806</v>
      </c>
      <c r="M552" s="616">
        <v>403.0</v>
      </c>
      <c r="N552" s="616">
        <v>198.0</v>
      </c>
      <c r="O552" s="616">
        <v>255.0</v>
      </c>
      <c r="P552" s="616">
        <v>453.0</v>
      </c>
      <c r="Q552" s="616">
        <v>197.0</v>
      </c>
      <c r="R552" s="616">
        <v>243.0</v>
      </c>
      <c r="S552" s="616">
        <v>440.0</v>
      </c>
      <c r="T552" s="617">
        <v>427515.021</v>
      </c>
      <c r="U552" s="617">
        <v>3156734.62</v>
      </c>
      <c r="V552" s="618"/>
      <c r="W552" s="613"/>
      <c r="X552" s="613" t="s">
        <v>771</v>
      </c>
      <c r="Y552" s="613" t="s">
        <v>766</v>
      </c>
      <c r="Z552" s="613" t="s">
        <v>767</v>
      </c>
      <c r="AA552" s="613"/>
      <c r="AC552" s="620">
        <f t="shared" si="1"/>
        <v>0</v>
      </c>
    </row>
    <row r="553" ht="19.5" customHeight="1">
      <c r="A553" s="613"/>
      <c r="B553" s="613"/>
      <c r="C553" s="613"/>
      <c r="D553" s="613"/>
      <c r="E553" s="614"/>
      <c r="F553" s="630"/>
      <c r="G553" s="616"/>
      <c r="H553" s="614">
        <v>419.0</v>
      </c>
      <c r="I553" s="614">
        <f>H553+I551</f>
        <v>107093.289</v>
      </c>
      <c r="J553" s="615"/>
      <c r="K553" s="613"/>
      <c r="L553" s="619"/>
      <c r="M553" s="616"/>
      <c r="N553" s="616"/>
      <c r="O553" s="616"/>
      <c r="P553" s="616"/>
      <c r="Q553" s="616"/>
      <c r="R553" s="616"/>
      <c r="S553" s="616"/>
      <c r="T553" s="617"/>
      <c r="U553" s="617"/>
      <c r="V553" s="618"/>
      <c r="W553" s="613"/>
      <c r="X553" s="613" t="s">
        <v>1068</v>
      </c>
      <c r="Y553" s="613" t="s">
        <v>1068</v>
      </c>
      <c r="Z553" s="613" t="s">
        <v>1068</v>
      </c>
      <c r="AA553" s="613"/>
      <c r="AC553" s="620">
        <f t="shared" si="1"/>
        <v>15.29904129</v>
      </c>
    </row>
    <row r="554" ht="19.5" customHeight="1">
      <c r="A554" s="613">
        <f>A552+1</f>
        <v>273</v>
      </c>
      <c r="B554" s="613"/>
      <c r="C554" s="613" t="s">
        <v>571</v>
      </c>
      <c r="D554" s="613" t="s">
        <v>245</v>
      </c>
      <c r="E554" s="614">
        <v>393.0</v>
      </c>
      <c r="F554" s="630"/>
      <c r="G554" s="616"/>
      <c r="H554" s="614"/>
      <c r="I554" s="614"/>
      <c r="J554" s="615">
        <v>248.565</v>
      </c>
      <c r="K554" s="613" t="s">
        <v>1068</v>
      </c>
      <c r="L554" s="619">
        <f>H553+H555</f>
        <v>812</v>
      </c>
      <c r="M554" s="616">
        <v>406.0</v>
      </c>
      <c r="N554" s="616">
        <v>164.0</v>
      </c>
      <c r="O554" s="616">
        <v>159.0</v>
      </c>
      <c r="P554" s="616">
        <v>323.0</v>
      </c>
      <c r="Q554" s="616">
        <v>178.0</v>
      </c>
      <c r="R554" s="616">
        <v>170.0</v>
      </c>
      <c r="S554" s="616">
        <v>348.0</v>
      </c>
      <c r="T554" s="617">
        <v>427925.917</v>
      </c>
      <c r="U554" s="617">
        <v>3156816.629</v>
      </c>
      <c r="V554" s="618"/>
      <c r="W554" s="613"/>
      <c r="X554" s="613" t="s">
        <v>770</v>
      </c>
      <c r="Y554" s="613" t="s">
        <v>766</v>
      </c>
      <c r="Z554" s="613" t="s">
        <v>767</v>
      </c>
      <c r="AA554" s="613"/>
      <c r="AC554" s="620">
        <f t="shared" si="1"/>
        <v>0</v>
      </c>
    </row>
    <row r="555" ht="19.5" customHeight="1">
      <c r="A555" s="613"/>
      <c r="B555" s="613"/>
      <c r="C555" s="613"/>
      <c r="D555" s="613"/>
      <c r="E555" s="614"/>
      <c r="F555" s="630"/>
      <c r="G555" s="616"/>
      <c r="H555" s="614">
        <v>393.0</v>
      </c>
      <c r="I555" s="614">
        <f>H555+I553</f>
        <v>107486.289</v>
      </c>
      <c r="J555" s="615"/>
      <c r="K555" s="613"/>
      <c r="L555" s="619"/>
      <c r="M555" s="616"/>
      <c r="N555" s="616"/>
      <c r="O555" s="616"/>
      <c r="P555" s="616"/>
      <c r="Q555" s="616"/>
      <c r="R555" s="616"/>
      <c r="S555" s="616"/>
      <c r="T555" s="617"/>
      <c r="U555" s="617"/>
      <c r="V555" s="618"/>
      <c r="W555" s="613"/>
      <c r="X555" s="613" t="s">
        <v>1068</v>
      </c>
      <c r="Y555" s="613" t="s">
        <v>1068</v>
      </c>
      <c r="Z555" s="613" t="s">
        <v>1068</v>
      </c>
      <c r="AA555" s="613"/>
      <c r="AC555" s="620">
        <f t="shared" si="1"/>
        <v>15.35518414</v>
      </c>
    </row>
    <row r="556" ht="19.5" customHeight="1">
      <c r="A556" s="613">
        <f>A554+1</f>
        <v>274</v>
      </c>
      <c r="B556" s="613"/>
      <c r="C556" s="613" t="s">
        <v>572</v>
      </c>
      <c r="D556" s="613" t="s">
        <v>261</v>
      </c>
      <c r="E556" s="614">
        <v>404.0</v>
      </c>
      <c r="F556" s="630"/>
      <c r="G556" s="616"/>
      <c r="H556" s="614"/>
      <c r="I556" s="614"/>
      <c r="J556" s="615">
        <v>249.757</v>
      </c>
      <c r="K556" s="613" t="s">
        <v>1068</v>
      </c>
      <c r="L556" s="619">
        <f>H555+H557</f>
        <v>797</v>
      </c>
      <c r="M556" s="616">
        <v>398.5</v>
      </c>
      <c r="N556" s="616">
        <v>235.0</v>
      </c>
      <c r="O556" s="616">
        <v>199.0</v>
      </c>
      <c r="P556" s="616">
        <v>434.0</v>
      </c>
      <c r="Q556" s="616">
        <v>224.0</v>
      </c>
      <c r="R556" s="616">
        <v>200.0</v>
      </c>
      <c r="S556" s="616">
        <v>424.0</v>
      </c>
      <c r="T556" s="617">
        <v>428311.316</v>
      </c>
      <c r="U556" s="617">
        <v>3156893.549</v>
      </c>
      <c r="V556" s="618"/>
      <c r="W556" s="613"/>
      <c r="X556" s="613" t="s">
        <v>770</v>
      </c>
      <c r="Y556" s="613" t="s">
        <v>766</v>
      </c>
      <c r="Z556" s="613" t="s">
        <v>767</v>
      </c>
      <c r="AA556" s="613"/>
      <c r="AC556" s="620">
        <f t="shared" si="1"/>
        <v>0</v>
      </c>
    </row>
    <row r="557" ht="19.5" customHeight="1">
      <c r="A557" s="613"/>
      <c r="B557" s="613"/>
      <c r="C557" s="613"/>
      <c r="D557" s="613"/>
      <c r="E557" s="614"/>
      <c r="F557" s="630"/>
      <c r="G557" s="616"/>
      <c r="H557" s="614">
        <v>404.0</v>
      </c>
      <c r="I557" s="614">
        <f>H557+I555</f>
        <v>107890.289</v>
      </c>
      <c r="J557" s="615"/>
      <c r="K557" s="613"/>
      <c r="L557" s="619"/>
      <c r="M557" s="616"/>
      <c r="N557" s="616"/>
      <c r="O557" s="616"/>
      <c r="P557" s="616"/>
      <c r="Q557" s="616"/>
      <c r="R557" s="616"/>
      <c r="S557" s="616"/>
      <c r="T557" s="617"/>
      <c r="U557" s="617"/>
      <c r="V557" s="618"/>
      <c r="W557" s="613"/>
      <c r="X557" s="613" t="s">
        <v>1068</v>
      </c>
      <c r="Y557" s="613" t="s">
        <v>1068</v>
      </c>
      <c r="Z557" s="613" t="s">
        <v>1068</v>
      </c>
      <c r="AA557" s="613"/>
      <c r="AC557" s="620">
        <f t="shared" si="1"/>
        <v>15.41289843</v>
      </c>
    </row>
    <row r="558" ht="19.5" customHeight="1">
      <c r="A558" s="613">
        <f>A556+1</f>
        <v>275</v>
      </c>
      <c r="B558" s="613"/>
      <c r="C558" s="613" t="s">
        <v>573</v>
      </c>
      <c r="D558" s="613" t="s">
        <v>251</v>
      </c>
      <c r="E558" s="614">
        <v>434.613</v>
      </c>
      <c r="F558" s="630"/>
      <c r="G558" s="616"/>
      <c r="H558" s="614"/>
      <c r="I558" s="614"/>
      <c r="J558" s="615">
        <v>244.471</v>
      </c>
      <c r="K558" s="613" t="s">
        <v>1068</v>
      </c>
      <c r="L558" s="619">
        <f>H557+H559</f>
        <v>838.613</v>
      </c>
      <c r="M558" s="616">
        <v>419.3065</v>
      </c>
      <c r="N558" s="616">
        <v>206.0</v>
      </c>
      <c r="O558" s="616">
        <v>216.0</v>
      </c>
      <c r="P558" s="616">
        <v>422.0</v>
      </c>
      <c r="Q558" s="616">
        <v>205.0</v>
      </c>
      <c r="R558" s="616">
        <v>217.0</v>
      </c>
      <c r="S558" s="616">
        <v>422.0</v>
      </c>
      <c r="T558" s="617">
        <v>428707.502</v>
      </c>
      <c r="U558" s="617">
        <v>3156972.622</v>
      </c>
      <c r="V558" s="618"/>
      <c r="W558" s="613"/>
      <c r="X558" s="613" t="s">
        <v>770</v>
      </c>
      <c r="Y558" s="613" t="s">
        <v>766</v>
      </c>
      <c r="Z558" s="613" t="s">
        <v>767</v>
      </c>
      <c r="AA558" s="613"/>
      <c r="AC558" s="620">
        <f t="shared" si="1"/>
        <v>0</v>
      </c>
    </row>
    <row r="559" ht="19.5" customHeight="1">
      <c r="A559" s="613"/>
      <c r="B559" s="613"/>
      <c r="C559" s="613"/>
      <c r="D559" s="613"/>
      <c r="E559" s="614"/>
      <c r="F559" s="630"/>
      <c r="G559" s="616"/>
      <c r="H559" s="614">
        <v>434.613</v>
      </c>
      <c r="I559" s="614">
        <f>H559+I557</f>
        <v>108324.902</v>
      </c>
      <c r="J559" s="615"/>
      <c r="K559" s="613"/>
      <c r="L559" s="619"/>
      <c r="M559" s="616"/>
      <c r="N559" s="616"/>
      <c r="O559" s="616"/>
      <c r="P559" s="616"/>
      <c r="Q559" s="616"/>
      <c r="R559" s="616"/>
      <c r="S559" s="616"/>
      <c r="T559" s="617"/>
      <c r="U559" s="617"/>
      <c r="V559" s="618" t="s">
        <v>1237</v>
      </c>
      <c r="W559" s="613"/>
      <c r="X559" s="613" t="s">
        <v>1068</v>
      </c>
      <c r="Y559" s="613" t="s">
        <v>1068</v>
      </c>
      <c r="Z559" s="613" t="s">
        <v>1068</v>
      </c>
      <c r="AA559" s="613"/>
      <c r="AC559" s="620">
        <f t="shared" si="1"/>
        <v>15.474986</v>
      </c>
    </row>
    <row r="560" ht="19.5" customHeight="1">
      <c r="A560" s="613">
        <f>A558+1</f>
        <v>276</v>
      </c>
      <c r="B560" s="613" t="s">
        <v>1238</v>
      </c>
      <c r="C560" s="613" t="s">
        <v>574</v>
      </c>
      <c r="D560" s="613" t="s">
        <v>575</v>
      </c>
      <c r="E560" s="614">
        <v>307.0</v>
      </c>
      <c r="F560" s="630"/>
      <c r="G560" s="616">
        <f>SUM(H540:H559)</f>
        <v>4094.613</v>
      </c>
      <c r="H560" s="614"/>
      <c r="I560" s="614"/>
      <c r="J560" s="615">
        <v>247.886</v>
      </c>
      <c r="K560" s="613" t="s">
        <v>1239</v>
      </c>
      <c r="L560" s="619">
        <f>H559+H561</f>
        <v>741.613</v>
      </c>
      <c r="M560" s="616">
        <v>370.8065</v>
      </c>
      <c r="N560" s="616">
        <v>220.0</v>
      </c>
      <c r="O560" s="616">
        <v>151.0</v>
      </c>
      <c r="P560" s="616">
        <v>371.0</v>
      </c>
      <c r="Q560" s="616">
        <v>220.0</v>
      </c>
      <c r="R560" s="616">
        <v>152.0</v>
      </c>
      <c r="S560" s="616">
        <v>372.0</v>
      </c>
      <c r="T560" s="617">
        <v>429133.709</v>
      </c>
      <c r="U560" s="617">
        <v>3157057.687</v>
      </c>
      <c r="V560" s="618"/>
      <c r="W560" s="613"/>
      <c r="X560" s="613" t="s">
        <v>770</v>
      </c>
      <c r="Y560" s="613" t="s">
        <v>766</v>
      </c>
      <c r="Z560" s="613" t="s">
        <v>767</v>
      </c>
      <c r="AA560" s="613"/>
      <c r="AC560" s="620">
        <f t="shared" si="1"/>
        <v>0</v>
      </c>
    </row>
    <row r="561" ht="19.5" customHeight="1">
      <c r="A561" s="613"/>
      <c r="B561" s="613"/>
      <c r="C561" s="613"/>
      <c r="D561" s="613"/>
      <c r="E561" s="614"/>
      <c r="F561" s="630"/>
      <c r="G561" s="616"/>
      <c r="H561" s="614">
        <v>307.0</v>
      </c>
      <c r="I561" s="614">
        <f>H561+I559</f>
        <v>108631.902</v>
      </c>
      <c r="J561" s="615"/>
      <c r="K561" s="613"/>
      <c r="L561" s="619"/>
      <c r="M561" s="616"/>
      <c r="N561" s="616"/>
      <c r="O561" s="616"/>
      <c r="P561" s="616"/>
      <c r="Q561" s="616"/>
      <c r="R561" s="616"/>
      <c r="S561" s="616"/>
      <c r="T561" s="617"/>
      <c r="U561" s="617"/>
      <c r="V561" s="618" t="s">
        <v>1076</v>
      </c>
      <c r="W561" s="613"/>
      <c r="X561" s="613" t="s">
        <v>1068</v>
      </c>
      <c r="Y561" s="613" t="s">
        <v>1068</v>
      </c>
      <c r="Z561" s="613" t="s">
        <v>1068</v>
      </c>
      <c r="AA561" s="613"/>
      <c r="AC561" s="620">
        <f t="shared" si="1"/>
        <v>15.51884314</v>
      </c>
    </row>
    <row r="562" ht="19.5" customHeight="1">
      <c r="A562" s="613">
        <f>A560+1</f>
        <v>277</v>
      </c>
      <c r="B562" s="613"/>
      <c r="C562" s="613" t="s">
        <v>576</v>
      </c>
      <c r="D562" s="613" t="s">
        <v>249</v>
      </c>
      <c r="E562" s="614">
        <v>326.0</v>
      </c>
      <c r="F562" s="630"/>
      <c r="G562" s="616"/>
      <c r="H562" s="614"/>
      <c r="I562" s="614"/>
      <c r="J562" s="615">
        <v>248.312</v>
      </c>
      <c r="K562" s="613" t="s">
        <v>1068</v>
      </c>
      <c r="L562" s="619">
        <f>H561+H563</f>
        <v>633</v>
      </c>
      <c r="M562" s="616">
        <v>316.5</v>
      </c>
      <c r="N562" s="616">
        <v>157.0</v>
      </c>
      <c r="O562" s="616">
        <v>215.0</v>
      </c>
      <c r="P562" s="616">
        <v>372.0</v>
      </c>
      <c r="Q562" s="616">
        <v>156.0</v>
      </c>
      <c r="R562" s="616">
        <v>199.0</v>
      </c>
      <c r="S562" s="616">
        <v>355.0</v>
      </c>
      <c r="T562" s="617">
        <v>429435.392</v>
      </c>
      <c r="U562" s="617">
        <v>3157114.575</v>
      </c>
      <c r="V562" s="618"/>
      <c r="W562" s="613"/>
      <c r="X562" s="613" t="s">
        <v>770</v>
      </c>
      <c r="Y562" s="613" t="s">
        <v>766</v>
      </c>
      <c r="Z562" s="613" t="s">
        <v>767</v>
      </c>
      <c r="AA562" s="613"/>
      <c r="AC562" s="620">
        <f t="shared" si="1"/>
        <v>0</v>
      </c>
    </row>
    <row r="563" ht="19.5" customHeight="1">
      <c r="A563" s="613"/>
      <c r="B563" s="613"/>
      <c r="C563" s="613"/>
      <c r="D563" s="613"/>
      <c r="E563" s="614"/>
      <c r="F563" s="630"/>
      <c r="G563" s="616"/>
      <c r="H563" s="614">
        <v>326.0</v>
      </c>
      <c r="I563" s="614">
        <f>H563+I561</f>
        <v>108957.902</v>
      </c>
      <c r="J563" s="615"/>
      <c r="K563" s="613"/>
      <c r="L563" s="619"/>
      <c r="M563" s="616"/>
      <c r="N563" s="616"/>
      <c r="O563" s="616"/>
      <c r="P563" s="616"/>
      <c r="Q563" s="616"/>
      <c r="R563" s="616"/>
      <c r="S563" s="616"/>
      <c r="T563" s="617"/>
      <c r="U563" s="617"/>
      <c r="V563" s="618"/>
      <c r="W563" s="613"/>
      <c r="X563" s="613" t="s">
        <v>1068</v>
      </c>
      <c r="Y563" s="613" t="s">
        <v>1068</v>
      </c>
      <c r="Z563" s="613" t="s">
        <v>1068</v>
      </c>
      <c r="AA563" s="613"/>
      <c r="AC563" s="620">
        <f t="shared" si="1"/>
        <v>15.56541457</v>
      </c>
    </row>
    <row r="564" ht="19.5" customHeight="1">
      <c r="A564" s="613">
        <f>A562+1</f>
        <v>278</v>
      </c>
      <c r="B564" s="613"/>
      <c r="C564" s="613" t="s">
        <v>577</v>
      </c>
      <c r="D564" s="613" t="s">
        <v>251</v>
      </c>
      <c r="E564" s="614">
        <v>392.0</v>
      </c>
      <c r="F564" s="630"/>
      <c r="G564" s="616"/>
      <c r="H564" s="614"/>
      <c r="I564" s="614"/>
      <c r="J564" s="615">
        <v>237.471</v>
      </c>
      <c r="K564" s="613" t="s">
        <v>1068</v>
      </c>
      <c r="L564" s="619">
        <f>H563+H565</f>
        <v>718</v>
      </c>
      <c r="M564" s="616">
        <v>359.0</v>
      </c>
      <c r="N564" s="616">
        <v>112.0</v>
      </c>
      <c r="O564" s="616">
        <v>219.0</v>
      </c>
      <c r="P564" s="616">
        <v>331.0</v>
      </c>
      <c r="Q564" s="616">
        <v>128.0</v>
      </c>
      <c r="R564" s="616">
        <v>212.0</v>
      </c>
      <c r="S564" s="616">
        <v>340.0</v>
      </c>
      <c r="T564" s="617">
        <v>429755.746</v>
      </c>
      <c r="U564" s="617">
        <v>3157174.983</v>
      </c>
      <c r="V564" s="618"/>
      <c r="W564" s="613"/>
      <c r="X564" s="613" t="s">
        <v>770</v>
      </c>
      <c r="Y564" s="613" t="s">
        <v>766</v>
      </c>
      <c r="Z564" s="613" t="s">
        <v>767</v>
      </c>
      <c r="AA564" s="613"/>
      <c r="AC564" s="620">
        <f t="shared" si="1"/>
        <v>0</v>
      </c>
    </row>
    <row r="565" ht="19.5" customHeight="1">
      <c r="A565" s="613"/>
      <c r="B565" s="613"/>
      <c r="C565" s="613"/>
      <c r="D565" s="613"/>
      <c r="E565" s="614"/>
      <c r="F565" s="630"/>
      <c r="G565" s="616"/>
      <c r="H565" s="614">
        <v>392.0</v>
      </c>
      <c r="I565" s="614">
        <f>H565+I563</f>
        <v>109349.902</v>
      </c>
      <c r="J565" s="615"/>
      <c r="K565" s="613"/>
      <c r="L565" s="619"/>
      <c r="M565" s="616"/>
      <c r="N565" s="616"/>
      <c r="O565" s="616"/>
      <c r="P565" s="616"/>
      <c r="Q565" s="616"/>
      <c r="R565" s="616"/>
      <c r="S565" s="616"/>
      <c r="T565" s="617"/>
      <c r="U565" s="617"/>
      <c r="V565" s="618" t="s">
        <v>1240</v>
      </c>
      <c r="W565" s="613"/>
      <c r="X565" s="613" t="s">
        <v>1068</v>
      </c>
      <c r="Y565" s="613" t="s">
        <v>1068</v>
      </c>
      <c r="Z565" s="613" t="s">
        <v>1068</v>
      </c>
      <c r="AA565" s="613"/>
      <c r="AC565" s="620">
        <f t="shared" si="1"/>
        <v>15.62141457</v>
      </c>
    </row>
    <row r="566" ht="19.5" customHeight="1">
      <c r="A566" s="613">
        <f>A564+1</f>
        <v>279</v>
      </c>
      <c r="B566" s="613"/>
      <c r="C566" s="613" t="s">
        <v>578</v>
      </c>
      <c r="D566" s="613" t="s">
        <v>251</v>
      </c>
      <c r="E566" s="614">
        <v>441.0</v>
      </c>
      <c r="F566" s="630"/>
      <c r="G566" s="616"/>
      <c r="H566" s="614"/>
      <c r="I566" s="614"/>
      <c r="J566" s="615">
        <v>233.338</v>
      </c>
      <c r="K566" s="613" t="s">
        <v>1068</v>
      </c>
      <c r="L566" s="619">
        <f>H565+H567</f>
        <v>833</v>
      </c>
      <c r="M566" s="616">
        <v>416.5</v>
      </c>
      <c r="N566" s="616">
        <v>174.0</v>
      </c>
      <c r="O566" s="616">
        <v>217.0</v>
      </c>
      <c r="P566" s="616">
        <v>391.0</v>
      </c>
      <c r="Q566" s="616">
        <v>181.0</v>
      </c>
      <c r="R566" s="616">
        <v>219.0</v>
      </c>
      <c r="S566" s="616">
        <v>400.0</v>
      </c>
      <c r="T566" s="617">
        <v>430140.957</v>
      </c>
      <c r="U566" s="617">
        <v>3157247.622</v>
      </c>
      <c r="V566" s="618"/>
      <c r="W566" s="613"/>
      <c r="X566" s="613" t="s">
        <v>770</v>
      </c>
      <c r="Y566" s="613" t="s">
        <v>766</v>
      </c>
      <c r="Z566" s="613" t="s">
        <v>767</v>
      </c>
      <c r="AA566" s="613"/>
      <c r="AC566" s="620">
        <f t="shared" si="1"/>
        <v>0</v>
      </c>
    </row>
    <row r="567" ht="19.5" customHeight="1">
      <c r="A567" s="613"/>
      <c r="B567" s="613"/>
      <c r="C567" s="613"/>
      <c r="D567" s="613"/>
      <c r="E567" s="614"/>
      <c r="F567" s="630"/>
      <c r="G567" s="616"/>
      <c r="H567" s="614">
        <v>441.0</v>
      </c>
      <c r="I567" s="614">
        <f>H567+I565</f>
        <v>109790.902</v>
      </c>
      <c r="J567" s="615"/>
      <c r="K567" s="613"/>
      <c r="L567" s="619"/>
      <c r="M567" s="616"/>
      <c r="N567" s="616"/>
      <c r="O567" s="616"/>
      <c r="P567" s="616"/>
      <c r="Q567" s="616"/>
      <c r="R567" s="616"/>
      <c r="S567" s="616"/>
      <c r="T567" s="617"/>
      <c r="U567" s="617"/>
      <c r="V567" s="618" t="s">
        <v>1233</v>
      </c>
      <c r="W567" s="613"/>
      <c r="X567" s="613" t="s">
        <v>1068</v>
      </c>
      <c r="Y567" s="613" t="s">
        <v>1068</v>
      </c>
      <c r="Z567" s="613" t="s">
        <v>1068</v>
      </c>
      <c r="AA567" s="613"/>
      <c r="AC567" s="620">
        <f t="shared" si="1"/>
        <v>15.68441457</v>
      </c>
    </row>
    <row r="568" ht="19.5" customHeight="1">
      <c r="A568" s="613">
        <f>A566+1</f>
        <v>280</v>
      </c>
      <c r="B568" s="613"/>
      <c r="C568" s="613" t="s">
        <v>579</v>
      </c>
      <c r="D568" s="613" t="s">
        <v>251</v>
      </c>
      <c r="E568" s="614">
        <v>399.0</v>
      </c>
      <c r="F568" s="630"/>
      <c r="G568" s="616"/>
      <c r="H568" s="614"/>
      <c r="I568" s="614"/>
      <c r="J568" s="615">
        <v>234.088</v>
      </c>
      <c r="K568" s="613" t="s">
        <v>1068</v>
      </c>
      <c r="L568" s="619">
        <f>H567+H569</f>
        <v>840</v>
      </c>
      <c r="M568" s="616">
        <v>420.0</v>
      </c>
      <c r="N568" s="616">
        <v>225.0</v>
      </c>
      <c r="O568" s="616">
        <v>176.0</v>
      </c>
      <c r="P568" s="616">
        <v>401.0</v>
      </c>
      <c r="Q568" s="616">
        <v>224.0</v>
      </c>
      <c r="R568" s="616">
        <v>184.0</v>
      </c>
      <c r="S568" s="616">
        <v>408.0</v>
      </c>
      <c r="T568" s="617">
        <v>430574.32</v>
      </c>
      <c r="U568" s="617">
        <v>3157329.34</v>
      </c>
      <c r="V568" s="618"/>
      <c r="W568" s="613"/>
      <c r="X568" s="613" t="s">
        <v>770</v>
      </c>
      <c r="Y568" s="613" t="s">
        <v>766</v>
      </c>
      <c r="Z568" s="613" t="s">
        <v>767</v>
      </c>
      <c r="AA568" s="613"/>
      <c r="AC568" s="620">
        <f t="shared" si="1"/>
        <v>0</v>
      </c>
    </row>
    <row r="569" ht="19.5" customHeight="1">
      <c r="A569" s="613"/>
      <c r="B569" s="613"/>
      <c r="C569" s="613"/>
      <c r="D569" s="613"/>
      <c r="E569" s="614"/>
      <c r="F569" s="630"/>
      <c r="G569" s="616"/>
      <c r="H569" s="614">
        <v>399.0</v>
      </c>
      <c r="I569" s="614">
        <f>H569+I567</f>
        <v>110189.902</v>
      </c>
      <c r="J569" s="615"/>
      <c r="K569" s="613"/>
      <c r="L569" s="619"/>
      <c r="M569" s="616"/>
      <c r="N569" s="616"/>
      <c r="O569" s="616"/>
      <c r="P569" s="616"/>
      <c r="Q569" s="616"/>
      <c r="R569" s="616"/>
      <c r="S569" s="616"/>
      <c r="T569" s="617"/>
      <c r="U569" s="617"/>
      <c r="V569" s="618"/>
      <c r="W569" s="613"/>
      <c r="X569" s="613" t="s">
        <v>1068</v>
      </c>
      <c r="Y569" s="613" t="s">
        <v>1068</v>
      </c>
      <c r="Z569" s="613" t="s">
        <v>1068</v>
      </c>
      <c r="AA569" s="613"/>
      <c r="AC569" s="620">
        <f t="shared" si="1"/>
        <v>15.74141457</v>
      </c>
    </row>
    <row r="570" ht="19.5" customHeight="1">
      <c r="A570" s="613">
        <f>A568+1</f>
        <v>281</v>
      </c>
      <c r="B570" s="613"/>
      <c r="C570" s="613" t="s">
        <v>580</v>
      </c>
      <c r="D570" s="613" t="s">
        <v>249</v>
      </c>
      <c r="E570" s="614">
        <v>441.0</v>
      </c>
      <c r="F570" s="630"/>
      <c r="G570" s="616"/>
      <c r="H570" s="614"/>
      <c r="I570" s="614"/>
      <c r="J570" s="615">
        <v>241.474</v>
      </c>
      <c r="K570" s="613" t="s">
        <v>1068</v>
      </c>
      <c r="L570" s="619">
        <f>H569+H571</f>
        <v>840</v>
      </c>
      <c r="M570" s="616">
        <v>420.0</v>
      </c>
      <c r="N570" s="616">
        <v>223.0</v>
      </c>
      <c r="O570" s="616">
        <v>172.0</v>
      </c>
      <c r="P570" s="616">
        <v>395.0</v>
      </c>
      <c r="Q570" s="616">
        <v>216.0</v>
      </c>
      <c r="R570" s="616">
        <v>188.0</v>
      </c>
      <c r="S570" s="616">
        <v>404.0</v>
      </c>
      <c r="T570" s="617">
        <v>430966.41</v>
      </c>
      <c r="U570" s="617">
        <v>3157403.276</v>
      </c>
      <c r="V570" s="618"/>
      <c r="W570" s="613"/>
      <c r="X570" s="613" t="s">
        <v>770</v>
      </c>
      <c r="Y570" s="613" t="s">
        <v>766</v>
      </c>
      <c r="Z570" s="613" t="s">
        <v>767</v>
      </c>
      <c r="AA570" s="613"/>
      <c r="AC570" s="620">
        <f t="shared" si="1"/>
        <v>0</v>
      </c>
    </row>
    <row r="571" ht="19.5" customHeight="1">
      <c r="A571" s="613"/>
      <c r="B571" s="613"/>
      <c r="C571" s="613"/>
      <c r="D571" s="613"/>
      <c r="E571" s="614"/>
      <c r="F571" s="630"/>
      <c r="G571" s="616"/>
      <c r="H571" s="614">
        <v>441.0</v>
      </c>
      <c r="I571" s="614">
        <f>H571+I569</f>
        <v>110630.902</v>
      </c>
      <c r="J571" s="615"/>
      <c r="K571" s="613"/>
      <c r="L571" s="619"/>
      <c r="M571" s="616"/>
      <c r="N571" s="616"/>
      <c r="O571" s="616"/>
      <c r="P571" s="616"/>
      <c r="Q571" s="616"/>
      <c r="R571" s="616"/>
      <c r="S571" s="616"/>
      <c r="T571" s="617"/>
      <c r="U571" s="617"/>
      <c r="V571" s="618" t="s">
        <v>1076</v>
      </c>
      <c r="W571" s="613"/>
      <c r="X571" s="613" t="s">
        <v>1068</v>
      </c>
      <c r="Y571" s="613" t="s">
        <v>1068</v>
      </c>
      <c r="Z571" s="613" t="s">
        <v>1068</v>
      </c>
      <c r="AA571" s="613"/>
      <c r="AC571" s="620">
        <f t="shared" si="1"/>
        <v>15.80441457</v>
      </c>
    </row>
    <row r="572" ht="19.5" customHeight="1">
      <c r="A572" s="613">
        <f>A570+1</f>
        <v>282</v>
      </c>
      <c r="B572" s="613"/>
      <c r="C572" s="613" t="s">
        <v>581</v>
      </c>
      <c r="D572" s="613" t="s">
        <v>251</v>
      </c>
      <c r="E572" s="614">
        <v>399.0</v>
      </c>
      <c r="F572" s="630"/>
      <c r="G572" s="616"/>
      <c r="H572" s="614"/>
      <c r="I572" s="614"/>
      <c r="J572" s="615">
        <v>248.458</v>
      </c>
      <c r="K572" s="613" t="s">
        <v>1068</v>
      </c>
      <c r="L572" s="619">
        <f>H571+H573</f>
        <v>840</v>
      </c>
      <c r="M572" s="616">
        <v>420.0</v>
      </c>
      <c r="N572" s="616">
        <v>270.0</v>
      </c>
      <c r="O572" s="616">
        <v>242.0</v>
      </c>
      <c r="P572" s="616">
        <v>512.0</v>
      </c>
      <c r="Q572" s="616">
        <v>255.0</v>
      </c>
      <c r="R572" s="616">
        <v>229.0</v>
      </c>
      <c r="S572" s="616">
        <v>484.0</v>
      </c>
      <c r="T572" s="617">
        <v>431399.773</v>
      </c>
      <c r="U572" s="617">
        <v>3157484.994</v>
      </c>
      <c r="V572" s="618"/>
      <c r="W572" s="613"/>
      <c r="X572" s="613" t="s">
        <v>770</v>
      </c>
      <c r="Y572" s="613" t="s">
        <v>766</v>
      </c>
      <c r="Z572" s="613" t="s">
        <v>767</v>
      </c>
      <c r="AA572" s="613"/>
      <c r="AC572" s="620">
        <f t="shared" si="1"/>
        <v>0</v>
      </c>
    </row>
    <row r="573" ht="19.5" customHeight="1">
      <c r="A573" s="613"/>
      <c r="B573" s="613"/>
      <c r="C573" s="613"/>
      <c r="D573" s="613"/>
      <c r="E573" s="614"/>
      <c r="F573" s="630"/>
      <c r="G573" s="616"/>
      <c r="H573" s="614">
        <v>399.0</v>
      </c>
      <c r="I573" s="614">
        <f>H573+I571</f>
        <v>111029.902</v>
      </c>
      <c r="J573" s="615"/>
      <c r="K573" s="613"/>
      <c r="L573" s="619"/>
      <c r="M573" s="616"/>
      <c r="N573" s="616"/>
      <c r="O573" s="616"/>
      <c r="P573" s="616"/>
      <c r="Q573" s="616"/>
      <c r="R573" s="616"/>
      <c r="S573" s="616"/>
      <c r="T573" s="617"/>
      <c r="U573" s="617"/>
      <c r="V573" s="618" t="s">
        <v>1241</v>
      </c>
      <c r="W573" s="613"/>
      <c r="X573" s="613" t="s">
        <v>1068</v>
      </c>
      <c r="Y573" s="613" t="s">
        <v>1068</v>
      </c>
      <c r="Z573" s="613" t="s">
        <v>1068</v>
      </c>
      <c r="AA573" s="613"/>
      <c r="AC573" s="620">
        <f t="shared" si="1"/>
        <v>15.86141457</v>
      </c>
    </row>
    <row r="574" ht="19.5" customHeight="1">
      <c r="A574" s="613">
        <f>A572+1</f>
        <v>283</v>
      </c>
      <c r="B574" s="613"/>
      <c r="C574" s="613" t="s">
        <v>582</v>
      </c>
      <c r="D574" s="613" t="s">
        <v>261</v>
      </c>
      <c r="E574" s="614">
        <v>432.0</v>
      </c>
      <c r="F574" s="630"/>
      <c r="G574" s="616"/>
      <c r="H574" s="614"/>
      <c r="I574" s="614"/>
      <c r="J574" s="615">
        <v>246.589</v>
      </c>
      <c r="K574" s="613" t="s">
        <v>1068</v>
      </c>
      <c r="L574" s="619">
        <f>H573+H575</f>
        <v>831</v>
      </c>
      <c r="M574" s="616">
        <v>415.5</v>
      </c>
      <c r="N574" s="616">
        <v>157.0</v>
      </c>
      <c r="O574" s="616">
        <v>215.0</v>
      </c>
      <c r="P574" s="616">
        <v>372.0</v>
      </c>
      <c r="Q574" s="616">
        <v>171.0</v>
      </c>
      <c r="R574" s="616">
        <v>216.0</v>
      </c>
      <c r="S574" s="616">
        <v>387.0</v>
      </c>
      <c r="T574" s="617">
        <v>431791.863</v>
      </c>
      <c r="U574" s="617">
        <v>3157558.929</v>
      </c>
      <c r="V574" s="618"/>
      <c r="W574" s="613"/>
      <c r="X574" s="613" t="s">
        <v>770</v>
      </c>
      <c r="Y574" s="613" t="s">
        <v>766</v>
      </c>
      <c r="Z574" s="613" t="s">
        <v>767</v>
      </c>
      <c r="AA574" s="613"/>
      <c r="AC574" s="620">
        <f t="shared" si="1"/>
        <v>0</v>
      </c>
    </row>
    <row r="575" ht="19.5" customHeight="1">
      <c r="A575" s="613"/>
      <c r="B575" s="613"/>
      <c r="C575" s="613"/>
      <c r="D575" s="613"/>
      <c r="E575" s="614"/>
      <c r="F575" s="630"/>
      <c r="G575" s="616"/>
      <c r="H575" s="614">
        <v>432.0</v>
      </c>
      <c r="I575" s="614">
        <f>H575+I573</f>
        <v>111461.902</v>
      </c>
      <c r="J575" s="615"/>
      <c r="K575" s="613"/>
      <c r="L575" s="619"/>
      <c r="M575" s="616"/>
      <c r="N575" s="616"/>
      <c r="O575" s="616"/>
      <c r="P575" s="616"/>
      <c r="Q575" s="616"/>
      <c r="R575" s="616"/>
      <c r="S575" s="616"/>
      <c r="T575" s="617"/>
      <c r="U575" s="617"/>
      <c r="V575" s="618" t="s">
        <v>1226</v>
      </c>
      <c r="W575" s="613"/>
      <c r="X575" s="613" t="s">
        <v>1068</v>
      </c>
      <c r="Y575" s="613" t="s">
        <v>1068</v>
      </c>
      <c r="Z575" s="613" t="s">
        <v>1068</v>
      </c>
      <c r="AA575" s="613"/>
      <c r="AC575" s="620">
        <f t="shared" si="1"/>
        <v>15.92312886</v>
      </c>
    </row>
    <row r="576" ht="19.5" customHeight="1">
      <c r="A576" s="613">
        <f>A574+1</f>
        <v>284</v>
      </c>
      <c r="B576" s="613"/>
      <c r="C576" s="613" t="s">
        <v>583</v>
      </c>
      <c r="D576" s="613" t="s">
        <v>261</v>
      </c>
      <c r="E576" s="614">
        <v>357.0</v>
      </c>
      <c r="F576" s="630"/>
      <c r="G576" s="616"/>
      <c r="H576" s="614"/>
      <c r="I576" s="614"/>
      <c r="J576" s="615">
        <v>246.834</v>
      </c>
      <c r="K576" s="613" t="s">
        <v>1068</v>
      </c>
      <c r="L576" s="619">
        <f>H575+H577</f>
        <v>789</v>
      </c>
      <c r="M576" s="616">
        <v>394.5</v>
      </c>
      <c r="N576" s="616">
        <v>218.0</v>
      </c>
      <c r="O576" s="616">
        <v>194.0</v>
      </c>
      <c r="P576" s="616">
        <v>412.0</v>
      </c>
      <c r="Q576" s="616">
        <v>218.0</v>
      </c>
      <c r="R576" s="616">
        <v>189.0</v>
      </c>
      <c r="S576" s="616">
        <v>407.0</v>
      </c>
      <c r="T576" s="617">
        <v>432216.381</v>
      </c>
      <c r="U576" s="617">
        <v>3157638.98</v>
      </c>
      <c r="V576" s="618"/>
      <c r="W576" s="613"/>
      <c r="X576" s="613" t="s">
        <v>770</v>
      </c>
      <c r="Y576" s="613" t="s">
        <v>766</v>
      </c>
      <c r="Z576" s="613" t="s">
        <v>767</v>
      </c>
      <c r="AA576" s="613"/>
      <c r="AC576" s="620">
        <f t="shared" si="1"/>
        <v>0</v>
      </c>
    </row>
    <row r="577" ht="19.5" customHeight="1">
      <c r="A577" s="613"/>
      <c r="B577" s="613"/>
      <c r="C577" s="613"/>
      <c r="D577" s="613"/>
      <c r="E577" s="614"/>
      <c r="F577" s="630"/>
      <c r="G577" s="616"/>
      <c r="H577" s="614">
        <v>357.0</v>
      </c>
      <c r="I577" s="614">
        <f>H577+I575</f>
        <v>111818.902</v>
      </c>
      <c r="J577" s="615"/>
      <c r="K577" s="613"/>
      <c r="L577" s="619"/>
      <c r="M577" s="616"/>
      <c r="N577" s="616"/>
      <c r="O577" s="616"/>
      <c r="P577" s="616"/>
      <c r="Q577" s="616"/>
      <c r="R577" s="616"/>
      <c r="S577" s="616"/>
      <c r="T577" s="617"/>
      <c r="U577" s="617"/>
      <c r="V577" s="618" t="s">
        <v>1081</v>
      </c>
      <c r="W577" s="613"/>
      <c r="X577" s="613" t="s">
        <v>1068</v>
      </c>
      <c r="Y577" s="613" t="s">
        <v>1068</v>
      </c>
      <c r="Z577" s="613" t="s">
        <v>1068</v>
      </c>
      <c r="AA577" s="613"/>
      <c r="AC577" s="620">
        <f t="shared" si="1"/>
        <v>15.97412886</v>
      </c>
    </row>
    <row r="578" ht="19.5" customHeight="1">
      <c r="A578" s="613">
        <f>A576+1</f>
        <v>285</v>
      </c>
      <c r="B578" s="613"/>
      <c r="C578" s="613" t="s">
        <v>584</v>
      </c>
      <c r="D578" s="613" t="s">
        <v>249</v>
      </c>
      <c r="E578" s="614">
        <v>398.258</v>
      </c>
      <c r="F578" s="630"/>
      <c r="G578" s="616"/>
      <c r="H578" s="614"/>
      <c r="I578" s="614"/>
      <c r="J578" s="615">
        <v>241.294</v>
      </c>
      <c r="K578" s="613" t="s">
        <v>1068</v>
      </c>
      <c r="L578" s="619">
        <f>H577+H579</f>
        <v>755.258</v>
      </c>
      <c r="M578" s="616">
        <v>377.629</v>
      </c>
      <c r="N578" s="616">
        <v>163.0</v>
      </c>
      <c r="O578" s="616">
        <v>235.0</v>
      </c>
      <c r="P578" s="616">
        <v>398.0</v>
      </c>
      <c r="Q578" s="616">
        <v>168.0</v>
      </c>
      <c r="R578" s="616">
        <v>224.0</v>
      </c>
      <c r="S578" s="616">
        <v>392.0</v>
      </c>
      <c r="T578" s="617">
        <v>432567.198</v>
      </c>
      <c r="U578" s="617">
        <v>3157705.133</v>
      </c>
      <c r="V578" s="618"/>
      <c r="W578" s="613"/>
      <c r="X578" s="613" t="s">
        <v>770</v>
      </c>
      <c r="Y578" s="613" t="s">
        <v>766</v>
      </c>
      <c r="Z578" s="613" t="s">
        <v>767</v>
      </c>
      <c r="AA578" s="613"/>
      <c r="AC578" s="620">
        <f t="shared" si="1"/>
        <v>0</v>
      </c>
    </row>
    <row r="579" ht="19.5" customHeight="1">
      <c r="A579" s="613"/>
      <c r="B579" s="613"/>
      <c r="C579" s="613"/>
      <c r="D579" s="613"/>
      <c r="E579" s="614"/>
      <c r="F579" s="630"/>
      <c r="G579" s="616"/>
      <c r="H579" s="614">
        <v>398.258</v>
      </c>
      <c r="I579" s="614">
        <f>H579+I577</f>
        <v>112217.16</v>
      </c>
      <c r="J579" s="615"/>
      <c r="K579" s="613"/>
      <c r="L579" s="619"/>
      <c r="M579" s="616"/>
      <c r="N579" s="616"/>
      <c r="O579" s="616"/>
      <c r="P579" s="616"/>
      <c r="Q579" s="616"/>
      <c r="R579" s="616"/>
      <c r="S579" s="616"/>
      <c r="T579" s="617"/>
      <c r="U579" s="617"/>
      <c r="V579" s="618" t="s">
        <v>1242</v>
      </c>
      <c r="W579" s="613"/>
      <c r="X579" s="613" t="s">
        <v>1068</v>
      </c>
      <c r="Y579" s="613" t="s">
        <v>1068</v>
      </c>
      <c r="Z579" s="613" t="s">
        <v>1068</v>
      </c>
      <c r="AA579" s="613"/>
      <c r="AC579" s="620">
        <f t="shared" si="1"/>
        <v>16.03102286</v>
      </c>
    </row>
    <row r="580" ht="19.5" customHeight="1">
      <c r="A580" s="613">
        <f>A578+1</f>
        <v>286</v>
      </c>
      <c r="B580" s="613" t="s">
        <v>1243</v>
      </c>
      <c r="C580" s="613" t="s">
        <v>585</v>
      </c>
      <c r="D580" s="613" t="s">
        <v>287</v>
      </c>
      <c r="E580" s="614">
        <v>355.0</v>
      </c>
      <c r="F580" s="630"/>
      <c r="G580" s="616">
        <f>SUM(H560:H579)</f>
        <v>3892.258</v>
      </c>
      <c r="H580" s="614"/>
      <c r="I580" s="614"/>
      <c r="J580" s="615">
        <v>240.72</v>
      </c>
      <c r="K580" s="613" t="s">
        <v>1244</v>
      </c>
      <c r="L580" s="619">
        <f>H579+H581</f>
        <v>753.258</v>
      </c>
      <c r="M580" s="616">
        <v>376.629</v>
      </c>
      <c r="N580" s="616">
        <v>164.0</v>
      </c>
      <c r="O580" s="616">
        <v>156.0</v>
      </c>
      <c r="P580" s="616">
        <v>320.0</v>
      </c>
      <c r="Q580" s="616">
        <v>176.0</v>
      </c>
      <c r="R580" s="616">
        <v>163.0</v>
      </c>
      <c r="S580" s="616">
        <v>339.0</v>
      </c>
      <c r="T580" s="617">
        <v>432958.559</v>
      </c>
      <c r="U580" s="617">
        <v>3157778.931</v>
      </c>
      <c r="V580" s="618"/>
      <c r="W580" s="613"/>
      <c r="X580" s="613" t="s">
        <v>772</v>
      </c>
      <c r="Y580" s="613" t="s">
        <v>766</v>
      </c>
      <c r="Z580" s="613" t="s">
        <v>767</v>
      </c>
      <c r="AA580" s="613"/>
      <c r="AC580" s="620">
        <f t="shared" si="1"/>
        <v>0</v>
      </c>
    </row>
    <row r="581" ht="19.5" customHeight="1">
      <c r="A581" s="613"/>
      <c r="B581" s="613"/>
      <c r="C581" s="613"/>
      <c r="D581" s="613"/>
      <c r="E581" s="614"/>
      <c r="F581" s="630"/>
      <c r="G581" s="616"/>
      <c r="H581" s="614">
        <v>355.0</v>
      </c>
      <c r="I581" s="614">
        <f>H581+I579</f>
        <v>112572.16</v>
      </c>
      <c r="J581" s="615"/>
      <c r="K581" s="613"/>
      <c r="L581" s="619"/>
      <c r="M581" s="616"/>
      <c r="N581" s="616"/>
      <c r="O581" s="616"/>
      <c r="P581" s="616"/>
      <c r="Q581" s="616"/>
      <c r="R581" s="616"/>
      <c r="S581" s="616"/>
      <c r="T581" s="617"/>
      <c r="U581" s="617"/>
      <c r="V581" s="618"/>
      <c r="W581" s="613"/>
      <c r="X581" s="613" t="s">
        <v>1068</v>
      </c>
      <c r="Y581" s="613" t="s">
        <v>1068</v>
      </c>
      <c r="Z581" s="613" t="s">
        <v>1068</v>
      </c>
      <c r="AA581" s="613"/>
      <c r="AC581" s="620">
        <f t="shared" si="1"/>
        <v>16.08173714</v>
      </c>
    </row>
    <row r="582" ht="19.5" customHeight="1">
      <c r="A582" s="613">
        <f>A580+1</f>
        <v>287</v>
      </c>
      <c r="B582" s="613"/>
      <c r="C582" s="613" t="s">
        <v>586</v>
      </c>
      <c r="D582" s="613" t="s">
        <v>237</v>
      </c>
      <c r="E582" s="614">
        <v>407.0</v>
      </c>
      <c r="F582" s="630"/>
      <c r="G582" s="616"/>
      <c r="H582" s="614"/>
      <c r="I582" s="614"/>
      <c r="J582" s="615">
        <v>244.373</v>
      </c>
      <c r="K582" s="613" t="s">
        <v>1068</v>
      </c>
      <c r="L582" s="619">
        <f>H581+H583</f>
        <v>762</v>
      </c>
      <c r="M582" s="616">
        <v>381.0</v>
      </c>
      <c r="N582" s="616">
        <v>200.0</v>
      </c>
      <c r="O582" s="616">
        <v>215.0</v>
      </c>
      <c r="P582" s="616">
        <v>415.0</v>
      </c>
      <c r="Q582" s="616">
        <v>193.0</v>
      </c>
      <c r="R582" s="616">
        <v>212.0</v>
      </c>
      <c r="S582" s="616">
        <v>405.0</v>
      </c>
      <c r="T582" s="617">
        <v>433311.405</v>
      </c>
      <c r="U582" s="617">
        <v>3157817.974</v>
      </c>
      <c r="V582" s="618"/>
      <c r="W582" s="613"/>
      <c r="X582" s="613" t="s">
        <v>772</v>
      </c>
      <c r="Y582" s="613" t="s">
        <v>766</v>
      </c>
      <c r="Z582" s="613" t="s">
        <v>767</v>
      </c>
      <c r="AA582" s="613"/>
      <c r="AC582" s="620">
        <f t="shared" si="1"/>
        <v>0</v>
      </c>
    </row>
    <row r="583" ht="19.5" customHeight="1">
      <c r="A583" s="613"/>
      <c r="B583" s="613"/>
      <c r="C583" s="613"/>
      <c r="D583" s="613"/>
      <c r="E583" s="614"/>
      <c r="F583" s="630"/>
      <c r="G583" s="616"/>
      <c r="H583" s="614">
        <v>407.0</v>
      </c>
      <c r="I583" s="614">
        <f>H583+I581</f>
        <v>112979.16</v>
      </c>
      <c r="J583" s="615"/>
      <c r="K583" s="613"/>
      <c r="L583" s="619"/>
      <c r="M583" s="616"/>
      <c r="N583" s="616"/>
      <c r="O583" s="616"/>
      <c r="P583" s="616"/>
      <c r="Q583" s="616"/>
      <c r="R583" s="616"/>
      <c r="S583" s="616"/>
      <c r="T583" s="617"/>
      <c r="U583" s="617"/>
      <c r="V583" s="618" t="s">
        <v>1245</v>
      </c>
      <c r="W583" s="613"/>
      <c r="X583" s="613" t="s">
        <v>1068</v>
      </c>
      <c r="Y583" s="613" t="s">
        <v>1068</v>
      </c>
      <c r="Z583" s="613" t="s">
        <v>1068</v>
      </c>
      <c r="AA583" s="613"/>
      <c r="AC583" s="620">
        <f t="shared" si="1"/>
        <v>16.13988</v>
      </c>
    </row>
    <row r="584" ht="19.5" customHeight="1">
      <c r="A584" s="613">
        <f>A582+1</f>
        <v>288</v>
      </c>
      <c r="B584" s="613"/>
      <c r="C584" s="613" t="s">
        <v>587</v>
      </c>
      <c r="D584" s="613" t="s">
        <v>261</v>
      </c>
      <c r="E584" s="614">
        <v>303.0</v>
      </c>
      <c r="F584" s="630"/>
      <c r="G584" s="616"/>
      <c r="H584" s="614"/>
      <c r="I584" s="614"/>
      <c r="J584" s="615">
        <v>239.234</v>
      </c>
      <c r="K584" s="613" t="s">
        <v>1068</v>
      </c>
      <c r="L584" s="619">
        <f>H583+H585</f>
        <v>710</v>
      </c>
      <c r="M584" s="616">
        <v>355.0</v>
      </c>
      <c r="N584" s="616">
        <v>192.0</v>
      </c>
      <c r="O584" s="616">
        <v>110.0</v>
      </c>
      <c r="P584" s="616">
        <v>302.0</v>
      </c>
      <c r="Q584" s="616">
        <v>196.0</v>
      </c>
      <c r="R584" s="616">
        <v>123.0</v>
      </c>
      <c r="S584" s="616">
        <v>319.0</v>
      </c>
      <c r="T584" s="617">
        <v>433715.936</v>
      </c>
      <c r="U584" s="617">
        <v>3157862.736</v>
      </c>
      <c r="V584" s="618"/>
      <c r="W584" s="613"/>
      <c r="X584" s="613" t="s">
        <v>772</v>
      </c>
      <c r="Y584" s="613" t="s">
        <v>766</v>
      </c>
      <c r="Z584" s="613" t="s">
        <v>767</v>
      </c>
      <c r="AA584" s="613"/>
      <c r="AC584" s="620">
        <f t="shared" si="1"/>
        <v>0</v>
      </c>
    </row>
    <row r="585" ht="19.5" customHeight="1">
      <c r="A585" s="613"/>
      <c r="B585" s="613"/>
      <c r="C585" s="613"/>
      <c r="D585" s="613"/>
      <c r="E585" s="614"/>
      <c r="F585" s="630"/>
      <c r="G585" s="616"/>
      <c r="H585" s="614">
        <v>303.0</v>
      </c>
      <c r="I585" s="614">
        <f>H585+I583</f>
        <v>113282.16</v>
      </c>
      <c r="J585" s="615"/>
      <c r="K585" s="613"/>
      <c r="L585" s="619"/>
      <c r="M585" s="616"/>
      <c r="N585" s="616"/>
      <c r="O585" s="616"/>
      <c r="P585" s="616"/>
      <c r="Q585" s="616"/>
      <c r="R585" s="616"/>
      <c r="S585" s="616"/>
      <c r="T585" s="617"/>
      <c r="U585" s="617"/>
      <c r="V585" s="618"/>
      <c r="W585" s="613"/>
      <c r="X585" s="613" t="s">
        <v>1068</v>
      </c>
      <c r="Y585" s="613" t="s">
        <v>1068</v>
      </c>
      <c r="Z585" s="613" t="s">
        <v>1068</v>
      </c>
      <c r="AA585" s="613"/>
      <c r="AC585" s="620">
        <f t="shared" si="1"/>
        <v>16.18316571</v>
      </c>
    </row>
    <row r="586" ht="19.5" customHeight="1">
      <c r="A586" s="613">
        <f>A584+1</f>
        <v>289</v>
      </c>
      <c r="B586" s="613"/>
      <c r="C586" s="613" t="s">
        <v>588</v>
      </c>
      <c r="D586" s="613" t="s">
        <v>261</v>
      </c>
      <c r="E586" s="614">
        <v>387.0</v>
      </c>
      <c r="F586" s="630"/>
      <c r="G586" s="616"/>
      <c r="H586" s="614"/>
      <c r="I586" s="614"/>
      <c r="J586" s="615">
        <v>245.164</v>
      </c>
      <c r="K586" s="613" t="s">
        <v>1068</v>
      </c>
      <c r="L586" s="619">
        <f>H585+H587</f>
        <v>690</v>
      </c>
      <c r="M586" s="616">
        <v>345.0</v>
      </c>
      <c r="N586" s="616">
        <v>194.0</v>
      </c>
      <c r="O586" s="616">
        <v>200.0</v>
      </c>
      <c r="P586" s="616">
        <v>394.0</v>
      </c>
      <c r="Q586" s="616">
        <v>181.0</v>
      </c>
      <c r="R586" s="616">
        <v>198.0</v>
      </c>
      <c r="S586" s="616">
        <v>379.0</v>
      </c>
      <c r="T586" s="617">
        <v>434017.098</v>
      </c>
      <c r="U586" s="617">
        <v>3157896.061</v>
      </c>
      <c r="V586" s="618"/>
      <c r="W586" s="613"/>
      <c r="X586" s="613" t="s">
        <v>772</v>
      </c>
      <c r="Y586" s="613" t="s">
        <v>766</v>
      </c>
      <c r="Z586" s="613" t="s">
        <v>767</v>
      </c>
      <c r="AA586" s="613"/>
      <c r="AC586" s="620">
        <f t="shared" si="1"/>
        <v>0</v>
      </c>
    </row>
    <row r="587" ht="19.5" customHeight="1">
      <c r="A587" s="613"/>
      <c r="B587" s="613"/>
      <c r="C587" s="613"/>
      <c r="D587" s="613"/>
      <c r="E587" s="614"/>
      <c r="F587" s="630"/>
      <c r="G587" s="616"/>
      <c r="H587" s="614">
        <v>387.0</v>
      </c>
      <c r="I587" s="614">
        <f>H587+I585</f>
        <v>113669.16</v>
      </c>
      <c r="J587" s="615"/>
      <c r="K587" s="613"/>
      <c r="L587" s="619"/>
      <c r="M587" s="616"/>
      <c r="N587" s="616"/>
      <c r="O587" s="616"/>
      <c r="P587" s="616"/>
      <c r="Q587" s="616"/>
      <c r="R587" s="616"/>
      <c r="S587" s="616"/>
      <c r="T587" s="617"/>
      <c r="U587" s="617"/>
      <c r="V587" s="618" t="s">
        <v>1200</v>
      </c>
      <c r="W587" s="613"/>
      <c r="X587" s="613" t="s">
        <v>1068</v>
      </c>
      <c r="Y587" s="613" t="s">
        <v>1068</v>
      </c>
      <c r="Z587" s="613" t="s">
        <v>1068</v>
      </c>
      <c r="AA587" s="613"/>
      <c r="AC587" s="620">
        <f t="shared" si="1"/>
        <v>16.23845143</v>
      </c>
    </row>
    <row r="588" ht="19.5" customHeight="1">
      <c r="A588" s="613">
        <f>A586+1</f>
        <v>290</v>
      </c>
      <c r="B588" s="613"/>
      <c r="C588" s="613" t="s">
        <v>589</v>
      </c>
      <c r="D588" s="613" t="s">
        <v>261</v>
      </c>
      <c r="E588" s="614">
        <v>419.0</v>
      </c>
      <c r="F588" s="630"/>
      <c r="G588" s="616"/>
      <c r="H588" s="614"/>
      <c r="I588" s="614"/>
      <c r="J588" s="615">
        <v>244.131</v>
      </c>
      <c r="K588" s="613" t="s">
        <v>1068</v>
      </c>
      <c r="L588" s="619">
        <f>H587+H589</f>
        <v>806</v>
      </c>
      <c r="M588" s="616">
        <v>403.0</v>
      </c>
      <c r="N588" s="616">
        <v>188.0</v>
      </c>
      <c r="O588" s="616">
        <v>252.0</v>
      </c>
      <c r="P588" s="616">
        <v>440.0</v>
      </c>
      <c r="Q588" s="616">
        <v>190.0</v>
      </c>
      <c r="R588" s="616">
        <v>239.0</v>
      </c>
      <c r="S588" s="616">
        <v>429.0</v>
      </c>
      <c r="T588" s="617">
        <v>434401.751</v>
      </c>
      <c r="U588" s="617">
        <v>3157938.623</v>
      </c>
      <c r="V588" s="618"/>
      <c r="W588" s="613"/>
      <c r="X588" s="613" t="s">
        <v>772</v>
      </c>
      <c r="Y588" s="613" t="s">
        <v>766</v>
      </c>
      <c r="Z588" s="613" t="s">
        <v>767</v>
      </c>
      <c r="AA588" s="613"/>
      <c r="AC588" s="620">
        <f t="shared" si="1"/>
        <v>0</v>
      </c>
    </row>
    <row r="589" ht="19.5" customHeight="1">
      <c r="A589" s="613"/>
      <c r="B589" s="613"/>
      <c r="C589" s="613"/>
      <c r="D589" s="613"/>
      <c r="E589" s="614"/>
      <c r="F589" s="630"/>
      <c r="G589" s="616"/>
      <c r="H589" s="614">
        <v>419.0</v>
      </c>
      <c r="I589" s="614">
        <f>H589+I587</f>
        <v>114088.16</v>
      </c>
      <c r="J589" s="615"/>
      <c r="K589" s="613"/>
      <c r="L589" s="619"/>
      <c r="M589" s="616"/>
      <c r="N589" s="616"/>
      <c r="O589" s="616"/>
      <c r="P589" s="616"/>
      <c r="Q589" s="616"/>
      <c r="R589" s="616"/>
      <c r="S589" s="616"/>
      <c r="T589" s="617"/>
      <c r="U589" s="617"/>
      <c r="V589" s="618" t="s">
        <v>1192</v>
      </c>
      <c r="W589" s="613"/>
      <c r="X589" s="613" t="s">
        <v>1068</v>
      </c>
      <c r="Y589" s="613" t="s">
        <v>1068</v>
      </c>
      <c r="Z589" s="613" t="s">
        <v>1068</v>
      </c>
      <c r="AA589" s="613"/>
      <c r="AC589" s="620">
        <f t="shared" si="1"/>
        <v>16.29830857</v>
      </c>
    </row>
    <row r="590" ht="19.5" customHeight="1">
      <c r="A590" s="613">
        <f>A588+1</f>
        <v>291</v>
      </c>
      <c r="B590" s="613"/>
      <c r="C590" s="613" t="s">
        <v>590</v>
      </c>
      <c r="D590" s="613" t="s">
        <v>249</v>
      </c>
      <c r="E590" s="614">
        <v>389.0</v>
      </c>
      <c r="F590" s="630"/>
      <c r="G590" s="616"/>
      <c r="H590" s="614"/>
      <c r="I590" s="614"/>
      <c r="J590" s="615">
        <v>232.97</v>
      </c>
      <c r="K590" s="613" t="s">
        <v>1068</v>
      </c>
      <c r="L590" s="619">
        <f>H589+H591</f>
        <v>808</v>
      </c>
      <c r="M590" s="616">
        <v>404.0</v>
      </c>
      <c r="N590" s="616">
        <v>168.0</v>
      </c>
      <c r="O590" s="616">
        <v>188.0</v>
      </c>
      <c r="P590" s="616">
        <v>356.0</v>
      </c>
      <c r="Q590" s="616">
        <v>182.0</v>
      </c>
      <c r="R590" s="616">
        <v>190.0</v>
      </c>
      <c r="S590" s="616">
        <v>372.0</v>
      </c>
      <c r="T590" s="617">
        <v>434818.209</v>
      </c>
      <c r="U590" s="617">
        <v>3157984.705</v>
      </c>
      <c r="V590" s="618"/>
      <c r="W590" s="613"/>
      <c r="X590" s="613" t="s">
        <v>1246</v>
      </c>
      <c r="Y590" s="613" t="s">
        <v>766</v>
      </c>
      <c r="Z590" s="613" t="s">
        <v>767</v>
      </c>
      <c r="AA590" s="613"/>
      <c r="AC590" s="620">
        <f t="shared" si="1"/>
        <v>0</v>
      </c>
    </row>
    <row r="591" ht="19.5" customHeight="1">
      <c r="A591" s="613"/>
      <c r="B591" s="613"/>
      <c r="C591" s="613"/>
      <c r="D591" s="613"/>
      <c r="E591" s="614"/>
      <c r="F591" s="630"/>
      <c r="G591" s="616"/>
      <c r="H591" s="614">
        <v>389.0</v>
      </c>
      <c r="I591" s="614">
        <f>H591+I589</f>
        <v>114477.16</v>
      </c>
      <c r="J591" s="615"/>
      <c r="K591" s="613"/>
      <c r="L591" s="619"/>
      <c r="M591" s="616"/>
      <c r="N591" s="616"/>
      <c r="O591" s="616"/>
      <c r="P591" s="616"/>
      <c r="Q591" s="616"/>
      <c r="R591" s="616"/>
      <c r="S591" s="616"/>
      <c r="T591" s="617"/>
      <c r="U591" s="617"/>
      <c r="V591" s="618"/>
      <c r="W591" s="613"/>
      <c r="X591" s="613" t="s">
        <v>1068</v>
      </c>
      <c r="Y591" s="613" t="s">
        <v>1068</v>
      </c>
      <c r="Z591" s="613" t="s">
        <v>1068</v>
      </c>
      <c r="AA591" s="613"/>
      <c r="AC591" s="620">
        <f t="shared" si="1"/>
        <v>16.35388</v>
      </c>
    </row>
    <row r="592" ht="19.5" customHeight="1">
      <c r="A592" s="613">
        <f>A590+1</f>
        <v>292</v>
      </c>
      <c r="B592" s="613"/>
      <c r="C592" s="613" t="s">
        <v>591</v>
      </c>
      <c r="D592" s="613" t="s">
        <v>249</v>
      </c>
      <c r="E592" s="614">
        <v>381.0</v>
      </c>
      <c r="F592" s="630"/>
      <c r="G592" s="616"/>
      <c r="H592" s="614"/>
      <c r="I592" s="614"/>
      <c r="J592" s="615">
        <v>234.265</v>
      </c>
      <c r="K592" s="613" t="s">
        <v>1068</v>
      </c>
      <c r="L592" s="619">
        <f>H591+H593</f>
        <v>770</v>
      </c>
      <c r="M592" s="616">
        <v>385.0</v>
      </c>
      <c r="N592" s="616">
        <v>202.0</v>
      </c>
      <c r="O592" s="616">
        <v>200.0</v>
      </c>
      <c r="P592" s="616">
        <v>402.0</v>
      </c>
      <c r="Q592" s="616">
        <v>200.0</v>
      </c>
      <c r="R592" s="616">
        <v>198.0</v>
      </c>
      <c r="S592" s="616">
        <v>398.0</v>
      </c>
      <c r="T592" s="617">
        <v>435204.849</v>
      </c>
      <c r="U592" s="617">
        <v>3158027.488</v>
      </c>
      <c r="V592" s="618"/>
      <c r="W592" s="613"/>
      <c r="X592" s="613" t="s">
        <v>1246</v>
      </c>
      <c r="Y592" s="613" t="s">
        <v>766</v>
      </c>
      <c r="Z592" s="613" t="s">
        <v>767</v>
      </c>
      <c r="AA592" s="613"/>
      <c r="AC592" s="620">
        <f t="shared" si="1"/>
        <v>0</v>
      </c>
    </row>
    <row r="593" ht="19.5" customHeight="1">
      <c r="A593" s="613"/>
      <c r="B593" s="613"/>
      <c r="C593" s="613"/>
      <c r="D593" s="613"/>
      <c r="E593" s="614"/>
      <c r="F593" s="630"/>
      <c r="G593" s="616"/>
      <c r="H593" s="614">
        <v>381.0</v>
      </c>
      <c r="I593" s="614">
        <f>H593+I591</f>
        <v>114858.16</v>
      </c>
      <c r="J593" s="615"/>
      <c r="K593" s="613"/>
      <c r="L593" s="619"/>
      <c r="M593" s="616"/>
      <c r="N593" s="616"/>
      <c r="O593" s="616"/>
      <c r="P593" s="616"/>
      <c r="Q593" s="616"/>
      <c r="R593" s="616"/>
      <c r="S593" s="616"/>
      <c r="T593" s="617"/>
      <c r="U593" s="617"/>
      <c r="V593" s="618"/>
      <c r="W593" s="613"/>
      <c r="X593" s="613" t="s">
        <v>1068</v>
      </c>
      <c r="Y593" s="613" t="s">
        <v>1068</v>
      </c>
      <c r="Z593" s="613" t="s">
        <v>1068</v>
      </c>
      <c r="AA593" s="613"/>
      <c r="AC593" s="620">
        <f t="shared" si="1"/>
        <v>16.40830857</v>
      </c>
    </row>
    <row r="594" ht="19.5" customHeight="1">
      <c r="A594" s="613">
        <f>A592+1</f>
        <v>293</v>
      </c>
      <c r="B594" s="613"/>
      <c r="C594" s="613" t="s">
        <v>592</v>
      </c>
      <c r="D594" s="613" t="s">
        <v>245</v>
      </c>
      <c r="E594" s="614">
        <v>410.0</v>
      </c>
      <c r="F594" s="630"/>
      <c r="G594" s="616"/>
      <c r="H594" s="614"/>
      <c r="I594" s="614"/>
      <c r="J594" s="615">
        <v>241.575</v>
      </c>
      <c r="K594" s="613" t="s">
        <v>1068</v>
      </c>
      <c r="L594" s="619">
        <f>H593+H595</f>
        <v>791</v>
      </c>
      <c r="M594" s="616">
        <v>395.5</v>
      </c>
      <c r="N594" s="616">
        <v>181.0</v>
      </c>
      <c r="O594" s="616">
        <v>177.0</v>
      </c>
      <c r="P594" s="616">
        <v>358.0</v>
      </c>
      <c r="Q594" s="616">
        <v>185.0</v>
      </c>
      <c r="R594" s="616">
        <v>186.0</v>
      </c>
      <c r="S594" s="616">
        <v>371.0</v>
      </c>
      <c r="T594" s="617">
        <v>435583.538</v>
      </c>
      <c r="U594" s="617">
        <v>3158069.39</v>
      </c>
      <c r="V594" s="618"/>
      <c r="W594" s="613"/>
      <c r="X594" s="613" t="s">
        <v>1246</v>
      </c>
      <c r="Y594" s="613" t="s">
        <v>766</v>
      </c>
      <c r="Z594" s="613" t="s">
        <v>767</v>
      </c>
      <c r="AA594" s="613"/>
      <c r="AC594" s="620">
        <f t="shared" si="1"/>
        <v>0</v>
      </c>
    </row>
    <row r="595" ht="19.5" customHeight="1">
      <c r="A595" s="613"/>
      <c r="B595" s="613"/>
      <c r="C595" s="613"/>
      <c r="D595" s="613"/>
      <c r="E595" s="614"/>
      <c r="F595" s="630"/>
      <c r="G595" s="616"/>
      <c r="H595" s="614">
        <v>410.0</v>
      </c>
      <c r="I595" s="614">
        <f>H595+I593</f>
        <v>115268.16</v>
      </c>
      <c r="J595" s="615"/>
      <c r="K595" s="613"/>
      <c r="L595" s="619"/>
      <c r="M595" s="616"/>
      <c r="N595" s="616"/>
      <c r="O595" s="616"/>
      <c r="P595" s="616"/>
      <c r="Q595" s="616"/>
      <c r="R595" s="616"/>
      <c r="S595" s="616"/>
      <c r="T595" s="617"/>
      <c r="U595" s="617"/>
      <c r="V595" s="618" t="s">
        <v>1247</v>
      </c>
      <c r="W595" s="613"/>
      <c r="X595" s="613" t="s">
        <v>1068</v>
      </c>
      <c r="Y595" s="613" t="s">
        <v>1068</v>
      </c>
      <c r="Z595" s="613" t="s">
        <v>1068</v>
      </c>
      <c r="AA595" s="613"/>
      <c r="AC595" s="620">
        <f t="shared" si="1"/>
        <v>16.46688</v>
      </c>
    </row>
    <row r="596" ht="19.5" customHeight="1">
      <c r="A596" s="613">
        <f>A594+1</f>
        <v>294</v>
      </c>
      <c r="B596" s="613"/>
      <c r="C596" s="613" t="s">
        <v>593</v>
      </c>
      <c r="D596" s="613" t="s">
        <v>251</v>
      </c>
      <c r="E596" s="614">
        <v>430.0</v>
      </c>
      <c r="F596" s="630"/>
      <c r="G596" s="616"/>
      <c r="H596" s="614"/>
      <c r="I596" s="614"/>
      <c r="J596" s="615">
        <v>234.975</v>
      </c>
      <c r="K596" s="613" t="s">
        <v>1068</v>
      </c>
      <c r="L596" s="619">
        <f>H595+H597</f>
        <v>840</v>
      </c>
      <c r="M596" s="616">
        <v>420.0</v>
      </c>
      <c r="N596" s="616">
        <v>234.0</v>
      </c>
      <c r="O596" s="616">
        <v>266.0</v>
      </c>
      <c r="P596" s="616">
        <v>500.0</v>
      </c>
      <c r="Q596" s="616">
        <v>225.0</v>
      </c>
      <c r="R596" s="616">
        <v>250.0</v>
      </c>
      <c r="S596" s="616">
        <v>475.0</v>
      </c>
      <c r="T596" s="617">
        <v>435991.051</v>
      </c>
      <c r="U596" s="617">
        <v>3158114.482</v>
      </c>
      <c r="V596" s="618"/>
      <c r="W596" s="613"/>
      <c r="X596" s="613" t="s">
        <v>1246</v>
      </c>
      <c r="Y596" s="613" t="s">
        <v>766</v>
      </c>
      <c r="Z596" s="613" t="s">
        <v>767</v>
      </c>
      <c r="AA596" s="613"/>
      <c r="AC596" s="620">
        <f t="shared" si="1"/>
        <v>0</v>
      </c>
    </row>
    <row r="597" ht="19.5" customHeight="1">
      <c r="A597" s="613"/>
      <c r="B597" s="613"/>
      <c r="C597" s="613"/>
      <c r="D597" s="613"/>
      <c r="E597" s="614"/>
      <c r="F597" s="630"/>
      <c r="G597" s="616"/>
      <c r="H597" s="614">
        <v>430.0</v>
      </c>
      <c r="I597" s="614">
        <f>H597+I595</f>
        <v>115698.16</v>
      </c>
      <c r="J597" s="615"/>
      <c r="K597" s="613"/>
      <c r="L597" s="619"/>
      <c r="M597" s="616"/>
      <c r="N597" s="616"/>
      <c r="O597" s="616"/>
      <c r="P597" s="616"/>
      <c r="Q597" s="616"/>
      <c r="R597" s="616"/>
      <c r="S597" s="616"/>
      <c r="T597" s="617"/>
      <c r="U597" s="617"/>
      <c r="V597" s="618" t="s">
        <v>1233</v>
      </c>
      <c r="W597" s="613"/>
      <c r="X597" s="613" t="s">
        <v>1068</v>
      </c>
      <c r="Y597" s="613" t="s">
        <v>1068</v>
      </c>
      <c r="Z597" s="613" t="s">
        <v>1068</v>
      </c>
      <c r="AA597" s="613"/>
      <c r="AC597" s="620">
        <f t="shared" si="1"/>
        <v>16.52830857</v>
      </c>
    </row>
    <row r="598" ht="19.5" customHeight="1">
      <c r="A598" s="613">
        <f>A596+1</f>
        <v>295</v>
      </c>
      <c r="B598" s="613"/>
      <c r="C598" s="613" t="s">
        <v>594</v>
      </c>
      <c r="D598" s="613" t="s">
        <v>245</v>
      </c>
      <c r="E598" s="614">
        <v>409.0</v>
      </c>
      <c r="F598" s="630"/>
      <c r="G598" s="616"/>
      <c r="H598" s="614"/>
      <c r="I598" s="614"/>
      <c r="J598" s="615">
        <v>236.874</v>
      </c>
      <c r="K598" s="613" t="s">
        <v>1068</v>
      </c>
      <c r="L598" s="619">
        <f>H597+H599</f>
        <v>839</v>
      </c>
      <c r="M598" s="616">
        <v>419.5</v>
      </c>
      <c r="N598" s="616">
        <v>165.0</v>
      </c>
      <c r="O598" s="616">
        <v>113.0</v>
      </c>
      <c r="P598" s="616">
        <v>278.0</v>
      </c>
      <c r="Q598" s="616">
        <v>181.0</v>
      </c>
      <c r="R598" s="616">
        <v>142.0</v>
      </c>
      <c r="S598" s="616">
        <v>323.0</v>
      </c>
      <c r="T598" s="617">
        <v>436418.442</v>
      </c>
      <c r="U598" s="617">
        <v>3158161.774</v>
      </c>
      <c r="V598" s="618"/>
      <c r="W598" s="613"/>
      <c r="X598" s="613" t="s">
        <v>1246</v>
      </c>
      <c r="Y598" s="613" t="s">
        <v>766</v>
      </c>
      <c r="Z598" s="613" t="s">
        <v>767</v>
      </c>
      <c r="AA598" s="613"/>
      <c r="AC598" s="620">
        <f t="shared" si="1"/>
        <v>0</v>
      </c>
    </row>
    <row r="599" ht="19.5" customHeight="1">
      <c r="A599" s="613"/>
      <c r="B599" s="613"/>
      <c r="C599" s="613"/>
      <c r="D599" s="613"/>
      <c r="E599" s="614"/>
      <c r="F599" s="630"/>
      <c r="G599" s="616"/>
      <c r="H599" s="614">
        <v>409.0</v>
      </c>
      <c r="I599" s="614">
        <f>H599+I597</f>
        <v>116107.16</v>
      </c>
      <c r="J599" s="615"/>
      <c r="K599" s="613"/>
      <c r="L599" s="619"/>
      <c r="M599" s="616"/>
      <c r="N599" s="616"/>
      <c r="O599" s="616"/>
      <c r="P599" s="616"/>
      <c r="Q599" s="616"/>
      <c r="R599" s="616"/>
      <c r="S599" s="616"/>
      <c r="T599" s="617"/>
      <c r="U599" s="617"/>
      <c r="V599" s="618" t="s">
        <v>1217</v>
      </c>
      <c r="W599" s="613"/>
      <c r="X599" s="613" t="s">
        <v>1068</v>
      </c>
      <c r="Y599" s="613" t="s">
        <v>1068</v>
      </c>
      <c r="Z599" s="613" t="s">
        <v>1068</v>
      </c>
      <c r="AA599" s="613"/>
      <c r="AC599" s="620">
        <f t="shared" si="1"/>
        <v>16.58673714</v>
      </c>
    </row>
    <row r="600" ht="19.5" customHeight="1">
      <c r="A600" s="613">
        <f>A598+1</f>
        <v>296</v>
      </c>
      <c r="B600" s="613"/>
      <c r="C600" s="613" t="s">
        <v>595</v>
      </c>
      <c r="D600" s="613" t="s">
        <v>249</v>
      </c>
      <c r="E600" s="614">
        <v>409.505</v>
      </c>
      <c r="F600" s="630"/>
      <c r="G600" s="616"/>
      <c r="H600" s="614"/>
      <c r="I600" s="614"/>
      <c r="J600" s="615">
        <v>245.422</v>
      </c>
      <c r="K600" s="613" t="s">
        <v>1068</v>
      </c>
      <c r="L600" s="619">
        <f>H599+H601</f>
        <v>818.505</v>
      </c>
      <c r="M600" s="616">
        <v>409.2525</v>
      </c>
      <c r="N600" s="616">
        <v>297.0</v>
      </c>
      <c r="O600" s="616">
        <v>234.0</v>
      </c>
      <c r="P600" s="616">
        <v>531.0</v>
      </c>
      <c r="Q600" s="616">
        <v>268.0</v>
      </c>
      <c r="R600" s="616">
        <v>225.0</v>
      </c>
      <c r="S600" s="616">
        <v>493.0</v>
      </c>
      <c r="T600" s="617">
        <v>436824.961</v>
      </c>
      <c r="U600" s="617">
        <v>3158206.756</v>
      </c>
      <c r="V600" s="618"/>
      <c r="W600" s="613"/>
      <c r="X600" s="613" t="s">
        <v>1246</v>
      </c>
      <c r="Y600" s="613" t="s">
        <v>766</v>
      </c>
      <c r="Z600" s="613" t="s">
        <v>767</v>
      </c>
      <c r="AA600" s="613"/>
      <c r="AC600" s="620">
        <f t="shared" si="1"/>
        <v>0</v>
      </c>
    </row>
    <row r="601" ht="19.5" customHeight="1">
      <c r="A601" s="613"/>
      <c r="B601" s="613"/>
      <c r="C601" s="613"/>
      <c r="D601" s="613"/>
      <c r="E601" s="614"/>
      <c r="F601" s="630"/>
      <c r="G601" s="616"/>
      <c r="H601" s="614">
        <v>409.505</v>
      </c>
      <c r="I601" s="614">
        <f>H601+I599</f>
        <v>116516.665</v>
      </c>
      <c r="J601" s="615"/>
      <c r="K601" s="613"/>
      <c r="L601" s="619"/>
      <c r="M601" s="616"/>
      <c r="N601" s="616"/>
      <c r="O601" s="616"/>
      <c r="P601" s="616"/>
      <c r="Q601" s="616"/>
      <c r="R601" s="616"/>
      <c r="S601" s="616"/>
      <c r="T601" s="617"/>
      <c r="U601" s="617"/>
      <c r="V601" s="618" t="s">
        <v>1248</v>
      </c>
      <c r="W601" s="613"/>
      <c r="X601" s="613" t="s">
        <v>1068</v>
      </c>
      <c r="Y601" s="613" t="s">
        <v>1068</v>
      </c>
      <c r="Z601" s="613" t="s">
        <v>1068</v>
      </c>
      <c r="AA601" s="613"/>
      <c r="AC601" s="620">
        <f t="shared" si="1"/>
        <v>16.64523786</v>
      </c>
    </row>
    <row r="602" ht="19.5" customHeight="1">
      <c r="A602" s="613">
        <f>A600+1</f>
        <v>297</v>
      </c>
      <c r="B602" s="613" t="s">
        <v>1249</v>
      </c>
      <c r="C602" s="613" t="s">
        <v>596</v>
      </c>
      <c r="D602" s="613" t="s">
        <v>279</v>
      </c>
      <c r="E602" s="614">
        <v>381.0</v>
      </c>
      <c r="F602" s="630"/>
      <c r="G602" s="616">
        <f>SUM(H580:H601)</f>
        <v>4299.505</v>
      </c>
      <c r="H602" s="614"/>
      <c r="I602" s="614"/>
      <c r="J602" s="615">
        <v>245.961</v>
      </c>
      <c r="K602" s="613" t="s">
        <v>1250</v>
      </c>
      <c r="L602" s="619">
        <f>H601+H603</f>
        <v>790.505</v>
      </c>
      <c r="M602" s="616">
        <v>395.2525</v>
      </c>
      <c r="N602" s="616">
        <v>176.0</v>
      </c>
      <c r="O602" s="616">
        <v>282.0</v>
      </c>
      <c r="P602" s="616">
        <v>458.0</v>
      </c>
      <c r="Q602" s="616">
        <v>186.0</v>
      </c>
      <c r="R602" s="616">
        <v>249.0</v>
      </c>
      <c r="S602" s="616">
        <v>435.0</v>
      </c>
      <c r="T602" s="617">
        <v>437231.982</v>
      </c>
      <c r="U602" s="617">
        <v>3158251.794</v>
      </c>
      <c r="V602" s="618"/>
      <c r="W602" s="613"/>
      <c r="X602" s="613" t="s">
        <v>1246</v>
      </c>
      <c r="Y602" s="613" t="s">
        <v>766</v>
      </c>
      <c r="Z602" s="613" t="s">
        <v>767</v>
      </c>
      <c r="AA602" s="613"/>
      <c r="AC602" s="620">
        <f t="shared" si="1"/>
        <v>0</v>
      </c>
    </row>
    <row r="603" ht="19.5" customHeight="1">
      <c r="A603" s="613"/>
      <c r="B603" s="613"/>
      <c r="C603" s="613"/>
      <c r="D603" s="613"/>
      <c r="E603" s="614"/>
      <c r="F603" s="630"/>
      <c r="G603" s="616"/>
      <c r="H603" s="614">
        <v>381.0</v>
      </c>
      <c r="I603" s="614">
        <f>H603+I601</f>
        <v>116897.665</v>
      </c>
      <c r="J603" s="615"/>
      <c r="K603" s="613"/>
      <c r="L603" s="619"/>
      <c r="M603" s="616"/>
      <c r="N603" s="616"/>
      <c r="O603" s="616"/>
      <c r="P603" s="616"/>
      <c r="Q603" s="616"/>
      <c r="R603" s="616"/>
      <c r="S603" s="616"/>
      <c r="T603" s="617"/>
      <c r="U603" s="617"/>
      <c r="V603" s="618" t="s">
        <v>1217</v>
      </c>
      <c r="W603" s="613"/>
      <c r="X603" s="613" t="s">
        <v>1068</v>
      </c>
      <c r="Y603" s="613" t="s">
        <v>1068</v>
      </c>
      <c r="Z603" s="613" t="s">
        <v>1068</v>
      </c>
      <c r="AA603" s="613"/>
      <c r="AC603" s="620">
        <f t="shared" si="1"/>
        <v>16.69966643</v>
      </c>
    </row>
    <row r="604" ht="19.5" customHeight="1">
      <c r="A604" s="613">
        <f>A602+1</f>
        <v>298</v>
      </c>
      <c r="B604" s="613"/>
      <c r="C604" s="613" t="s">
        <v>597</v>
      </c>
      <c r="D604" s="613" t="s">
        <v>237</v>
      </c>
      <c r="E604" s="614">
        <v>293.0</v>
      </c>
      <c r="F604" s="630"/>
      <c r="G604" s="616"/>
      <c r="H604" s="614"/>
      <c r="I604" s="614"/>
      <c r="J604" s="615">
        <v>230.411</v>
      </c>
      <c r="K604" s="613" t="s">
        <v>1068</v>
      </c>
      <c r="L604" s="619">
        <f>H603+H605</f>
        <v>674</v>
      </c>
      <c r="M604" s="616">
        <v>337.0</v>
      </c>
      <c r="N604" s="616">
        <v>99.0</v>
      </c>
      <c r="O604" s="616">
        <v>117.0</v>
      </c>
      <c r="P604" s="616">
        <v>216.0</v>
      </c>
      <c r="Q604" s="616">
        <v>134.0</v>
      </c>
      <c r="R604" s="616">
        <v>128.0</v>
      </c>
      <c r="S604" s="616">
        <v>262.0</v>
      </c>
      <c r="T604" s="617">
        <v>437594.541</v>
      </c>
      <c r="U604" s="617">
        <v>3158368.891</v>
      </c>
      <c r="V604" s="618"/>
      <c r="W604" s="613"/>
      <c r="X604" s="613" t="s">
        <v>1246</v>
      </c>
      <c r="Y604" s="613" t="s">
        <v>766</v>
      </c>
      <c r="Z604" s="613" t="s">
        <v>767</v>
      </c>
      <c r="AA604" s="613"/>
      <c r="AC604" s="620">
        <f t="shared" si="1"/>
        <v>0</v>
      </c>
    </row>
    <row r="605" ht="19.5" customHeight="1">
      <c r="A605" s="613"/>
      <c r="B605" s="613"/>
      <c r="C605" s="613"/>
      <c r="D605" s="613"/>
      <c r="E605" s="614"/>
      <c r="F605" s="630"/>
      <c r="G605" s="616"/>
      <c r="H605" s="614">
        <v>293.0</v>
      </c>
      <c r="I605" s="614">
        <f>H605+I603</f>
        <v>117190.665</v>
      </c>
      <c r="J605" s="615"/>
      <c r="K605" s="613"/>
      <c r="L605" s="619"/>
      <c r="M605" s="616"/>
      <c r="N605" s="616"/>
      <c r="O605" s="616"/>
      <c r="P605" s="616"/>
      <c r="Q605" s="616"/>
      <c r="R605" s="616"/>
      <c r="S605" s="616"/>
      <c r="T605" s="617"/>
      <c r="U605" s="617"/>
      <c r="V605" s="618" t="s">
        <v>1233</v>
      </c>
      <c r="W605" s="613"/>
      <c r="X605" s="613" t="s">
        <v>1068</v>
      </c>
      <c r="Y605" s="613" t="s">
        <v>1068</v>
      </c>
      <c r="Z605" s="613" t="s">
        <v>1068</v>
      </c>
      <c r="AA605" s="613"/>
      <c r="AC605" s="620">
        <f t="shared" si="1"/>
        <v>16.74152357</v>
      </c>
    </row>
    <row r="606" ht="19.5" customHeight="1">
      <c r="A606" s="613">
        <f>A604+1</f>
        <v>299</v>
      </c>
      <c r="B606" s="613"/>
      <c r="C606" s="613" t="s">
        <v>598</v>
      </c>
      <c r="D606" s="613" t="s">
        <v>245</v>
      </c>
      <c r="E606" s="614">
        <v>354.846</v>
      </c>
      <c r="F606" s="630"/>
      <c r="G606" s="616"/>
      <c r="H606" s="614"/>
      <c r="I606" s="614"/>
      <c r="J606" s="615">
        <v>237.276</v>
      </c>
      <c r="K606" s="613" t="s">
        <v>1068</v>
      </c>
      <c r="L606" s="619">
        <f>H605+H607</f>
        <v>647.846</v>
      </c>
      <c r="M606" s="616">
        <v>323.923</v>
      </c>
      <c r="N606" s="616">
        <v>176.0</v>
      </c>
      <c r="O606" s="616">
        <v>99.0</v>
      </c>
      <c r="P606" s="616">
        <v>275.0</v>
      </c>
      <c r="Q606" s="616">
        <v>165.0</v>
      </c>
      <c r="R606" s="616">
        <v>128.0</v>
      </c>
      <c r="S606" s="616">
        <v>293.0</v>
      </c>
      <c r="T606" s="617">
        <v>437873.36</v>
      </c>
      <c r="U606" s="617">
        <v>3158458.943</v>
      </c>
      <c r="V606" s="618"/>
      <c r="W606" s="613"/>
      <c r="X606" s="613" t="s">
        <v>1246</v>
      </c>
      <c r="Y606" s="613" t="s">
        <v>766</v>
      </c>
      <c r="Z606" s="613" t="s">
        <v>767</v>
      </c>
      <c r="AA606" s="613"/>
      <c r="AC606" s="620">
        <f t="shared" si="1"/>
        <v>0</v>
      </c>
    </row>
    <row r="607" ht="19.5" customHeight="1">
      <c r="A607" s="613"/>
      <c r="B607" s="613"/>
      <c r="C607" s="613"/>
      <c r="D607" s="613"/>
      <c r="E607" s="614"/>
      <c r="F607" s="630"/>
      <c r="G607" s="616"/>
      <c r="H607" s="614">
        <v>354.846</v>
      </c>
      <c r="I607" s="614">
        <f>H607+I605</f>
        <v>117545.511</v>
      </c>
      <c r="J607" s="615"/>
      <c r="K607" s="613"/>
      <c r="L607" s="619"/>
      <c r="M607" s="616"/>
      <c r="N607" s="616"/>
      <c r="O607" s="616"/>
      <c r="P607" s="616"/>
      <c r="Q607" s="616"/>
      <c r="R607" s="616"/>
      <c r="S607" s="616"/>
      <c r="T607" s="617"/>
      <c r="U607" s="617"/>
      <c r="V607" s="618" t="s">
        <v>1233</v>
      </c>
      <c r="W607" s="613"/>
      <c r="X607" s="613" t="s">
        <v>1068</v>
      </c>
      <c r="Y607" s="613" t="s">
        <v>1068</v>
      </c>
      <c r="Z607" s="613" t="s">
        <v>1068</v>
      </c>
      <c r="AA607" s="613"/>
      <c r="AC607" s="620">
        <f t="shared" si="1"/>
        <v>16.79221586</v>
      </c>
    </row>
    <row r="608" ht="19.5" customHeight="1">
      <c r="A608" s="621">
        <f>A606+1</f>
        <v>300</v>
      </c>
      <c r="B608" s="621" t="s">
        <v>1251</v>
      </c>
      <c r="C608" s="621" t="s">
        <v>599</v>
      </c>
      <c r="D608" s="621" t="s">
        <v>600</v>
      </c>
      <c r="E608" s="622">
        <v>258.435</v>
      </c>
      <c r="F608" s="631"/>
      <c r="G608" s="623">
        <f>SUM(H602:H607)</f>
        <v>1028.846</v>
      </c>
      <c r="H608" s="622"/>
      <c r="I608" s="622"/>
      <c r="J608" s="624">
        <v>237.765</v>
      </c>
      <c r="K608" s="621" t="s">
        <v>1252</v>
      </c>
      <c r="L608" s="625">
        <f>H607+H609</f>
        <v>613.281</v>
      </c>
      <c r="M608" s="623">
        <v>306.6405</v>
      </c>
      <c r="N608" s="623">
        <v>257.0</v>
      </c>
      <c r="O608" s="623">
        <v>78.0</v>
      </c>
      <c r="P608" s="623">
        <v>335.0</v>
      </c>
      <c r="Q608" s="623">
        <v>228.0</v>
      </c>
      <c r="R608" s="623">
        <v>104.0</v>
      </c>
      <c r="S608" s="623">
        <v>332.0</v>
      </c>
      <c r="T608" s="626">
        <v>438211.031</v>
      </c>
      <c r="U608" s="626">
        <v>3158568.002</v>
      </c>
      <c r="V608" s="627"/>
      <c r="W608" s="621"/>
      <c r="X608" s="621" t="s">
        <v>1246</v>
      </c>
      <c r="Y608" s="621" t="s">
        <v>766</v>
      </c>
      <c r="Z608" s="621" t="s">
        <v>767</v>
      </c>
      <c r="AA608" s="621"/>
      <c r="AC608" s="620">
        <f t="shared" si="1"/>
        <v>0</v>
      </c>
    </row>
    <row r="609" ht="30.0" customHeight="1">
      <c r="A609" s="621"/>
      <c r="B609" s="621"/>
      <c r="C609" s="621"/>
      <c r="D609" s="621"/>
      <c r="E609" s="622"/>
      <c r="F609" s="631"/>
      <c r="G609" s="623"/>
      <c r="H609" s="622">
        <v>258.435</v>
      </c>
      <c r="I609" s="622">
        <f>H609+I607</f>
        <v>117803.946</v>
      </c>
      <c r="J609" s="624"/>
      <c r="K609" s="621"/>
      <c r="L609" s="625"/>
      <c r="M609" s="623"/>
      <c r="N609" s="623"/>
      <c r="O609" s="623"/>
      <c r="P609" s="623"/>
      <c r="Q609" s="623"/>
      <c r="R609" s="623"/>
      <c r="S609" s="623"/>
      <c r="T609" s="626"/>
      <c r="U609" s="626"/>
      <c r="V609" s="627" t="s">
        <v>1253</v>
      </c>
      <c r="W609" s="621"/>
      <c r="X609" s="621" t="s">
        <v>1068</v>
      </c>
      <c r="Y609" s="621" t="s">
        <v>1068</v>
      </c>
      <c r="Z609" s="621" t="s">
        <v>1068</v>
      </c>
      <c r="AA609" s="621"/>
      <c r="AC609" s="620">
        <f t="shared" si="1"/>
        <v>16.82913514</v>
      </c>
    </row>
    <row r="610" ht="19.5" customHeight="1">
      <c r="A610" s="621">
        <f>A608+1</f>
        <v>301</v>
      </c>
      <c r="B610" s="621" t="s">
        <v>1254</v>
      </c>
      <c r="C610" s="621" t="s">
        <v>601</v>
      </c>
      <c r="D610" s="621" t="s">
        <v>602</v>
      </c>
      <c r="E610" s="622">
        <v>413.001</v>
      </c>
      <c r="F610" s="631"/>
      <c r="G610" s="623">
        <f>SUM(H608:H609)</f>
        <v>258.435</v>
      </c>
      <c r="H610" s="622"/>
      <c r="I610" s="622"/>
      <c r="J610" s="624">
        <v>243.079</v>
      </c>
      <c r="K610" s="621" t="s">
        <v>1255</v>
      </c>
      <c r="L610" s="625">
        <f>H609+H611</f>
        <v>671.436</v>
      </c>
      <c r="M610" s="623">
        <v>335.71799999999996</v>
      </c>
      <c r="N610" s="623">
        <v>181.0</v>
      </c>
      <c r="O610" s="623">
        <v>175.0</v>
      </c>
      <c r="P610" s="623">
        <v>356.0</v>
      </c>
      <c r="Q610" s="623">
        <v>155.0</v>
      </c>
      <c r="R610" s="623">
        <v>186.0</v>
      </c>
      <c r="S610" s="623">
        <v>341.0</v>
      </c>
      <c r="T610" s="626">
        <v>438442.287</v>
      </c>
      <c r="U610" s="626">
        <v>3158683.368</v>
      </c>
      <c r="V610" s="627"/>
      <c r="W610" s="621"/>
      <c r="X610" s="621" t="s">
        <v>1246</v>
      </c>
      <c r="Y610" s="621" t="s">
        <v>766</v>
      </c>
      <c r="Z610" s="621" t="s">
        <v>767</v>
      </c>
      <c r="AA610" s="621"/>
      <c r="AC610" s="620">
        <f t="shared" si="1"/>
        <v>0</v>
      </c>
    </row>
    <row r="611" ht="19.5" customHeight="1">
      <c r="A611" s="613"/>
      <c r="B611" s="613"/>
      <c r="C611" s="613"/>
      <c r="D611" s="613"/>
      <c r="E611" s="614"/>
      <c r="F611" s="630"/>
      <c r="G611" s="616"/>
      <c r="H611" s="614">
        <v>413.001</v>
      </c>
      <c r="I611" s="614">
        <f>H611+I609</f>
        <v>118216.947</v>
      </c>
      <c r="J611" s="615"/>
      <c r="K611" s="613"/>
      <c r="L611" s="619"/>
      <c r="M611" s="616"/>
      <c r="N611" s="616"/>
      <c r="O611" s="616"/>
      <c r="P611" s="616"/>
      <c r="Q611" s="616"/>
      <c r="R611" s="616"/>
      <c r="S611" s="616"/>
      <c r="T611" s="617"/>
      <c r="U611" s="617"/>
      <c r="V611" s="618"/>
      <c r="W611" s="613"/>
      <c r="X611" s="613" t="s">
        <v>1068</v>
      </c>
      <c r="Y611" s="613" t="s">
        <v>1068</v>
      </c>
      <c r="Z611" s="613" t="s">
        <v>1068</v>
      </c>
      <c r="AA611" s="613"/>
      <c r="AC611" s="620">
        <f t="shared" si="1"/>
        <v>16.88813529</v>
      </c>
    </row>
    <row r="612" ht="19.5" customHeight="1">
      <c r="A612" s="613">
        <f>A610+1</f>
        <v>302</v>
      </c>
      <c r="B612" s="613"/>
      <c r="C612" s="613" t="s">
        <v>603</v>
      </c>
      <c r="D612" s="613" t="s">
        <v>261</v>
      </c>
      <c r="E612" s="614">
        <v>371.0</v>
      </c>
      <c r="F612" s="630"/>
      <c r="G612" s="616"/>
      <c r="H612" s="614"/>
      <c r="I612" s="614"/>
      <c r="J612" s="615">
        <v>255.122</v>
      </c>
      <c r="K612" s="613" t="s">
        <v>1068</v>
      </c>
      <c r="L612" s="619">
        <f>H611+H613</f>
        <v>784.001</v>
      </c>
      <c r="M612" s="616">
        <v>392.0005</v>
      </c>
      <c r="N612" s="616">
        <v>239.0</v>
      </c>
      <c r="O612" s="616">
        <v>219.0</v>
      </c>
      <c r="P612" s="616">
        <v>458.0</v>
      </c>
      <c r="Q612" s="616">
        <v>229.0</v>
      </c>
      <c r="R612" s="616">
        <v>208.0</v>
      </c>
      <c r="S612" s="616">
        <v>437.0</v>
      </c>
      <c r="T612" s="617">
        <v>438852.241</v>
      </c>
      <c r="U612" s="617">
        <v>3158733.437</v>
      </c>
      <c r="V612" s="618"/>
      <c r="W612" s="613"/>
      <c r="X612" s="613" t="s">
        <v>1246</v>
      </c>
      <c r="Y612" s="613" t="s">
        <v>766</v>
      </c>
      <c r="Z612" s="613" t="s">
        <v>767</v>
      </c>
      <c r="AA612" s="613"/>
      <c r="AC612" s="620">
        <f t="shared" si="1"/>
        <v>0</v>
      </c>
    </row>
    <row r="613" ht="19.5" customHeight="1">
      <c r="A613" s="613"/>
      <c r="B613" s="613"/>
      <c r="C613" s="613"/>
      <c r="D613" s="613"/>
      <c r="E613" s="614"/>
      <c r="F613" s="630"/>
      <c r="G613" s="616"/>
      <c r="H613" s="614">
        <v>371.0</v>
      </c>
      <c r="I613" s="614">
        <f>H613+I611</f>
        <v>118587.947</v>
      </c>
      <c r="J613" s="615"/>
      <c r="K613" s="613"/>
      <c r="L613" s="619"/>
      <c r="M613" s="616"/>
      <c r="N613" s="616"/>
      <c r="O613" s="616"/>
      <c r="P613" s="616"/>
      <c r="Q613" s="616"/>
      <c r="R613" s="616"/>
      <c r="S613" s="616"/>
      <c r="T613" s="617"/>
      <c r="U613" s="617"/>
      <c r="V613" s="618" t="s">
        <v>1222</v>
      </c>
      <c r="W613" s="613"/>
      <c r="X613" s="613" t="s">
        <v>1068</v>
      </c>
      <c r="Y613" s="613" t="s">
        <v>1068</v>
      </c>
      <c r="Z613" s="613" t="s">
        <v>1068</v>
      </c>
      <c r="AA613" s="613"/>
      <c r="AC613" s="620">
        <f t="shared" si="1"/>
        <v>16.94113529</v>
      </c>
    </row>
    <row r="614" ht="19.5" customHeight="1">
      <c r="A614" s="613">
        <f>A612+1</f>
        <v>303</v>
      </c>
      <c r="B614" s="613"/>
      <c r="C614" s="613" t="s">
        <v>604</v>
      </c>
      <c r="D614" s="613" t="s">
        <v>251</v>
      </c>
      <c r="E614" s="614">
        <v>355.0</v>
      </c>
      <c r="F614" s="630"/>
      <c r="G614" s="616"/>
      <c r="H614" s="614"/>
      <c r="I614" s="614"/>
      <c r="J614" s="615">
        <v>243.428</v>
      </c>
      <c r="K614" s="613" t="s">
        <v>1068</v>
      </c>
      <c r="L614" s="619">
        <f>H613+H615</f>
        <v>726</v>
      </c>
      <c r="M614" s="616">
        <v>363.0</v>
      </c>
      <c r="N614" s="616">
        <v>152.0</v>
      </c>
      <c r="O614" s="616">
        <v>225.0</v>
      </c>
      <c r="P614" s="616">
        <v>377.0</v>
      </c>
      <c r="Q614" s="616">
        <v>164.0</v>
      </c>
      <c r="R614" s="616">
        <v>210.0</v>
      </c>
      <c r="S614" s="616">
        <v>374.0</v>
      </c>
      <c r="T614" s="617">
        <v>439220.505</v>
      </c>
      <c r="U614" s="617">
        <v>3158778.415</v>
      </c>
      <c r="V614" s="618"/>
      <c r="W614" s="613"/>
      <c r="X614" s="613" t="s">
        <v>1246</v>
      </c>
      <c r="Y614" s="613" t="s">
        <v>766</v>
      </c>
      <c r="Z614" s="613" t="s">
        <v>767</v>
      </c>
      <c r="AA614" s="613"/>
      <c r="AC614" s="620">
        <f t="shared" si="1"/>
        <v>0</v>
      </c>
    </row>
    <row r="615" ht="19.5" customHeight="1">
      <c r="A615" s="613"/>
      <c r="B615" s="613"/>
      <c r="C615" s="613"/>
      <c r="D615" s="613"/>
      <c r="E615" s="614"/>
      <c r="F615" s="630"/>
      <c r="G615" s="616"/>
      <c r="H615" s="614">
        <v>355.0</v>
      </c>
      <c r="I615" s="614">
        <f>H615+I613</f>
        <v>118942.947</v>
      </c>
      <c r="J615" s="615"/>
      <c r="K615" s="613"/>
      <c r="L615" s="619"/>
      <c r="M615" s="616"/>
      <c r="N615" s="616"/>
      <c r="O615" s="616"/>
      <c r="P615" s="616"/>
      <c r="Q615" s="616"/>
      <c r="R615" s="616"/>
      <c r="S615" s="616"/>
      <c r="T615" s="617"/>
      <c r="U615" s="617"/>
      <c r="V615" s="618" t="s">
        <v>1217</v>
      </c>
      <c r="W615" s="613"/>
      <c r="X615" s="613" t="s">
        <v>1068</v>
      </c>
      <c r="Y615" s="613" t="s">
        <v>1068</v>
      </c>
      <c r="Z615" s="613" t="s">
        <v>1068</v>
      </c>
      <c r="AA615" s="613"/>
      <c r="AC615" s="620">
        <f t="shared" si="1"/>
        <v>16.99184957</v>
      </c>
    </row>
    <row r="616" ht="19.5" customHeight="1">
      <c r="A616" s="613">
        <f>A614+1</f>
        <v>304</v>
      </c>
      <c r="B616" s="613"/>
      <c r="C616" s="613" t="s">
        <v>605</v>
      </c>
      <c r="D616" s="613" t="s">
        <v>261</v>
      </c>
      <c r="E616" s="614">
        <v>388.0</v>
      </c>
      <c r="F616" s="630"/>
      <c r="G616" s="616"/>
      <c r="H616" s="614"/>
      <c r="I616" s="614"/>
      <c r="J616" s="615">
        <v>241.638</v>
      </c>
      <c r="K616" s="613" t="s">
        <v>1068</v>
      </c>
      <c r="L616" s="619">
        <f>H615+H617</f>
        <v>743</v>
      </c>
      <c r="M616" s="616">
        <v>371.5</v>
      </c>
      <c r="N616" s="616">
        <v>130.0</v>
      </c>
      <c r="O616" s="616">
        <v>207.0</v>
      </c>
      <c r="P616" s="616">
        <v>337.0</v>
      </c>
      <c r="Q616" s="616">
        <v>146.0</v>
      </c>
      <c r="R616" s="616">
        <v>203.0</v>
      </c>
      <c r="S616" s="616">
        <v>349.0</v>
      </c>
      <c r="T616" s="617">
        <v>439572.887</v>
      </c>
      <c r="U616" s="617">
        <v>3158821.453</v>
      </c>
      <c r="V616" s="618"/>
      <c r="W616" s="613"/>
      <c r="X616" s="613" t="s">
        <v>1246</v>
      </c>
      <c r="Y616" s="613" t="s">
        <v>766</v>
      </c>
      <c r="Z616" s="613" t="s">
        <v>767</v>
      </c>
      <c r="AA616" s="613"/>
      <c r="AC616" s="620">
        <f t="shared" si="1"/>
        <v>0</v>
      </c>
    </row>
    <row r="617" ht="19.5" customHeight="1">
      <c r="A617" s="613"/>
      <c r="B617" s="613"/>
      <c r="C617" s="613"/>
      <c r="D617" s="613"/>
      <c r="E617" s="614"/>
      <c r="F617" s="630"/>
      <c r="G617" s="616"/>
      <c r="H617" s="614">
        <v>388.0</v>
      </c>
      <c r="I617" s="614">
        <f>H617+I615</f>
        <v>119330.947</v>
      </c>
      <c r="J617" s="615"/>
      <c r="K617" s="613"/>
      <c r="L617" s="619"/>
      <c r="M617" s="616"/>
      <c r="N617" s="616"/>
      <c r="O617" s="616"/>
      <c r="P617" s="616"/>
      <c r="Q617" s="616"/>
      <c r="R617" s="616"/>
      <c r="S617" s="616"/>
      <c r="T617" s="617"/>
      <c r="U617" s="617"/>
      <c r="V617" s="618" t="s">
        <v>1256</v>
      </c>
      <c r="W617" s="613"/>
      <c r="X617" s="613" t="s">
        <v>1068</v>
      </c>
      <c r="Y617" s="613" t="s">
        <v>1068</v>
      </c>
      <c r="Z617" s="613" t="s">
        <v>1068</v>
      </c>
      <c r="AA617" s="613"/>
      <c r="AC617" s="620">
        <f t="shared" si="1"/>
        <v>17.04727814</v>
      </c>
    </row>
    <row r="618" ht="19.5" customHeight="1">
      <c r="A618" s="613">
        <f>A616+1</f>
        <v>305</v>
      </c>
      <c r="B618" s="613"/>
      <c r="C618" s="613" t="s">
        <v>606</v>
      </c>
      <c r="D618" s="613" t="s">
        <v>249</v>
      </c>
      <c r="E618" s="614">
        <v>384.061</v>
      </c>
      <c r="F618" s="630"/>
      <c r="G618" s="616"/>
      <c r="H618" s="614"/>
      <c r="I618" s="614"/>
      <c r="J618" s="615">
        <v>236.292</v>
      </c>
      <c r="K618" s="613" t="s">
        <v>1068</v>
      </c>
      <c r="L618" s="619">
        <f>H617+H619</f>
        <v>772.061</v>
      </c>
      <c r="M618" s="616">
        <v>386.03049999999996</v>
      </c>
      <c r="N618" s="616">
        <v>181.0</v>
      </c>
      <c r="O618" s="616">
        <v>211.0</v>
      </c>
      <c r="P618" s="616">
        <v>392.0</v>
      </c>
      <c r="Q618" s="616">
        <v>186.0</v>
      </c>
      <c r="R618" s="616">
        <v>205.0</v>
      </c>
      <c r="S618" s="616">
        <v>391.0</v>
      </c>
      <c r="T618" s="617">
        <v>439958.025</v>
      </c>
      <c r="U618" s="617">
        <v>3158868.491</v>
      </c>
      <c r="V618" s="618"/>
      <c r="W618" s="613"/>
      <c r="X618" s="613" t="s">
        <v>1246</v>
      </c>
      <c r="Y618" s="613" t="s">
        <v>766</v>
      </c>
      <c r="Z618" s="613" t="s">
        <v>767</v>
      </c>
      <c r="AA618" s="613"/>
      <c r="AC618" s="620">
        <f t="shared" si="1"/>
        <v>0</v>
      </c>
    </row>
    <row r="619" ht="19.5" customHeight="1">
      <c r="A619" s="613"/>
      <c r="B619" s="613"/>
      <c r="C619" s="613"/>
      <c r="D619" s="613"/>
      <c r="E619" s="614"/>
      <c r="F619" s="630"/>
      <c r="G619" s="616"/>
      <c r="H619" s="614">
        <v>384.061</v>
      </c>
      <c r="I619" s="614">
        <f>H619+I617</f>
        <v>119715.008</v>
      </c>
      <c r="J619" s="615"/>
      <c r="K619" s="613"/>
      <c r="L619" s="619"/>
      <c r="M619" s="616"/>
      <c r="N619" s="616"/>
      <c r="O619" s="616"/>
      <c r="P619" s="616"/>
      <c r="Q619" s="616"/>
      <c r="R619" s="616"/>
      <c r="S619" s="616"/>
      <c r="T619" s="617"/>
      <c r="U619" s="617"/>
      <c r="V619" s="618"/>
      <c r="W619" s="613"/>
      <c r="X619" s="613" t="s">
        <v>1068</v>
      </c>
      <c r="Y619" s="613" t="s">
        <v>1068</v>
      </c>
      <c r="Z619" s="613" t="s">
        <v>1068</v>
      </c>
      <c r="AA619" s="613"/>
      <c r="AC619" s="620">
        <f t="shared" si="1"/>
        <v>17.102144</v>
      </c>
    </row>
    <row r="620" ht="19.5" customHeight="1">
      <c r="A620" s="613">
        <f>A618+1</f>
        <v>306</v>
      </c>
      <c r="B620" s="613" t="s">
        <v>1257</v>
      </c>
      <c r="C620" s="613" t="s">
        <v>607</v>
      </c>
      <c r="D620" s="613" t="s">
        <v>334</v>
      </c>
      <c r="E620" s="614">
        <v>382.001</v>
      </c>
      <c r="F620" s="630"/>
      <c r="G620" s="616">
        <f>SUM(H610:H619)</f>
        <v>1911.062</v>
      </c>
      <c r="H620" s="614"/>
      <c r="I620" s="614"/>
      <c r="J620" s="615">
        <v>238.911</v>
      </c>
      <c r="K620" s="613" t="s">
        <v>1258</v>
      </c>
      <c r="L620" s="619">
        <f>H619+H621</f>
        <v>766.062</v>
      </c>
      <c r="M620" s="616">
        <v>383.03099999999995</v>
      </c>
      <c r="N620" s="616">
        <v>173.0</v>
      </c>
      <c r="O620" s="616">
        <v>153.0</v>
      </c>
      <c r="P620" s="616">
        <v>326.0</v>
      </c>
      <c r="Q620" s="616">
        <v>180.0</v>
      </c>
      <c r="R620" s="616">
        <v>165.0</v>
      </c>
      <c r="S620" s="616">
        <v>345.0</v>
      </c>
      <c r="T620" s="617">
        <v>440339.253</v>
      </c>
      <c r="U620" s="617">
        <v>3158915.052</v>
      </c>
      <c r="V620" s="618"/>
      <c r="W620" s="613"/>
      <c r="X620" s="613" t="s">
        <v>1246</v>
      </c>
      <c r="Y620" s="613" t="s">
        <v>766</v>
      </c>
      <c r="Z620" s="613" t="s">
        <v>767</v>
      </c>
      <c r="AA620" s="613"/>
      <c r="AC620" s="620">
        <f t="shared" si="1"/>
        <v>0</v>
      </c>
    </row>
    <row r="621" ht="19.5" customHeight="1">
      <c r="A621" s="613"/>
      <c r="B621" s="613"/>
      <c r="C621" s="613"/>
      <c r="D621" s="613"/>
      <c r="E621" s="614"/>
      <c r="F621" s="630"/>
      <c r="G621" s="616"/>
      <c r="H621" s="614">
        <v>382.001</v>
      </c>
      <c r="I621" s="614">
        <f>H621+I619</f>
        <v>120097.009</v>
      </c>
      <c r="J621" s="615"/>
      <c r="K621" s="613"/>
      <c r="L621" s="619"/>
      <c r="M621" s="616"/>
      <c r="N621" s="616"/>
      <c r="O621" s="616"/>
      <c r="P621" s="616"/>
      <c r="Q621" s="616"/>
      <c r="R621" s="616"/>
      <c r="S621" s="616"/>
      <c r="T621" s="617"/>
      <c r="U621" s="617"/>
      <c r="V621" s="618"/>
      <c r="W621" s="613"/>
      <c r="X621" s="613" t="s">
        <v>1068</v>
      </c>
      <c r="Y621" s="613" t="s">
        <v>1068</v>
      </c>
      <c r="Z621" s="613" t="s">
        <v>1068</v>
      </c>
      <c r="AA621" s="613"/>
      <c r="AC621" s="620">
        <f t="shared" si="1"/>
        <v>17.15671557</v>
      </c>
    </row>
    <row r="622" ht="19.5" customHeight="1">
      <c r="A622" s="613">
        <f>A620+1</f>
        <v>307</v>
      </c>
      <c r="B622" s="613"/>
      <c r="C622" s="613" t="s">
        <v>608</v>
      </c>
      <c r="D622" s="613" t="s">
        <v>237</v>
      </c>
      <c r="E622" s="614">
        <v>357.0</v>
      </c>
      <c r="F622" s="630"/>
      <c r="G622" s="616"/>
      <c r="H622" s="614"/>
      <c r="I622" s="614"/>
      <c r="J622" s="615">
        <v>245.717</v>
      </c>
      <c r="K622" s="613" t="s">
        <v>1068</v>
      </c>
      <c r="L622" s="619">
        <f>H621+H623</f>
        <v>739.001</v>
      </c>
      <c r="M622" s="616">
        <v>369.5005</v>
      </c>
      <c r="N622" s="616">
        <v>230.0</v>
      </c>
      <c r="O622" s="616">
        <v>154.0</v>
      </c>
      <c r="P622" s="616">
        <v>384.0</v>
      </c>
      <c r="Q622" s="616">
        <v>217.0</v>
      </c>
      <c r="R622" s="616">
        <v>162.0</v>
      </c>
      <c r="S622" s="616">
        <v>379.0</v>
      </c>
      <c r="T622" s="617">
        <v>440677.354</v>
      </c>
      <c r="U622" s="617">
        <v>3159092.851</v>
      </c>
      <c r="V622" s="618"/>
      <c r="W622" s="613"/>
      <c r="X622" s="613" t="s">
        <v>1246</v>
      </c>
      <c r="Y622" s="613" t="s">
        <v>766</v>
      </c>
      <c r="Z622" s="613" t="s">
        <v>767</v>
      </c>
      <c r="AA622" s="613"/>
      <c r="AC622" s="620">
        <f t="shared" si="1"/>
        <v>0</v>
      </c>
    </row>
    <row r="623" ht="19.5" customHeight="1">
      <c r="A623" s="613"/>
      <c r="B623" s="613"/>
      <c r="C623" s="613"/>
      <c r="D623" s="613"/>
      <c r="E623" s="614"/>
      <c r="F623" s="630"/>
      <c r="G623" s="616"/>
      <c r="H623" s="614">
        <v>357.0</v>
      </c>
      <c r="I623" s="614">
        <f>H623+I621</f>
        <v>120454.009</v>
      </c>
      <c r="J623" s="615"/>
      <c r="K623" s="613"/>
      <c r="L623" s="619"/>
      <c r="M623" s="616"/>
      <c r="N623" s="616"/>
      <c r="O623" s="616"/>
      <c r="P623" s="616"/>
      <c r="Q623" s="616"/>
      <c r="R623" s="616"/>
      <c r="S623" s="616"/>
      <c r="T623" s="617"/>
      <c r="U623" s="617"/>
      <c r="V623" s="618" t="s">
        <v>1200</v>
      </c>
      <c r="W623" s="613"/>
      <c r="X623" s="613" t="s">
        <v>1068</v>
      </c>
      <c r="Y623" s="613" t="s">
        <v>1068</v>
      </c>
      <c r="Z623" s="613" t="s">
        <v>1068</v>
      </c>
      <c r="AA623" s="613"/>
      <c r="AC623" s="620">
        <f t="shared" si="1"/>
        <v>17.20771557</v>
      </c>
    </row>
    <row r="624" ht="19.5" customHeight="1">
      <c r="A624" s="613">
        <f>A622+1</f>
        <v>308</v>
      </c>
      <c r="B624" s="613"/>
      <c r="C624" s="613" t="s">
        <v>609</v>
      </c>
      <c r="D624" s="613" t="s">
        <v>237</v>
      </c>
      <c r="E624" s="614">
        <v>418.0</v>
      </c>
      <c r="F624" s="630"/>
      <c r="G624" s="616"/>
      <c r="H624" s="614"/>
      <c r="I624" s="614"/>
      <c r="J624" s="615">
        <v>249.747</v>
      </c>
      <c r="K624" s="613" t="s">
        <v>1068</v>
      </c>
      <c r="L624" s="619">
        <f>H623+H625</f>
        <v>775</v>
      </c>
      <c r="M624" s="616">
        <v>387.5</v>
      </c>
      <c r="N624" s="616">
        <v>203.0</v>
      </c>
      <c r="O624" s="616">
        <v>197.0</v>
      </c>
      <c r="P624" s="616">
        <v>400.0</v>
      </c>
      <c r="Q624" s="616">
        <v>195.0</v>
      </c>
      <c r="R624" s="616">
        <v>201.0</v>
      </c>
      <c r="S624" s="616">
        <v>396.0</v>
      </c>
      <c r="T624" s="617">
        <v>440993.327</v>
      </c>
      <c r="U624" s="617">
        <v>3159259.014</v>
      </c>
      <c r="V624" s="618"/>
      <c r="W624" s="613"/>
      <c r="X624" s="613" t="s">
        <v>1246</v>
      </c>
      <c r="Y624" s="613" t="s">
        <v>766</v>
      </c>
      <c r="Z624" s="613" t="s">
        <v>767</v>
      </c>
      <c r="AA624" s="613"/>
      <c r="AC624" s="620">
        <f t="shared" si="1"/>
        <v>0</v>
      </c>
    </row>
    <row r="625" ht="19.5" customHeight="1">
      <c r="A625" s="613"/>
      <c r="B625" s="613"/>
      <c r="C625" s="613"/>
      <c r="D625" s="613"/>
      <c r="E625" s="614"/>
      <c r="F625" s="630"/>
      <c r="G625" s="616"/>
      <c r="H625" s="614">
        <v>418.0</v>
      </c>
      <c r="I625" s="614">
        <f>H625+I623</f>
        <v>120872.009</v>
      </c>
      <c r="J625" s="615"/>
      <c r="K625" s="613"/>
      <c r="L625" s="619"/>
      <c r="M625" s="616"/>
      <c r="N625" s="616"/>
      <c r="O625" s="616"/>
      <c r="P625" s="616"/>
      <c r="Q625" s="616"/>
      <c r="R625" s="616"/>
      <c r="S625" s="616"/>
      <c r="T625" s="617"/>
      <c r="U625" s="617"/>
      <c r="V625" s="618" t="s">
        <v>1076</v>
      </c>
      <c r="W625" s="613"/>
      <c r="X625" s="613" t="s">
        <v>1068</v>
      </c>
      <c r="Y625" s="613" t="s">
        <v>1068</v>
      </c>
      <c r="Z625" s="613" t="s">
        <v>1068</v>
      </c>
      <c r="AA625" s="613"/>
      <c r="AC625" s="620">
        <f t="shared" si="1"/>
        <v>17.26742986</v>
      </c>
    </row>
    <row r="626" ht="19.5" customHeight="1">
      <c r="A626" s="613">
        <f>A624+1</f>
        <v>309</v>
      </c>
      <c r="B626" s="613"/>
      <c r="C626" s="613" t="s">
        <v>610</v>
      </c>
      <c r="D626" s="613" t="s">
        <v>249</v>
      </c>
      <c r="E626" s="614">
        <v>422.0</v>
      </c>
      <c r="F626" s="630"/>
      <c r="G626" s="616"/>
      <c r="H626" s="614"/>
      <c r="I626" s="614"/>
      <c r="J626" s="615">
        <v>246.108</v>
      </c>
      <c r="K626" s="613" t="s">
        <v>1068</v>
      </c>
      <c r="L626" s="619">
        <f>H625+H627</f>
        <v>840</v>
      </c>
      <c r="M626" s="616">
        <v>420.0</v>
      </c>
      <c r="N626" s="616">
        <v>222.0</v>
      </c>
      <c r="O626" s="616">
        <v>186.0</v>
      </c>
      <c r="P626" s="616">
        <v>408.0</v>
      </c>
      <c r="Q626" s="616">
        <v>218.0</v>
      </c>
      <c r="R626" s="616">
        <v>194.0</v>
      </c>
      <c r="S626" s="616">
        <v>412.0</v>
      </c>
      <c r="T626" s="617">
        <v>441363.29</v>
      </c>
      <c r="U626" s="617">
        <v>3159453.569</v>
      </c>
      <c r="V626" s="618"/>
      <c r="W626" s="613"/>
      <c r="X626" s="613" t="s">
        <v>1246</v>
      </c>
      <c r="Y626" s="613" t="s">
        <v>766</v>
      </c>
      <c r="Z626" s="613" t="s">
        <v>767</v>
      </c>
      <c r="AA626" s="613"/>
      <c r="AC626" s="620">
        <f t="shared" si="1"/>
        <v>0</v>
      </c>
    </row>
    <row r="627" ht="19.5" customHeight="1">
      <c r="A627" s="613"/>
      <c r="B627" s="613"/>
      <c r="C627" s="613"/>
      <c r="D627" s="613"/>
      <c r="E627" s="614"/>
      <c r="F627" s="630"/>
      <c r="G627" s="616"/>
      <c r="H627" s="614">
        <v>422.0</v>
      </c>
      <c r="I627" s="614">
        <f>H627+I625</f>
        <v>121294.009</v>
      </c>
      <c r="J627" s="615"/>
      <c r="K627" s="613"/>
      <c r="L627" s="619"/>
      <c r="M627" s="616"/>
      <c r="N627" s="616"/>
      <c r="O627" s="616"/>
      <c r="P627" s="616"/>
      <c r="Q627" s="616"/>
      <c r="R627" s="616"/>
      <c r="S627" s="616"/>
      <c r="T627" s="617"/>
      <c r="U627" s="617"/>
      <c r="V627" s="618" t="s">
        <v>1217</v>
      </c>
      <c r="W627" s="613"/>
      <c r="X627" s="613" t="s">
        <v>1068</v>
      </c>
      <c r="Y627" s="613" t="s">
        <v>1068</v>
      </c>
      <c r="Z627" s="613" t="s">
        <v>1068</v>
      </c>
      <c r="AA627" s="613"/>
      <c r="AC627" s="620">
        <f t="shared" si="1"/>
        <v>17.32771557</v>
      </c>
    </row>
    <row r="628" ht="19.5" customHeight="1">
      <c r="A628" s="613">
        <f>A626+1</f>
        <v>310</v>
      </c>
      <c r="B628" s="613"/>
      <c r="C628" s="613" t="s">
        <v>611</v>
      </c>
      <c r="D628" s="613" t="s">
        <v>249</v>
      </c>
      <c r="E628" s="614">
        <v>383.0</v>
      </c>
      <c r="F628" s="630"/>
      <c r="G628" s="616"/>
      <c r="H628" s="614"/>
      <c r="I628" s="614"/>
      <c r="J628" s="615">
        <v>251.087</v>
      </c>
      <c r="K628" s="613" t="s">
        <v>1068</v>
      </c>
      <c r="L628" s="619">
        <f>H627+H629</f>
        <v>805</v>
      </c>
      <c r="M628" s="616">
        <v>402.5</v>
      </c>
      <c r="N628" s="616">
        <v>237.0</v>
      </c>
      <c r="O628" s="616">
        <v>221.0</v>
      </c>
      <c r="P628" s="616">
        <v>458.0</v>
      </c>
      <c r="Q628" s="616">
        <v>229.0</v>
      </c>
      <c r="R628" s="616">
        <v>212.0</v>
      </c>
      <c r="S628" s="616">
        <v>441.0</v>
      </c>
      <c r="T628" s="617">
        <v>441736.793</v>
      </c>
      <c r="U628" s="617">
        <v>3159649.985</v>
      </c>
      <c r="V628" s="618"/>
      <c r="W628" s="613"/>
      <c r="X628" s="613" t="s">
        <v>1246</v>
      </c>
      <c r="Y628" s="613" t="s">
        <v>766</v>
      </c>
      <c r="Z628" s="613" t="s">
        <v>767</v>
      </c>
      <c r="AA628" s="613"/>
      <c r="AC628" s="620">
        <f t="shared" si="1"/>
        <v>0</v>
      </c>
    </row>
    <row r="629" ht="19.5" customHeight="1">
      <c r="A629" s="613"/>
      <c r="B629" s="613"/>
      <c r="C629" s="613"/>
      <c r="D629" s="613"/>
      <c r="E629" s="614"/>
      <c r="F629" s="630"/>
      <c r="G629" s="616"/>
      <c r="H629" s="614">
        <v>383.0</v>
      </c>
      <c r="I629" s="614">
        <f>H629+I627</f>
        <v>121677.009</v>
      </c>
      <c r="J629" s="615"/>
      <c r="K629" s="613"/>
      <c r="L629" s="619"/>
      <c r="M629" s="616"/>
      <c r="N629" s="616"/>
      <c r="O629" s="616"/>
      <c r="P629" s="616"/>
      <c r="Q629" s="616"/>
      <c r="R629" s="616"/>
      <c r="S629" s="616"/>
      <c r="T629" s="617"/>
      <c r="U629" s="617"/>
      <c r="V629" s="618"/>
      <c r="W629" s="613"/>
      <c r="X629" s="613" t="s">
        <v>1068</v>
      </c>
      <c r="Y629" s="613" t="s">
        <v>1068</v>
      </c>
      <c r="Z629" s="613" t="s">
        <v>1068</v>
      </c>
      <c r="AA629" s="613"/>
      <c r="AC629" s="620">
        <f t="shared" si="1"/>
        <v>17.38242986</v>
      </c>
    </row>
    <row r="630" ht="19.5" customHeight="1">
      <c r="A630" s="613">
        <f>A628+1</f>
        <v>311</v>
      </c>
      <c r="B630" s="613"/>
      <c r="C630" s="613" t="s">
        <v>612</v>
      </c>
      <c r="D630" s="613" t="s">
        <v>261</v>
      </c>
      <c r="E630" s="614">
        <v>381.0</v>
      </c>
      <c r="F630" s="630"/>
      <c r="G630" s="616"/>
      <c r="H630" s="614"/>
      <c r="I630" s="614"/>
      <c r="J630" s="615">
        <v>248.96</v>
      </c>
      <c r="K630" s="613" t="s">
        <v>1068</v>
      </c>
      <c r="L630" s="619">
        <f>H629+H631</f>
        <v>764</v>
      </c>
      <c r="M630" s="616">
        <v>382.0</v>
      </c>
      <c r="N630" s="616">
        <v>163.0</v>
      </c>
      <c r="O630" s="616">
        <v>178.0</v>
      </c>
      <c r="P630" s="616">
        <v>341.0</v>
      </c>
      <c r="Q630" s="616">
        <v>173.0</v>
      </c>
      <c r="R630" s="616">
        <v>183.0</v>
      </c>
      <c r="S630" s="616">
        <v>356.0</v>
      </c>
      <c r="T630" s="617">
        <v>442075.778</v>
      </c>
      <c r="U630" s="617">
        <v>3159828.249</v>
      </c>
      <c r="V630" s="618"/>
      <c r="W630" s="613"/>
      <c r="X630" s="613" t="s">
        <v>1246</v>
      </c>
      <c r="Y630" s="613" t="s">
        <v>766</v>
      </c>
      <c r="Z630" s="613" t="s">
        <v>767</v>
      </c>
      <c r="AA630" s="613"/>
      <c r="AC630" s="620">
        <f t="shared" si="1"/>
        <v>0</v>
      </c>
    </row>
    <row r="631" ht="19.5" customHeight="1">
      <c r="A631" s="613"/>
      <c r="B631" s="613"/>
      <c r="C631" s="613"/>
      <c r="D631" s="613"/>
      <c r="E631" s="614"/>
      <c r="F631" s="630"/>
      <c r="G631" s="616"/>
      <c r="H631" s="614">
        <v>381.0</v>
      </c>
      <c r="I631" s="614">
        <f>H631+I629</f>
        <v>122058.009</v>
      </c>
      <c r="J631" s="615"/>
      <c r="K631" s="613"/>
      <c r="L631" s="619"/>
      <c r="M631" s="616"/>
      <c r="N631" s="616"/>
      <c r="O631" s="616"/>
      <c r="P631" s="616"/>
      <c r="Q631" s="616"/>
      <c r="R631" s="616"/>
      <c r="S631" s="616"/>
      <c r="T631" s="617"/>
      <c r="U631" s="617"/>
      <c r="V631" s="618"/>
      <c r="W631" s="613"/>
      <c r="X631" s="613" t="s">
        <v>1068</v>
      </c>
      <c r="Y631" s="613" t="s">
        <v>1068</v>
      </c>
      <c r="Z631" s="613" t="s">
        <v>1068</v>
      </c>
      <c r="AA631" s="613"/>
      <c r="AC631" s="620">
        <f t="shared" si="1"/>
        <v>17.43685843</v>
      </c>
    </row>
    <row r="632" ht="19.5" customHeight="1">
      <c r="A632" s="613">
        <f>A630+1</f>
        <v>312</v>
      </c>
      <c r="B632" s="613"/>
      <c r="C632" s="613" t="s">
        <v>613</v>
      </c>
      <c r="D632" s="613" t="s">
        <v>261</v>
      </c>
      <c r="E632" s="614">
        <v>352.745</v>
      </c>
      <c r="F632" s="630"/>
      <c r="G632" s="616"/>
      <c r="H632" s="614"/>
      <c r="I632" s="614"/>
      <c r="J632" s="615">
        <v>251.16</v>
      </c>
      <c r="K632" s="613" t="s">
        <v>1068</v>
      </c>
      <c r="L632" s="619">
        <f>H631+H633</f>
        <v>733.745</v>
      </c>
      <c r="M632" s="616">
        <v>366.8725</v>
      </c>
      <c r="N632" s="616">
        <v>203.0</v>
      </c>
      <c r="O632" s="616">
        <v>258.0</v>
      </c>
      <c r="P632" s="616">
        <v>461.0</v>
      </c>
      <c r="Q632" s="616">
        <v>199.0</v>
      </c>
      <c r="R632" s="616">
        <v>232.0</v>
      </c>
      <c r="S632" s="616">
        <v>431.0</v>
      </c>
      <c r="T632" s="617">
        <v>442412.993</v>
      </c>
      <c r="U632" s="617">
        <v>3160005.583</v>
      </c>
      <c r="V632" s="618"/>
      <c r="W632" s="613"/>
      <c r="X632" s="613" t="s">
        <v>772</v>
      </c>
      <c r="Y632" s="613" t="s">
        <v>766</v>
      </c>
      <c r="Z632" s="613" t="s">
        <v>767</v>
      </c>
      <c r="AA632" s="613"/>
      <c r="AC632" s="620">
        <f t="shared" si="1"/>
        <v>0</v>
      </c>
    </row>
    <row r="633" ht="19.5" customHeight="1">
      <c r="A633" s="613"/>
      <c r="B633" s="613"/>
      <c r="C633" s="613"/>
      <c r="D633" s="613"/>
      <c r="E633" s="614"/>
      <c r="F633" s="630"/>
      <c r="G633" s="616"/>
      <c r="H633" s="614">
        <v>352.745</v>
      </c>
      <c r="I633" s="614">
        <f>H633+I631</f>
        <v>122410.754</v>
      </c>
      <c r="J633" s="615"/>
      <c r="K633" s="613"/>
      <c r="L633" s="619"/>
      <c r="M633" s="616"/>
      <c r="N633" s="616"/>
      <c r="O633" s="616"/>
      <c r="P633" s="616"/>
      <c r="Q633" s="616"/>
      <c r="R633" s="616"/>
      <c r="S633" s="616"/>
      <c r="T633" s="617"/>
      <c r="U633" s="617"/>
      <c r="V633" s="618"/>
      <c r="W633" s="613"/>
      <c r="X633" s="613" t="s">
        <v>1068</v>
      </c>
      <c r="Y633" s="613" t="s">
        <v>1068</v>
      </c>
      <c r="Z633" s="613" t="s">
        <v>1068</v>
      </c>
      <c r="AA633" s="613"/>
      <c r="AC633" s="620">
        <f t="shared" si="1"/>
        <v>17.48725057</v>
      </c>
    </row>
    <row r="634" ht="19.5" customHeight="1">
      <c r="A634" s="613">
        <f>A632+1</f>
        <v>313</v>
      </c>
      <c r="B634" s="613" t="s">
        <v>1259</v>
      </c>
      <c r="C634" s="613" t="s">
        <v>614</v>
      </c>
      <c r="D634" s="613" t="s">
        <v>287</v>
      </c>
      <c r="E634" s="614">
        <v>255.321</v>
      </c>
      <c r="F634" s="630"/>
      <c r="G634" s="616">
        <f>SUM(H620:H633)</f>
        <v>2695.746</v>
      </c>
      <c r="H634" s="614"/>
      <c r="I634" s="614"/>
      <c r="J634" s="615">
        <v>240.928</v>
      </c>
      <c r="K634" s="613" t="s">
        <v>1260</v>
      </c>
      <c r="L634" s="619">
        <f>H633+H635</f>
        <v>608.066</v>
      </c>
      <c r="M634" s="616">
        <v>304.033</v>
      </c>
      <c r="N634" s="616">
        <v>96.0</v>
      </c>
      <c r="O634" s="616">
        <v>111.0</v>
      </c>
      <c r="P634" s="616">
        <v>207.0</v>
      </c>
      <c r="Q634" s="616">
        <v>122.0</v>
      </c>
      <c r="R634" s="616">
        <v>120.0</v>
      </c>
      <c r="S634" s="616">
        <v>242.0</v>
      </c>
      <c r="T634" s="617">
        <v>442725.2</v>
      </c>
      <c r="U634" s="617">
        <v>3160169.765</v>
      </c>
      <c r="V634" s="618"/>
      <c r="W634" s="613"/>
      <c r="X634" s="613" t="s">
        <v>772</v>
      </c>
      <c r="Y634" s="613" t="s">
        <v>766</v>
      </c>
      <c r="Z634" s="613" t="s">
        <v>767</v>
      </c>
      <c r="AA634" s="613"/>
      <c r="AC634" s="620">
        <f t="shared" si="1"/>
        <v>0</v>
      </c>
    </row>
    <row r="635" ht="31.5" customHeight="1">
      <c r="A635" s="613"/>
      <c r="B635" s="613"/>
      <c r="C635" s="613"/>
      <c r="D635" s="613"/>
      <c r="E635" s="614"/>
      <c r="F635" s="630"/>
      <c r="G635" s="616"/>
      <c r="H635" s="614">
        <v>255.321</v>
      </c>
      <c r="I635" s="614">
        <f>H635+I633</f>
        <v>122666.075</v>
      </c>
      <c r="J635" s="615"/>
      <c r="K635" s="613"/>
      <c r="L635" s="619"/>
      <c r="M635" s="616"/>
      <c r="N635" s="616"/>
      <c r="O635" s="616"/>
      <c r="P635" s="616"/>
      <c r="Q635" s="616"/>
      <c r="R635" s="616"/>
      <c r="S635" s="616"/>
      <c r="T635" s="617"/>
      <c r="U635" s="617"/>
      <c r="V635" s="618" t="s">
        <v>1261</v>
      </c>
      <c r="W635" s="613"/>
      <c r="X635" s="613" t="s">
        <v>1068</v>
      </c>
      <c r="Y635" s="613" t="s">
        <v>1068</v>
      </c>
      <c r="Z635" s="613" t="s">
        <v>1068</v>
      </c>
      <c r="AA635" s="613"/>
      <c r="AC635" s="620">
        <f t="shared" si="1"/>
        <v>17.523725</v>
      </c>
    </row>
    <row r="636" ht="19.5" customHeight="1">
      <c r="A636" s="613">
        <f>A634+1</f>
        <v>314</v>
      </c>
      <c r="B636" s="613" t="s">
        <v>1262</v>
      </c>
      <c r="C636" s="613" t="s">
        <v>615</v>
      </c>
      <c r="D636" s="613" t="s">
        <v>334</v>
      </c>
      <c r="E636" s="614">
        <v>417.702</v>
      </c>
      <c r="F636" s="630"/>
      <c r="G636" s="616">
        <f>SUM(H634:H635)</f>
        <v>255.321</v>
      </c>
      <c r="H636" s="614"/>
      <c r="I636" s="614"/>
      <c r="J636" s="615">
        <v>242.628</v>
      </c>
      <c r="K636" s="613" t="s">
        <v>1263</v>
      </c>
      <c r="L636" s="619">
        <f>H635+H637</f>
        <v>673.023</v>
      </c>
      <c r="M636" s="616">
        <v>336.5115</v>
      </c>
      <c r="N636" s="616">
        <v>145.0</v>
      </c>
      <c r="O636" s="616">
        <v>185.0</v>
      </c>
      <c r="P636" s="616">
        <v>330.0</v>
      </c>
      <c r="Q636" s="616">
        <v>136.0</v>
      </c>
      <c r="R636" s="616">
        <v>192.0</v>
      </c>
      <c r="S636" s="616">
        <v>328.0</v>
      </c>
      <c r="T636" s="617">
        <v>442959.866</v>
      </c>
      <c r="U636" s="617">
        <v>3160270.366</v>
      </c>
      <c r="V636" s="618"/>
      <c r="W636" s="613"/>
      <c r="X636" s="613" t="s">
        <v>772</v>
      </c>
      <c r="Y636" s="613" t="s">
        <v>766</v>
      </c>
      <c r="Z636" s="613" t="s">
        <v>767</v>
      </c>
      <c r="AA636" s="613"/>
      <c r="AC636" s="620">
        <f t="shared" si="1"/>
        <v>0</v>
      </c>
    </row>
    <row r="637" ht="32.25" customHeight="1">
      <c r="A637" s="613"/>
      <c r="B637" s="613"/>
      <c r="C637" s="613"/>
      <c r="D637" s="613"/>
      <c r="E637" s="614"/>
      <c r="F637" s="630"/>
      <c r="G637" s="616"/>
      <c r="H637" s="614">
        <v>417.702</v>
      </c>
      <c r="I637" s="614">
        <f>H637+I635</f>
        <v>123083.777</v>
      </c>
      <c r="J637" s="615"/>
      <c r="K637" s="613"/>
      <c r="L637" s="619"/>
      <c r="M637" s="616"/>
      <c r="N637" s="616"/>
      <c r="O637" s="616"/>
      <c r="P637" s="616"/>
      <c r="Q637" s="616"/>
      <c r="R637" s="616"/>
      <c r="S637" s="616"/>
      <c r="T637" s="617"/>
      <c r="U637" s="617"/>
      <c r="V637" s="618" t="s">
        <v>1264</v>
      </c>
      <c r="W637" s="613"/>
      <c r="X637" s="613" t="s">
        <v>1068</v>
      </c>
      <c r="Y637" s="613" t="s">
        <v>1068</v>
      </c>
      <c r="Z637" s="613" t="s">
        <v>1068</v>
      </c>
      <c r="AA637" s="613"/>
      <c r="AC637" s="620">
        <f t="shared" si="1"/>
        <v>17.58339671</v>
      </c>
    </row>
    <row r="638" ht="19.5" customHeight="1">
      <c r="A638" s="613">
        <f>A636+1</f>
        <v>315</v>
      </c>
      <c r="B638" s="613" t="s">
        <v>1265</v>
      </c>
      <c r="C638" s="613" t="s">
        <v>616</v>
      </c>
      <c r="D638" s="613" t="s">
        <v>617</v>
      </c>
      <c r="E638" s="614">
        <v>340.0</v>
      </c>
      <c r="F638" s="630"/>
      <c r="G638" s="616">
        <f>SUM(H636:H637)</f>
        <v>417.702</v>
      </c>
      <c r="H638" s="616"/>
      <c r="I638" s="616"/>
      <c r="J638" s="615">
        <v>241.561</v>
      </c>
      <c r="K638" s="369" t="s">
        <v>1266</v>
      </c>
      <c r="L638" s="619">
        <f>H637+H639</f>
        <v>757.702</v>
      </c>
      <c r="M638" s="616">
        <v>378.8505</v>
      </c>
      <c r="N638" s="616">
        <v>233.0</v>
      </c>
      <c r="O638" s="616">
        <v>204.0</v>
      </c>
      <c r="P638" s="616">
        <v>437.0</v>
      </c>
      <c r="Q638" s="616">
        <v>227.0</v>
      </c>
      <c r="R638" s="616">
        <v>193.0</v>
      </c>
      <c r="S638" s="616">
        <v>420.0</v>
      </c>
      <c r="T638" s="617">
        <v>443376.584</v>
      </c>
      <c r="U638" s="617">
        <v>3160299.012</v>
      </c>
      <c r="V638" s="618"/>
      <c r="W638" s="613"/>
      <c r="X638" s="613" t="s">
        <v>772</v>
      </c>
      <c r="Y638" s="613" t="s">
        <v>766</v>
      </c>
      <c r="Z638" s="613" t="s">
        <v>767</v>
      </c>
      <c r="AA638" s="613"/>
      <c r="AC638" s="620">
        <f t="shared" si="1"/>
        <v>0</v>
      </c>
    </row>
    <row r="639" ht="19.5" customHeight="1">
      <c r="A639" s="613"/>
      <c r="B639" s="613"/>
      <c r="C639" s="613"/>
      <c r="D639" s="613"/>
      <c r="E639" s="614"/>
      <c r="F639" s="630"/>
      <c r="G639" s="616"/>
      <c r="H639" s="614">
        <v>340.0</v>
      </c>
      <c r="I639" s="614">
        <f>H639+I637</f>
        <v>123423.777</v>
      </c>
      <c r="J639" s="615"/>
      <c r="K639" s="369"/>
      <c r="L639" s="619"/>
      <c r="M639" s="616"/>
      <c r="N639" s="616"/>
      <c r="O639" s="616"/>
      <c r="P639" s="616"/>
      <c r="Q639" s="616"/>
      <c r="R639" s="616"/>
      <c r="S639" s="616"/>
      <c r="T639" s="617"/>
      <c r="U639" s="617"/>
      <c r="V639" s="618"/>
      <c r="W639" s="613"/>
      <c r="X639" s="613"/>
      <c r="Y639" s="613"/>
      <c r="Z639" s="613"/>
      <c r="AA639" s="613"/>
      <c r="AC639" s="620">
        <f t="shared" si="1"/>
        <v>17.63196814</v>
      </c>
    </row>
    <row r="640" ht="19.5" customHeight="1">
      <c r="A640" s="613">
        <f>A638+1</f>
        <v>316</v>
      </c>
      <c r="B640" s="613"/>
      <c r="C640" s="634" t="s">
        <v>618</v>
      </c>
      <c r="D640" s="613" t="s">
        <v>245</v>
      </c>
      <c r="E640" s="614">
        <v>410.291</v>
      </c>
      <c r="F640" s="630"/>
      <c r="G640" s="616"/>
      <c r="H640" s="616"/>
      <c r="I640" s="616"/>
      <c r="J640" s="615">
        <v>245.281</v>
      </c>
      <c r="K640" s="369" t="s">
        <v>1068</v>
      </c>
      <c r="L640" s="619">
        <f>H639+H641</f>
        <v>750.291</v>
      </c>
      <c r="M640" s="616">
        <v>375.14549999999997</v>
      </c>
      <c r="N640" s="616">
        <v>136.0</v>
      </c>
      <c r="O640" s="616">
        <v>125.0</v>
      </c>
      <c r="P640" s="616">
        <v>261.0</v>
      </c>
      <c r="Q640" s="616">
        <v>148.0</v>
      </c>
      <c r="R640" s="616">
        <v>152.0</v>
      </c>
      <c r="S640" s="616">
        <v>300.0</v>
      </c>
      <c r="T640" s="617">
        <v>443715.734</v>
      </c>
      <c r="U640" s="617">
        <v>3160274.989</v>
      </c>
      <c r="V640" s="618"/>
      <c r="W640" s="613"/>
      <c r="X640" s="613"/>
      <c r="Y640" s="613" t="s">
        <v>766</v>
      </c>
      <c r="Z640" s="613" t="s">
        <v>767</v>
      </c>
      <c r="AA640" s="613"/>
      <c r="AC640" s="620">
        <f t="shared" si="1"/>
        <v>0</v>
      </c>
    </row>
    <row r="641" ht="19.5" customHeight="1">
      <c r="A641" s="613"/>
      <c r="B641" s="613"/>
      <c r="C641" s="613"/>
      <c r="D641" s="613"/>
      <c r="E641" s="614"/>
      <c r="F641" s="630"/>
      <c r="G641" s="616"/>
      <c r="H641" s="614">
        <v>410.291</v>
      </c>
      <c r="I641" s="614">
        <f>H641+I639</f>
        <v>123834.068</v>
      </c>
      <c r="J641" s="615"/>
      <c r="K641" s="369"/>
      <c r="L641" s="619"/>
      <c r="M641" s="616"/>
      <c r="N641" s="616"/>
      <c r="O641" s="616"/>
      <c r="P641" s="616"/>
      <c r="Q641" s="616"/>
      <c r="R641" s="616"/>
      <c r="S641" s="616"/>
      <c r="T641" s="617"/>
      <c r="U641" s="617"/>
      <c r="V641" s="618" t="s">
        <v>1087</v>
      </c>
      <c r="W641" s="613"/>
      <c r="X641" s="613"/>
      <c r="Y641" s="613"/>
      <c r="Z641" s="613"/>
      <c r="AA641" s="613"/>
      <c r="AC641" s="620">
        <f t="shared" si="1"/>
        <v>17.69058114</v>
      </c>
    </row>
    <row r="642" ht="19.5" customHeight="1">
      <c r="A642" s="621">
        <f>A640+1</f>
        <v>317</v>
      </c>
      <c r="B642" s="621" t="s">
        <v>1267</v>
      </c>
      <c r="C642" s="635" t="s">
        <v>619</v>
      </c>
      <c r="D642" s="621" t="s">
        <v>265</v>
      </c>
      <c r="E642" s="622">
        <v>364.523</v>
      </c>
      <c r="F642" s="631"/>
      <c r="G642" s="623">
        <f>SUM(H638:H641)</f>
        <v>750.291</v>
      </c>
      <c r="H642" s="623"/>
      <c r="I642" s="623"/>
      <c r="J642" s="624">
        <v>248.489</v>
      </c>
      <c r="K642" s="636" t="s">
        <v>1268</v>
      </c>
      <c r="L642" s="625">
        <f>H641+H643</f>
        <v>774.814</v>
      </c>
      <c r="M642" s="623">
        <v>387.40700000000004</v>
      </c>
      <c r="N642" s="623">
        <v>286.0</v>
      </c>
      <c r="O642" s="623">
        <v>160.0</v>
      </c>
      <c r="P642" s="623">
        <v>446.0</v>
      </c>
      <c r="Q642" s="623">
        <v>260.0</v>
      </c>
      <c r="R642" s="623">
        <v>168.0</v>
      </c>
      <c r="S642" s="623">
        <v>428.0</v>
      </c>
      <c r="T642" s="626">
        <v>444125.0</v>
      </c>
      <c r="U642" s="626">
        <v>3160246.0</v>
      </c>
      <c r="V642" s="627"/>
      <c r="W642" s="621"/>
      <c r="X642" s="621"/>
      <c r="Y642" s="621" t="s">
        <v>766</v>
      </c>
      <c r="Z642" s="621" t="s">
        <v>767</v>
      </c>
      <c r="AA642" s="621"/>
      <c r="AC642" s="620">
        <f t="shared" si="1"/>
        <v>0</v>
      </c>
    </row>
    <row r="643" ht="12.75" customHeight="1">
      <c r="A643" s="621"/>
      <c r="B643" s="621"/>
      <c r="C643" s="621"/>
      <c r="D643" s="621"/>
      <c r="E643" s="622"/>
      <c r="F643" s="631"/>
      <c r="G643" s="623"/>
      <c r="H643" s="622">
        <v>364.523</v>
      </c>
      <c r="I643" s="622">
        <f>H643+I641</f>
        <v>124198.591</v>
      </c>
      <c r="J643" s="624"/>
      <c r="K643" s="636"/>
      <c r="L643" s="625"/>
      <c r="M643" s="623"/>
      <c r="N643" s="623"/>
      <c r="O643" s="623"/>
      <c r="P643" s="623"/>
      <c r="Q643" s="623"/>
      <c r="R643" s="623"/>
      <c r="S643" s="623"/>
      <c r="T643" s="626"/>
      <c r="U643" s="626"/>
      <c r="V643" s="627" t="s">
        <v>1269</v>
      </c>
      <c r="W643" s="621"/>
      <c r="X643" s="621"/>
      <c r="Y643" s="621"/>
      <c r="Z643" s="621"/>
      <c r="AA643" s="621"/>
      <c r="AC643" s="620">
        <f t="shared" si="1"/>
        <v>17.74265586</v>
      </c>
    </row>
    <row r="644" ht="19.5" customHeight="1">
      <c r="A644" s="621">
        <f>A642+1</f>
        <v>318</v>
      </c>
      <c r="B644" s="621" t="s">
        <v>1270</v>
      </c>
      <c r="C644" s="635" t="s">
        <v>620</v>
      </c>
      <c r="D644" s="621" t="s">
        <v>353</v>
      </c>
      <c r="E644" s="622">
        <v>368.0</v>
      </c>
      <c r="F644" s="631"/>
      <c r="G644" s="623">
        <f>SUM(H642:H643)</f>
        <v>364.523</v>
      </c>
      <c r="H644" s="623"/>
      <c r="I644" s="623"/>
      <c r="J644" s="624">
        <v>243.21</v>
      </c>
      <c r="K644" s="636" t="s">
        <v>1271</v>
      </c>
      <c r="L644" s="625">
        <f>H643+H645</f>
        <v>732.523</v>
      </c>
      <c r="M644" s="623">
        <v>366.2615</v>
      </c>
      <c r="N644" s="623">
        <v>205.0</v>
      </c>
      <c r="O644" s="623">
        <v>166.0</v>
      </c>
      <c r="P644" s="623">
        <v>371.0</v>
      </c>
      <c r="Q644" s="623">
        <v>197.0</v>
      </c>
      <c r="R644" s="623">
        <v>172.0</v>
      </c>
      <c r="S644" s="623">
        <v>369.0</v>
      </c>
      <c r="T644" s="626">
        <v>444464.0</v>
      </c>
      <c r="U644" s="626">
        <v>3160380.0</v>
      </c>
      <c r="V644" s="627"/>
      <c r="W644" s="621"/>
      <c r="X644" s="621"/>
      <c r="Y644" s="621" t="s">
        <v>766</v>
      </c>
      <c r="Z644" s="621" t="s">
        <v>767</v>
      </c>
      <c r="AA644" s="621"/>
      <c r="AC644" s="620">
        <f t="shared" si="1"/>
        <v>0</v>
      </c>
    </row>
    <row r="645" ht="12.75" customHeight="1">
      <c r="A645" s="621"/>
      <c r="B645" s="621"/>
      <c r="C645" s="621"/>
      <c r="D645" s="621"/>
      <c r="E645" s="622"/>
      <c r="F645" s="631"/>
      <c r="G645" s="623"/>
      <c r="H645" s="622">
        <v>368.0</v>
      </c>
      <c r="I645" s="622">
        <f>H645+I643</f>
        <v>124566.591</v>
      </c>
      <c r="J645" s="624"/>
      <c r="K645" s="636"/>
      <c r="L645" s="625"/>
      <c r="M645" s="623"/>
      <c r="N645" s="623"/>
      <c r="O645" s="623"/>
      <c r="P645" s="623"/>
      <c r="Q645" s="623"/>
      <c r="R645" s="623"/>
      <c r="S645" s="623"/>
      <c r="T645" s="626"/>
      <c r="U645" s="626"/>
      <c r="V645" s="627" t="s">
        <v>1272</v>
      </c>
      <c r="W645" s="621"/>
      <c r="X645" s="621"/>
      <c r="Y645" s="621"/>
      <c r="Z645" s="621"/>
      <c r="AA645" s="621"/>
      <c r="AC645" s="620">
        <f t="shared" si="1"/>
        <v>17.79522729</v>
      </c>
    </row>
    <row r="646" ht="19.5" customHeight="1">
      <c r="A646" s="621">
        <f>A644+1</f>
        <v>319</v>
      </c>
      <c r="B646" s="621" t="s">
        <v>1273</v>
      </c>
      <c r="C646" s="635" t="s">
        <v>621</v>
      </c>
      <c r="D646" s="621" t="s">
        <v>353</v>
      </c>
      <c r="E646" s="621"/>
      <c r="F646" s="631"/>
      <c r="G646" s="623">
        <f>SUM(H644:H645)</f>
        <v>368</v>
      </c>
      <c r="H646" s="623"/>
      <c r="I646" s="623"/>
      <c r="J646" s="624">
        <v>246.69</v>
      </c>
      <c r="K646" s="636" t="s">
        <v>1068</v>
      </c>
      <c r="L646" s="625">
        <f>H645</f>
        <v>368</v>
      </c>
      <c r="M646" s="623">
        <v>184.0</v>
      </c>
      <c r="N646" s="623">
        <v>202.0</v>
      </c>
      <c r="O646" s="623">
        <v>0.0</v>
      </c>
      <c r="P646" s="623">
        <v>202.0</v>
      </c>
      <c r="Q646" s="623">
        <v>197.0</v>
      </c>
      <c r="R646" s="623">
        <v>0.0</v>
      </c>
      <c r="S646" s="623">
        <v>197.0</v>
      </c>
      <c r="T646" s="626">
        <v>444804.11</v>
      </c>
      <c r="U646" s="626">
        <v>3160520.532</v>
      </c>
      <c r="V646" s="627"/>
      <c r="W646" s="621"/>
      <c r="X646" s="621"/>
      <c r="Y646" s="621" t="s">
        <v>766</v>
      </c>
      <c r="Z646" s="621" t="s">
        <v>767</v>
      </c>
      <c r="AA646" s="621"/>
      <c r="AC646" s="620">
        <f t="shared" si="1"/>
        <v>0</v>
      </c>
    </row>
    <row r="647" ht="19.5" customHeight="1">
      <c r="A647" s="637" t="s">
        <v>206</v>
      </c>
      <c r="B647" s="2"/>
      <c r="C647" s="2"/>
      <c r="D647" s="2"/>
      <c r="E647" s="2"/>
      <c r="F647" s="3"/>
      <c r="G647" s="638">
        <f>SUM(G646,G644,G642,G638,G636,G634,G620,G610,G608,G602,G580,G560,G540,G518,G516,G506,G484,G464,G446,G428,G408,G390,G368,G344,G328,G322,G320,G318,G314,G312,G302,G300,G298,G296,G280,G264,G252,G250,G242,G240,G238,G234,G222,G204,G202,G192,G174,G150,G140,G128,G118,G104,G88,G74,G66,G52,G50,G38,G24,G16,G12,G10,)/1000</f>
        <v>124.566591</v>
      </c>
      <c r="H647" s="638">
        <f>SUM(H8:H646)/1000</f>
        <v>124.566591</v>
      </c>
      <c r="I647" s="639">
        <f>I645/1000</f>
        <v>124.566591</v>
      </c>
      <c r="J647" s="612"/>
      <c r="K647" s="612"/>
      <c r="L647" s="612"/>
      <c r="M647" s="612"/>
      <c r="N647" s="612"/>
      <c r="O647" s="612"/>
      <c r="P647" s="612"/>
      <c r="Q647" s="612"/>
      <c r="R647" s="612"/>
      <c r="S647" s="612"/>
      <c r="T647" s="612"/>
      <c r="U647" s="612"/>
      <c r="V647" s="612"/>
      <c r="W647" s="612"/>
      <c r="X647" s="612" t="s">
        <v>1068</v>
      </c>
      <c r="Y647" s="612" t="s">
        <v>1068</v>
      </c>
      <c r="Z647" s="612" t="s">
        <v>1068</v>
      </c>
      <c r="AA647" s="612"/>
    </row>
    <row r="648" ht="12.75" customHeight="1">
      <c r="A648" s="640"/>
      <c r="B648" s="641"/>
      <c r="C648" s="641"/>
      <c r="D648" s="641"/>
      <c r="E648" s="641"/>
      <c r="F648" s="641"/>
      <c r="G648" s="642"/>
      <c r="H648" s="641"/>
      <c r="I648" s="641"/>
      <c r="J648" s="641"/>
      <c r="K648" s="641"/>
      <c r="L648" s="641"/>
      <c r="M648" s="642"/>
      <c r="N648" s="642"/>
      <c r="O648" s="642"/>
      <c r="P648" s="642"/>
      <c r="Q648" s="642"/>
      <c r="R648" s="642"/>
      <c r="S648" s="642"/>
      <c r="T648" s="642"/>
      <c r="U648" s="642"/>
      <c r="V648" s="642"/>
      <c r="W648" s="642"/>
      <c r="X648" s="642"/>
      <c r="Y648" s="642"/>
      <c r="Z648" s="642"/>
      <c r="AA648" s="642"/>
    </row>
    <row r="649" ht="12.75" customHeight="1">
      <c r="A649" s="640"/>
      <c r="B649" s="641"/>
      <c r="C649" s="641"/>
      <c r="D649" s="641"/>
      <c r="E649" s="641"/>
      <c r="F649" s="641"/>
      <c r="G649" s="642"/>
      <c r="H649" s="642"/>
      <c r="I649" s="641"/>
      <c r="J649" s="641"/>
      <c r="K649" s="641"/>
      <c r="L649" s="641"/>
      <c r="M649" s="642"/>
      <c r="N649" s="642"/>
      <c r="O649" s="642"/>
      <c r="P649" s="642"/>
      <c r="Q649" s="642"/>
      <c r="R649" s="642"/>
      <c r="S649" s="642"/>
      <c r="T649" s="642"/>
      <c r="U649" s="642"/>
      <c r="V649" s="642"/>
      <c r="W649" s="642"/>
      <c r="X649" s="642"/>
      <c r="Y649" s="642"/>
      <c r="Z649" s="642"/>
      <c r="AA649" s="642"/>
    </row>
    <row r="650" ht="12.75" customHeight="1">
      <c r="A650" s="640"/>
      <c r="B650" s="643" t="s">
        <v>245</v>
      </c>
      <c r="C650" s="613">
        <f>COUNTIF(D8:D646,"DA-3")</f>
        <v>13</v>
      </c>
      <c r="D650" s="641"/>
      <c r="E650" s="641"/>
      <c r="F650" s="641"/>
      <c r="G650" s="642"/>
      <c r="H650" s="641"/>
      <c r="I650" s="641"/>
      <c r="J650" s="641"/>
      <c r="K650" s="641"/>
      <c r="L650" s="641"/>
      <c r="M650" s="642"/>
      <c r="N650" s="642"/>
      <c r="O650" s="642"/>
      <c r="P650" s="642"/>
      <c r="Q650" s="642"/>
      <c r="R650" s="642"/>
      <c r="S650" s="642"/>
      <c r="T650" s="642"/>
      <c r="U650" s="642"/>
      <c r="V650" s="642"/>
      <c r="W650" s="642"/>
      <c r="X650" s="642"/>
      <c r="Y650" s="642"/>
      <c r="Z650" s="642"/>
      <c r="AA650" s="642"/>
    </row>
    <row r="651" ht="12.75" customHeight="1">
      <c r="A651" s="640"/>
      <c r="B651" s="643" t="s">
        <v>242</v>
      </c>
      <c r="C651" s="613">
        <f>COUNTIF(D8:D646,"DA-1.5")</f>
        <v>18</v>
      </c>
      <c r="D651" s="641"/>
      <c r="E651" s="641"/>
      <c r="F651" s="641"/>
      <c r="G651" s="642"/>
      <c r="H651" s="641"/>
      <c r="I651" s="641"/>
      <c r="J651" s="641"/>
      <c r="K651" s="641"/>
      <c r="L651" s="641"/>
      <c r="M651" s="642"/>
      <c r="N651" s="642"/>
      <c r="O651" s="642"/>
      <c r="P651" s="642"/>
      <c r="Q651" s="642"/>
      <c r="R651" s="642"/>
      <c r="S651" s="642"/>
      <c r="T651" s="642"/>
      <c r="U651" s="642"/>
      <c r="V651" s="642"/>
      <c r="W651" s="642"/>
      <c r="X651" s="642"/>
      <c r="Y651" s="642"/>
      <c r="Z651" s="642"/>
      <c r="AA651" s="642"/>
    </row>
    <row r="652" ht="12.75" customHeight="1">
      <c r="A652" s="640"/>
      <c r="B652" s="643" t="s">
        <v>237</v>
      </c>
      <c r="C652" s="613">
        <f>COUNTIF(D8:D646,"DA+0")</f>
        <v>54</v>
      </c>
      <c r="D652" s="641"/>
      <c r="E652" s="641"/>
      <c r="F652" s="641"/>
      <c r="G652" s="642"/>
      <c r="H652" s="641"/>
      <c r="I652" s="641"/>
      <c r="J652" s="641"/>
      <c r="K652" s="641"/>
      <c r="L652" s="641"/>
      <c r="M652" s="642"/>
      <c r="N652" s="642"/>
      <c r="O652" s="642"/>
      <c r="P652" s="642"/>
      <c r="Q652" s="642"/>
      <c r="R652" s="642"/>
      <c r="S652" s="642"/>
      <c r="T652" s="642"/>
      <c r="U652" s="642"/>
      <c r="V652" s="642"/>
      <c r="W652" s="642"/>
      <c r="X652" s="642"/>
      <c r="Y652" s="642"/>
      <c r="Z652" s="642"/>
      <c r="AA652" s="642"/>
    </row>
    <row r="653" ht="12.75" customHeight="1">
      <c r="A653" s="640"/>
      <c r="B653" s="643" t="s">
        <v>856</v>
      </c>
      <c r="C653" s="613">
        <f>COUNTIF(D8:D646,"DA+1.5")</f>
        <v>0</v>
      </c>
      <c r="D653" s="641"/>
      <c r="E653" s="641"/>
      <c r="F653" s="641"/>
      <c r="G653" s="642"/>
      <c r="H653" s="641"/>
      <c r="I653" s="641"/>
      <c r="J653" s="641"/>
      <c r="K653" s="641"/>
      <c r="L653" s="641"/>
      <c r="M653" s="642"/>
      <c r="N653" s="642"/>
      <c r="O653" s="642"/>
      <c r="P653" s="642"/>
      <c r="Q653" s="642"/>
      <c r="R653" s="642"/>
      <c r="S653" s="642"/>
      <c r="T653" s="642"/>
      <c r="U653" s="642"/>
      <c r="V653" s="642"/>
      <c r="W653" s="642"/>
      <c r="X653" s="642"/>
      <c r="Y653" s="642"/>
      <c r="Z653" s="642"/>
      <c r="AA653" s="642"/>
    </row>
    <row r="654" ht="12.75" customHeight="1">
      <c r="A654" s="640"/>
      <c r="B654" s="643" t="s">
        <v>261</v>
      </c>
      <c r="C654" s="613">
        <f>COUNTIF(D8:D646,"DA+3")</f>
        <v>71</v>
      </c>
      <c r="D654" s="641"/>
      <c r="E654" s="641"/>
      <c r="F654" s="641"/>
      <c r="G654" s="642"/>
      <c r="H654" s="641"/>
      <c r="I654" s="641"/>
      <c r="J654" s="641"/>
      <c r="K654" s="641"/>
      <c r="L654" s="641"/>
      <c r="M654" s="642"/>
      <c r="N654" s="642"/>
      <c r="O654" s="642"/>
      <c r="P654" s="642"/>
      <c r="Q654" s="642"/>
      <c r="R654" s="642"/>
      <c r="S654" s="642"/>
      <c r="T654" s="642"/>
      <c r="U654" s="642"/>
      <c r="V654" s="642"/>
      <c r="W654" s="642"/>
      <c r="X654" s="642"/>
      <c r="Y654" s="642"/>
      <c r="Z654" s="642"/>
      <c r="AA654" s="642"/>
    </row>
    <row r="655" ht="12.75" customHeight="1">
      <c r="A655" s="640"/>
      <c r="B655" s="643" t="s">
        <v>895</v>
      </c>
      <c r="C655" s="613">
        <f>COUNTIF(D8:D646,"DA+4.5")</f>
        <v>0</v>
      </c>
      <c r="D655" s="641"/>
      <c r="E655" s="641"/>
      <c r="F655" s="641"/>
      <c r="G655" s="642"/>
      <c r="H655" s="641"/>
      <c r="I655" s="641"/>
      <c r="J655" s="641"/>
      <c r="K655" s="641"/>
      <c r="L655" s="641"/>
      <c r="M655" s="642"/>
      <c r="N655" s="642"/>
      <c r="O655" s="642"/>
      <c r="P655" s="642"/>
      <c r="Q655" s="642"/>
      <c r="R655" s="642"/>
      <c r="S655" s="642"/>
      <c r="T655" s="642"/>
      <c r="U655" s="642"/>
      <c r="V655" s="642"/>
      <c r="W655" s="642"/>
      <c r="X655" s="642"/>
      <c r="Y655" s="642"/>
      <c r="Z655" s="642"/>
      <c r="AA655" s="642"/>
    </row>
    <row r="656" ht="12.75" customHeight="1">
      <c r="A656" s="640"/>
      <c r="B656" s="643" t="s">
        <v>249</v>
      </c>
      <c r="C656" s="613">
        <f>COUNTIF(D8:D646,"DA+6")</f>
        <v>55</v>
      </c>
      <c r="D656" s="641"/>
      <c r="E656" s="641"/>
      <c r="F656" s="641"/>
      <c r="G656" s="642"/>
      <c r="H656" s="641"/>
      <c r="I656" s="641"/>
      <c r="J656" s="641"/>
      <c r="K656" s="641"/>
      <c r="L656" s="641"/>
      <c r="M656" s="642"/>
      <c r="N656" s="642"/>
      <c r="O656" s="642"/>
      <c r="P656" s="642"/>
      <c r="Q656" s="642"/>
      <c r="R656" s="642"/>
      <c r="S656" s="642"/>
      <c r="T656" s="642"/>
      <c r="U656" s="642"/>
      <c r="V656" s="642"/>
      <c r="W656" s="642"/>
      <c r="X656" s="642"/>
      <c r="Y656" s="642"/>
      <c r="Z656" s="642"/>
      <c r="AA656" s="642"/>
    </row>
    <row r="657" ht="12.75" customHeight="1">
      <c r="A657" s="640"/>
      <c r="B657" s="643" t="s">
        <v>251</v>
      </c>
      <c r="C657" s="613">
        <f>COUNTIF(D8:D646,"DA+9")</f>
        <v>45</v>
      </c>
      <c r="D657" s="641"/>
      <c r="E657" s="641"/>
      <c r="F657" s="641"/>
      <c r="G657" s="642"/>
      <c r="H657" s="641"/>
      <c r="I657" s="641"/>
      <c r="J657" s="641"/>
      <c r="K657" s="641"/>
      <c r="L657" s="641"/>
      <c r="M657" s="642"/>
      <c r="N657" s="642"/>
      <c r="O657" s="642"/>
      <c r="P657" s="642"/>
      <c r="Q657" s="642"/>
      <c r="R657" s="642"/>
      <c r="S657" s="642"/>
      <c r="T657" s="642"/>
      <c r="U657" s="642"/>
      <c r="V657" s="642"/>
      <c r="W657" s="642"/>
      <c r="X657" s="642"/>
      <c r="Y657" s="642"/>
      <c r="Z657" s="642"/>
      <c r="AA657" s="642"/>
    </row>
    <row r="658" ht="12.75" customHeight="1">
      <c r="A658" s="640"/>
      <c r="B658" s="643" t="s">
        <v>287</v>
      </c>
      <c r="C658" s="613">
        <f>COUNTIF(D8:D646,"DB1+0")</f>
        <v>9</v>
      </c>
      <c r="D658" s="641"/>
      <c r="E658" s="641"/>
      <c r="F658" s="641"/>
      <c r="G658" s="642"/>
      <c r="H658" s="641"/>
      <c r="I658" s="641"/>
      <c r="J658" s="641"/>
      <c r="K658" s="641"/>
      <c r="L658" s="641"/>
      <c r="M658" s="642"/>
      <c r="N658" s="642"/>
      <c r="O658" s="642"/>
      <c r="P658" s="642"/>
      <c r="Q658" s="642"/>
      <c r="R658" s="642"/>
      <c r="S658" s="642"/>
      <c r="T658" s="642"/>
      <c r="U658" s="642"/>
      <c r="V658" s="642"/>
      <c r="W658" s="642"/>
      <c r="X658" s="642"/>
      <c r="Y658" s="642"/>
      <c r="Z658" s="642"/>
      <c r="AA658" s="642"/>
    </row>
    <row r="659" ht="12.75" customHeight="1">
      <c r="A659" s="640"/>
      <c r="B659" s="643" t="s">
        <v>303</v>
      </c>
      <c r="C659" s="613">
        <f>COUNTIF(D8:D646,"DB1+3")</f>
        <v>3</v>
      </c>
      <c r="D659" s="641"/>
      <c r="E659" s="641"/>
      <c r="F659" s="641"/>
      <c r="G659" s="642"/>
      <c r="H659" s="641"/>
      <c r="I659" s="641"/>
      <c r="J659" s="641"/>
      <c r="K659" s="641"/>
      <c r="L659" s="641"/>
      <c r="M659" s="642"/>
      <c r="N659" s="642"/>
      <c r="O659" s="642"/>
      <c r="P659" s="642"/>
      <c r="Q659" s="642"/>
      <c r="R659" s="642"/>
      <c r="S659" s="642"/>
      <c r="T659" s="642"/>
      <c r="U659" s="642"/>
      <c r="V659" s="642"/>
      <c r="W659" s="642"/>
      <c r="X659" s="642"/>
      <c r="Y659" s="642"/>
      <c r="Z659" s="642"/>
      <c r="AA659" s="642"/>
    </row>
    <row r="660" ht="12.75" customHeight="1">
      <c r="A660" s="640"/>
      <c r="B660" s="643" t="s">
        <v>575</v>
      </c>
      <c r="C660" s="613">
        <f>COUNTIF(D8:D646,"DB1+6")</f>
        <v>1</v>
      </c>
      <c r="D660" s="641"/>
      <c r="E660" s="641"/>
      <c r="F660" s="641"/>
      <c r="G660" s="642"/>
      <c r="H660" s="641"/>
      <c r="I660" s="641"/>
      <c r="J660" s="641"/>
      <c r="K660" s="641"/>
      <c r="L660" s="641"/>
      <c r="M660" s="642"/>
      <c r="N660" s="642"/>
      <c r="O660" s="642"/>
      <c r="P660" s="642"/>
      <c r="Q660" s="642"/>
      <c r="R660" s="642"/>
      <c r="S660" s="642"/>
      <c r="T660" s="642"/>
      <c r="U660" s="642"/>
      <c r="V660" s="642"/>
      <c r="W660" s="642"/>
      <c r="X660" s="642"/>
      <c r="Y660" s="642"/>
      <c r="Z660" s="642"/>
      <c r="AA660" s="642"/>
    </row>
    <row r="661" ht="12.75" customHeight="1">
      <c r="A661" s="640"/>
      <c r="B661" s="643" t="s">
        <v>267</v>
      </c>
      <c r="C661" s="613">
        <f>COUNTIF(D8:D646,"DB1+9")</f>
        <v>4</v>
      </c>
      <c r="D661" s="641"/>
      <c r="E661" s="641"/>
      <c r="F661" s="641"/>
      <c r="G661" s="642"/>
      <c r="H661" s="641"/>
      <c r="I661" s="641"/>
      <c r="J661" s="641"/>
      <c r="K661" s="641"/>
      <c r="L661" s="641"/>
      <c r="M661" s="642"/>
      <c r="N661" s="642"/>
      <c r="O661" s="642"/>
      <c r="P661" s="642"/>
      <c r="Q661" s="642"/>
      <c r="R661" s="642"/>
      <c r="S661" s="642"/>
      <c r="T661" s="642"/>
      <c r="U661" s="642"/>
      <c r="V661" s="642"/>
      <c r="W661" s="642"/>
      <c r="X661" s="642"/>
      <c r="Y661" s="642"/>
      <c r="Z661" s="642"/>
      <c r="AA661" s="642"/>
    </row>
    <row r="662" ht="12.75" customHeight="1">
      <c r="A662" s="640"/>
      <c r="B662" s="643" t="s">
        <v>233</v>
      </c>
      <c r="C662" s="613">
        <v>1.0</v>
      </c>
      <c r="D662" s="641"/>
      <c r="E662" s="641"/>
      <c r="F662" s="641"/>
      <c r="G662" s="642"/>
      <c r="H662" s="641"/>
      <c r="I662" s="641"/>
      <c r="J662" s="641"/>
      <c r="K662" s="641"/>
      <c r="L662" s="641"/>
      <c r="M662" s="642"/>
      <c r="N662" s="642"/>
      <c r="O662" s="642"/>
      <c r="P662" s="642"/>
      <c r="Q662" s="642"/>
      <c r="R662" s="642"/>
      <c r="S662" s="642"/>
      <c r="T662" s="642"/>
      <c r="U662" s="642"/>
      <c r="V662" s="642"/>
      <c r="W662" s="642"/>
      <c r="X662" s="642"/>
      <c r="Y662" s="642"/>
      <c r="Z662" s="642"/>
      <c r="AA662" s="642"/>
    </row>
    <row r="663" ht="12.75" customHeight="1">
      <c r="A663" s="640"/>
      <c r="B663" s="643" t="s">
        <v>279</v>
      </c>
      <c r="C663" s="613">
        <f>COUNTIF(D8:D646,"DB2+0")</f>
        <v>7</v>
      </c>
      <c r="D663" s="644" t="s">
        <v>1274</v>
      </c>
      <c r="G663" s="642"/>
      <c r="H663" s="641"/>
      <c r="I663" s="641"/>
      <c r="J663" s="641"/>
      <c r="K663" s="641"/>
      <c r="L663" s="641"/>
      <c r="M663" s="642"/>
      <c r="N663" s="642"/>
      <c r="O663" s="642"/>
      <c r="P663" s="642"/>
      <c r="Q663" s="642"/>
      <c r="R663" s="642"/>
      <c r="S663" s="642"/>
      <c r="T663" s="642"/>
      <c r="U663" s="642"/>
      <c r="V663" s="642"/>
      <c r="W663" s="642"/>
      <c r="X663" s="642"/>
      <c r="Y663" s="642"/>
      <c r="Z663" s="642"/>
      <c r="AA663" s="642"/>
    </row>
    <row r="664" ht="12.75" customHeight="1">
      <c r="A664" s="640"/>
      <c r="B664" s="643" t="s">
        <v>257</v>
      </c>
      <c r="C664" s="613">
        <f>COUNTIF(D8:D646,"DB2+3")</f>
        <v>3</v>
      </c>
      <c r="D664" s="641"/>
      <c r="E664" s="641"/>
      <c r="F664" s="641"/>
      <c r="G664" s="642"/>
      <c r="H664" s="641"/>
      <c r="I664" s="641"/>
      <c r="J664" s="641"/>
      <c r="K664" s="641"/>
      <c r="L664" s="641"/>
      <c r="M664" s="642"/>
      <c r="N664" s="642"/>
      <c r="O664" s="642"/>
      <c r="P664" s="642"/>
      <c r="Q664" s="642"/>
      <c r="R664" s="642"/>
      <c r="S664" s="642"/>
      <c r="T664" s="642"/>
      <c r="U664" s="642"/>
      <c r="V664" s="642"/>
      <c r="W664" s="642"/>
      <c r="X664" s="642"/>
      <c r="Y664" s="642"/>
      <c r="Z664" s="642"/>
      <c r="AA664" s="642"/>
    </row>
    <row r="665" ht="12.75" customHeight="1">
      <c r="A665" s="640"/>
      <c r="B665" s="643" t="s">
        <v>617</v>
      </c>
      <c r="C665" s="613">
        <f>COUNTIF(D8:D646,"DB2+6")</f>
        <v>1</v>
      </c>
      <c r="D665" s="641"/>
      <c r="E665" s="641"/>
      <c r="F665" s="641"/>
      <c r="G665" s="642"/>
      <c r="H665" s="641"/>
      <c r="I665" s="641"/>
      <c r="J665" s="641"/>
      <c r="K665" s="641"/>
      <c r="L665" s="641"/>
      <c r="M665" s="642"/>
      <c r="N665" s="642"/>
      <c r="O665" s="642"/>
      <c r="P665" s="642"/>
      <c r="Q665" s="642"/>
      <c r="R665" s="642"/>
      <c r="S665" s="642"/>
      <c r="T665" s="642"/>
      <c r="U665" s="642"/>
      <c r="V665" s="642"/>
      <c r="W665" s="642"/>
      <c r="X665" s="642"/>
      <c r="Y665" s="642"/>
      <c r="Z665" s="642"/>
      <c r="AA665" s="642"/>
    </row>
    <row r="666" ht="12.75" customHeight="1">
      <c r="A666" s="640"/>
      <c r="B666" s="643" t="s">
        <v>600</v>
      </c>
      <c r="C666" s="613">
        <f>COUNTIF(D8:D646,"DB2+9")</f>
        <v>1</v>
      </c>
      <c r="D666" s="641"/>
      <c r="E666" s="641"/>
      <c r="F666" s="641"/>
      <c r="G666" s="642"/>
      <c r="H666" s="641"/>
      <c r="I666" s="641"/>
      <c r="J666" s="641"/>
      <c r="K666" s="641"/>
      <c r="L666" s="641"/>
      <c r="M666" s="642"/>
      <c r="N666" s="642"/>
      <c r="O666" s="642"/>
      <c r="P666" s="642"/>
      <c r="Q666" s="642"/>
      <c r="R666" s="642"/>
      <c r="S666" s="642"/>
      <c r="T666" s="642"/>
      <c r="U666" s="642"/>
      <c r="V666" s="642"/>
      <c r="W666" s="642"/>
      <c r="X666" s="642"/>
      <c r="Y666" s="642"/>
      <c r="Z666" s="642"/>
      <c r="AA666" s="642"/>
    </row>
    <row r="667" ht="12.75" customHeight="1">
      <c r="A667" s="640"/>
      <c r="B667" s="643" t="s">
        <v>334</v>
      </c>
      <c r="C667" s="613">
        <f>COUNTIF(D8:D646,"DC1+0")</f>
        <v>5</v>
      </c>
      <c r="D667" s="641"/>
      <c r="E667" s="641"/>
      <c r="F667" s="641"/>
      <c r="G667" s="642"/>
      <c r="H667" s="641"/>
      <c r="I667" s="641"/>
      <c r="J667" s="641"/>
      <c r="K667" s="641"/>
      <c r="L667" s="641"/>
      <c r="M667" s="642"/>
      <c r="N667" s="642"/>
      <c r="O667" s="642"/>
      <c r="P667" s="642"/>
      <c r="Q667" s="642"/>
      <c r="R667" s="642"/>
      <c r="S667" s="642"/>
      <c r="T667" s="642"/>
      <c r="U667" s="642"/>
      <c r="V667" s="642"/>
      <c r="W667" s="642"/>
      <c r="X667" s="642"/>
      <c r="Y667" s="642"/>
      <c r="Z667" s="642"/>
      <c r="AA667" s="642"/>
    </row>
    <row r="668" ht="12.75" customHeight="1">
      <c r="A668" s="640"/>
      <c r="B668" s="643" t="s">
        <v>380</v>
      </c>
      <c r="C668" s="613">
        <f>COUNTIF(D8:D646,"DC1+3")</f>
        <v>1</v>
      </c>
      <c r="D668" s="641"/>
      <c r="E668" s="641"/>
      <c r="F668" s="641"/>
      <c r="G668" s="642"/>
      <c r="H668" s="641"/>
      <c r="I668" s="641"/>
      <c r="J668" s="641"/>
      <c r="K668" s="641"/>
      <c r="L668" s="641"/>
      <c r="M668" s="642"/>
      <c r="N668" s="642"/>
      <c r="O668" s="642"/>
      <c r="P668" s="642"/>
      <c r="Q668" s="642"/>
      <c r="R668" s="642"/>
      <c r="S668" s="642"/>
      <c r="T668" s="642"/>
      <c r="U668" s="642"/>
      <c r="V668" s="642"/>
      <c r="W668" s="642"/>
      <c r="X668" s="642"/>
      <c r="Y668" s="642"/>
      <c r="Z668" s="642"/>
      <c r="AA668" s="642"/>
    </row>
    <row r="669" ht="12.75" customHeight="1">
      <c r="A669" s="640"/>
      <c r="B669" s="643" t="s">
        <v>406</v>
      </c>
      <c r="C669" s="613">
        <f>COUNTIF(D8:D646,"DC1+6")</f>
        <v>1</v>
      </c>
      <c r="D669" s="641"/>
      <c r="E669" s="641"/>
      <c r="F669" s="641"/>
      <c r="G669" s="642"/>
      <c r="H669" s="641"/>
      <c r="I669" s="641"/>
      <c r="J669" s="641"/>
      <c r="K669" s="641"/>
      <c r="L669" s="641"/>
      <c r="M669" s="642"/>
      <c r="N669" s="642"/>
      <c r="O669" s="642"/>
      <c r="P669" s="642"/>
      <c r="Q669" s="642"/>
      <c r="R669" s="642"/>
      <c r="S669" s="642"/>
      <c r="T669" s="642"/>
      <c r="U669" s="642"/>
      <c r="V669" s="642"/>
      <c r="W669" s="642"/>
      <c r="X669" s="642"/>
      <c r="Y669" s="642"/>
      <c r="Z669" s="642"/>
      <c r="AA669" s="642"/>
    </row>
    <row r="670" ht="12.75" customHeight="1">
      <c r="A670" s="640"/>
      <c r="B670" s="643" t="s">
        <v>602</v>
      </c>
      <c r="C670" s="613">
        <f>COUNTIF(D8:D646,"DC1+9")</f>
        <v>1</v>
      </c>
      <c r="D670" s="641"/>
      <c r="E670" s="641"/>
      <c r="F670" s="641"/>
      <c r="G670" s="642"/>
      <c r="H670" s="641"/>
      <c r="I670" s="641"/>
      <c r="J670" s="641"/>
      <c r="K670" s="641"/>
      <c r="L670" s="641"/>
      <c r="M670" s="642"/>
      <c r="N670" s="642"/>
      <c r="O670" s="642"/>
      <c r="P670" s="642"/>
      <c r="Q670" s="642"/>
      <c r="R670" s="642"/>
      <c r="S670" s="642"/>
      <c r="T670" s="642"/>
      <c r="U670" s="642"/>
      <c r="V670" s="642"/>
      <c r="W670" s="642"/>
      <c r="X670" s="642"/>
      <c r="Y670" s="642"/>
      <c r="Z670" s="642"/>
      <c r="AA670" s="642"/>
    </row>
    <row r="671" ht="12.75" customHeight="1">
      <c r="A671" s="640"/>
      <c r="B671" s="643" t="s">
        <v>864</v>
      </c>
      <c r="C671" s="613">
        <f>COUNTIF(D8:D646,"DC2-3")</f>
        <v>0</v>
      </c>
      <c r="D671" s="641"/>
      <c r="E671" s="641"/>
      <c r="F671" s="641"/>
      <c r="G671" s="642"/>
      <c r="H671" s="641"/>
      <c r="I671" s="641"/>
      <c r="J671" s="641"/>
      <c r="K671" s="641"/>
      <c r="L671" s="641"/>
      <c r="M671" s="642"/>
      <c r="N671" s="642"/>
      <c r="O671" s="642"/>
      <c r="P671" s="642"/>
      <c r="Q671" s="642"/>
      <c r="R671" s="642"/>
      <c r="S671" s="642"/>
      <c r="T671" s="642"/>
      <c r="U671" s="642"/>
      <c r="V671" s="642"/>
      <c r="W671" s="642"/>
      <c r="X671" s="642"/>
      <c r="Y671" s="642"/>
      <c r="Z671" s="642"/>
      <c r="AA671" s="642"/>
    </row>
    <row r="672" ht="12.75" customHeight="1">
      <c r="A672" s="640"/>
      <c r="B672" s="643" t="s">
        <v>371</v>
      </c>
      <c r="C672" s="613">
        <f>COUNTIF(D8:D646,"DC2+0")</f>
        <v>6</v>
      </c>
      <c r="D672" s="641"/>
      <c r="E672" s="641"/>
      <c r="F672" s="641"/>
      <c r="G672" s="642"/>
      <c r="H672" s="641"/>
      <c r="I672" s="641"/>
      <c r="J672" s="641"/>
      <c r="K672" s="641"/>
      <c r="L672" s="641"/>
      <c r="M672" s="642"/>
      <c r="N672" s="642"/>
      <c r="O672" s="642"/>
      <c r="P672" s="642"/>
      <c r="Q672" s="642"/>
      <c r="R672" s="642"/>
      <c r="S672" s="642"/>
      <c r="T672" s="642"/>
      <c r="U672" s="642"/>
      <c r="V672" s="642"/>
      <c r="W672" s="642"/>
      <c r="X672" s="642"/>
      <c r="Y672" s="642"/>
      <c r="Z672" s="642"/>
      <c r="AA672" s="642"/>
    </row>
    <row r="673" ht="12.75" customHeight="1">
      <c r="A673" s="640"/>
      <c r="B673" s="643" t="s">
        <v>417</v>
      </c>
      <c r="C673" s="613">
        <f>COUNTIF(D8:D646,"DC2+3")</f>
        <v>1</v>
      </c>
      <c r="D673" s="641"/>
      <c r="E673" s="641"/>
      <c r="F673" s="641"/>
      <c r="G673" s="642"/>
      <c r="H673" s="641"/>
      <c r="I673" s="641"/>
      <c r="J673" s="641"/>
      <c r="K673" s="641"/>
      <c r="L673" s="641"/>
      <c r="M673" s="642"/>
      <c r="N673" s="642"/>
      <c r="O673" s="642"/>
      <c r="P673" s="642"/>
      <c r="Q673" s="642"/>
      <c r="R673" s="642"/>
      <c r="S673" s="642"/>
      <c r="T673" s="642"/>
      <c r="U673" s="642"/>
      <c r="V673" s="642"/>
      <c r="W673" s="642"/>
      <c r="X673" s="642"/>
      <c r="Y673" s="642"/>
      <c r="Z673" s="642"/>
      <c r="AA673" s="642"/>
    </row>
    <row r="674" ht="12.75" customHeight="1">
      <c r="A674" s="640"/>
      <c r="B674" s="643" t="s">
        <v>1275</v>
      </c>
      <c r="C674" s="613">
        <f>COUNTIF(D8:D646,"DC2+6")</f>
        <v>0</v>
      </c>
      <c r="D674" s="641"/>
      <c r="E674" s="641"/>
      <c r="F674" s="641"/>
      <c r="G674" s="642"/>
      <c r="H674" s="641"/>
      <c r="I674" s="641"/>
      <c r="J674" s="641"/>
      <c r="K674" s="641"/>
      <c r="L674" s="641"/>
      <c r="M674" s="642"/>
      <c r="N674" s="642"/>
      <c r="O674" s="642"/>
      <c r="P674" s="642"/>
      <c r="Q674" s="642"/>
      <c r="R674" s="642"/>
      <c r="S674" s="642"/>
      <c r="T674" s="642"/>
      <c r="U674" s="642"/>
      <c r="V674" s="642"/>
      <c r="W674" s="642"/>
      <c r="X674" s="642"/>
      <c r="Y674" s="642"/>
      <c r="Z674" s="642"/>
      <c r="AA674" s="642"/>
    </row>
    <row r="675" ht="12.75" customHeight="1">
      <c r="A675" s="640"/>
      <c r="B675" s="643" t="s">
        <v>265</v>
      </c>
      <c r="C675" s="613">
        <f>COUNTIF(D8:D646,"DC2+9")</f>
        <v>2</v>
      </c>
      <c r="D675" s="641"/>
      <c r="E675" s="641"/>
      <c r="F675" s="641"/>
      <c r="G675" s="642"/>
      <c r="H675" s="641"/>
      <c r="I675" s="641"/>
      <c r="J675" s="641"/>
      <c r="K675" s="641"/>
      <c r="L675" s="641"/>
      <c r="M675" s="642"/>
      <c r="N675" s="642"/>
      <c r="O675" s="642"/>
      <c r="P675" s="642"/>
      <c r="Q675" s="642"/>
      <c r="R675" s="642"/>
      <c r="S675" s="642"/>
      <c r="T675" s="642"/>
      <c r="U675" s="642"/>
      <c r="V675" s="642"/>
      <c r="W675" s="642"/>
      <c r="X675" s="642"/>
      <c r="Y675" s="642"/>
      <c r="Z675" s="642"/>
      <c r="AA675" s="642"/>
    </row>
    <row r="676" ht="12.75" customHeight="1">
      <c r="A676" s="640"/>
      <c r="B676" s="643" t="s">
        <v>897</v>
      </c>
      <c r="C676" s="613">
        <f>COUNTIF(D8:D646,"DC2+15")</f>
        <v>0</v>
      </c>
      <c r="D676" s="641"/>
      <c r="E676" s="641"/>
      <c r="F676" s="641"/>
      <c r="G676" s="642"/>
      <c r="H676" s="641"/>
      <c r="I676" s="641"/>
      <c r="J676" s="641"/>
      <c r="K676" s="641"/>
      <c r="L676" s="641"/>
      <c r="M676" s="642"/>
      <c r="N676" s="642"/>
      <c r="O676" s="642"/>
      <c r="P676" s="642"/>
      <c r="Q676" s="642"/>
      <c r="R676" s="642"/>
      <c r="S676" s="642"/>
      <c r="T676" s="642"/>
      <c r="U676" s="642"/>
      <c r="V676" s="642"/>
      <c r="W676" s="642"/>
      <c r="X676" s="642"/>
      <c r="Y676" s="642"/>
      <c r="Z676" s="642"/>
      <c r="AA676" s="642"/>
    </row>
    <row r="677" ht="12.75" customHeight="1">
      <c r="A677" s="640"/>
      <c r="B677" s="643" t="s">
        <v>1276</v>
      </c>
      <c r="C677" s="613">
        <f>COUNTIF(D8:D646,"DD45-3")</f>
        <v>0</v>
      </c>
      <c r="D677" s="641"/>
      <c r="E677" s="641"/>
      <c r="F677" s="641"/>
      <c r="G677" s="642"/>
      <c r="H677" s="641"/>
      <c r="I677" s="641"/>
      <c r="J677" s="641"/>
      <c r="K677" s="641"/>
      <c r="L677" s="641"/>
      <c r="M677" s="642"/>
      <c r="N677" s="642"/>
      <c r="O677" s="642"/>
      <c r="P677" s="642"/>
      <c r="Q677" s="642"/>
      <c r="R677" s="642"/>
      <c r="S677" s="642"/>
      <c r="T677" s="642"/>
      <c r="U677" s="642"/>
      <c r="V677" s="642"/>
      <c r="W677" s="642"/>
      <c r="X677" s="642"/>
      <c r="Y677" s="642"/>
      <c r="Z677" s="642"/>
      <c r="AA677" s="642"/>
    </row>
    <row r="678" ht="12.75" customHeight="1">
      <c r="A678" s="640"/>
      <c r="B678" s="643" t="s">
        <v>239</v>
      </c>
      <c r="C678" s="613">
        <f>COUNTIF(D8:D646,"DD45+0")</f>
        <v>2</v>
      </c>
      <c r="D678" s="641"/>
      <c r="E678" s="641"/>
      <c r="F678" s="641"/>
      <c r="G678" s="642"/>
      <c r="H678" s="641"/>
      <c r="I678" s="641"/>
      <c r="J678" s="641"/>
      <c r="K678" s="641"/>
      <c r="L678" s="641"/>
      <c r="M678" s="642"/>
      <c r="N678" s="642"/>
      <c r="O678" s="642"/>
      <c r="P678" s="642"/>
      <c r="Q678" s="642"/>
      <c r="R678" s="642"/>
      <c r="S678" s="642"/>
      <c r="T678" s="642"/>
      <c r="U678" s="642"/>
      <c r="V678" s="642"/>
      <c r="W678" s="642"/>
      <c r="X678" s="642"/>
      <c r="Y678" s="642"/>
      <c r="Z678" s="642"/>
      <c r="AA678" s="642"/>
    </row>
    <row r="679" ht="12.75" customHeight="1">
      <c r="A679" s="640"/>
      <c r="B679" s="643" t="s">
        <v>863</v>
      </c>
      <c r="C679" s="613">
        <f>COUNTIF(D8:D646,"DD45+3")</f>
        <v>0</v>
      </c>
      <c r="D679" s="641"/>
      <c r="E679" s="641"/>
      <c r="F679" s="641"/>
      <c r="G679" s="642"/>
      <c r="H679" s="641"/>
      <c r="I679" s="641"/>
      <c r="J679" s="641"/>
      <c r="K679" s="641"/>
      <c r="L679" s="641"/>
      <c r="M679" s="642"/>
      <c r="N679" s="642"/>
      <c r="O679" s="642"/>
      <c r="P679" s="642"/>
      <c r="Q679" s="642"/>
      <c r="R679" s="642"/>
      <c r="S679" s="642"/>
      <c r="T679" s="642"/>
      <c r="U679" s="642"/>
      <c r="V679" s="642"/>
      <c r="W679" s="642"/>
      <c r="X679" s="642"/>
      <c r="Y679" s="642"/>
      <c r="Z679" s="642"/>
      <c r="AA679" s="642"/>
    </row>
    <row r="680" ht="12.75" customHeight="1">
      <c r="A680" s="640"/>
      <c r="B680" s="643" t="s">
        <v>865</v>
      </c>
      <c r="C680" s="613">
        <f>COUNTIF(D8:D646,"DD45+6")</f>
        <v>0</v>
      </c>
      <c r="D680" s="641"/>
      <c r="E680" s="641"/>
      <c r="F680" s="641"/>
      <c r="G680" s="642"/>
      <c r="H680" s="641"/>
      <c r="I680" s="641"/>
      <c r="J680" s="641"/>
      <c r="K680" s="641"/>
      <c r="L680" s="641"/>
      <c r="M680" s="642"/>
      <c r="N680" s="642"/>
      <c r="O680" s="642"/>
      <c r="P680" s="642"/>
      <c r="Q680" s="642"/>
      <c r="R680" s="642"/>
      <c r="S680" s="642"/>
      <c r="T680" s="642"/>
      <c r="U680" s="642"/>
      <c r="V680" s="642"/>
      <c r="W680" s="642"/>
      <c r="X680" s="642"/>
      <c r="Y680" s="642"/>
      <c r="Z680" s="642"/>
      <c r="AA680" s="642"/>
    </row>
    <row r="681" ht="12.75" customHeight="1">
      <c r="A681" s="640"/>
      <c r="B681" s="643" t="s">
        <v>415</v>
      </c>
      <c r="C681" s="613">
        <f>COUNTIF(D8:D646,"DD45+9")</f>
        <v>2</v>
      </c>
      <c r="D681" s="641"/>
      <c r="E681" s="641"/>
      <c r="F681" s="641"/>
      <c r="G681" s="642"/>
      <c r="H681" s="641"/>
      <c r="I681" s="641"/>
      <c r="J681" s="641"/>
      <c r="K681" s="641"/>
      <c r="L681" s="641"/>
      <c r="M681" s="642"/>
      <c r="N681" s="642"/>
      <c r="O681" s="642"/>
      <c r="P681" s="642"/>
      <c r="Q681" s="642"/>
      <c r="R681" s="642"/>
      <c r="S681" s="642"/>
      <c r="T681" s="642"/>
      <c r="U681" s="642"/>
      <c r="V681" s="642"/>
      <c r="W681" s="642"/>
      <c r="X681" s="642"/>
      <c r="Y681" s="642"/>
      <c r="Z681" s="642"/>
      <c r="AA681" s="642"/>
    </row>
    <row r="682" ht="12.75" customHeight="1">
      <c r="A682" s="640"/>
      <c r="B682" s="643" t="s">
        <v>389</v>
      </c>
      <c r="C682" s="613">
        <f>COUNTIF(D8:D646,"DD60+0")</f>
        <v>2</v>
      </c>
      <c r="D682" s="644" t="s">
        <v>1274</v>
      </c>
      <c r="G682" s="642"/>
      <c r="H682" s="641"/>
      <c r="I682" s="641"/>
      <c r="J682" s="641"/>
      <c r="K682" s="641"/>
      <c r="L682" s="641"/>
      <c r="M682" s="642"/>
      <c r="N682" s="642"/>
      <c r="O682" s="642"/>
      <c r="P682" s="642"/>
      <c r="Q682" s="642"/>
      <c r="R682" s="642"/>
      <c r="S682" s="642"/>
      <c r="T682" s="642"/>
      <c r="U682" s="642"/>
      <c r="V682" s="642"/>
      <c r="W682" s="642"/>
      <c r="X682" s="642"/>
      <c r="Y682" s="642"/>
      <c r="Z682" s="642"/>
      <c r="AA682" s="642"/>
    </row>
    <row r="683" ht="12.75" customHeight="1">
      <c r="A683" s="640"/>
      <c r="B683" s="643" t="s">
        <v>231</v>
      </c>
      <c r="C683" s="613">
        <f>COUNTIF(D8:D646,"DD60+3")</f>
        <v>2</v>
      </c>
      <c r="D683" s="641"/>
      <c r="E683" s="641"/>
      <c r="F683" s="641"/>
      <c r="G683" s="642"/>
      <c r="H683" s="641"/>
      <c r="I683" s="641"/>
      <c r="J683" s="641"/>
      <c r="K683" s="641"/>
      <c r="L683" s="641"/>
      <c r="M683" s="642"/>
      <c r="N683" s="642"/>
      <c r="O683" s="642"/>
      <c r="P683" s="642"/>
      <c r="Q683" s="642"/>
      <c r="R683" s="642"/>
      <c r="S683" s="642"/>
      <c r="T683" s="642"/>
      <c r="U683" s="642"/>
      <c r="V683" s="642"/>
      <c r="W683" s="642"/>
      <c r="X683" s="642"/>
      <c r="Y683" s="642"/>
      <c r="Z683" s="642"/>
      <c r="AA683" s="642"/>
    </row>
    <row r="684" ht="12.75" customHeight="1">
      <c r="A684" s="640"/>
      <c r="B684" s="643" t="s">
        <v>419</v>
      </c>
      <c r="C684" s="613">
        <f>COUNTIF(D8:D646,"DD60+6")</f>
        <v>1</v>
      </c>
      <c r="D684" s="641"/>
      <c r="E684" s="641"/>
      <c r="F684" s="641"/>
      <c r="G684" s="642"/>
      <c r="H684" s="641"/>
      <c r="I684" s="641"/>
      <c r="J684" s="641"/>
      <c r="K684" s="641"/>
      <c r="L684" s="641"/>
      <c r="M684" s="642"/>
      <c r="N684" s="642"/>
      <c r="O684" s="642"/>
      <c r="P684" s="642"/>
      <c r="Q684" s="642"/>
      <c r="R684" s="642"/>
      <c r="S684" s="642"/>
      <c r="T684" s="642"/>
      <c r="U684" s="642"/>
      <c r="V684" s="642"/>
      <c r="W684" s="642"/>
      <c r="X684" s="642"/>
      <c r="Y684" s="642"/>
      <c r="Z684" s="642"/>
      <c r="AA684" s="642"/>
    </row>
    <row r="685" ht="12.75" customHeight="1">
      <c r="A685" s="640"/>
      <c r="B685" s="643" t="s">
        <v>421</v>
      </c>
      <c r="C685" s="613">
        <f>COUNTIF(D8:D646,"DD60+9")</f>
        <v>1</v>
      </c>
      <c r="D685" s="641"/>
      <c r="E685" s="641"/>
      <c r="F685" s="641"/>
      <c r="G685" s="642"/>
      <c r="H685" s="641"/>
      <c r="I685" s="641"/>
      <c r="J685" s="641"/>
      <c r="K685" s="641"/>
      <c r="L685" s="641"/>
      <c r="M685" s="642"/>
      <c r="N685" s="642"/>
      <c r="O685" s="642"/>
      <c r="P685" s="642"/>
      <c r="Q685" s="642"/>
      <c r="R685" s="642"/>
      <c r="S685" s="642"/>
      <c r="T685" s="642"/>
      <c r="U685" s="642"/>
      <c r="V685" s="642"/>
      <c r="W685" s="642"/>
      <c r="X685" s="642"/>
      <c r="Y685" s="642"/>
      <c r="Z685" s="642"/>
      <c r="AA685" s="642"/>
    </row>
    <row r="686" ht="12.75" customHeight="1">
      <c r="A686" s="640"/>
      <c r="B686" s="643" t="s">
        <v>353</v>
      </c>
      <c r="C686" s="613">
        <f>COUNTIF(D8:D646,"DD60+18")</f>
        <v>3</v>
      </c>
      <c r="D686" s="644" t="s">
        <v>1277</v>
      </c>
      <c r="G686" s="642"/>
      <c r="H686" s="641"/>
      <c r="I686" s="641"/>
      <c r="J686" s="641"/>
      <c r="K686" s="641"/>
      <c r="L686" s="641"/>
      <c r="M686" s="642"/>
      <c r="N686" s="642"/>
      <c r="O686" s="642"/>
      <c r="P686" s="642"/>
      <c r="Q686" s="642"/>
      <c r="R686" s="642"/>
      <c r="S686" s="642"/>
      <c r="T686" s="642"/>
      <c r="U686" s="642"/>
      <c r="V686" s="642"/>
      <c r="W686" s="642"/>
      <c r="X686" s="642"/>
      <c r="Y686" s="642"/>
      <c r="Z686" s="642"/>
      <c r="AA686" s="642"/>
    </row>
    <row r="687" ht="12.75" customHeight="1">
      <c r="A687" s="640"/>
      <c r="B687" s="643" t="s">
        <v>351</v>
      </c>
      <c r="C687" s="613">
        <f>COUNTIF(D8:D646,"DD60+25")</f>
        <v>1</v>
      </c>
      <c r="D687" s="641"/>
      <c r="E687" s="641"/>
      <c r="F687" s="641"/>
      <c r="G687" s="642"/>
      <c r="H687" s="641"/>
      <c r="I687" s="641"/>
      <c r="J687" s="641"/>
      <c r="K687" s="641"/>
      <c r="L687" s="641"/>
      <c r="M687" s="642"/>
      <c r="N687" s="642"/>
      <c r="O687" s="642"/>
      <c r="P687" s="642"/>
      <c r="Q687" s="642"/>
      <c r="R687" s="642"/>
      <c r="S687" s="642"/>
      <c r="T687" s="642"/>
      <c r="U687" s="642"/>
      <c r="V687" s="642"/>
      <c r="W687" s="642"/>
      <c r="X687" s="642"/>
      <c r="Y687" s="642"/>
      <c r="Z687" s="642"/>
      <c r="AA687" s="642"/>
    </row>
    <row r="688" ht="12.75" customHeight="1">
      <c r="A688" s="640"/>
      <c r="B688" s="643" t="s">
        <v>430</v>
      </c>
      <c r="C688" s="613">
        <f>COUNTIF(D8:D646,"DD60+35")</f>
        <v>2</v>
      </c>
      <c r="D688" s="644" t="s">
        <v>1278</v>
      </c>
      <c r="G688" s="642"/>
      <c r="H688" s="641"/>
      <c r="I688" s="641"/>
      <c r="J688" s="641"/>
      <c r="K688" s="641"/>
      <c r="L688" s="641"/>
      <c r="M688" s="642"/>
      <c r="N688" s="642"/>
      <c r="O688" s="642"/>
      <c r="P688" s="642"/>
      <c r="Q688" s="642"/>
      <c r="R688" s="642"/>
      <c r="S688" s="642"/>
      <c r="T688" s="642"/>
      <c r="U688" s="642"/>
      <c r="V688" s="642"/>
      <c r="W688" s="642"/>
      <c r="X688" s="642"/>
      <c r="Y688" s="642"/>
      <c r="Z688" s="642"/>
      <c r="AA688" s="642"/>
    </row>
    <row r="689" ht="12.75" customHeight="1">
      <c r="A689" s="640"/>
      <c r="B689" s="641"/>
      <c r="C689" s="641"/>
      <c r="D689" s="641"/>
      <c r="E689" s="641"/>
      <c r="F689" s="641"/>
      <c r="G689" s="642"/>
      <c r="H689" s="641"/>
      <c r="I689" s="641"/>
      <c r="J689" s="641"/>
      <c r="K689" s="641"/>
      <c r="L689" s="641"/>
      <c r="M689" s="642"/>
      <c r="N689" s="642"/>
      <c r="O689" s="642"/>
      <c r="P689" s="642"/>
      <c r="Q689" s="642"/>
      <c r="R689" s="642"/>
      <c r="S689" s="642"/>
      <c r="T689" s="642"/>
      <c r="U689" s="642"/>
      <c r="V689" s="642"/>
      <c r="W689" s="642"/>
      <c r="X689" s="642"/>
      <c r="Y689" s="642"/>
      <c r="Z689" s="642"/>
      <c r="AA689" s="642"/>
    </row>
    <row r="690" ht="12.75" customHeight="1">
      <c r="A690" s="640"/>
      <c r="B690" s="641" t="s">
        <v>206</v>
      </c>
      <c r="C690" s="641">
        <f>SUM(C650:C689)</f>
        <v>319</v>
      </c>
      <c r="D690" s="641"/>
      <c r="E690" s="641"/>
      <c r="F690" s="641"/>
      <c r="G690" s="642"/>
      <c r="H690" s="641"/>
      <c r="I690" s="641"/>
      <c r="J690" s="641"/>
      <c r="K690" s="641"/>
      <c r="L690" s="641"/>
      <c r="M690" s="642"/>
      <c r="N690" s="642"/>
      <c r="O690" s="642"/>
      <c r="P690" s="642"/>
      <c r="Q690" s="642"/>
      <c r="R690" s="642"/>
      <c r="S690" s="642"/>
      <c r="T690" s="642"/>
      <c r="U690" s="642"/>
      <c r="V690" s="642"/>
      <c r="W690" s="642"/>
      <c r="X690" s="642"/>
      <c r="Y690" s="642"/>
      <c r="Z690" s="642"/>
      <c r="AA690" s="642"/>
    </row>
    <row r="691" ht="12.75" customHeight="1">
      <c r="A691" s="640"/>
      <c r="B691" s="641"/>
      <c r="C691" s="641"/>
      <c r="D691" s="641"/>
      <c r="E691" s="641"/>
      <c r="F691" s="641"/>
      <c r="G691" s="642"/>
      <c r="H691" s="641"/>
      <c r="I691" s="641"/>
      <c r="J691" s="641"/>
      <c r="K691" s="641"/>
      <c r="L691" s="641"/>
      <c r="M691" s="642"/>
      <c r="N691" s="642"/>
      <c r="O691" s="642"/>
      <c r="P691" s="642"/>
      <c r="Q691" s="642"/>
      <c r="R691" s="642"/>
      <c r="S691" s="642"/>
      <c r="T691" s="642"/>
      <c r="U691" s="642"/>
      <c r="V691" s="642"/>
      <c r="W691" s="642"/>
      <c r="X691" s="642"/>
      <c r="Y691" s="642"/>
      <c r="Z691" s="642"/>
      <c r="AA691" s="642"/>
    </row>
    <row r="692" ht="12.75" customHeight="1">
      <c r="A692" s="640"/>
      <c r="B692" s="641"/>
      <c r="C692" s="641"/>
      <c r="D692" s="641"/>
      <c r="E692" s="641"/>
      <c r="F692" s="641"/>
      <c r="G692" s="642"/>
      <c r="H692" s="641"/>
      <c r="I692" s="641"/>
      <c r="J692" s="641"/>
      <c r="K692" s="641"/>
      <c r="L692" s="641"/>
      <c r="M692" s="642"/>
      <c r="N692" s="642"/>
      <c r="O692" s="642"/>
      <c r="P692" s="642"/>
      <c r="Q692" s="642"/>
      <c r="R692" s="642"/>
      <c r="S692" s="642"/>
      <c r="T692" s="642"/>
      <c r="U692" s="642"/>
      <c r="V692" s="642"/>
      <c r="W692" s="642"/>
      <c r="X692" s="642"/>
      <c r="Y692" s="642"/>
      <c r="Z692" s="642"/>
      <c r="AA692" s="642"/>
    </row>
    <row r="693" ht="12.75" customHeight="1">
      <c r="A693" s="640"/>
      <c r="B693" s="641"/>
      <c r="C693" s="641"/>
      <c r="D693" s="641"/>
      <c r="E693" s="641"/>
      <c r="F693" s="641"/>
      <c r="G693" s="642"/>
      <c r="H693" s="641"/>
      <c r="I693" s="641"/>
      <c r="J693" s="641"/>
      <c r="K693" s="641"/>
      <c r="L693" s="641"/>
      <c r="M693" s="642"/>
      <c r="N693" s="642"/>
      <c r="O693" s="642"/>
      <c r="P693" s="642"/>
      <c r="Q693" s="642"/>
      <c r="R693" s="642"/>
      <c r="S693" s="642"/>
      <c r="T693" s="642"/>
      <c r="U693" s="642"/>
      <c r="V693" s="642"/>
      <c r="W693" s="642"/>
      <c r="X693" s="642"/>
      <c r="Y693" s="642"/>
      <c r="Z693" s="642"/>
      <c r="AA693" s="642"/>
    </row>
    <row r="694" ht="12.75" customHeight="1">
      <c r="A694" s="640"/>
      <c r="B694" s="641"/>
      <c r="C694" s="641"/>
      <c r="D694" s="641"/>
      <c r="E694" s="641"/>
      <c r="F694" s="641"/>
      <c r="G694" s="642"/>
      <c r="H694" s="641"/>
      <c r="I694" s="641"/>
      <c r="J694" s="641"/>
      <c r="K694" s="641"/>
      <c r="L694" s="641"/>
      <c r="M694" s="642"/>
      <c r="N694" s="642"/>
      <c r="O694" s="642"/>
      <c r="P694" s="642"/>
      <c r="Q694" s="642"/>
      <c r="R694" s="642"/>
      <c r="S694" s="642"/>
      <c r="T694" s="642"/>
      <c r="U694" s="642"/>
      <c r="V694" s="642"/>
      <c r="W694" s="642"/>
      <c r="X694" s="642"/>
      <c r="Y694" s="642"/>
      <c r="Z694" s="642"/>
      <c r="AA694" s="642"/>
    </row>
    <row r="695" ht="12.75" customHeight="1">
      <c r="A695" s="640"/>
      <c r="B695" s="641"/>
      <c r="C695" s="641"/>
      <c r="D695" s="641"/>
      <c r="E695" s="641"/>
      <c r="F695" s="641"/>
      <c r="G695" s="642"/>
      <c r="H695" s="641"/>
      <c r="I695" s="641"/>
      <c r="J695" s="641"/>
      <c r="K695" s="641"/>
      <c r="L695" s="641"/>
      <c r="M695" s="642"/>
      <c r="N695" s="642"/>
      <c r="O695" s="642"/>
      <c r="P695" s="642"/>
      <c r="Q695" s="642"/>
      <c r="R695" s="642"/>
      <c r="S695" s="642"/>
      <c r="T695" s="642"/>
      <c r="U695" s="642"/>
      <c r="V695" s="642"/>
      <c r="W695" s="642"/>
      <c r="X695" s="642"/>
      <c r="Y695" s="642"/>
      <c r="Z695" s="642"/>
      <c r="AA695" s="642"/>
    </row>
    <row r="696" ht="12.75" customHeight="1">
      <c r="A696" s="640"/>
      <c r="B696" s="641"/>
      <c r="C696" s="641"/>
      <c r="D696" s="641"/>
      <c r="E696" s="641"/>
      <c r="F696" s="641"/>
      <c r="G696" s="642"/>
      <c r="H696" s="641"/>
      <c r="I696" s="641"/>
      <c r="J696" s="641"/>
      <c r="K696" s="641"/>
      <c r="L696" s="641"/>
      <c r="M696" s="642"/>
      <c r="N696" s="642"/>
      <c r="O696" s="642"/>
      <c r="P696" s="642"/>
      <c r="Q696" s="642"/>
      <c r="R696" s="642"/>
      <c r="S696" s="642"/>
      <c r="T696" s="642"/>
      <c r="U696" s="642"/>
      <c r="V696" s="642"/>
      <c r="W696" s="642"/>
      <c r="X696" s="642"/>
      <c r="Y696" s="642"/>
      <c r="Z696" s="642"/>
      <c r="AA696" s="642"/>
    </row>
    <row r="697" ht="12.75" customHeight="1">
      <c r="A697" s="640"/>
      <c r="B697" s="641"/>
      <c r="C697" s="641"/>
      <c r="D697" s="641"/>
      <c r="E697" s="641"/>
      <c r="F697" s="641"/>
      <c r="G697" s="642"/>
      <c r="H697" s="641"/>
      <c r="I697" s="641"/>
      <c r="J697" s="641"/>
      <c r="K697" s="641"/>
      <c r="L697" s="641"/>
      <c r="M697" s="642"/>
      <c r="N697" s="642"/>
      <c r="O697" s="642"/>
      <c r="P697" s="642"/>
      <c r="Q697" s="642"/>
      <c r="R697" s="642"/>
      <c r="S697" s="642"/>
      <c r="T697" s="642"/>
      <c r="U697" s="642"/>
      <c r="V697" s="642"/>
      <c r="W697" s="642"/>
      <c r="X697" s="642"/>
      <c r="Y697" s="642"/>
      <c r="Z697" s="642"/>
      <c r="AA697" s="642"/>
    </row>
    <row r="698" ht="12.75" customHeight="1">
      <c r="A698" s="640"/>
      <c r="B698" s="641"/>
      <c r="C698" s="641"/>
      <c r="D698" s="641"/>
      <c r="E698" s="641"/>
      <c r="F698" s="641"/>
      <c r="G698" s="642"/>
      <c r="H698" s="641"/>
      <c r="I698" s="641"/>
      <c r="J698" s="641"/>
      <c r="K698" s="641"/>
      <c r="L698" s="641"/>
      <c r="M698" s="642"/>
      <c r="N698" s="642"/>
      <c r="O698" s="642"/>
      <c r="P698" s="642"/>
      <c r="Q698" s="642"/>
      <c r="R698" s="642"/>
      <c r="S698" s="642"/>
      <c r="T698" s="642"/>
      <c r="U698" s="642"/>
      <c r="V698" s="642"/>
      <c r="W698" s="642"/>
      <c r="X698" s="642"/>
      <c r="Y698" s="642"/>
      <c r="Z698" s="642"/>
      <c r="AA698" s="642"/>
    </row>
    <row r="699" ht="12.75" customHeight="1">
      <c r="A699" s="640"/>
      <c r="B699" s="641"/>
      <c r="C699" s="641"/>
      <c r="D699" s="641"/>
      <c r="E699" s="641"/>
      <c r="F699" s="641"/>
      <c r="G699" s="642"/>
      <c r="H699" s="641"/>
      <c r="I699" s="641"/>
      <c r="J699" s="641"/>
      <c r="K699" s="641"/>
      <c r="L699" s="641"/>
      <c r="M699" s="642"/>
      <c r="N699" s="642"/>
      <c r="O699" s="642"/>
      <c r="P699" s="642"/>
      <c r="Q699" s="642"/>
      <c r="R699" s="642"/>
      <c r="S699" s="642"/>
      <c r="T699" s="642"/>
      <c r="U699" s="642"/>
      <c r="V699" s="642"/>
      <c r="W699" s="642"/>
      <c r="X699" s="642"/>
      <c r="Y699" s="642"/>
      <c r="Z699" s="642"/>
      <c r="AA699" s="642"/>
    </row>
    <row r="700" ht="12.75" customHeight="1">
      <c r="A700" s="640"/>
      <c r="B700" s="641"/>
      <c r="C700" s="641"/>
      <c r="D700" s="641"/>
      <c r="E700" s="641"/>
      <c r="F700" s="641"/>
      <c r="G700" s="642"/>
      <c r="H700" s="641"/>
      <c r="I700" s="641"/>
      <c r="J700" s="641"/>
      <c r="K700" s="641"/>
      <c r="L700" s="641"/>
      <c r="M700" s="642"/>
      <c r="N700" s="642"/>
      <c r="O700" s="642"/>
      <c r="P700" s="642"/>
      <c r="Q700" s="642"/>
      <c r="R700" s="642"/>
      <c r="S700" s="642"/>
      <c r="T700" s="642"/>
      <c r="U700" s="642"/>
      <c r="V700" s="642"/>
      <c r="W700" s="642"/>
      <c r="X700" s="642"/>
      <c r="Y700" s="642"/>
      <c r="Z700" s="642"/>
      <c r="AA700" s="642"/>
    </row>
    <row r="701" ht="12.75" customHeight="1">
      <c r="A701" s="640"/>
      <c r="B701" s="641"/>
      <c r="C701" s="641"/>
      <c r="D701" s="641"/>
      <c r="E701" s="641"/>
      <c r="F701" s="641"/>
      <c r="G701" s="642"/>
      <c r="H701" s="641"/>
      <c r="I701" s="641"/>
      <c r="J701" s="641"/>
      <c r="K701" s="641"/>
      <c r="L701" s="641"/>
      <c r="M701" s="642"/>
      <c r="N701" s="642"/>
      <c r="O701" s="642"/>
      <c r="P701" s="642"/>
      <c r="Q701" s="642"/>
      <c r="R701" s="642"/>
      <c r="S701" s="642"/>
      <c r="T701" s="642"/>
      <c r="U701" s="642"/>
      <c r="V701" s="642"/>
      <c r="W701" s="642"/>
      <c r="X701" s="642"/>
      <c r="Y701" s="642"/>
      <c r="Z701" s="642"/>
      <c r="AA701" s="642"/>
    </row>
    <row r="702" ht="12.75" customHeight="1">
      <c r="A702" s="640"/>
      <c r="B702" s="641"/>
      <c r="C702" s="641"/>
      <c r="D702" s="641"/>
      <c r="E702" s="641"/>
      <c r="F702" s="641"/>
      <c r="G702" s="642"/>
      <c r="H702" s="641"/>
      <c r="I702" s="641"/>
      <c r="J702" s="641"/>
      <c r="K702" s="641"/>
      <c r="L702" s="641"/>
      <c r="M702" s="642"/>
      <c r="N702" s="642"/>
      <c r="O702" s="642"/>
      <c r="P702" s="642"/>
      <c r="Q702" s="642"/>
      <c r="R702" s="642"/>
      <c r="S702" s="642"/>
      <c r="T702" s="642"/>
      <c r="U702" s="642"/>
      <c r="V702" s="642"/>
      <c r="W702" s="642"/>
      <c r="X702" s="642"/>
      <c r="Y702" s="642"/>
      <c r="Z702" s="642"/>
      <c r="AA702" s="642"/>
    </row>
    <row r="703" ht="12.75" customHeight="1">
      <c r="A703" s="640"/>
      <c r="B703" s="641"/>
      <c r="C703" s="641"/>
      <c r="D703" s="641"/>
      <c r="E703" s="641"/>
      <c r="F703" s="641"/>
      <c r="G703" s="642"/>
      <c r="H703" s="641"/>
      <c r="I703" s="641"/>
      <c r="J703" s="641"/>
      <c r="K703" s="641"/>
      <c r="L703" s="641"/>
      <c r="M703" s="642"/>
      <c r="N703" s="642"/>
      <c r="O703" s="642"/>
      <c r="P703" s="642"/>
      <c r="Q703" s="642"/>
      <c r="R703" s="642"/>
      <c r="S703" s="642"/>
      <c r="T703" s="642"/>
      <c r="U703" s="642"/>
      <c r="V703" s="642"/>
      <c r="W703" s="642"/>
      <c r="X703" s="642"/>
      <c r="Y703" s="642"/>
      <c r="Z703" s="642"/>
      <c r="AA703" s="642"/>
    </row>
    <row r="704" ht="12.75" customHeight="1">
      <c r="A704" s="640"/>
      <c r="B704" s="641"/>
      <c r="C704" s="641"/>
      <c r="D704" s="641"/>
      <c r="E704" s="641"/>
      <c r="F704" s="641"/>
      <c r="G704" s="642"/>
      <c r="H704" s="641"/>
      <c r="I704" s="641"/>
      <c r="J704" s="641"/>
      <c r="K704" s="641"/>
      <c r="L704" s="641"/>
      <c r="M704" s="642"/>
      <c r="N704" s="642"/>
      <c r="O704" s="642"/>
      <c r="P704" s="642"/>
      <c r="Q704" s="642"/>
      <c r="R704" s="642"/>
      <c r="S704" s="642"/>
      <c r="T704" s="642"/>
      <c r="U704" s="642"/>
      <c r="V704" s="642"/>
      <c r="W704" s="642"/>
      <c r="X704" s="642"/>
      <c r="Y704" s="642"/>
      <c r="Z704" s="642"/>
      <c r="AA704" s="642"/>
    </row>
    <row r="705" ht="12.75" customHeight="1">
      <c r="A705" s="640"/>
      <c r="B705" s="641"/>
      <c r="C705" s="641"/>
      <c r="D705" s="641"/>
      <c r="E705" s="641"/>
      <c r="F705" s="641"/>
      <c r="G705" s="642"/>
      <c r="H705" s="641"/>
      <c r="I705" s="641"/>
      <c r="J705" s="641"/>
      <c r="K705" s="641"/>
      <c r="L705" s="641"/>
      <c r="M705" s="642"/>
      <c r="N705" s="642"/>
      <c r="O705" s="642"/>
      <c r="P705" s="642"/>
      <c r="Q705" s="642"/>
      <c r="R705" s="642"/>
      <c r="S705" s="642"/>
      <c r="T705" s="642"/>
      <c r="U705" s="642"/>
      <c r="V705" s="642"/>
      <c r="W705" s="642"/>
      <c r="X705" s="642"/>
      <c r="Y705" s="642"/>
      <c r="Z705" s="642"/>
      <c r="AA705" s="642"/>
    </row>
    <row r="706" ht="12.75" customHeight="1">
      <c r="A706" s="640"/>
      <c r="B706" s="641"/>
      <c r="C706" s="641"/>
      <c r="D706" s="641"/>
      <c r="E706" s="641"/>
      <c r="F706" s="641"/>
      <c r="G706" s="642"/>
      <c r="H706" s="641"/>
      <c r="I706" s="641"/>
      <c r="J706" s="641"/>
      <c r="K706" s="641"/>
      <c r="L706" s="641"/>
      <c r="M706" s="642"/>
      <c r="N706" s="642"/>
      <c r="O706" s="642"/>
      <c r="P706" s="642"/>
      <c r="Q706" s="642"/>
      <c r="R706" s="642"/>
      <c r="S706" s="642"/>
      <c r="T706" s="642"/>
      <c r="U706" s="642"/>
      <c r="V706" s="642"/>
      <c r="W706" s="642"/>
      <c r="X706" s="642"/>
      <c r="Y706" s="642"/>
      <c r="Z706" s="642"/>
      <c r="AA706" s="642"/>
    </row>
    <row r="707" ht="12.75" customHeight="1">
      <c r="A707" s="640"/>
      <c r="B707" s="641"/>
      <c r="C707" s="641"/>
      <c r="D707" s="641"/>
      <c r="E707" s="641"/>
      <c r="F707" s="641"/>
      <c r="G707" s="642"/>
      <c r="H707" s="641"/>
      <c r="I707" s="641"/>
      <c r="J707" s="641"/>
      <c r="K707" s="641"/>
      <c r="L707" s="641"/>
      <c r="M707" s="642"/>
      <c r="N707" s="642"/>
      <c r="O707" s="642"/>
      <c r="P707" s="642"/>
      <c r="Q707" s="642"/>
      <c r="R707" s="642"/>
      <c r="S707" s="642"/>
      <c r="T707" s="642"/>
      <c r="U707" s="642"/>
      <c r="V707" s="642"/>
      <c r="W707" s="642"/>
      <c r="X707" s="642"/>
      <c r="Y707" s="642"/>
      <c r="Z707" s="642"/>
      <c r="AA707" s="642"/>
    </row>
    <row r="708" ht="12.75" customHeight="1">
      <c r="A708" s="640"/>
      <c r="B708" s="641"/>
      <c r="C708" s="641"/>
      <c r="D708" s="641"/>
      <c r="E708" s="641"/>
      <c r="F708" s="641"/>
      <c r="G708" s="642"/>
      <c r="H708" s="641"/>
      <c r="I708" s="641"/>
      <c r="J708" s="641"/>
      <c r="K708" s="641"/>
      <c r="L708" s="641"/>
      <c r="M708" s="642"/>
      <c r="N708" s="642"/>
      <c r="O708" s="642"/>
      <c r="P708" s="642"/>
      <c r="Q708" s="642"/>
      <c r="R708" s="642"/>
      <c r="S708" s="642"/>
      <c r="T708" s="642"/>
      <c r="U708" s="642"/>
      <c r="V708" s="642"/>
      <c r="W708" s="642"/>
      <c r="X708" s="642"/>
      <c r="Y708" s="642"/>
      <c r="Z708" s="642"/>
      <c r="AA708" s="642"/>
    </row>
    <row r="709" ht="12.75" customHeight="1">
      <c r="A709" s="640"/>
      <c r="B709" s="641"/>
      <c r="C709" s="641"/>
      <c r="D709" s="641"/>
      <c r="E709" s="641"/>
      <c r="F709" s="641"/>
      <c r="G709" s="642"/>
      <c r="H709" s="641"/>
      <c r="I709" s="641"/>
      <c r="J709" s="641"/>
      <c r="K709" s="641"/>
      <c r="L709" s="641"/>
      <c r="M709" s="642"/>
      <c r="N709" s="642"/>
      <c r="O709" s="642"/>
      <c r="P709" s="642"/>
      <c r="Q709" s="642"/>
      <c r="R709" s="642"/>
      <c r="S709" s="642"/>
      <c r="T709" s="642"/>
      <c r="U709" s="642"/>
      <c r="V709" s="642"/>
      <c r="W709" s="642"/>
      <c r="X709" s="642"/>
      <c r="Y709" s="642"/>
      <c r="Z709" s="642"/>
      <c r="AA709" s="642"/>
    </row>
    <row r="710" ht="12.75" customHeight="1">
      <c r="A710" s="640"/>
      <c r="B710" s="641"/>
      <c r="C710" s="641"/>
      <c r="D710" s="641"/>
      <c r="E710" s="641"/>
      <c r="F710" s="641"/>
      <c r="G710" s="642"/>
      <c r="H710" s="641"/>
      <c r="I710" s="641"/>
      <c r="J710" s="641"/>
      <c r="K710" s="641"/>
      <c r="L710" s="641"/>
      <c r="M710" s="642"/>
      <c r="N710" s="642"/>
      <c r="O710" s="642"/>
      <c r="P710" s="642"/>
      <c r="Q710" s="642"/>
      <c r="R710" s="642"/>
      <c r="S710" s="642"/>
      <c r="T710" s="642"/>
      <c r="U710" s="642"/>
      <c r="V710" s="642"/>
      <c r="W710" s="642"/>
      <c r="X710" s="642"/>
      <c r="Y710" s="642"/>
      <c r="Z710" s="642"/>
      <c r="AA710" s="642"/>
    </row>
    <row r="711" ht="12.75" customHeight="1">
      <c r="A711" s="640"/>
      <c r="B711" s="641"/>
      <c r="C711" s="641"/>
      <c r="D711" s="641"/>
      <c r="E711" s="641"/>
      <c r="F711" s="641"/>
      <c r="G711" s="642"/>
      <c r="H711" s="641"/>
      <c r="I711" s="641"/>
      <c r="J711" s="641"/>
      <c r="K711" s="641"/>
      <c r="L711" s="641"/>
      <c r="M711" s="642"/>
      <c r="N711" s="642"/>
      <c r="O711" s="642"/>
      <c r="P711" s="642"/>
      <c r="Q711" s="642"/>
      <c r="R711" s="642"/>
      <c r="S711" s="642"/>
      <c r="T711" s="642"/>
      <c r="U711" s="642"/>
      <c r="V711" s="642"/>
      <c r="W711" s="642"/>
      <c r="X711" s="642"/>
      <c r="Y711" s="642"/>
      <c r="Z711" s="642"/>
      <c r="AA711" s="642"/>
    </row>
    <row r="712" ht="12.75" customHeight="1">
      <c r="A712" s="640"/>
      <c r="B712" s="641"/>
      <c r="C712" s="641"/>
      <c r="D712" s="641"/>
      <c r="E712" s="641"/>
      <c r="F712" s="641"/>
      <c r="G712" s="642"/>
      <c r="H712" s="641"/>
      <c r="I712" s="641"/>
      <c r="J712" s="641"/>
      <c r="K712" s="641"/>
      <c r="L712" s="641"/>
      <c r="M712" s="642"/>
      <c r="N712" s="642"/>
      <c r="O712" s="642"/>
      <c r="P712" s="642"/>
      <c r="Q712" s="642"/>
      <c r="R712" s="642"/>
      <c r="S712" s="642"/>
      <c r="T712" s="642"/>
      <c r="U712" s="642"/>
      <c r="V712" s="642"/>
      <c r="W712" s="642"/>
      <c r="X712" s="642"/>
      <c r="Y712" s="642"/>
      <c r="Z712" s="642"/>
      <c r="AA712" s="642"/>
    </row>
    <row r="713" ht="12.75" customHeight="1">
      <c r="A713" s="640"/>
      <c r="B713" s="641"/>
      <c r="C713" s="641"/>
      <c r="D713" s="641"/>
      <c r="E713" s="641"/>
      <c r="F713" s="641"/>
      <c r="G713" s="642"/>
      <c r="H713" s="641"/>
      <c r="I713" s="641"/>
      <c r="J713" s="641"/>
      <c r="K713" s="641"/>
      <c r="L713" s="641"/>
      <c r="M713" s="642"/>
      <c r="N713" s="642"/>
      <c r="O713" s="642"/>
      <c r="P713" s="642"/>
      <c r="Q713" s="642"/>
      <c r="R713" s="642"/>
      <c r="S713" s="642"/>
      <c r="T713" s="642"/>
      <c r="U713" s="642"/>
      <c r="V713" s="642"/>
      <c r="W713" s="642"/>
      <c r="X713" s="642"/>
      <c r="Y713" s="642"/>
      <c r="Z713" s="642"/>
      <c r="AA713" s="642"/>
    </row>
    <row r="714" ht="12.75" customHeight="1">
      <c r="A714" s="640"/>
      <c r="B714" s="641"/>
      <c r="C714" s="641"/>
      <c r="D714" s="641"/>
      <c r="E714" s="641"/>
      <c r="F714" s="641"/>
      <c r="G714" s="642"/>
      <c r="H714" s="641"/>
      <c r="I714" s="641"/>
      <c r="J714" s="641"/>
      <c r="K714" s="641"/>
      <c r="L714" s="641"/>
      <c r="M714" s="642"/>
      <c r="N714" s="642"/>
      <c r="O714" s="642"/>
      <c r="P714" s="642"/>
      <c r="Q714" s="642"/>
      <c r="R714" s="642"/>
      <c r="S714" s="642"/>
      <c r="T714" s="642"/>
      <c r="U714" s="642"/>
      <c r="V714" s="642"/>
      <c r="W714" s="642"/>
      <c r="X714" s="642"/>
      <c r="Y714" s="642"/>
      <c r="Z714" s="642"/>
      <c r="AA714" s="642"/>
    </row>
    <row r="715" ht="12.75" customHeight="1">
      <c r="A715" s="640"/>
      <c r="B715" s="641"/>
      <c r="C715" s="641"/>
      <c r="D715" s="641"/>
      <c r="E715" s="641"/>
      <c r="F715" s="641"/>
      <c r="G715" s="642"/>
      <c r="H715" s="641"/>
      <c r="I715" s="641"/>
      <c r="J715" s="641"/>
      <c r="K715" s="641"/>
      <c r="L715" s="641"/>
      <c r="M715" s="642"/>
      <c r="N715" s="642"/>
      <c r="O715" s="642"/>
      <c r="P715" s="642"/>
      <c r="Q715" s="642"/>
      <c r="R715" s="642"/>
      <c r="S715" s="642"/>
      <c r="T715" s="642"/>
      <c r="U715" s="642"/>
      <c r="V715" s="642"/>
      <c r="W715" s="642"/>
      <c r="X715" s="642"/>
      <c r="Y715" s="642"/>
      <c r="Z715" s="642"/>
      <c r="AA715" s="642"/>
    </row>
    <row r="716" ht="12.75" customHeight="1">
      <c r="A716" s="640"/>
      <c r="B716" s="641"/>
      <c r="C716" s="641"/>
      <c r="D716" s="641"/>
      <c r="E716" s="641"/>
      <c r="F716" s="641"/>
      <c r="G716" s="642"/>
      <c r="H716" s="641"/>
      <c r="I716" s="641"/>
      <c r="J716" s="641"/>
      <c r="K716" s="641"/>
      <c r="L716" s="641"/>
      <c r="M716" s="642"/>
      <c r="N716" s="642"/>
      <c r="O716" s="642"/>
      <c r="P716" s="642"/>
      <c r="Q716" s="642"/>
      <c r="R716" s="642"/>
      <c r="S716" s="642"/>
      <c r="T716" s="642"/>
      <c r="U716" s="642"/>
      <c r="V716" s="642"/>
      <c r="W716" s="642"/>
      <c r="X716" s="642"/>
      <c r="Y716" s="642"/>
      <c r="Z716" s="642"/>
      <c r="AA716" s="642"/>
    </row>
    <row r="717" ht="12.75" customHeight="1">
      <c r="A717" s="640"/>
      <c r="B717" s="641"/>
      <c r="C717" s="641"/>
      <c r="D717" s="641"/>
      <c r="E717" s="641"/>
      <c r="F717" s="641"/>
      <c r="G717" s="642"/>
      <c r="H717" s="641"/>
      <c r="I717" s="641"/>
      <c r="J717" s="641"/>
      <c r="K717" s="641"/>
      <c r="L717" s="641"/>
      <c r="M717" s="642"/>
      <c r="N717" s="642"/>
      <c r="O717" s="642"/>
      <c r="P717" s="642"/>
      <c r="Q717" s="642"/>
      <c r="R717" s="642"/>
      <c r="S717" s="642"/>
      <c r="T717" s="642"/>
      <c r="U717" s="642"/>
      <c r="V717" s="642"/>
      <c r="W717" s="642"/>
      <c r="X717" s="642"/>
      <c r="Y717" s="642"/>
      <c r="Z717" s="642"/>
      <c r="AA717" s="642"/>
    </row>
    <row r="718" ht="12.75" customHeight="1">
      <c r="A718" s="640"/>
      <c r="B718" s="641"/>
      <c r="C718" s="641"/>
      <c r="D718" s="641"/>
      <c r="E718" s="641"/>
      <c r="F718" s="641"/>
      <c r="G718" s="642"/>
      <c r="H718" s="641"/>
      <c r="I718" s="641"/>
      <c r="J718" s="641"/>
      <c r="K718" s="641"/>
      <c r="L718" s="641"/>
      <c r="M718" s="642"/>
      <c r="N718" s="642"/>
      <c r="O718" s="642"/>
      <c r="P718" s="642"/>
      <c r="Q718" s="642"/>
      <c r="R718" s="642"/>
      <c r="S718" s="642"/>
      <c r="T718" s="642"/>
      <c r="U718" s="642"/>
      <c r="V718" s="642"/>
      <c r="W718" s="642"/>
      <c r="X718" s="642"/>
      <c r="Y718" s="642"/>
      <c r="Z718" s="642"/>
      <c r="AA718" s="642"/>
    </row>
    <row r="719" ht="12.75" customHeight="1">
      <c r="A719" s="640"/>
      <c r="B719" s="641"/>
      <c r="C719" s="641"/>
      <c r="D719" s="641"/>
      <c r="E719" s="641"/>
      <c r="F719" s="641"/>
      <c r="G719" s="642"/>
      <c r="H719" s="641"/>
      <c r="I719" s="641"/>
      <c r="J719" s="641"/>
      <c r="K719" s="641"/>
      <c r="L719" s="641"/>
      <c r="M719" s="642"/>
      <c r="N719" s="642"/>
      <c r="O719" s="642"/>
      <c r="P719" s="642"/>
      <c r="Q719" s="642"/>
      <c r="R719" s="642"/>
      <c r="S719" s="642"/>
      <c r="T719" s="642"/>
      <c r="U719" s="642"/>
      <c r="V719" s="642"/>
      <c r="W719" s="642"/>
      <c r="X719" s="642"/>
      <c r="Y719" s="642"/>
      <c r="Z719" s="642"/>
      <c r="AA719" s="642"/>
    </row>
    <row r="720" ht="12.75" customHeight="1">
      <c r="A720" s="640"/>
      <c r="B720" s="641"/>
      <c r="C720" s="641"/>
      <c r="D720" s="641"/>
      <c r="E720" s="641"/>
      <c r="F720" s="641"/>
      <c r="G720" s="642"/>
      <c r="H720" s="641"/>
      <c r="I720" s="641"/>
      <c r="J720" s="641"/>
      <c r="K720" s="641"/>
      <c r="L720" s="641"/>
      <c r="M720" s="642"/>
      <c r="N720" s="642"/>
      <c r="O720" s="642"/>
      <c r="P720" s="642"/>
      <c r="Q720" s="642"/>
      <c r="R720" s="642"/>
      <c r="S720" s="642"/>
      <c r="T720" s="642"/>
      <c r="U720" s="642"/>
      <c r="V720" s="642"/>
      <c r="W720" s="642"/>
      <c r="X720" s="642"/>
      <c r="Y720" s="642"/>
      <c r="Z720" s="642"/>
      <c r="AA720" s="642"/>
    </row>
    <row r="721" ht="12.75" customHeight="1">
      <c r="A721" s="640"/>
      <c r="B721" s="641"/>
      <c r="C721" s="641"/>
      <c r="D721" s="641"/>
      <c r="E721" s="641"/>
      <c r="F721" s="641"/>
      <c r="G721" s="642"/>
      <c r="H721" s="641"/>
      <c r="I721" s="641"/>
      <c r="J721" s="641"/>
      <c r="K721" s="641"/>
      <c r="L721" s="641"/>
      <c r="M721" s="642"/>
      <c r="N721" s="642"/>
      <c r="O721" s="642"/>
      <c r="P721" s="642"/>
      <c r="Q721" s="642"/>
      <c r="R721" s="642"/>
      <c r="S721" s="642"/>
      <c r="T721" s="642"/>
      <c r="U721" s="642"/>
      <c r="V721" s="642"/>
      <c r="W721" s="642"/>
      <c r="X721" s="642"/>
      <c r="Y721" s="642"/>
      <c r="Z721" s="642"/>
      <c r="AA721" s="642"/>
    </row>
    <row r="722" ht="12.75" customHeight="1">
      <c r="A722" s="640"/>
      <c r="B722" s="641"/>
      <c r="C722" s="641"/>
      <c r="D722" s="641"/>
      <c r="E722" s="641"/>
      <c r="F722" s="641"/>
      <c r="G722" s="642"/>
      <c r="H722" s="641"/>
      <c r="I722" s="641"/>
      <c r="J722" s="641"/>
      <c r="K722" s="641"/>
      <c r="L722" s="641"/>
      <c r="M722" s="642"/>
      <c r="N722" s="642"/>
      <c r="O722" s="642"/>
      <c r="P722" s="642"/>
      <c r="Q722" s="642"/>
      <c r="R722" s="642"/>
      <c r="S722" s="642"/>
      <c r="T722" s="642"/>
      <c r="U722" s="642"/>
      <c r="V722" s="642"/>
      <c r="W722" s="642"/>
      <c r="X722" s="642"/>
      <c r="Y722" s="642"/>
      <c r="Z722" s="642"/>
      <c r="AA722" s="642"/>
    </row>
    <row r="723" ht="12.75" customHeight="1">
      <c r="A723" s="640"/>
      <c r="B723" s="641"/>
      <c r="C723" s="641"/>
      <c r="D723" s="641"/>
      <c r="E723" s="641"/>
      <c r="F723" s="641"/>
      <c r="G723" s="642"/>
      <c r="H723" s="641"/>
      <c r="I723" s="641"/>
      <c r="J723" s="641"/>
      <c r="K723" s="641"/>
      <c r="L723" s="641"/>
      <c r="M723" s="642"/>
      <c r="N723" s="642"/>
      <c r="O723" s="642"/>
      <c r="P723" s="642"/>
      <c r="Q723" s="642"/>
      <c r="R723" s="642"/>
      <c r="S723" s="642"/>
      <c r="T723" s="642"/>
      <c r="U723" s="642"/>
      <c r="V723" s="642"/>
      <c r="W723" s="642"/>
      <c r="X723" s="642"/>
      <c r="Y723" s="642"/>
      <c r="Z723" s="642"/>
      <c r="AA723" s="642"/>
    </row>
    <row r="724" ht="12.75" customHeight="1">
      <c r="A724" s="640"/>
      <c r="B724" s="641"/>
      <c r="C724" s="641"/>
      <c r="D724" s="641"/>
      <c r="E724" s="641"/>
      <c r="F724" s="641"/>
      <c r="G724" s="642"/>
      <c r="H724" s="641"/>
      <c r="I724" s="641"/>
      <c r="J724" s="641"/>
      <c r="K724" s="641"/>
      <c r="L724" s="641"/>
      <c r="M724" s="642"/>
      <c r="N724" s="642"/>
      <c r="O724" s="642"/>
      <c r="P724" s="642"/>
      <c r="Q724" s="642"/>
      <c r="R724" s="642"/>
      <c r="S724" s="642"/>
      <c r="T724" s="642"/>
      <c r="U724" s="642"/>
      <c r="V724" s="642"/>
      <c r="W724" s="642"/>
      <c r="X724" s="642"/>
      <c r="Y724" s="642"/>
      <c r="Z724" s="642"/>
      <c r="AA724" s="642"/>
    </row>
    <row r="725" ht="12.75" customHeight="1">
      <c r="A725" s="640"/>
      <c r="B725" s="641"/>
      <c r="C725" s="641"/>
      <c r="D725" s="641"/>
      <c r="E725" s="641"/>
      <c r="F725" s="641"/>
      <c r="G725" s="642"/>
      <c r="H725" s="641"/>
      <c r="I725" s="641"/>
      <c r="J725" s="641"/>
      <c r="K725" s="641"/>
      <c r="L725" s="641"/>
      <c r="M725" s="642"/>
      <c r="N725" s="642"/>
      <c r="O725" s="642"/>
      <c r="P725" s="642"/>
      <c r="Q725" s="642"/>
      <c r="R725" s="642"/>
      <c r="S725" s="642"/>
      <c r="T725" s="642"/>
      <c r="U725" s="642"/>
      <c r="V725" s="642"/>
      <c r="W725" s="642"/>
      <c r="X725" s="642"/>
      <c r="Y725" s="642"/>
      <c r="Z725" s="642"/>
      <c r="AA725" s="642"/>
    </row>
    <row r="726" ht="12.75" customHeight="1">
      <c r="A726" s="640"/>
      <c r="B726" s="641"/>
      <c r="C726" s="641"/>
      <c r="D726" s="641"/>
      <c r="E726" s="641"/>
      <c r="F726" s="641"/>
      <c r="G726" s="642"/>
      <c r="H726" s="641"/>
      <c r="I726" s="641"/>
      <c r="J726" s="641"/>
      <c r="K726" s="641"/>
      <c r="L726" s="641"/>
      <c r="M726" s="642"/>
      <c r="N726" s="642"/>
      <c r="O726" s="642"/>
      <c r="P726" s="642"/>
      <c r="Q726" s="642"/>
      <c r="R726" s="642"/>
      <c r="S726" s="642"/>
      <c r="T726" s="642"/>
      <c r="U726" s="642"/>
      <c r="V726" s="642"/>
      <c r="W726" s="642"/>
      <c r="X726" s="642"/>
      <c r="Y726" s="642"/>
      <c r="Z726" s="642"/>
      <c r="AA726" s="642"/>
    </row>
    <row r="727" ht="12.75" customHeight="1">
      <c r="A727" s="640"/>
      <c r="B727" s="641"/>
      <c r="C727" s="641"/>
      <c r="D727" s="641"/>
      <c r="E727" s="641"/>
      <c r="F727" s="641"/>
      <c r="G727" s="642"/>
      <c r="H727" s="641"/>
      <c r="I727" s="641"/>
      <c r="J727" s="641"/>
      <c r="K727" s="641"/>
      <c r="L727" s="641"/>
      <c r="M727" s="642"/>
      <c r="N727" s="642"/>
      <c r="O727" s="642"/>
      <c r="P727" s="642"/>
      <c r="Q727" s="642"/>
      <c r="R727" s="642"/>
      <c r="S727" s="642"/>
      <c r="T727" s="642"/>
      <c r="U727" s="642"/>
      <c r="V727" s="642"/>
      <c r="W727" s="642"/>
      <c r="X727" s="642"/>
      <c r="Y727" s="642"/>
      <c r="Z727" s="642"/>
      <c r="AA727" s="642"/>
    </row>
    <row r="728" ht="12.75" customHeight="1">
      <c r="A728" s="640"/>
      <c r="B728" s="641"/>
      <c r="C728" s="641"/>
      <c r="D728" s="641"/>
      <c r="E728" s="641"/>
      <c r="F728" s="641"/>
      <c r="G728" s="642"/>
      <c r="H728" s="641"/>
      <c r="I728" s="641"/>
      <c r="J728" s="641"/>
      <c r="K728" s="641"/>
      <c r="L728" s="641"/>
      <c r="M728" s="642"/>
      <c r="N728" s="642"/>
      <c r="O728" s="642"/>
      <c r="P728" s="642"/>
      <c r="Q728" s="642"/>
      <c r="R728" s="642"/>
      <c r="S728" s="642"/>
      <c r="T728" s="642"/>
      <c r="U728" s="642"/>
      <c r="V728" s="642"/>
      <c r="W728" s="642"/>
      <c r="X728" s="642"/>
      <c r="Y728" s="642"/>
      <c r="Z728" s="642"/>
      <c r="AA728" s="642"/>
    </row>
    <row r="729" ht="12.75" customHeight="1">
      <c r="A729" s="640"/>
      <c r="B729" s="641"/>
      <c r="C729" s="641"/>
      <c r="D729" s="641"/>
      <c r="E729" s="641"/>
      <c r="F729" s="641"/>
      <c r="G729" s="642"/>
      <c r="H729" s="641"/>
      <c r="I729" s="641"/>
      <c r="J729" s="641"/>
      <c r="K729" s="641"/>
      <c r="L729" s="641"/>
      <c r="M729" s="642"/>
      <c r="N729" s="642"/>
      <c r="O729" s="642"/>
      <c r="P729" s="642"/>
      <c r="Q729" s="642"/>
      <c r="R729" s="642"/>
      <c r="S729" s="642"/>
      <c r="T729" s="642"/>
      <c r="U729" s="642"/>
      <c r="V729" s="642"/>
      <c r="W729" s="642"/>
      <c r="X729" s="642"/>
      <c r="Y729" s="642"/>
      <c r="Z729" s="642"/>
      <c r="AA729" s="642"/>
    </row>
    <row r="730" ht="12.75" customHeight="1">
      <c r="A730" s="640"/>
      <c r="B730" s="641"/>
      <c r="C730" s="641"/>
      <c r="D730" s="641"/>
      <c r="E730" s="641"/>
      <c r="F730" s="641"/>
      <c r="G730" s="642"/>
      <c r="H730" s="641"/>
      <c r="I730" s="641"/>
      <c r="J730" s="641"/>
      <c r="K730" s="641"/>
      <c r="L730" s="641"/>
      <c r="M730" s="642"/>
      <c r="N730" s="642"/>
      <c r="O730" s="642"/>
      <c r="P730" s="642"/>
      <c r="Q730" s="642"/>
      <c r="R730" s="642"/>
      <c r="S730" s="642"/>
      <c r="T730" s="642"/>
      <c r="U730" s="642"/>
      <c r="V730" s="642"/>
      <c r="W730" s="642"/>
      <c r="X730" s="642"/>
      <c r="Y730" s="642"/>
      <c r="Z730" s="642"/>
      <c r="AA730" s="642"/>
    </row>
    <row r="731" ht="12.75" customHeight="1">
      <c r="A731" s="640"/>
      <c r="B731" s="641"/>
      <c r="C731" s="641"/>
      <c r="D731" s="641"/>
      <c r="E731" s="641"/>
      <c r="F731" s="641"/>
      <c r="G731" s="642"/>
      <c r="H731" s="641"/>
      <c r="I731" s="641"/>
      <c r="J731" s="641"/>
      <c r="K731" s="641"/>
      <c r="L731" s="641"/>
      <c r="M731" s="642"/>
      <c r="N731" s="642"/>
      <c r="O731" s="642"/>
      <c r="P731" s="642"/>
      <c r="Q731" s="642"/>
      <c r="R731" s="642"/>
      <c r="S731" s="642"/>
      <c r="T731" s="642"/>
      <c r="U731" s="642"/>
      <c r="V731" s="642"/>
      <c r="W731" s="642"/>
      <c r="X731" s="642"/>
      <c r="Y731" s="642"/>
      <c r="Z731" s="642"/>
      <c r="AA731" s="642"/>
    </row>
    <row r="732" ht="12.75" customHeight="1">
      <c r="A732" s="640"/>
      <c r="B732" s="641"/>
      <c r="C732" s="641"/>
      <c r="D732" s="641"/>
      <c r="E732" s="641"/>
      <c r="F732" s="641"/>
      <c r="G732" s="642"/>
      <c r="H732" s="641"/>
      <c r="I732" s="641"/>
      <c r="J732" s="641"/>
      <c r="K732" s="641"/>
      <c r="L732" s="641"/>
      <c r="M732" s="642"/>
      <c r="N732" s="642"/>
      <c r="O732" s="642"/>
      <c r="P732" s="642"/>
      <c r="Q732" s="642"/>
      <c r="R732" s="642"/>
      <c r="S732" s="642"/>
      <c r="T732" s="642"/>
      <c r="U732" s="642"/>
      <c r="V732" s="642"/>
      <c r="W732" s="642"/>
      <c r="X732" s="642"/>
      <c r="Y732" s="642"/>
      <c r="Z732" s="642"/>
      <c r="AA732" s="642"/>
    </row>
    <row r="733" ht="12.75" customHeight="1">
      <c r="A733" s="640"/>
      <c r="B733" s="641"/>
      <c r="C733" s="641"/>
      <c r="D733" s="641"/>
      <c r="E733" s="641"/>
      <c r="F733" s="641"/>
      <c r="G733" s="642"/>
      <c r="H733" s="641"/>
      <c r="I733" s="641"/>
      <c r="J733" s="641"/>
      <c r="K733" s="641"/>
      <c r="L733" s="641"/>
      <c r="M733" s="642"/>
      <c r="N733" s="642"/>
      <c r="O733" s="642"/>
      <c r="P733" s="642"/>
      <c r="Q733" s="642"/>
      <c r="R733" s="642"/>
      <c r="S733" s="642"/>
      <c r="T733" s="642"/>
      <c r="U733" s="642"/>
      <c r="V733" s="642"/>
      <c r="W733" s="642"/>
      <c r="X733" s="642"/>
      <c r="Y733" s="642"/>
      <c r="Z733" s="642"/>
      <c r="AA733" s="642"/>
    </row>
    <row r="734" ht="12.75" customHeight="1">
      <c r="A734" s="640"/>
      <c r="B734" s="641"/>
      <c r="C734" s="641"/>
      <c r="D734" s="641"/>
      <c r="E734" s="641"/>
      <c r="F734" s="641"/>
      <c r="G734" s="642"/>
      <c r="H734" s="641"/>
      <c r="I734" s="641"/>
      <c r="J734" s="641"/>
      <c r="K734" s="641"/>
      <c r="L734" s="641"/>
      <c r="M734" s="642"/>
      <c r="N734" s="642"/>
      <c r="O734" s="642"/>
      <c r="P734" s="642"/>
      <c r="Q734" s="642"/>
      <c r="R734" s="642"/>
      <c r="S734" s="642"/>
      <c r="T734" s="642"/>
      <c r="U734" s="642"/>
      <c r="V734" s="642"/>
      <c r="W734" s="642"/>
      <c r="X734" s="642"/>
      <c r="Y734" s="642"/>
      <c r="Z734" s="642"/>
      <c r="AA734" s="642"/>
    </row>
    <row r="735" ht="12.75" customHeight="1">
      <c r="A735" s="640"/>
      <c r="B735" s="641"/>
      <c r="C735" s="641"/>
      <c r="D735" s="641"/>
      <c r="E735" s="641"/>
      <c r="F735" s="641"/>
      <c r="G735" s="642"/>
      <c r="H735" s="641"/>
      <c r="I735" s="641"/>
      <c r="J735" s="641"/>
      <c r="K735" s="641"/>
      <c r="L735" s="641"/>
      <c r="M735" s="642"/>
      <c r="N735" s="642"/>
      <c r="O735" s="642"/>
      <c r="P735" s="642"/>
      <c r="Q735" s="642"/>
      <c r="R735" s="642"/>
      <c r="S735" s="642"/>
      <c r="T735" s="642"/>
      <c r="U735" s="642"/>
      <c r="V735" s="642"/>
      <c r="W735" s="642"/>
      <c r="X735" s="642"/>
      <c r="Y735" s="642"/>
      <c r="Z735" s="642"/>
      <c r="AA735" s="642"/>
    </row>
    <row r="736" ht="12.75" customHeight="1">
      <c r="A736" s="640"/>
      <c r="B736" s="641"/>
      <c r="C736" s="641"/>
      <c r="D736" s="641"/>
      <c r="E736" s="641"/>
      <c r="F736" s="641"/>
      <c r="G736" s="642"/>
      <c r="H736" s="641"/>
      <c r="I736" s="641"/>
      <c r="J736" s="641"/>
      <c r="K736" s="641"/>
      <c r="L736" s="641"/>
      <c r="M736" s="642"/>
      <c r="N736" s="642"/>
      <c r="O736" s="642"/>
      <c r="P736" s="642"/>
      <c r="Q736" s="642"/>
      <c r="R736" s="642"/>
      <c r="S736" s="642"/>
      <c r="T736" s="642"/>
      <c r="U736" s="642"/>
      <c r="V736" s="642"/>
      <c r="W736" s="642"/>
      <c r="X736" s="642"/>
      <c r="Y736" s="642"/>
      <c r="Z736" s="642"/>
      <c r="AA736" s="642"/>
    </row>
    <row r="737" ht="12.75" customHeight="1">
      <c r="A737" s="640"/>
      <c r="B737" s="641"/>
      <c r="C737" s="641"/>
      <c r="D737" s="641"/>
      <c r="E737" s="641"/>
      <c r="F737" s="641"/>
      <c r="G737" s="642"/>
      <c r="H737" s="641"/>
      <c r="I737" s="641"/>
      <c r="J737" s="641"/>
      <c r="K737" s="641"/>
      <c r="L737" s="641"/>
      <c r="M737" s="642"/>
      <c r="N737" s="642"/>
      <c r="O737" s="642"/>
      <c r="P737" s="642"/>
      <c r="Q737" s="642"/>
      <c r="R737" s="642"/>
      <c r="S737" s="642"/>
      <c r="T737" s="642"/>
      <c r="U737" s="642"/>
      <c r="V737" s="642"/>
      <c r="W737" s="642"/>
      <c r="X737" s="642"/>
      <c r="Y737" s="642"/>
      <c r="Z737" s="642"/>
      <c r="AA737" s="642"/>
    </row>
    <row r="738" ht="12.75" customHeight="1">
      <c r="A738" s="640"/>
      <c r="B738" s="641"/>
      <c r="C738" s="641"/>
      <c r="D738" s="641"/>
      <c r="E738" s="641"/>
      <c r="F738" s="641"/>
      <c r="G738" s="642"/>
      <c r="H738" s="641"/>
      <c r="I738" s="641"/>
      <c r="J738" s="641"/>
      <c r="K738" s="641"/>
      <c r="L738" s="641"/>
      <c r="M738" s="642"/>
      <c r="N738" s="642"/>
      <c r="O738" s="642"/>
      <c r="P738" s="642"/>
      <c r="Q738" s="642"/>
      <c r="R738" s="642"/>
      <c r="S738" s="642"/>
      <c r="T738" s="642"/>
      <c r="U738" s="642"/>
      <c r="V738" s="642"/>
      <c r="W738" s="642"/>
      <c r="X738" s="642"/>
      <c r="Y738" s="642"/>
      <c r="Z738" s="642"/>
      <c r="AA738" s="642"/>
    </row>
    <row r="739" ht="12.75" customHeight="1">
      <c r="A739" s="640"/>
      <c r="B739" s="641"/>
      <c r="C739" s="641"/>
      <c r="D739" s="641"/>
      <c r="E739" s="641"/>
      <c r="F739" s="641"/>
      <c r="G739" s="642"/>
      <c r="H739" s="641"/>
      <c r="I739" s="641"/>
      <c r="J739" s="641"/>
      <c r="K739" s="641"/>
      <c r="L739" s="641"/>
      <c r="M739" s="642"/>
      <c r="N739" s="642"/>
      <c r="O739" s="642"/>
      <c r="P739" s="642"/>
      <c r="Q739" s="642"/>
      <c r="R739" s="642"/>
      <c r="S739" s="642"/>
      <c r="T739" s="642"/>
      <c r="U739" s="642"/>
      <c r="V739" s="642"/>
      <c r="W739" s="642"/>
      <c r="X739" s="642"/>
      <c r="Y739" s="642"/>
      <c r="Z739" s="642"/>
      <c r="AA739" s="642"/>
    </row>
    <row r="740" ht="12.75" customHeight="1">
      <c r="A740" s="640"/>
      <c r="B740" s="641"/>
      <c r="C740" s="641"/>
      <c r="D740" s="641"/>
      <c r="E740" s="641"/>
      <c r="F740" s="641"/>
      <c r="G740" s="642"/>
      <c r="H740" s="641"/>
      <c r="I740" s="641"/>
      <c r="J740" s="641"/>
      <c r="K740" s="641"/>
      <c r="L740" s="641"/>
      <c r="M740" s="642"/>
      <c r="N740" s="642"/>
      <c r="O740" s="642"/>
      <c r="P740" s="642"/>
      <c r="Q740" s="642"/>
      <c r="R740" s="642"/>
      <c r="S740" s="642"/>
      <c r="T740" s="642"/>
      <c r="U740" s="642"/>
      <c r="V740" s="642"/>
      <c r="W740" s="642"/>
      <c r="X740" s="642"/>
      <c r="Y740" s="642"/>
      <c r="Z740" s="642"/>
      <c r="AA740" s="642"/>
    </row>
    <row r="741" ht="12.75" customHeight="1">
      <c r="A741" s="640"/>
      <c r="B741" s="641"/>
      <c r="C741" s="641"/>
      <c r="D741" s="641"/>
      <c r="E741" s="641"/>
      <c r="F741" s="641"/>
      <c r="G741" s="642"/>
      <c r="H741" s="641"/>
      <c r="I741" s="641"/>
      <c r="J741" s="641"/>
      <c r="K741" s="641"/>
      <c r="L741" s="641"/>
      <c r="M741" s="642"/>
      <c r="N741" s="642"/>
      <c r="O741" s="642"/>
      <c r="P741" s="642"/>
      <c r="Q741" s="642"/>
      <c r="R741" s="642"/>
      <c r="S741" s="642"/>
      <c r="T741" s="642"/>
      <c r="U741" s="642"/>
      <c r="V741" s="642"/>
      <c r="W741" s="642"/>
      <c r="X741" s="642"/>
      <c r="Y741" s="642"/>
      <c r="Z741" s="642"/>
      <c r="AA741" s="642"/>
    </row>
    <row r="742" ht="12.75" customHeight="1">
      <c r="A742" s="640"/>
      <c r="B742" s="641"/>
      <c r="C742" s="641"/>
      <c r="D742" s="641"/>
      <c r="E742" s="641"/>
      <c r="F742" s="641"/>
      <c r="G742" s="642"/>
      <c r="H742" s="641"/>
      <c r="I742" s="641"/>
      <c r="J742" s="641"/>
      <c r="K742" s="641"/>
      <c r="L742" s="641"/>
      <c r="M742" s="642"/>
      <c r="N742" s="642"/>
      <c r="O742" s="642"/>
      <c r="P742" s="642"/>
      <c r="Q742" s="642"/>
      <c r="R742" s="642"/>
      <c r="S742" s="642"/>
      <c r="T742" s="642"/>
      <c r="U742" s="642"/>
      <c r="V742" s="642"/>
      <c r="W742" s="642"/>
      <c r="X742" s="642"/>
      <c r="Y742" s="642"/>
      <c r="Z742" s="642"/>
      <c r="AA742" s="642"/>
    </row>
    <row r="743" ht="12.75" customHeight="1">
      <c r="A743" s="640"/>
      <c r="B743" s="641"/>
      <c r="C743" s="641"/>
      <c r="D743" s="641"/>
      <c r="E743" s="641"/>
      <c r="F743" s="641"/>
      <c r="G743" s="642"/>
      <c r="H743" s="641"/>
      <c r="I743" s="641"/>
      <c r="J743" s="641"/>
      <c r="K743" s="641"/>
      <c r="L743" s="641"/>
      <c r="M743" s="642"/>
      <c r="N743" s="642"/>
      <c r="O743" s="642"/>
      <c r="P743" s="642"/>
      <c r="Q743" s="642"/>
      <c r="R743" s="642"/>
      <c r="S743" s="642"/>
      <c r="T743" s="642"/>
      <c r="U743" s="642"/>
      <c r="V743" s="642"/>
      <c r="W743" s="642"/>
      <c r="X743" s="642"/>
      <c r="Y743" s="642"/>
      <c r="Z743" s="642"/>
      <c r="AA743" s="642"/>
    </row>
    <row r="744" ht="12.75" customHeight="1">
      <c r="A744" s="640"/>
      <c r="B744" s="641"/>
      <c r="C744" s="641"/>
      <c r="D744" s="641"/>
      <c r="E744" s="641"/>
      <c r="F744" s="641"/>
      <c r="G744" s="642"/>
      <c r="H744" s="641"/>
      <c r="I744" s="641"/>
      <c r="J744" s="641"/>
      <c r="K744" s="641"/>
      <c r="L744" s="641"/>
      <c r="M744" s="642"/>
      <c r="N744" s="642"/>
      <c r="O744" s="642"/>
      <c r="P744" s="642"/>
      <c r="Q744" s="642"/>
      <c r="R744" s="642"/>
      <c r="S744" s="642"/>
      <c r="T744" s="642"/>
      <c r="U744" s="642"/>
      <c r="V744" s="642"/>
      <c r="W744" s="642"/>
      <c r="X744" s="642"/>
      <c r="Y744" s="642"/>
      <c r="Z744" s="642"/>
      <c r="AA744" s="642"/>
    </row>
    <row r="745" ht="12.75" customHeight="1">
      <c r="A745" s="640"/>
      <c r="B745" s="641"/>
      <c r="C745" s="641"/>
      <c r="D745" s="641"/>
      <c r="E745" s="641"/>
      <c r="F745" s="641"/>
      <c r="G745" s="642"/>
      <c r="H745" s="641"/>
      <c r="I745" s="641"/>
      <c r="J745" s="641"/>
      <c r="K745" s="641"/>
      <c r="L745" s="641"/>
      <c r="M745" s="642"/>
      <c r="N745" s="642"/>
      <c r="O745" s="642"/>
      <c r="P745" s="642"/>
      <c r="Q745" s="642"/>
      <c r="R745" s="642"/>
      <c r="S745" s="642"/>
      <c r="T745" s="642"/>
      <c r="U745" s="642"/>
      <c r="V745" s="642"/>
      <c r="W745" s="642"/>
      <c r="X745" s="642"/>
      <c r="Y745" s="642"/>
      <c r="Z745" s="642"/>
      <c r="AA745" s="642"/>
    </row>
    <row r="746" ht="12.75" customHeight="1">
      <c r="A746" s="640"/>
      <c r="B746" s="641"/>
      <c r="C746" s="641"/>
      <c r="D746" s="641"/>
      <c r="E746" s="641"/>
      <c r="F746" s="641"/>
      <c r="G746" s="642"/>
      <c r="H746" s="641"/>
      <c r="I746" s="641"/>
      <c r="J746" s="641"/>
      <c r="K746" s="641"/>
      <c r="L746" s="641"/>
      <c r="M746" s="642"/>
      <c r="N746" s="642"/>
      <c r="O746" s="642"/>
      <c r="P746" s="642"/>
      <c r="Q746" s="642"/>
      <c r="R746" s="642"/>
      <c r="S746" s="642"/>
      <c r="T746" s="642"/>
      <c r="U746" s="642"/>
      <c r="V746" s="642"/>
      <c r="W746" s="642"/>
      <c r="X746" s="642"/>
      <c r="Y746" s="642"/>
      <c r="Z746" s="642"/>
      <c r="AA746" s="642"/>
    </row>
    <row r="747" ht="12.75" customHeight="1">
      <c r="A747" s="640"/>
      <c r="B747" s="641"/>
      <c r="C747" s="641"/>
      <c r="D747" s="641"/>
      <c r="E747" s="641"/>
      <c r="F747" s="641"/>
      <c r="G747" s="642"/>
      <c r="H747" s="641"/>
      <c r="I747" s="641"/>
      <c r="J747" s="641"/>
      <c r="K747" s="641"/>
      <c r="L747" s="641"/>
      <c r="M747" s="642"/>
      <c r="N747" s="642"/>
      <c r="O747" s="642"/>
      <c r="P747" s="642"/>
      <c r="Q747" s="642"/>
      <c r="R747" s="642"/>
      <c r="S747" s="642"/>
      <c r="T747" s="642"/>
      <c r="U747" s="642"/>
      <c r="V747" s="642"/>
      <c r="W747" s="642"/>
      <c r="X747" s="642"/>
      <c r="Y747" s="642"/>
      <c r="Z747" s="642"/>
      <c r="AA747" s="642"/>
    </row>
    <row r="748" ht="12.75" customHeight="1">
      <c r="A748" s="640"/>
      <c r="B748" s="641"/>
      <c r="C748" s="641"/>
      <c r="D748" s="641"/>
      <c r="E748" s="641"/>
      <c r="F748" s="641"/>
      <c r="G748" s="642"/>
      <c r="H748" s="641"/>
      <c r="I748" s="641"/>
      <c r="J748" s="641"/>
      <c r="K748" s="641"/>
      <c r="L748" s="641"/>
      <c r="M748" s="642"/>
      <c r="N748" s="642"/>
      <c r="O748" s="642"/>
      <c r="P748" s="642"/>
      <c r="Q748" s="642"/>
      <c r="R748" s="642"/>
      <c r="S748" s="642"/>
      <c r="T748" s="642"/>
      <c r="U748" s="642"/>
      <c r="V748" s="642"/>
      <c r="W748" s="642"/>
      <c r="X748" s="642"/>
      <c r="Y748" s="642"/>
      <c r="Z748" s="642"/>
      <c r="AA748" s="642"/>
    </row>
    <row r="749" ht="12.75" customHeight="1">
      <c r="A749" s="640"/>
      <c r="B749" s="641"/>
      <c r="C749" s="641"/>
      <c r="D749" s="641"/>
      <c r="E749" s="641"/>
      <c r="F749" s="641"/>
      <c r="G749" s="642"/>
      <c r="H749" s="641"/>
      <c r="I749" s="641"/>
      <c r="J749" s="641"/>
      <c r="K749" s="641"/>
      <c r="L749" s="641"/>
      <c r="M749" s="642"/>
      <c r="N749" s="642"/>
      <c r="O749" s="642"/>
      <c r="P749" s="642"/>
      <c r="Q749" s="642"/>
      <c r="R749" s="642"/>
      <c r="S749" s="642"/>
      <c r="T749" s="642"/>
      <c r="U749" s="642"/>
      <c r="V749" s="642"/>
      <c r="W749" s="642"/>
      <c r="X749" s="642"/>
      <c r="Y749" s="642"/>
      <c r="Z749" s="642"/>
      <c r="AA749" s="642"/>
    </row>
    <row r="750" ht="12.75" customHeight="1">
      <c r="A750" s="640"/>
      <c r="B750" s="641"/>
      <c r="C750" s="641"/>
      <c r="D750" s="641"/>
      <c r="E750" s="641"/>
      <c r="F750" s="641"/>
      <c r="G750" s="642"/>
      <c r="H750" s="641"/>
      <c r="I750" s="641"/>
      <c r="J750" s="641"/>
      <c r="K750" s="641"/>
      <c r="L750" s="641"/>
      <c r="M750" s="642"/>
      <c r="N750" s="642"/>
      <c r="O750" s="642"/>
      <c r="P750" s="642"/>
      <c r="Q750" s="642"/>
      <c r="R750" s="642"/>
      <c r="S750" s="642"/>
      <c r="T750" s="642"/>
      <c r="U750" s="642"/>
      <c r="V750" s="642"/>
      <c r="W750" s="642"/>
      <c r="X750" s="642"/>
      <c r="Y750" s="642"/>
      <c r="Z750" s="642"/>
      <c r="AA750" s="642"/>
    </row>
    <row r="751" ht="12.75" customHeight="1">
      <c r="A751" s="640"/>
      <c r="B751" s="641"/>
      <c r="C751" s="641"/>
      <c r="D751" s="641"/>
      <c r="E751" s="641"/>
      <c r="F751" s="641"/>
      <c r="G751" s="642"/>
      <c r="H751" s="641"/>
      <c r="I751" s="641"/>
      <c r="J751" s="641"/>
      <c r="K751" s="641"/>
      <c r="L751" s="641"/>
      <c r="M751" s="642"/>
      <c r="N751" s="642"/>
      <c r="O751" s="642"/>
      <c r="P751" s="642"/>
      <c r="Q751" s="642"/>
      <c r="R751" s="642"/>
      <c r="S751" s="642"/>
      <c r="T751" s="642"/>
      <c r="U751" s="642"/>
      <c r="V751" s="642"/>
      <c r="W751" s="642"/>
      <c r="X751" s="642"/>
      <c r="Y751" s="642"/>
      <c r="Z751" s="642"/>
      <c r="AA751" s="642"/>
    </row>
    <row r="752" ht="12.75" customHeight="1">
      <c r="A752" s="640"/>
      <c r="B752" s="641"/>
      <c r="C752" s="641"/>
      <c r="D752" s="641"/>
      <c r="E752" s="641"/>
      <c r="F752" s="641"/>
      <c r="G752" s="642"/>
      <c r="H752" s="641"/>
      <c r="I752" s="641"/>
      <c r="J752" s="641"/>
      <c r="K752" s="641"/>
      <c r="L752" s="641"/>
      <c r="M752" s="642"/>
      <c r="N752" s="642"/>
      <c r="O752" s="642"/>
      <c r="P752" s="642"/>
      <c r="Q752" s="642"/>
      <c r="R752" s="642"/>
      <c r="S752" s="642"/>
      <c r="T752" s="642"/>
      <c r="U752" s="642"/>
      <c r="V752" s="642"/>
      <c r="W752" s="642"/>
      <c r="X752" s="642"/>
      <c r="Y752" s="642"/>
      <c r="Z752" s="642"/>
      <c r="AA752" s="642"/>
    </row>
    <row r="753" ht="12.75" customHeight="1">
      <c r="A753" s="640"/>
      <c r="B753" s="641"/>
      <c r="C753" s="641"/>
      <c r="D753" s="641"/>
      <c r="E753" s="641"/>
      <c r="F753" s="641"/>
      <c r="G753" s="642"/>
      <c r="H753" s="641"/>
      <c r="I753" s="641"/>
      <c r="J753" s="641"/>
      <c r="K753" s="641"/>
      <c r="L753" s="641"/>
      <c r="M753" s="642"/>
      <c r="N753" s="642"/>
      <c r="O753" s="642"/>
      <c r="P753" s="642"/>
      <c r="Q753" s="642"/>
      <c r="R753" s="642"/>
      <c r="S753" s="642"/>
      <c r="T753" s="642"/>
      <c r="U753" s="642"/>
      <c r="V753" s="642"/>
      <c r="W753" s="642"/>
      <c r="X753" s="642"/>
      <c r="Y753" s="642"/>
      <c r="Z753" s="642"/>
      <c r="AA753" s="642"/>
    </row>
    <row r="754" ht="12.75" customHeight="1">
      <c r="A754" s="640"/>
      <c r="B754" s="641"/>
      <c r="C754" s="641"/>
      <c r="D754" s="641"/>
      <c r="E754" s="641"/>
      <c r="F754" s="641"/>
      <c r="G754" s="642"/>
      <c r="H754" s="641"/>
      <c r="I754" s="641"/>
      <c r="J754" s="641"/>
      <c r="K754" s="641"/>
      <c r="L754" s="641"/>
      <c r="M754" s="642"/>
      <c r="N754" s="642"/>
      <c r="O754" s="642"/>
      <c r="P754" s="642"/>
      <c r="Q754" s="642"/>
      <c r="R754" s="642"/>
      <c r="S754" s="642"/>
      <c r="T754" s="642"/>
      <c r="U754" s="642"/>
      <c r="V754" s="642"/>
      <c r="W754" s="642"/>
      <c r="X754" s="642"/>
      <c r="Y754" s="642"/>
      <c r="Z754" s="642"/>
      <c r="AA754" s="642"/>
    </row>
    <row r="755" ht="12.75" customHeight="1">
      <c r="A755" s="640"/>
      <c r="B755" s="641"/>
      <c r="C755" s="641"/>
      <c r="D755" s="641"/>
      <c r="E755" s="641"/>
      <c r="F755" s="641"/>
      <c r="G755" s="642"/>
      <c r="H755" s="641"/>
      <c r="I755" s="641"/>
      <c r="J755" s="641"/>
      <c r="K755" s="641"/>
      <c r="L755" s="641"/>
      <c r="M755" s="642"/>
      <c r="N755" s="642"/>
      <c r="O755" s="642"/>
      <c r="P755" s="642"/>
      <c r="Q755" s="642"/>
      <c r="R755" s="642"/>
      <c r="S755" s="642"/>
      <c r="T755" s="642"/>
      <c r="U755" s="642"/>
      <c r="V755" s="642"/>
      <c r="W755" s="642"/>
      <c r="X755" s="642"/>
      <c r="Y755" s="642"/>
      <c r="Z755" s="642"/>
      <c r="AA755" s="642"/>
    </row>
    <row r="756" ht="12.75" customHeight="1">
      <c r="A756" s="640"/>
      <c r="B756" s="641"/>
      <c r="C756" s="641"/>
      <c r="D756" s="641"/>
      <c r="E756" s="641"/>
      <c r="F756" s="641"/>
      <c r="G756" s="642"/>
      <c r="H756" s="641"/>
      <c r="I756" s="641"/>
      <c r="J756" s="641"/>
      <c r="K756" s="641"/>
      <c r="L756" s="641"/>
      <c r="M756" s="642"/>
      <c r="N756" s="642"/>
      <c r="O756" s="642"/>
      <c r="P756" s="642"/>
      <c r="Q756" s="642"/>
      <c r="R756" s="642"/>
      <c r="S756" s="642"/>
      <c r="T756" s="642"/>
      <c r="U756" s="642"/>
      <c r="V756" s="642"/>
      <c r="W756" s="642"/>
      <c r="X756" s="642"/>
      <c r="Y756" s="642"/>
      <c r="Z756" s="642"/>
      <c r="AA756" s="642"/>
    </row>
    <row r="757" ht="12.75" customHeight="1">
      <c r="A757" s="640"/>
      <c r="B757" s="641"/>
      <c r="C757" s="641"/>
      <c r="D757" s="641"/>
      <c r="E757" s="641"/>
      <c r="F757" s="641"/>
      <c r="G757" s="642"/>
      <c r="H757" s="641"/>
      <c r="I757" s="641"/>
      <c r="J757" s="641"/>
      <c r="K757" s="641"/>
      <c r="L757" s="641"/>
      <c r="M757" s="642"/>
      <c r="N757" s="642"/>
      <c r="O757" s="642"/>
      <c r="P757" s="642"/>
      <c r="Q757" s="642"/>
      <c r="R757" s="642"/>
      <c r="S757" s="642"/>
      <c r="T757" s="642"/>
      <c r="U757" s="642"/>
      <c r="V757" s="642"/>
      <c r="W757" s="642"/>
      <c r="X757" s="642"/>
      <c r="Y757" s="642"/>
      <c r="Z757" s="642"/>
      <c r="AA757" s="642"/>
    </row>
    <row r="758" ht="12.75" customHeight="1">
      <c r="A758" s="640"/>
      <c r="B758" s="641"/>
      <c r="C758" s="641"/>
      <c r="D758" s="641"/>
      <c r="E758" s="641"/>
      <c r="F758" s="641"/>
      <c r="G758" s="642"/>
      <c r="H758" s="641"/>
      <c r="I758" s="641"/>
      <c r="J758" s="641"/>
      <c r="K758" s="641"/>
      <c r="L758" s="641"/>
      <c r="M758" s="642"/>
      <c r="N758" s="642"/>
      <c r="O758" s="642"/>
      <c r="P758" s="642"/>
      <c r="Q758" s="642"/>
      <c r="R758" s="642"/>
      <c r="S758" s="642"/>
      <c r="T758" s="642"/>
      <c r="U758" s="642"/>
      <c r="V758" s="642"/>
      <c r="W758" s="642"/>
      <c r="X758" s="642"/>
      <c r="Y758" s="642"/>
      <c r="Z758" s="642"/>
      <c r="AA758" s="642"/>
    </row>
    <row r="759" ht="12.75" customHeight="1">
      <c r="A759" s="640"/>
      <c r="B759" s="641"/>
      <c r="C759" s="641"/>
      <c r="D759" s="641"/>
      <c r="E759" s="641"/>
      <c r="F759" s="641"/>
      <c r="G759" s="642"/>
      <c r="H759" s="641"/>
      <c r="I759" s="641"/>
      <c r="J759" s="641"/>
      <c r="K759" s="641"/>
      <c r="L759" s="641"/>
      <c r="M759" s="642"/>
      <c r="N759" s="642"/>
      <c r="O759" s="642"/>
      <c r="P759" s="642"/>
      <c r="Q759" s="642"/>
      <c r="R759" s="642"/>
      <c r="S759" s="642"/>
      <c r="T759" s="642"/>
      <c r="U759" s="642"/>
      <c r="V759" s="642"/>
      <c r="W759" s="642"/>
      <c r="X759" s="642"/>
      <c r="Y759" s="642"/>
      <c r="Z759" s="642"/>
      <c r="AA759" s="642"/>
    </row>
    <row r="760" ht="12.75" customHeight="1">
      <c r="A760" s="640"/>
      <c r="B760" s="641"/>
      <c r="C760" s="641"/>
      <c r="D760" s="641"/>
      <c r="E760" s="641"/>
      <c r="F760" s="641"/>
      <c r="G760" s="642"/>
      <c r="H760" s="641"/>
      <c r="I760" s="641"/>
      <c r="J760" s="641"/>
      <c r="K760" s="641"/>
      <c r="L760" s="641"/>
      <c r="M760" s="642"/>
      <c r="N760" s="642"/>
      <c r="O760" s="642"/>
      <c r="P760" s="642"/>
      <c r="Q760" s="642"/>
      <c r="R760" s="642"/>
      <c r="S760" s="642"/>
      <c r="T760" s="642"/>
      <c r="U760" s="642"/>
      <c r="V760" s="642"/>
      <c r="W760" s="642"/>
      <c r="X760" s="642"/>
      <c r="Y760" s="642"/>
      <c r="Z760" s="642"/>
      <c r="AA760" s="642"/>
    </row>
    <row r="761" ht="12.75" customHeight="1">
      <c r="A761" s="640"/>
      <c r="B761" s="641"/>
      <c r="C761" s="641"/>
      <c r="D761" s="641"/>
      <c r="E761" s="641"/>
      <c r="F761" s="641"/>
      <c r="G761" s="642"/>
      <c r="H761" s="641"/>
      <c r="I761" s="641"/>
      <c r="J761" s="641"/>
      <c r="K761" s="641"/>
      <c r="L761" s="641"/>
      <c r="M761" s="642"/>
      <c r="N761" s="642"/>
      <c r="O761" s="642"/>
      <c r="P761" s="642"/>
      <c r="Q761" s="642"/>
      <c r="R761" s="642"/>
      <c r="S761" s="642"/>
      <c r="T761" s="642"/>
      <c r="U761" s="642"/>
      <c r="V761" s="642"/>
      <c r="W761" s="642"/>
      <c r="X761" s="642"/>
      <c r="Y761" s="642"/>
      <c r="Z761" s="642"/>
      <c r="AA761" s="642"/>
    </row>
    <row r="762" ht="12.75" customHeight="1">
      <c r="A762" s="640"/>
      <c r="B762" s="641"/>
      <c r="C762" s="641"/>
      <c r="D762" s="641"/>
      <c r="E762" s="641"/>
      <c r="F762" s="641"/>
      <c r="G762" s="642"/>
      <c r="H762" s="641"/>
      <c r="I762" s="641"/>
      <c r="J762" s="641"/>
      <c r="K762" s="641"/>
      <c r="L762" s="641"/>
      <c r="M762" s="642"/>
      <c r="N762" s="642"/>
      <c r="O762" s="642"/>
      <c r="P762" s="642"/>
      <c r="Q762" s="642"/>
      <c r="R762" s="642"/>
      <c r="S762" s="642"/>
      <c r="T762" s="642"/>
      <c r="U762" s="642"/>
      <c r="V762" s="642"/>
      <c r="W762" s="642"/>
      <c r="X762" s="642"/>
      <c r="Y762" s="642"/>
      <c r="Z762" s="642"/>
      <c r="AA762" s="642"/>
    </row>
    <row r="763" ht="12.75" customHeight="1">
      <c r="A763" s="640"/>
      <c r="B763" s="641"/>
      <c r="C763" s="641"/>
      <c r="D763" s="641"/>
      <c r="E763" s="641"/>
      <c r="F763" s="641"/>
      <c r="G763" s="642"/>
      <c r="H763" s="641"/>
      <c r="I763" s="641"/>
      <c r="J763" s="641"/>
      <c r="K763" s="641"/>
      <c r="L763" s="641"/>
      <c r="M763" s="642"/>
      <c r="N763" s="642"/>
      <c r="O763" s="642"/>
      <c r="P763" s="642"/>
      <c r="Q763" s="642"/>
      <c r="R763" s="642"/>
      <c r="S763" s="642"/>
      <c r="T763" s="642"/>
      <c r="U763" s="642"/>
      <c r="V763" s="642"/>
      <c r="W763" s="642"/>
      <c r="X763" s="642"/>
      <c r="Y763" s="642"/>
      <c r="Z763" s="642"/>
      <c r="AA763" s="642"/>
    </row>
    <row r="764" ht="12.75" customHeight="1">
      <c r="A764" s="640"/>
      <c r="B764" s="641"/>
      <c r="C764" s="641"/>
      <c r="D764" s="641"/>
      <c r="E764" s="641"/>
      <c r="F764" s="641"/>
      <c r="G764" s="642"/>
      <c r="H764" s="641"/>
      <c r="I764" s="641"/>
      <c r="J764" s="641"/>
      <c r="K764" s="641"/>
      <c r="L764" s="641"/>
      <c r="M764" s="642"/>
      <c r="N764" s="642"/>
      <c r="O764" s="642"/>
      <c r="P764" s="642"/>
      <c r="Q764" s="642"/>
      <c r="R764" s="642"/>
      <c r="S764" s="642"/>
      <c r="T764" s="642"/>
      <c r="U764" s="642"/>
      <c r="V764" s="642"/>
      <c r="W764" s="642"/>
      <c r="X764" s="642"/>
      <c r="Y764" s="642"/>
      <c r="Z764" s="642"/>
      <c r="AA764" s="642"/>
    </row>
    <row r="765" ht="12.75" customHeight="1">
      <c r="A765" s="640"/>
      <c r="B765" s="641"/>
      <c r="C765" s="641"/>
      <c r="D765" s="641"/>
      <c r="E765" s="641"/>
      <c r="F765" s="641"/>
      <c r="G765" s="642"/>
      <c r="H765" s="641"/>
      <c r="I765" s="641"/>
      <c r="J765" s="641"/>
      <c r="K765" s="641"/>
      <c r="L765" s="641"/>
      <c r="M765" s="642"/>
      <c r="N765" s="642"/>
      <c r="O765" s="642"/>
      <c r="P765" s="642"/>
      <c r="Q765" s="642"/>
      <c r="R765" s="642"/>
      <c r="S765" s="642"/>
      <c r="T765" s="642"/>
      <c r="U765" s="642"/>
      <c r="V765" s="642"/>
      <c r="W765" s="642"/>
      <c r="X765" s="642"/>
      <c r="Y765" s="642"/>
      <c r="Z765" s="642"/>
      <c r="AA765" s="642"/>
    </row>
    <row r="766" ht="12.75" customHeight="1">
      <c r="A766" s="640"/>
      <c r="B766" s="641"/>
      <c r="C766" s="641"/>
      <c r="D766" s="641"/>
      <c r="E766" s="641"/>
      <c r="F766" s="641"/>
      <c r="G766" s="642"/>
      <c r="H766" s="641"/>
      <c r="I766" s="641"/>
      <c r="J766" s="641"/>
      <c r="K766" s="641"/>
      <c r="L766" s="641"/>
      <c r="M766" s="642"/>
      <c r="N766" s="642"/>
      <c r="O766" s="642"/>
      <c r="P766" s="642"/>
      <c r="Q766" s="642"/>
      <c r="R766" s="642"/>
      <c r="S766" s="642"/>
      <c r="T766" s="642"/>
      <c r="U766" s="642"/>
      <c r="V766" s="642"/>
      <c r="W766" s="642"/>
      <c r="X766" s="642"/>
      <c r="Y766" s="642"/>
      <c r="Z766" s="642"/>
      <c r="AA766" s="642"/>
    </row>
    <row r="767" ht="12.75" customHeight="1">
      <c r="A767" s="640"/>
      <c r="B767" s="641"/>
      <c r="C767" s="641"/>
      <c r="D767" s="641"/>
      <c r="E767" s="641"/>
      <c r="F767" s="641"/>
      <c r="G767" s="642"/>
      <c r="H767" s="641"/>
      <c r="I767" s="641"/>
      <c r="J767" s="641"/>
      <c r="K767" s="641"/>
      <c r="L767" s="641"/>
      <c r="M767" s="642"/>
      <c r="N767" s="642"/>
      <c r="O767" s="642"/>
      <c r="P767" s="642"/>
      <c r="Q767" s="642"/>
      <c r="R767" s="642"/>
      <c r="S767" s="642"/>
      <c r="T767" s="642"/>
      <c r="U767" s="642"/>
      <c r="V767" s="642"/>
      <c r="W767" s="642"/>
      <c r="X767" s="642"/>
      <c r="Y767" s="642"/>
      <c r="Z767" s="642"/>
      <c r="AA767" s="642"/>
    </row>
    <row r="768" ht="12.75" customHeight="1">
      <c r="A768" s="640"/>
      <c r="B768" s="641"/>
      <c r="C768" s="641"/>
      <c r="D768" s="641"/>
      <c r="E768" s="641"/>
      <c r="F768" s="641"/>
      <c r="G768" s="642"/>
      <c r="H768" s="641"/>
      <c r="I768" s="641"/>
      <c r="J768" s="641"/>
      <c r="K768" s="641"/>
      <c r="L768" s="641"/>
      <c r="M768" s="642"/>
      <c r="N768" s="642"/>
      <c r="O768" s="642"/>
      <c r="P768" s="642"/>
      <c r="Q768" s="642"/>
      <c r="R768" s="642"/>
      <c r="S768" s="642"/>
      <c r="T768" s="642"/>
      <c r="U768" s="642"/>
      <c r="V768" s="642"/>
      <c r="W768" s="642"/>
      <c r="X768" s="642"/>
      <c r="Y768" s="642"/>
      <c r="Z768" s="642"/>
      <c r="AA768" s="642"/>
    </row>
    <row r="769" ht="12.75" customHeight="1">
      <c r="A769" s="640"/>
      <c r="B769" s="641"/>
      <c r="C769" s="641"/>
      <c r="D769" s="641"/>
      <c r="E769" s="641"/>
      <c r="F769" s="641"/>
      <c r="G769" s="642"/>
      <c r="H769" s="641"/>
      <c r="I769" s="641"/>
      <c r="J769" s="641"/>
      <c r="K769" s="641"/>
      <c r="L769" s="641"/>
      <c r="M769" s="642"/>
      <c r="N769" s="642"/>
      <c r="O769" s="642"/>
      <c r="P769" s="642"/>
      <c r="Q769" s="642"/>
      <c r="R769" s="642"/>
      <c r="S769" s="642"/>
      <c r="T769" s="642"/>
      <c r="U769" s="642"/>
      <c r="V769" s="642"/>
      <c r="W769" s="642"/>
      <c r="X769" s="642"/>
      <c r="Y769" s="642"/>
      <c r="Z769" s="642"/>
      <c r="AA769" s="642"/>
    </row>
    <row r="770" ht="12.75" customHeight="1">
      <c r="A770" s="640"/>
      <c r="B770" s="641"/>
      <c r="C770" s="641"/>
      <c r="D770" s="641"/>
      <c r="E770" s="641"/>
      <c r="F770" s="641"/>
      <c r="G770" s="642"/>
      <c r="H770" s="641"/>
      <c r="I770" s="641"/>
      <c r="J770" s="641"/>
      <c r="K770" s="641"/>
      <c r="L770" s="641"/>
      <c r="M770" s="642"/>
      <c r="N770" s="642"/>
      <c r="O770" s="642"/>
      <c r="P770" s="642"/>
      <c r="Q770" s="642"/>
      <c r="R770" s="642"/>
      <c r="S770" s="642"/>
      <c r="T770" s="642"/>
      <c r="U770" s="642"/>
      <c r="V770" s="642"/>
      <c r="W770" s="642"/>
      <c r="X770" s="642"/>
      <c r="Y770" s="642"/>
      <c r="Z770" s="642"/>
      <c r="AA770" s="642"/>
    </row>
    <row r="771" ht="12.75" customHeight="1">
      <c r="A771" s="640"/>
      <c r="B771" s="641"/>
      <c r="C771" s="641"/>
      <c r="D771" s="641"/>
      <c r="E771" s="641"/>
      <c r="F771" s="641"/>
      <c r="G771" s="642"/>
      <c r="H771" s="641"/>
      <c r="I771" s="641"/>
      <c r="J771" s="641"/>
      <c r="K771" s="641"/>
      <c r="L771" s="641"/>
      <c r="M771" s="642"/>
      <c r="N771" s="642"/>
      <c r="O771" s="642"/>
      <c r="P771" s="642"/>
      <c r="Q771" s="642"/>
      <c r="R771" s="642"/>
      <c r="S771" s="642"/>
      <c r="T771" s="642"/>
      <c r="U771" s="642"/>
      <c r="V771" s="642"/>
      <c r="W771" s="642"/>
      <c r="X771" s="642"/>
      <c r="Y771" s="642"/>
      <c r="Z771" s="642"/>
      <c r="AA771" s="642"/>
    </row>
    <row r="772" ht="12.75" customHeight="1">
      <c r="A772" s="640"/>
      <c r="B772" s="641"/>
      <c r="C772" s="641"/>
      <c r="D772" s="641"/>
      <c r="E772" s="641"/>
      <c r="F772" s="641"/>
      <c r="G772" s="642"/>
      <c r="H772" s="641"/>
      <c r="I772" s="641"/>
      <c r="J772" s="641"/>
      <c r="K772" s="641"/>
      <c r="L772" s="641"/>
      <c r="M772" s="642"/>
      <c r="N772" s="642"/>
      <c r="O772" s="642"/>
      <c r="P772" s="642"/>
      <c r="Q772" s="642"/>
      <c r="R772" s="642"/>
      <c r="S772" s="642"/>
      <c r="T772" s="642"/>
      <c r="U772" s="642"/>
      <c r="V772" s="642"/>
      <c r="W772" s="642"/>
      <c r="X772" s="642"/>
      <c r="Y772" s="642"/>
      <c r="Z772" s="642"/>
      <c r="AA772" s="642"/>
    </row>
    <row r="773" ht="12.75" customHeight="1">
      <c r="A773" s="640"/>
      <c r="B773" s="641"/>
      <c r="C773" s="641"/>
      <c r="D773" s="641"/>
      <c r="E773" s="641"/>
      <c r="F773" s="641"/>
      <c r="G773" s="642"/>
      <c r="H773" s="641"/>
      <c r="I773" s="641"/>
      <c r="J773" s="641"/>
      <c r="K773" s="641"/>
      <c r="L773" s="641"/>
      <c r="M773" s="642"/>
      <c r="N773" s="642"/>
      <c r="O773" s="642"/>
      <c r="P773" s="642"/>
      <c r="Q773" s="642"/>
      <c r="R773" s="642"/>
      <c r="S773" s="642"/>
      <c r="T773" s="642"/>
      <c r="U773" s="642"/>
      <c r="V773" s="642"/>
      <c r="W773" s="642"/>
      <c r="X773" s="642"/>
      <c r="Y773" s="642"/>
      <c r="Z773" s="642"/>
      <c r="AA773" s="642"/>
    </row>
    <row r="774" ht="12.75" customHeight="1">
      <c r="A774" s="640"/>
      <c r="B774" s="641"/>
      <c r="C774" s="641"/>
      <c r="D774" s="641"/>
      <c r="E774" s="641"/>
      <c r="F774" s="641"/>
      <c r="G774" s="642"/>
      <c r="H774" s="641"/>
      <c r="I774" s="641"/>
      <c r="J774" s="641"/>
      <c r="K774" s="641"/>
      <c r="L774" s="641"/>
      <c r="M774" s="642"/>
      <c r="N774" s="642"/>
      <c r="O774" s="642"/>
      <c r="P774" s="642"/>
      <c r="Q774" s="642"/>
      <c r="R774" s="642"/>
      <c r="S774" s="642"/>
      <c r="T774" s="642"/>
      <c r="U774" s="642"/>
      <c r="V774" s="642"/>
      <c r="W774" s="642"/>
      <c r="X774" s="642"/>
      <c r="Y774" s="642"/>
      <c r="Z774" s="642"/>
      <c r="AA774" s="642"/>
    </row>
    <row r="775" ht="12.75" customHeight="1">
      <c r="A775" s="640"/>
      <c r="B775" s="641"/>
      <c r="C775" s="641"/>
      <c r="D775" s="641"/>
      <c r="E775" s="641"/>
      <c r="F775" s="641"/>
      <c r="G775" s="642"/>
      <c r="H775" s="641"/>
      <c r="I775" s="641"/>
      <c r="J775" s="641"/>
      <c r="K775" s="641"/>
      <c r="L775" s="641"/>
      <c r="M775" s="642"/>
      <c r="N775" s="642"/>
      <c r="O775" s="642"/>
      <c r="P775" s="642"/>
      <c r="Q775" s="642"/>
      <c r="R775" s="642"/>
      <c r="S775" s="642"/>
      <c r="T775" s="642"/>
      <c r="U775" s="642"/>
      <c r="V775" s="642"/>
      <c r="W775" s="642"/>
      <c r="X775" s="642"/>
      <c r="Y775" s="642"/>
      <c r="Z775" s="642"/>
      <c r="AA775" s="642"/>
    </row>
    <row r="776" ht="12.75" customHeight="1">
      <c r="A776" s="640"/>
      <c r="B776" s="641"/>
      <c r="C776" s="641"/>
      <c r="D776" s="641"/>
      <c r="E776" s="641"/>
      <c r="F776" s="641"/>
      <c r="G776" s="642"/>
      <c r="H776" s="641"/>
      <c r="I776" s="641"/>
      <c r="J776" s="641"/>
      <c r="K776" s="641"/>
      <c r="L776" s="641"/>
      <c r="M776" s="642"/>
      <c r="N776" s="642"/>
      <c r="O776" s="642"/>
      <c r="P776" s="642"/>
      <c r="Q776" s="642"/>
      <c r="R776" s="642"/>
      <c r="S776" s="642"/>
      <c r="T776" s="642"/>
      <c r="U776" s="642"/>
      <c r="V776" s="642"/>
      <c r="W776" s="642"/>
      <c r="X776" s="642"/>
      <c r="Y776" s="642"/>
      <c r="Z776" s="642"/>
      <c r="AA776" s="642"/>
    </row>
    <row r="777" ht="12.75" customHeight="1">
      <c r="A777" s="640"/>
      <c r="B777" s="641"/>
      <c r="C777" s="641"/>
      <c r="D777" s="641"/>
      <c r="E777" s="641"/>
      <c r="F777" s="641"/>
      <c r="G777" s="642"/>
      <c r="H777" s="641"/>
      <c r="I777" s="641"/>
      <c r="J777" s="641"/>
      <c r="K777" s="641"/>
      <c r="L777" s="641"/>
      <c r="M777" s="642"/>
      <c r="N777" s="642"/>
      <c r="O777" s="642"/>
      <c r="P777" s="642"/>
      <c r="Q777" s="642"/>
      <c r="R777" s="642"/>
      <c r="S777" s="642"/>
      <c r="T777" s="642"/>
      <c r="U777" s="642"/>
      <c r="V777" s="642"/>
      <c r="W777" s="642"/>
      <c r="X777" s="642"/>
      <c r="Y777" s="642"/>
      <c r="Z777" s="642"/>
      <c r="AA777" s="642"/>
    </row>
    <row r="778" ht="12.75" customHeight="1">
      <c r="A778" s="640"/>
      <c r="B778" s="641"/>
      <c r="C778" s="641"/>
      <c r="D778" s="641"/>
      <c r="E778" s="641"/>
      <c r="F778" s="641"/>
      <c r="G778" s="642"/>
      <c r="H778" s="641"/>
      <c r="I778" s="641"/>
      <c r="J778" s="641"/>
      <c r="K778" s="641"/>
      <c r="L778" s="641"/>
      <c r="M778" s="642"/>
      <c r="N778" s="642"/>
      <c r="O778" s="642"/>
      <c r="P778" s="642"/>
      <c r="Q778" s="642"/>
      <c r="R778" s="642"/>
      <c r="S778" s="642"/>
      <c r="T778" s="642"/>
      <c r="U778" s="642"/>
      <c r="V778" s="642"/>
      <c r="W778" s="642"/>
      <c r="X778" s="642"/>
      <c r="Y778" s="642"/>
      <c r="Z778" s="642"/>
      <c r="AA778" s="642"/>
    </row>
    <row r="779" ht="12.75" customHeight="1">
      <c r="A779" s="640"/>
      <c r="B779" s="641"/>
      <c r="C779" s="641"/>
      <c r="D779" s="641"/>
      <c r="E779" s="641"/>
      <c r="F779" s="641"/>
      <c r="G779" s="642"/>
      <c r="H779" s="641"/>
      <c r="I779" s="641"/>
      <c r="J779" s="641"/>
      <c r="K779" s="641"/>
      <c r="L779" s="641"/>
      <c r="M779" s="642"/>
      <c r="N779" s="642"/>
      <c r="O779" s="642"/>
      <c r="P779" s="642"/>
      <c r="Q779" s="642"/>
      <c r="R779" s="642"/>
      <c r="S779" s="642"/>
      <c r="T779" s="642"/>
      <c r="U779" s="642"/>
      <c r="V779" s="642"/>
      <c r="W779" s="642"/>
      <c r="X779" s="642"/>
      <c r="Y779" s="642"/>
      <c r="Z779" s="642"/>
      <c r="AA779" s="642"/>
    </row>
    <row r="780" ht="12.75" customHeight="1">
      <c r="A780" s="640"/>
      <c r="B780" s="641"/>
      <c r="C780" s="641"/>
      <c r="D780" s="641"/>
      <c r="E780" s="641"/>
      <c r="F780" s="641"/>
      <c r="G780" s="642"/>
      <c r="H780" s="641"/>
      <c r="I780" s="641"/>
      <c r="J780" s="641"/>
      <c r="K780" s="641"/>
      <c r="L780" s="641"/>
      <c r="M780" s="642"/>
      <c r="N780" s="642"/>
      <c r="O780" s="642"/>
      <c r="P780" s="642"/>
      <c r="Q780" s="642"/>
      <c r="R780" s="642"/>
      <c r="S780" s="642"/>
      <c r="T780" s="642"/>
      <c r="U780" s="642"/>
      <c r="V780" s="642"/>
      <c r="W780" s="642"/>
      <c r="X780" s="642"/>
      <c r="Y780" s="642"/>
      <c r="Z780" s="642"/>
      <c r="AA780" s="642"/>
    </row>
    <row r="781" ht="12.75" customHeight="1">
      <c r="A781" s="640"/>
      <c r="B781" s="641"/>
      <c r="C781" s="641"/>
      <c r="D781" s="641"/>
      <c r="E781" s="641"/>
      <c r="F781" s="641"/>
      <c r="G781" s="642"/>
      <c r="H781" s="641"/>
      <c r="I781" s="641"/>
      <c r="J781" s="641"/>
      <c r="K781" s="641"/>
      <c r="L781" s="641"/>
      <c r="M781" s="642"/>
      <c r="N781" s="642"/>
      <c r="O781" s="642"/>
      <c r="P781" s="642"/>
      <c r="Q781" s="642"/>
      <c r="R781" s="642"/>
      <c r="S781" s="642"/>
      <c r="T781" s="642"/>
      <c r="U781" s="642"/>
      <c r="V781" s="642"/>
      <c r="W781" s="642"/>
      <c r="X781" s="642"/>
      <c r="Y781" s="642"/>
      <c r="Z781" s="642"/>
      <c r="AA781" s="642"/>
    </row>
    <row r="782" ht="12.75" customHeight="1">
      <c r="A782" s="640"/>
      <c r="B782" s="641"/>
      <c r="C782" s="641"/>
      <c r="D782" s="641"/>
      <c r="E782" s="641"/>
      <c r="F782" s="641"/>
      <c r="G782" s="642"/>
      <c r="H782" s="641"/>
      <c r="I782" s="641"/>
      <c r="J782" s="641"/>
      <c r="K782" s="641"/>
      <c r="L782" s="641"/>
      <c r="M782" s="642"/>
      <c r="N782" s="642"/>
      <c r="O782" s="642"/>
      <c r="P782" s="642"/>
      <c r="Q782" s="642"/>
      <c r="R782" s="642"/>
      <c r="S782" s="642"/>
      <c r="T782" s="642"/>
      <c r="U782" s="642"/>
      <c r="V782" s="642"/>
      <c r="W782" s="642"/>
      <c r="X782" s="642"/>
      <c r="Y782" s="642"/>
      <c r="Z782" s="642"/>
      <c r="AA782" s="642"/>
    </row>
    <row r="783" ht="12.75" customHeight="1">
      <c r="A783" s="640"/>
      <c r="B783" s="641"/>
      <c r="C783" s="641"/>
      <c r="D783" s="641"/>
      <c r="E783" s="641"/>
      <c r="F783" s="641"/>
      <c r="G783" s="642"/>
      <c r="H783" s="641"/>
      <c r="I783" s="641"/>
      <c r="J783" s="641"/>
      <c r="K783" s="641"/>
      <c r="L783" s="641"/>
      <c r="M783" s="642"/>
      <c r="N783" s="642"/>
      <c r="O783" s="642"/>
      <c r="P783" s="642"/>
      <c r="Q783" s="642"/>
      <c r="R783" s="642"/>
      <c r="S783" s="642"/>
      <c r="T783" s="642"/>
      <c r="U783" s="642"/>
      <c r="V783" s="642"/>
      <c r="W783" s="642"/>
      <c r="X783" s="642"/>
      <c r="Y783" s="642"/>
      <c r="Z783" s="642"/>
      <c r="AA783" s="642"/>
    </row>
    <row r="784" ht="12.75" customHeight="1">
      <c r="A784" s="640"/>
      <c r="B784" s="641"/>
      <c r="C784" s="641"/>
      <c r="D784" s="641"/>
      <c r="E784" s="641"/>
      <c r="F784" s="641"/>
      <c r="G784" s="642"/>
      <c r="H784" s="641"/>
      <c r="I784" s="641"/>
      <c r="J784" s="641"/>
      <c r="K784" s="641"/>
      <c r="L784" s="641"/>
      <c r="M784" s="642"/>
      <c r="N784" s="642"/>
      <c r="O784" s="642"/>
      <c r="P784" s="642"/>
      <c r="Q784" s="642"/>
      <c r="R784" s="642"/>
      <c r="S784" s="642"/>
      <c r="T784" s="642"/>
      <c r="U784" s="642"/>
      <c r="V784" s="642"/>
      <c r="W784" s="642"/>
      <c r="X784" s="642"/>
      <c r="Y784" s="642"/>
      <c r="Z784" s="642"/>
      <c r="AA784" s="642"/>
    </row>
    <row r="785" ht="12.75" customHeight="1">
      <c r="A785" s="640"/>
      <c r="B785" s="641"/>
      <c r="C785" s="641"/>
      <c r="D785" s="641"/>
      <c r="E785" s="641"/>
      <c r="F785" s="641"/>
      <c r="G785" s="642"/>
      <c r="H785" s="641"/>
      <c r="I785" s="641"/>
      <c r="J785" s="641"/>
      <c r="K785" s="641"/>
      <c r="L785" s="641"/>
      <c r="M785" s="642"/>
      <c r="N785" s="642"/>
      <c r="O785" s="642"/>
      <c r="P785" s="642"/>
      <c r="Q785" s="642"/>
      <c r="R785" s="642"/>
      <c r="S785" s="642"/>
      <c r="T785" s="642"/>
      <c r="U785" s="642"/>
      <c r="V785" s="642"/>
      <c r="W785" s="642"/>
      <c r="X785" s="642"/>
      <c r="Y785" s="642"/>
      <c r="Z785" s="642"/>
      <c r="AA785" s="642"/>
    </row>
    <row r="786" ht="12.75" customHeight="1">
      <c r="A786" s="640"/>
      <c r="B786" s="641"/>
      <c r="C786" s="641"/>
      <c r="D786" s="641"/>
      <c r="E786" s="641"/>
      <c r="F786" s="641"/>
      <c r="G786" s="642"/>
      <c r="H786" s="641"/>
      <c r="I786" s="641"/>
      <c r="J786" s="641"/>
      <c r="K786" s="641"/>
      <c r="L786" s="641"/>
      <c r="M786" s="642"/>
      <c r="N786" s="642"/>
      <c r="O786" s="642"/>
      <c r="P786" s="642"/>
      <c r="Q786" s="642"/>
      <c r="R786" s="642"/>
      <c r="S786" s="642"/>
      <c r="T786" s="642"/>
      <c r="U786" s="642"/>
      <c r="V786" s="642"/>
      <c r="W786" s="642"/>
      <c r="X786" s="642"/>
      <c r="Y786" s="642"/>
      <c r="Z786" s="642"/>
      <c r="AA786" s="642"/>
    </row>
    <row r="787" ht="12.75" customHeight="1">
      <c r="A787" s="640"/>
      <c r="B787" s="641"/>
      <c r="C787" s="641"/>
      <c r="D787" s="641"/>
      <c r="E787" s="641"/>
      <c r="F787" s="641"/>
      <c r="G787" s="642"/>
      <c r="H787" s="641"/>
      <c r="I787" s="641"/>
      <c r="J787" s="641"/>
      <c r="K787" s="641"/>
      <c r="L787" s="641"/>
      <c r="M787" s="642"/>
      <c r="N787" s="642"/>
      <c r="O787" s="642"/>
      <c r="P787" s="642"/>
      <c r="Q787" s="642"/>
      <c r="R787" s="642"/>
      <c r="S787" s="642"/>
      <c r="T787" s="642"/>
      <c r="U787" s="642"/>
      <c r="V787" s="642"/>
      <c r="W787" s="642"/>
      <c r="X787" s="642"/>
      <c r="Y787" s="642"/>
      <c r="Z787" s="642"/>
      <c r="AA787" s="642"/>
    </row>
    <row r="788" ht="12.75" customHeight="1">
      <c r="A788" s="640"/>
      <c r="B788" s="641"/>
      <c r="C788" s="641"/>
      <c r="D788" s="641"/>
      <c r="E788" s="641"/>
      <c r="F788" s="641"/>
      <c r="G788" s="642"/>
      <c r="H788" s="641"/>
      <c r="I788" s="641"/>
      <c r="J788" s="641"/>
      <c r="K788" s="641"/>
      <c r="L788" s="641"/>
      <c r="M788" s="642"/>
      <c r="N788" s="642"/>
      <c r="O788" s="642"/>
      <c r="P788" s="642"/>
      <c r="Q788" s="642"/>
      <c r="R788" s="642"/>
      <c r="S788" s="642"/>
      <c r="T788" s="642"/>
      <c r="U788" s="642"/>
      <c r="V788" s="642"/>
      <c r="W788" s="642"/>
      <c r="X788" s="642"/>
      <c r="Y788" s="642"/>
      <c r="Z788" s="642"/>
      <c r="AA788" s="642"/>
    </row>
    <row r="789" ht="12.75" customHeight="1">
      <c r="A789" s="640"/>
      <c r="B789" s="641"/>
      <c r="C789" s="641"/>
      <c r="D789" s="641"/>
      <c r="E789" s="641"/>
      <c r="F789" s="641"/>
      <c r="G789" s="642"/>
      <c r="H789" s="641"/>
      <c r="I789" s="641"/>
      <c r="J789" s="641"/>
      <c r="K789" s="641"/>
      <c r="L789" s="641"/>
      <c r="M789" s="642"/>
      <c r="N789" s="642"/>
      <c r="O789" s="642"/>
      <c r="P789" s="642"/>
      <c r="Q789" s="642"/>
      <c r="R789" s="642"/>
      <c r="S789" s="642"/>
      <c r="T789" s="642"/>
      <c r="U789" s="642"/>
      <c r="V789" s="642"/>
      <c r="W789" s="642"/>
      <c r="X789" s="642"/>
      <c r="Y789" s="642"/>
      <c r="Z789" s="642"/>
      <c r="AA789" s="642"/>
    </row>
    <row r="790" ht="12.75" customHeight="1">
      <c r="A790" s="640"/>
      <c r="B790" s="641"/>
      <c r="C790" s="641"/>
      <c r="D790" s="641"/>
      <c r="E790" s="641"/>
      <c r="F790" s="641"/>
      <c r="G790" s="642"/>
      <c r="H790" s="641"/>
      <c r="I790" s="641"/>
      <c r="J790" s="641"/>
      <c r="K790" s="641"/>
      <c r="L790" s="641"/>
      <c r="M790" s="642"/>
      <c r="N790" s="642"/>
      <c r="O790" s="642"/>
      <c r="P790" s="642"/>
      <c r="Q790" s="642"/>
      <c r="R790" s="642"/>
      <c r="S790" s="642"/>
      <c r="T790" s="642"/>
      <c r="U790" s="642"/>
      <c r="V790" s="642"/>
      <c r="W790" s="642"/>
      <c r="X790" s="642"/>
      <c r="Y790" s="642"/>
      <c r="Z790" s="642"/>
      <c r="AA790" s="642"/>
    </row>
    <row r="791" ht="12.75" customHeight="1">
      <c r="A791" s="640"/>
      <c r="B791" s="641"/>
      <c r="C791" s="641"/>
      <c r="D791" s="641"/>
      <c r="E791" s="641"/>
      <c r="F791" s="641"/>
      <c r="G791" s="642"/>
      <c r="H791" s="641"/>
      <c r="I791" s="641"/>
      <c r="J791" s="641"/>
      <c r="K791" s="641"/>
      <c r="L791" s="641"/>
      <c r="M791" s="642"/>
      <c r="N791" s="642"/>
      <c r="O791" s="642"/>
      <c r="P791" s="642"/>
      <c r="Q791" s="642"/>
      <c r="R791" s="642"/>
      <c r="S791" s="642"/>
      <c r="T791" s="642"/>
      <c r="U791" s="642"/>
      <c r="V791" s="642"/>
      <c r="W791" s="642"/>
      <c r="X791" s="642"/>
      <c r="Y791" s="642"/>
      <c r="Z791" s="642"/>
      <c r="AA791" s="642"/>
    </row>
    <row r="792" ht="12.75" customHeight="1">
      <c r="A792" s="640"/>
      <c r="B792" s="641"/>
      <c r="C792" s="641"/>
      <c r="D792" s="641"/>
      <c r="E792" s="641"/>
      <c r="F792" s="641"/>
      <c r="G792" s="642"/>
      <c r="H792" s="641"/>
      <c r="I792" s="641"/>
      <c r="J792" s="641"/>
      <c r="K792" s="641"/>
      <c r="L792" s="641"/>
      <c r="M792" s="642"/>
      <c r="N792" s="642"/>
      <c r="O792" s="642"/>
      <c r="P792" s="642"/>
      <c r="Q792" s="642"/>
      <c r="R792" s="642"/>
      <c r="S792" s="642"/>
      <c r="T792" s="642"/>
      <c r="U792" s="642"/>
      <c r="V792" s="642"/>
      <c r="W792" s="642"/>
      <c r="X792" s="642"/>
      <c r="Y792" s="642"/>
      <c r="Z792" s="642"/>
      <c r="AA792" s="642"/>
    </row>
    <row r="793" ht="12.75" customHeight="1">
      <c r="A793" s="640"/>
      <c r="B793" s="641"/>
      <c r="C793" s="641"/>
      <c r="D793" s="641"/>
      <c r="E793" s="641"/>
      <c r="F793" s="641"/>
      <c r="G793" s="642"/>
      <c r="H793" s="641"/>
      <c r="I793" s="641"/>
      <c r="J793" s="641"/>
      <c r="K793" s="641"/>
      <c r="L793" s="641"/>
      <c r="M793" s="642"/>
      <c r="N793" s="642"/>
      <c r="O793" s="642"/>
      <c r="P793" s="642"/>
      <c r="Q793" s="642"/>
      <c r="R793" s="642"/>
      <c r="S793" s="642"/>
      <c r="T793" s="642"/>
      <c r="U793" s="642"/>
      <c r="V793" s="642"/>
      <c r="W793" s="642"/>
      <c r="X793" s="642"/>
      <c r="Y793" s="642"/>
      <c r="Z793" s="642"/>
      <c r="AA793" s="642"/>
    </row>
    <row r="794" ht="12.75" customHeight="1">
      <c r="A794" s="640"/>
      <c r="B794" s="641"/>
      <c r="C794" s="641"/>
      <c r="D794" s="641"/>
      <c r="E794" s="641"/>
      <c r="F794" s="641"/>
      <c r="G794" s="642"/>
      <c r="H794" s="641"/>
      <c r="I794" s="641"/>
      <c r="J794" s="641"/>
      <c r="K794" s="641"/>
      <c r="L794" s="641"/>
      <c r="M794" s="642"/>
      <c r="N794" s="642"/>
      <c r="O794" s="642"/>
      <c r="P794" s="642"/>
      <c r="Q794" s="642"/>
      <c r="R794" s="642"/>
      <c r="S794" s="642"/>
      <c r="T794" s="642"/>
      <c r="U794" s="642"/>
      <c r="V794" s="642"/>
      <c r="W794" s="642"/>
      <c r="X794" s="642"/>
      <c r="Y794" s="642"/>
      <c r="Z794" s="642"/>
      <c r="AA794" s="642"/>
    </row>
    <row r="795" ht="12.75" customHeight="1">
      <c r="A795" s="640"/>
      <c r="B795" s="641"/>
      <c r="C795" s="641"/>
      <c r="D795" s="641"/>
      <c r="E795" s="641"/>
      <c r="F795" s="641"/>
      <c r="G795" s="642"/>
      <c r="H795" s="641"/>
      <c r="I795" s="641"/>
      <c r="J795" s="641"/>
      <c r="K795" s="641"/>
      <c r="L795" s="641"/>
      <c r="M795" s="642"/>
      <c r="N795" s="642"/>
      <c r="O795" s="642"/>
      <c r="P795" s="642"/>
      <c r="Q795" s="642"/>
      <c r="R795" s="642"/>
      <c r="S795" s="642"/>
      <c r="T795" s="642"/>
      <c r="U795" s="642"/>
      <c r="V795" s="642"/>
      <c r="W795" s="642"/>
      <c r="X795" s="642"/>
      <c r="Y795" s="642"/>
      <c r="Z795" s="642"/>
      <c r="AA795" s="642"/>
    </row>
    <row r="796" ht="12.75" customHeight="1">
      <c r="A796" s="640"/>
      <c r="B796" s="641"/>
      <c r="C796" s="641"/>
      <c r="D796" s="641"/>
      <c r="E796" s="641"/>
      <c r="F796" s="641"/>
      <c r="G796" s="642"/>
      <c r="H796" s="641"/>
      <c r="I796" s="641"/>
      <c r="J796" s="641"/>
      <c r="K796" s="641"/>
      <c r="L796" s="641"/>
      <c r="M796" s="642"/>
      <c r="N796" s="642"/>
      <c r="O796" s="642"/>
      <c r="P796" s="642"/>
      <c r="Q796" s="642"/>
      <c r="R796" s="642"/>
      <c r="S796" s="642"/>
      <c r="T796" s="642"/>
      <c r="U796" s="642"/>
      <c r="V796" s="642"/>
      <c r="W796" s="642"/>
      <c r="X796" s="642"/>
      <c r="Y796" s="642"/>
      <c r="Z796" s="642"/>
      <c r="AA796" s="642"/>
    </row>
    <row r="797" ht="12.75" customHeight="1">
      <c r="A797" s="640"/>
      <c r="B797" s="641"/>
      <c r="C797" s="641"/>
      <c r="D797" s="641"/>
      <c r="E797" s="641"/>
      <c r="F797" s="641"/>
      <c r="G797" s="642"/>
      <c r="H797" s="641"/>
      <c r="I797" s="641"/>
      <c r="J797" s="641"/>
      <c r="K797" s="641"/>
      <c r="L797" s="641"/>
      <c r="M797" s="642"/>
      <c r="N797" s="642"/>
      <c r="O797" s="642"/>
      <c r="P797" s="642"/>
      <c r="Q797" s="642"/>
      <c r="R797" s="642"/>
      <c r="S797" s="642"/>
      <c r="T797" s="642"/>
      <c r="U797" s="642"/>
      <c r="V797" s="642"/>
      <c r="W797" s="642"/>
      <c r="X797" s="642"/>
      <c r="Y797" s="642"/>
      <c r="Z797" s="642"/>
      <c r="AA797" s="642"/>
    </row>
    <row r="798" ht="12.75" customHeight="1">
      <c r="A798" s="640"/>
      <c r="B798" s="641"/>
      <c r="C798" s="641"/>
      <c r="D798" s="641"/>
      <c r="E798" s="641"/>
      <c r="F798" s="641"/>
      <c r="G798" s="642"/>
      <c r="H798" s="641"/>
      <c r="I798" s="641"/>
      <c r="J798" s="641"/>
      <c r="K798" s="641"/>
      <c r="L798" s="641"/>
      <c r="M798" s="642"/>
      <c r="N798" s="642"/>
      <c r="O798" s="642"/>
      <c r="P798" s="642"/>
      <c r="Q798" s="642"/>
      <c r="R798" s="642"/>
      <c r="S798" s="642"/>
      <c r="T798" s="642"/>
      <c r="U798" s="642"/>
      <c r="V798" s="642"/>
      <c r="W798" s="642"/>
      <c r="X798" s="642"/>
      <c r="Y798" s="642"/>
      <c r="Z798" s="642"/>
      <c r="AA798" s="642"/>
    </row>
    <row r="799" ht="12.75" customHeight="1">
      <c r="A799" s="640"/>
      <c r="B799" s="641"/>
      <c r="C799" s="641"/>
      <c r="D799" s="641"/>
      <c r="E799" s="641"/>
      <c r="F799" s="641"/>
      <c r="G799" s="642"/>
      <c r="H799" s="641"/>
      <c r="I799" s="641"/>
      <c r="J799" s="641"/>
      <c r="K799" s="641"/>
      <c r="L799" s="641"/>
      <c r="M799" s="642"/>
      <c r="N799" s="642"/>
      <c r="O799" s="642"/>
      <c r="P799" s="642"/>
      <c r="Q799" s="642"/>
      <c r="R799" s="642"/>
      <c r="S799" s="642"/>
      <c r="T799" s="642"/>
      <c r="U799" s="642"/>
      <c r="V799" s="642"/>
      <c r="W799" s="642"/>
      <c r="X799" s="642"/>
      <c r="Y799" s="642"/>
      <c r="Z799" s="642"/>
      <c r="AA799" s="642"/>
    </row>
    <row r="800" ht="12.75" customHeight="1">
      <c r="A800" s="640"/>
      <c r="B800" s="641"/>
      <c r="C800" s="641"/>
      <c r="D800" s="641"/>
      <c r="E800" s="641"/>
      <c r="F800" s="641"/>
      <c r="G800" s="642"/>
      <c r="H800" s="641"/>
      <c r="I800" s="641"/>
      <c r="J800" s="641"/>
      <c r="K800" s="641"/>
      <c r="L800" s="641"/>
      <c r="M800" s="642"/>
      <c r="N800" s="642"/>
      <c r="O800" s="642"/>
      <c r="P800" s="642"/>
      <c r="Q800" s="642"/>
      <c r="R800" s="642"/>
      <c r="S800" s="642"/>
      <c r="T800" s="642"/>
      <c r="U800" s="642"/>
      <c r="V800" s="642"/>
      <c r="W800" s="642"/>
      <c r="X800" s="642"/>
      <c r="Y800" s="642"/>
      <c r="Z800" s="642"/>
      <c r="AA800" s="642"/>
    </row>
    <row r="801" ht="12.75" customHeight="1">
      <c r="A801" s="640"/>
      <c r="B801" s="641"/>
      <c r="C801" s="641"/>
      <c r="D801" s="641"/>
      <c r="E801" s="641"/>
      <c r="F801" s="641"/>
      <c r="G801" s="642"/>
      <c r="H801" s="641"/>
      <c r="I801" s="641"/>
      <c r="J801" s="641"/>
      <c r="K801" s="641"/>
      <c r="L801" s="641"/>
      <c r="M801" s="642"/>
      <c r="N801" s="642"/>
      <c r="O801" s="642"/>
      <c r="P801" s="642"/>
      <c r="Q801" s="642"/>
      <c r="R801" s="642"/>
      <c r="S801" s="642"/>
      <c r="T801" s="642"/>
      <c r="U801" s="642"/>
      <c r="V801" s="642"/>
      <c r="W801" s="642"/>
      <c r="X801" s="642"/>
      <c r="Y801" s="642"/>
      <c r="Z801" s="642"/>
      <c r="AA801" s="642"/>
    </row>
    <row r="802" ht="12.75" customHeight="1">
      <c r="A802" s="640"/>
      <c r="B802" s="641"/>
      <c r="C802" s="641"/>
      <c r="D802" s="641"/>
      <c r="E802" s="641"/>
      <c r="F802" s="641"/>
      <c r="G802" s="642"/>
      <c r="H802" s="641"/>
      <c r="I802" s="641"/>
      <c r="J802" s="641"/>
      <c r="K802" s="641"/>
      <c r="L802" s="641"/>
      <c r="M802" s="642"/>
      <c r="N802" s="642"/>
      <c r="O802" s="642"/>
      <c r="P802" s="642"/>
      <c r="Q802" s="642"/>
      <c r="R802" s="642"/>
      <c r="S802" s="642"/>
      <c r="T802" s="642"/>
      <c r="U802" s="642"/>
      <c r="V802" s="642"/>
      <c r="W802" s="642"/>
      <c r="X802" s="642"/>
      <c r="Y802" s="642"/>
      <c r="Z802" s="642"/>
      <c r="AA802" s="642"/>
    </row>
    <row r="803" ht="12.75" customHeight="1">
      <c r="A803" s="640"/>
      <c r="B803" s="641"/>
      <c r="C803" s="641"/>
      <c r="D803" s="641"/>
      <c r="E803" s="641"/>
      <c r="F803" s="641"/>
      <c r="G803" s="642"/>
      <c r="H803" s="641"/>
      <c r="I803" s="641"/>
      <c r="J803" s="641"/>
      <c r="K803" s="641"/>
      <c r="L803" s="641"/>
      <c r="M803" s="642"/>
      <c r="N803" s="642"/>
      <c r="O803" s="642"/>
      <c r="P803" s="642"/>
      <c r="Q803" s="642"/>
      <c r="R803" s="642"/>
      <c r="S803" s="642"/>
      <c r="T803" s="642"/>
      <c r="U803" s="642"/>
      <c r="V803" s="642"/>
      <c r="W803" s="642"/>
      <c r="X803" s="642"/>
      <c r="Y803" s="642"/>
      <c r="Z803" s="642"/>
      <c r="AA803" s="642"/>
    </row>
    <row r="804" ht="12.75" customHeight="1">
      <c r="A804" s="640"/>
      <c r="B804" s="641"/>
      <c r="C804" s="641"/>
      <c r="D804" s="641"/>
      <c r="E804" s="641"/>
      <c r="F804" s="641"/>
      <c r="G804" s="642"/>
      <c r="H804" s="641"/>
      <c r="I804" s="641"/>
      <c r="J804" s="641"/>
      <c r="K804" s="641"/>
      <c r="L804" s="641"/>
      <c r="M804" s="642"/>
      <c r="N804" s="642"/>
      <c r="O804" s="642"/>
      <c r="P804" s="642"/>
      <c r="Q804" s="642"/>
      <c r="R804" s="642"/>
      <c r="S804" s="642"/>
      <c r="T804" s="642"/>
      <c r="U804" s="642"/>
      <c r="V804" s="642"/>
      <c r="W804" s="642"/>
      <c r="X804" s="642"/>
      <c r="Y804" s="642"/>
      <c r="Z804" s="642"/>
      <c r="AA804" s="642"/>
    </row>
    <row r="805" ht="12.75" customHeight="1">
      <c r="A805" s="640"/>
      <c r="B805" s="641"/>
      <c r="C805" s="641"/>
      <c r="D805" s="641"/>
      <c r="E805" s="641"/>
      <c r="F805" s="641"/>
      <c r="G805" s="642"/>
      <c r="H805" s="641"/>
      <c r="I805" s="641"/>
      <c r="J805" s="641"/>
      <c r="K805" s="641"/>
      <c r="L805" s="641"/>
      <c r="M805" s="642"/>
      <c r="N805" s="642"/>
      <c r="O805" s="642"/>
      <c r="P805" s="642"/>
      <c r="Q805" s="642"/>
      <c r="R805" s="642"/>
      <c r="S805" s="642"/>
      <c r="T805" s="642"/>
      <c r="U805" s="642"/>
      <c r="V805" s="642"/>
      <c r="W805" s="642"/>
      <c r="X805" s="642"/>
      <c r="Y805" s="642"/>
      <c r="Z805" s="642"/>
      <c r="AA805" s="642"/>
    </row>
    <row r="806" ht="12.75" customHeight="1">
      <c r="A806" s="640"/>
      <c r="B806" s="641"/>
      <c r="C806" s="641"/>
      <c r="D806" s="641"/>
      <c r="E806" s="641"/>
      <c r="F806" s="641"/>
      <c r="G806" s="642"/>
      <c r="H806" s="641"/>
      <c r="I806" s="641"/>
      <c r="J806" s="641"/>
      <c r="K806" s="641"/>
      <c r="L806" s="641"/>
      <c r="M806" s="642"/>
      <c r="N806" s="642"/>
      <c r="O806" s="642"/>
      <c r="P806" s="642"/>
      <c r="Q806" s="642"/>
      <c r="R806" s="642"/>
      <c r="S806" s="642"/>
      <c r="T806" s="642"/>
      <c r="U806" s="642"/>
      <c r="V806" s="642"/>
      <c r="W806" s="642"/>
      <c r="X806" s="642"/>
      <c r="Y806" s="642"/>
      <c r="Z806" s="642"/>
      <c r="AA806" s="642"/>
    </row>
    <row r="807" ht="12.75" customHeight="1">
      <c r="A807" s="640"/>
      <c r="B807" s="641"/>
      <c r="C807" s="641"/>
      <c r="D807" s="641"/>
      <c r="E807" s="641"/>
      <c r="F807" s="641"/>
      <c r="G807" s="642"/>
      <c r="H807" s="641"/>
      <c r="I807" s="641"/>
      <c r="J807" s="641"/>
      <c r="K807" s="641"/>
      <c r="L807" s="641"/>
      <c r="M807" s="642"/>
      <c r="N807" s="642"/>
      <c r="O807" s="642"/>
      <c r="P807" s="642"/>
      <c r="Q807" s="642"/>
      <c r="R807" s="642"/>
      <c r="S807" s="642"/>
      <c r="T807" s="642"/>
      <c r="U807" s="642"/>
      <c r="V807" s="642"/>
      <c r="W807" s="642"/>
      <c r="X807" s="642"/>
      <c r="Y807" s="642"/>
      <c r="Z807" s="642"/>
      <c r="AA807" s="642"/>
    </row>
    <row r="808" ht="12.75" customHeight="1">
      <c r="A808" s="640"/>
      <c r="B808" s="641"/>
      <c r="C808" s="641"/>
      <c r="D808" s="641"/>
      <c r="E808" s="641"/>
      <c r="F808" s="641"/>
      <c r="G808" s="642"/>
      <c r="H808" s="641"/>
      <c r="I808" s="641"/>
      <c r="J808" s="641"/>
      <c r="K808" s="641"/>
      <c r="L808" s="641"/>
      <c r="M808" s="642"/>
      <c r="N808" s="642"/>
      <c r="O808" s="642"/>
      <c r="P808" s="642"/>
      <c r="Q808" s="642"/>
      <c r="R808" s="642"/>
      <c r="S808" s="642"/>
      <c r="T808" s="642"/>
      <c r="U808" s="642"/>
      <c r="V808" s="642"/>
      <c r="W808" s="642"/>
      <c r="X808" s="642"/>
      <c r="Y808" s="642"/>
      <c r="Z808" s="642"/>
      <c r="AA808" s="642"/>
    </row>
    <row r="809" ht="12.75" customHeight="1">
      <c r="A809" s="640"/>
      <c r="B809" s="641"/>
      <c r="C809" s="641"/>
      <c r="D809" s="641"/>
      <c r="E809" s="641"/>
      <c r="F809" s="641"/>
      <c r="G809" s="642"/>
      <c r="H809" s="641"/>
      <c r="I809" s="641"/>
      <c r="J809" s="641"/>
      <c r="K809" s="641"/>
      <c r="L809" s="641"/>
      <c r="M809" s="642"/>
      <c r="N809" s="642"/>
      <c r="O809" s="642"/>
      <c r="P809" s="642"/>
      <c r="Q809" s="642"/>
      <c r="R809" s="642"/>
      <c r="S809" s="642"/>
      <c r="T809" s="642"/>
      <c r="U809" s="642"/>
      <c r="V809" s="642"/>
      <c r="W809" s="642"/>
      <c r="X809" s="642"/>
      <c r="Y809" s="642"/>
      <c r="Z809" s="642"/>
      <c r="AA809" s="642"/>
    </row>
    <row r="810" ht="12.75" customHeight="1">
      <c r="A810" s="640"/>
      <c r="B810" s="641"/>
      <c r="C810" s="641"/>
      <c r="D810" s="641"/>
      <c r="E810" s="641"/>
      <c r="F810" s="641"/>
      <c r="G810" s="642"/>
      <c r="H810" s="641"/>
      <c r="I810" s="641"/>
      <c r="J810" s="641"/>
      <c r="K810" s="641"/>
      <c r="L810" s="641"/>
      <c r="M810" s="642"/>
      <c r="N810" s="642"/>
      <c r="O810" s="642"/>
      <c r="P810" s="642"/>
      <c r="Q810" s="642"/>
      <c r="R810" s="642"/>
      <c r="S810" s="642"/>
      <c r="T810" s="642"/>
      <c r="U810" s="642"/>
      <c r="V810" s="642"/>
      <c r="W810" s="642"/>
      <c r="X810" s="642"/>
      <c r="Y810" s="642"/>
      <c r="Z810" s="642"/>
      <c r="AA810" s="642"/>
    </row>
    <row r="811" ht="12.75" customHeight="1">
      <c r="A811" s="640"/>
      <c r="B811" s="641"/>
      <c r="C811" s="641"/>
      <c r="D811" s="641"/>
      <c r="E811" s="641"/>
      <c r="F811" s="641"/>
      <c r="G811" s="642"/>
      <c r="H811" s="641"/>
      <c r="I811" s="641"/>
      <c r="J811" s="641"/>
      <c r="K811" s="641"/>
      <c r="L811" s="641"/>
      <c r="M811" s="642"/>
      <c r="N811" s="642"/>
      <c r="O811" s="642"/>
      <c r="P811" s="642"/>
      <c r="Q811" s="642"/>
      <c r="R811" s="642"/>
      <c r="S811" s="642"/>
      <c r="T811" s="642"/>
      <c r="U811" s="642"/>
      <c r="V811" s="642"/>
      <c r="W811" s="642"/>
      <c r="X811" s="642"/>
      <c r="Y811" s="642"/>
      <c r="Z811" s="642"/>
      <c r="AA811" s="642"/>
    </row>
    <row r="812" ht="12.75" customHeight="1">
      <c r="A812" s="640"/>
      <c r="B812" s="641"/>
      <c r="C812" s="641"/>
      <c r="D812" s="641"/>
      <c r="E812" s="641"/>
      <c r="F812" s="641"/>
      <c r="G812" s="642"/>
      <c r="H812" s="641"/>
      <c r="I812" s="641"/>
      <c r="J812" s="641"/>
      <c r="K812" s="641"/>
      <c r="L812" s="641"/>
      <c r="M812" s="642"/>
      <c r="N812" s="642"/>
      <c r="O812" s="642"/>
      <c r="P812" s="642"/>
      <c r="Q812" s="642"/>
      <c r="R812" s="642"/>
      <c r="S812" s="642"/>
      <c r="T812" s="642"/>
      <c r="U812" s="642"/>
      <c r="V812" s="642"/>
      <c r="W812" s="642"/>
      <c r="X812" s="642"/>
      <c r="Y812" s="642"/>
      <c r="Z812" s="642"/>
      <c r="AA812" s="642"/>
    </row>
    <row r="813" ht="12.75" customHeight="1">
      <c r="A813" s="640"/>
      <c r="B813" s="641"/>
      <c r="C813" s="641"/>
      <c r="D813" s="641"/>
      <c r="E813" s="641"/>
      <c r="F813" s="641"/>
      <c r="G813" s="642"/>
      <c r="H813" s="641"/>
      <c r="I813" s="641"/>
      <c r="J813" s="641"/>
      <c r="K813" s="641"/>
      <c r="L813" s="641"/>
      <c r="M813" s="642"/>
      <c r="N813" s="642"/>
      <c r="O813" s="642"/>
      <c r="P813" s="642"/>
      <c r="Q813" s="642"/>
      <c r="R813" s="642"/>
      <c r="S813" s="642"/>
      <c r="T813" s="642"/>
      <c r="U813" s="642"/>
      <c r="V813" s="642"/>
      <c r="W813" s="642"/>
      <c r="X813" s="642"/>
      <c r="Y813" s="642"/>
      <c r="Z813" s="642"/>
      <c r="AA813" s="642"/>
    </row>
    <row r="814" ht="12.75" customHeight="1">
      <c r="A814" s="640"/>
      <c r="B814" s="641"/>
      <c r="C814" s="641"/>
      <c r="D814" s="641"/>
      <c r="E814" s="641"/>
      <c r="F814" s="641"/>
      <c r="G814" s="642"/>
      <c r="H814" s="641"/>
      <c r="I814" s="641"/>
      <c r="J814" s="641"/>
      <c r="K814" s="641"/>
      <c r="L814" s="641"/>
      <c r="M814" s="642"/>
      <c r="N814" s="642"/>
      <c r="O814" s="642"/>
      <c r="P814" s="642"/>
      <c r="Q814" s="642"/>
      <c r="R814" s="642"/>
      <c r="S814" s="642"/>
      <c r="T814" s="642"/>
      <c r="U814" s="642"/>
      <c r="V814" s="642"/>
      <c r="W814" s="642"/>
      <c r="X814" s="642"/>
      <c r="Y814" s="642"/>
      <c r="Z814" s="642"/>
      <c r="AA814" s="642"/>
    </row>
    <row r="815" ht="12.75" customHeight="1">
      <c r="A815" s="640"/>
      <c r="B815" s="641"/>
      <c r="C815" s="641"/>
      <c r="D815" s="641"/>
      <c r="E815" s="641"/>
      <c r="F815" s="641"/>
      <c r="G815" s="642"/>
      <c r="H815" s="641"/>
      <c r="I815" s="641"/>
      <c r="J815" s="641"/>
      <c r="K815" s="641"/>
      <c r="L815" s="641"/>
      <c r="M815" s="642"/>
      <c r="N815" s="642"/>
      <c r="O815" s="642"/>
      <c r="P815" s="642"/>
      <c r="Q815" s="642"/>
      <c r="R815" s="642"/>
      <c r="S815" s="642"/>
      <c r="T815" s="642"/>
      <c r="U815" s="642"/>
      <c r="V815" s="642"/>
      <c r="W815" s="642"/>
      <c r="X815" s="642"/>
      <c r="Y815" s="642"/>
      <c r="Z815" s="642"/>
      <c r="AA815" s="642"/>
    </row>
    <row r="816" ht="12.75" customHeight="1">
      <c r="A816" s="640"/>
      <c r="B816" s="641"/>
      <c r="C816" s="641"/>
      <c r="D816" s="641"/>
      <c r="E816" s="641"/>
      <c r="F816" s="641"/>
      <c r="G816" s="642"/>
      <c r="H816" s="641"/>
      <c r="I816" s="641"/>
      <c r="J816" s="641"/>
      <c r="K816" s="641"/>
      <c r="L816" s="641"/>
      <c r="M816" s="642"/>
      <c r="N816" s="642"/>
      <c r="O816" s="642"/>
      <c r="P816" s="642"/>
      <c r="Q816" s="642"/>
      <c r="R816" s="642"/>
      <c r="S816" s="642"/>
      <c r="T816" s="642"/>
      <c r="U816" s="642"/>
      <c r="V816" s="642"/>
      <c r="W816" s="642"/>
      <c r="X816" s="642"/>
      <c r="Y816" s="642"/>
      <c r="Z816" s="642"/>
      <c r="AA816" s="642"/>
    </row>
    <row r="817" ht="12.75" customHeight="1">
      <c r="A817" s="640"/>
      <c r="B817" s="641"/>
      <c r="C817" s="641"/>
      <c r="D817" s="641"/>
      <c r="E817" s="641"/>
      <c r="F817" s="641"/>
      <c r="G817" s="642"/>
      <c r="H817" s="641"/>
      <c r="I817" s="641"/>
      <c r="J817" s="641"/>
      <c r="K817" s="641"/>
      <c r="L817" s="641"/>
      <c r="M817" s="642"/>
      <c r="N817" s="642"/>
      <c r="O817" s="642"/>
      <c r="P817" s="642"/>
      <c r="Q817" s="642"/>
      <c r="R817" s="642"/>
      <c r="S817" s="642"/>
      <c r="T817" s="642"/>
      <c r="U817" s="642"/>
      <c r="V817" s="642"/>
      <c r="W817" s="642"/>
      <c r="X817" s="642"/>
      <c r="Y817" s="642"/>
      <c r="Z817" s="642"/>
      <c r="AA817" s="642"/>
    </row>
    <row r="818" ht="12.75" customHeight="1">
      <c r="A818" s="640"/>
      <c r="B818" s="641"/>
      <c r="C818" s="641"/>
      <c r="D818" s="641"/>
      <c r="E818" s="641"/>
      <c r="F818" s="641"/>
      <c r="G818" s="642"/>
      <c r="H818" s="641"/>
      <c r="I818" s="641"/>
      <c r="J818" s="641"/>
      <c r="K818" s="641"/>
      <c r="L818" s="641"/>
      <c r="M818" s="642"/>
      <c r="N818" s="642"/>
      <c r="O818" s="642"/>
      <c r="P818" s="642"/>
      <c r="Q818" s="642"/>
      <c r="R818" s="642"/>
      <c r="S818" s="642"/>
      <c r="T818" s="642"/>
      <c r="U818" s="642"/>
      <c r="V818" s="642"/>
      <c r="W818" s="642"/>
      <c r="X818" s="642"/>
      <c r="Y818" s="642"/>
      <c r="Z818" s="642"/>
      <c r="AA818" s="642"/>
    </row>
    <row r="819" ht="12.75" customHeight="1">
      <c r="A819" s="640"/>
      <c r="B819" s="641"/>
      <c r="C819" s="641"/>
      <c r="D819" s="641"/>
      <c r="E819" s="641"/>
      <c r="F819" s="641"/>
      <c r="G819" s="642"/>
      <c r="H819" s="641"/>
      <c r="I819" s="641"/>
      <c r="J819" s="641"/>
      <c r="K819" s="641"/>
      <c r="L819" s="641"/>
      <c r="M819" s="642"/>
      <c r="N819" s="642"/>
      <c r="O819" s="642"/>
      <c r="P819" s="642"/>
      <c r="Q819" s="642"/>
      <c r="R819" s="642"/>
      <c r="S819" s="642"/>
      <c r="T819" s="642"/>
      <c r="U819" s="642"/>
      <c r="V819" s="642"/>
      <c r="W819" s="642"/>
      <c r="X819" s="642"/>
      <c r="Y819" s="642"/>
      <c r="Z819" s="642"/>
      <c r="AA819" s="642"/>
    </row>
    <row r="820" ht="12.75" customHeight="1">
      <c r="A820" s="640"/>
      <c r="B820" s="641"/>
      <c r="C820" s="641"/>
      <c r="D820" s="641"/>
      <c r="E820" s="641"/>
      <c r="F820" s="641"/>
      <c r="G820" s="642"/>
      <c r="H820" s="641"/>
      <c r="I820" s="641"/>
      <c r="J820" s="641"/>
      <c r="K820" s="641"/>
      <c r="L820" s="641"/>
      <c r="M820" s="642"/>
      <c r="N820" s="642"/>
      <c r="O820" s="642"/>
      <c r="P820" s="642"/>
      <c r="Q820" s="642"/>
      <c r="R820" s="642"/>
      <c r="S820" s="642"/>
      <c r="T820" s="642"/>
      <c r="U820" s="642"/>
      <c r="V820" s="642"/>
      <c r="W820" s="642"/>
      <c r="X820" s="642"/>
      <c r="Y820" s="642"/>
      <c r="Z820" s="642"/>
      <c r="AA820" s="642"/>
    </row>
    <row r="821" ht="12.75" customHeight="1">
      <c r="A821" s="640"/>
      <c r="B821" s="641"/>
      <c r="C821" s="641"/>
      <c r="D821" s="641"/>
      <c r="E821" s="641"/>
      <c r="F821" s="641"/>
      <c r="G821" s="642"/>
      <c r="H821" s="641"/>
      <c r="I821" s="641"/>
      <c r="J821" s="641"/>
      <c r="K821" s="641"/>
      <c r="L821" s="641"/>
      <c r="M821" s="642"/>
      <c r="N821" s="642"/>
      <c r="O821" s="642"/>
      <c r="P821" s="642"/>
      <c r="Q821" s="642"/>
      <c r="R821" s="642"/>
      <c r="S821" s="642"/>
      <c r="T821" s="642"/>
      <c r="U821" s="642"/>
      <c r="V821" s="642"/>
      <c r="W821" s="642"/>
      <c r="X821" s="642"/>
      <c r="Y821" s="642"/>
      <c r="Z821" s="642"/>
      <c r="AA821" s="642"/>
    </row>
    <row r="822" ht="12.75" customHeight="1">
      <c r="A822" s="640"/>
      <c r="B822" s="641"/>
      <c r="C822" s="641"/>
      <c r="D822" s="641"/>
      <c r="E822" s="641"/>
      <c r="F822" s="641"/>
      <c r="G822" s="642"/>
      <c r="H822" s="641"/>
      <c r="I822" s="641"/>
      <c r="J822" s="641"/>
      <c r="K822" s="641"/>
      <c r="L822" s="641"/>
      <c r="M822" s="642"/>
      <c r="N822" s="642"/>
      <c r="O822" s="642"/>
      <c r="P822" s="642"/>
      <c r="Q822" s="642"/>
      <c r="R822" s="642"/>
      <c r="S822" s="642"/>
      <c r="T822" s="642"/>
      <c r="U822" s="642"/>
      <c r="V822" s="642"/>
      <c r="W822" s="642"/>
      <c r="X822" s="642"/>
      <c r="Y822" s="642"/>
      <c r="Z822" s="642"/>
      <c r="AA822" s="642"/>
    </row>
    <row r="823" ht="12.75" customHeight="1">
      <c r="A823" s="640"/>
      <c r="B823" s="641"/>
      <c r="C823" s="641"/>
      <c r="D823" s="641"/>
      <c r="E823" s="641"/>
      <c r="F823" s="641"/>
      <c r="G823" s="642"/>
      <c r="H823" s="641"/>
      <c r="I823" s="641"/>
      <c r="J823" s="641"/>
      <c r="K823" s="641"/>
      <c r="L823" s="641"/>
      <c r="M823" s="642"/>
      <c r="N823" s="642"/>
      <c r="O823" s="642"/>
      <c r="P823" s="642"/>
      <c r="Q823" s="642"/>
      <c r="R823" s="642"/>
      <c r="S823" s="642"/>
      <c r="T823" s="642"/>
      <c r="U823" s="642"/>
      <c r="V823" s="642"/>
      <c r="W823" s="642"/>
      <c r="X823" s="642"/>
      <c r="Y823" s="642"/>
      <c r="Z823" s="642"/>
      <c r="AA823" s="642"/>
    </row>
    <row r="824" ht="12.75" customHeight="1">
      <c r="A824" s="640"/>
      <c r="B824" s="641"/>
      <c r="C824" s="641"/>
      <c r="D824" s="641"/>
      <c r="E824" s="641"/>
      <c r="F824" s="641"/>
      <c r="G824" s="642"/>
      <c r="H824" s="641"/>
      <c r="I824" s="641"/>
      <c r="J824" s="641"/>
      <c r="K824" s="641"/>
      <c r="L824" s="641"/>
      <c r="M824" s="642"/>
      <c r="N824" s="642"/>
      <c r="O824" s="642"/>
      <c r="P824" s="642"/>
      <c r="Q824" s="642"/>
      <c r="R824" s="642"/>
      <c r="S824" s="642"/>
      <c r="T824" s="642"/>
      <c r="U824" s="642"/>
      <c r="V824" s="642"/>
      <c r="W824" s="642"/>
      <c r="X824" s="642"/>
      <c r="Y824" s="642"/>
      <c r="Z824" s="642"/>
      <c r="AA824" s="642"/>
    </row>
    <row r="825" ht="12.75" customHeight="1">
      <c r="A825" s="640"/>
      <c r="B825" s="641"/>
      <c r="C825" s="641"/>
      <c r="D825" s="641"/>
      <c r="E825" s="641"/>
      <c r="F825" s="641"/>
      <c r="G825" s="642"/>
      <c r="H825" s="641"/>
      <c r="I825" s="641"/>
      <c r="J825" s="641"/>
      <c r="K825" s="641"/>
      <c r="L825" s="641"/>
      <c r="M825" s="642"/>
      <c r="N825" s="642"/>
      <c r="O825" s="642"/>
      <c r="P825" s="642"/>
      <c r="Q825" s="642"/>
      <c r="R825" s="642"/>
      <c r="S825" s="642"/>
      <c r="T825" s="642"/>
      <c r="U825" s="642"/>
      <c r="V825" s="642"/>
      <c r="W825" s="642"/>
      <c r="X825" s="642"/>
      <c r="Y825" s="642"/>
      <c r="Z825" s="642"/>
      <c r="AA825" s="642"/>
    </row>
    <row r="826" ht="12.75" customHeight="1">
      <c r="A826" s="640"/>
      <c r="B826" s="641"/>
      <c r="C826" s="641"/>
      <c r="D826" s="641"/>
      <c r="E826" s="641"/>
      <c r="F826" s="641"/>
      <c r="G826" s="642"/>
      <c r="H826" s="641"/>
      <c r="I826" s="641"/>
      <c r="J826" s="641"/>
      <c r="K826" s="641"/>
      <c r="L826" s="641"/>
      <c r="M826" s="642"/>
      <c r="N826" s="642"/>
      <c r="O826" s="642"/>
      <c r="P826" s="642"/>
      <c r="Q826" s="642"/>
      <c r="R826" s="642"/>
      <c r="S826" s="642"/>
      <c r="T826" s="642"/>
      <c r="U826" s="642"/>
      <c r="V826" s="642"/>
      <c r="W826" s="642"/>
      <c r="X826" s="642"/>
      <c r="Y826" s="642"/>
      <c r="Z826" s="642"/>
      <c r="AA826" s="642"/>
    </row>
    <row r="827" ht="12.75" customHeight="1">
      <c r="A827" s="640"/>
      <c r="B827" s="641"/>
      <c r="C827" s="641"/>
      <c r="D827" s="641"/>
      <c r="E827" s="641"/>
      <c r="F827" s="641"/>
      <c r="G827" s="642"/>
      <c r="H827" s="641"/>
      <c r="I827" s="641"/>
      <c r="J827" s="641"/>
      <c r="K827" s="641"/>
      <c r="L827" s="641"/>
      <c r="M827" s="642"/>
      <c r="N827" s="642"/>
      <c r="O827" s="642"/>
      <c r="P827" s="642"/>
      <c r="Q827" s="642"/>
      <c r="R827" s="642"/>
      <c r="S827" s="642"/>
      <c r="T827" s="642"/>
      <c r="U827" s="642"/>
      <c r="V827" s="642"/>
      <c r="W827" s="642"/>
      <c r="X827" s="642"/>
      <c r="Y827" s="642"/>
      <c r="Z827" s="642"/>
      <c r="AA827" s="642"/>
    </row>
    <row r="828" ht="12.75" customHeight="1">
      <c r="A828" s="640"/>
      <c r="B828" s="641"/>
      <c r="C828" s="641"/>
      <c r="D828" s="641"/>
      <c r="E828" s="641"/>
      <c r="F828" s="641"/>
      <c r="G828" s="642"/>
      <c r="H828" s="641"/>
      <c r="I828" s="641"/>
      <c r="J828" s="641"/>
      <c r="K828" s="641"/>
      <c r="L828" s="641"/>
      <c r="M828" s="642"/>
      <c r="N828" s="642"/>
      <c r="O828" s="642"/>
      <c r="P828" s="642"/>
      <c r="Q828" s="642"/>
      <c r="R828" s="642"/>
      <c r="S828" s="642"/>
      <c r="T828" s="642"/>
      <c r="U828" s="642"/>
      <c r="V828" s="642"/>
      <c r="W828" s="642"/>
      <c r="X828" s="642"/>
      <c r="Y828" s="642"/>
      <c r="Z828" s="642"/>
      <c r="AA828" s="642"/>
    </row>
    <row r="829" ht="12.75" customHeight="1">
      <c r="A829" s="640"/>
      <c r="B829" s="641"/>
      <c r="C829" s="641"/>
      <c r="D829" s="641"/>
      <c r="E829" s="641"/>
      <c r="F829" s="641"/>
      <c r="G829" s="642"/>
      <c r="H829" s="641"/>
      <c r="I829" s="641"/>
      <c r="J829" s="641"/>
      <c r="K829" s="641"/>
      <c r="L829" s="641"/>
      <c r="M829" s="642"/>
      <c r="N829" s="642"/>
      <c r="O829" s="642"/>
      <c r="P829" s="642"/>
      <c r="Q829" s="642"/>
      <c r="R829" s="642"/>
      <c r="S829" s="642"/>
      <c r="T829" s="642"/>
      <c r="U829" s="642"/>
      <c r="V829" s="642"/>
      <c r="W829" s="642"/>
      <c r="X829" s="642"/>
      <c r="Y829" s="642"/>
      <c r="Z829" s="642"/>
      <c r="AA829" s="642"/>
    </row>
    <row r="830" ht="12.75" customHeight="1">
      <c r="A830" s="640"/>
      <c r="B830" s="641"/>
      <c r="C830" s="641"/>
      <c r="D830" s="641"/>
      <c r="E830" s="641"/>
      <c r="F830" s="641"/>
      <c r="G830" s="642"/>
      <c r="H830" s="641"/>
      <c r="I830" s="641"/>
      <c r="J830" s="641"/>
      <c r="K830" s="641"/>
      <c r="L830" s="641"/>
      <c r="M830" s="642"/>
      <c r="N830" s="642"/>
      <c r="O830" s="642"/>
      <c r="P830" s="642"/>
      <c r="Q830" s="642"/>
      <c r="R830" s="642"/>
      <c r="S830" s="642"/>
      <c r="T830" s="642"/>
      <c r="U830" s="642"/>
      <c r="V830" s="642"/>
      <c r="W830" s="642"/>
      <c r="X830" s="642"/>
      <c r="Y830" s="642"/>
      <c r="Z830" s="642"/>
      <c r="AA830" s="642"/>
    </row>
    <row r="831" ht="12.75" customHeight="1">
      <c r="A831" s="640"/>
      <c r="B831" s="641"/>
      <c r="C831" s="641"/>
      <c r="D831" s="641"/>
      <c r="E831" s="641"/>
      <c r="F831" s="641"/>
      <c r="G831" s="642"/>
      <c r="H831" s="641"/>
      <c r="I831" s="641"/>
      <c r="J831" s="641"/>
      <c r="K831" s="641"/>
      <c r="L831" s="641"/>
      <c r="M831" s="642"/>
      <c r="N831" s="642"/>
      <c r="O831" s="642"/>
      <c r="P831" s="642"/>
      <c r="Q831" s="642"/>
      <c r="R831" s="642"/>
      <c r="S831" s="642"/>
      <c r="T831" s="642"/>
      <c r="U831" s="642"/>
      <c r="V831" s="642"/>
      <c r="W831" s="642"/>
      <c r="X831" s="642"/>
      <c r="Y831" s="642"/>
      <c r="Z831" s="642"/>
      <c r="AA831" s="642"/>
    </row>
    <row r="832" ht="12.75" customHeight="1">
      <c r="A832" s="640"/>
      <c r="B832" s="641"/>
      <c r="C832" s="641"/>
      <c r="D832" s="641"/>
      <c r="E832" s="641"/>
      <c r="F832" s="641"/>
      <c r="G832" s="642"/>
      <c r="H832" s="641"/>
      <c r="I832" s="641"/>
      <c r="J832" s="641"/>
      <c r="K832" s="641"/>
      <c r="L832" s="641"/>
      <c r="M832" s="642"/>
      <c r="N832" s="642"/>
      <c r="O832" s="642"/>
      <c r="P832" s="642"/>
      <c r="Q832" s="642"/>
      <c r="R832" s="642"/>
      <c r="S832" s="642"/>
      <c r="T832" s="642"/>
      <c r="U832" s="642"/>
      <c r="V832" s="642"/>
      <c r="W832" s="642"/>
      <c r="X832" s="642"/>
      <c r="Y832" s="642"/>
      <c r="Z832" s="642"/>
      <c r="AA832" s="642"/>
    </row>
    <row r="833" ht="12.75" customHeight="1">
      <c r="A833" s="640"/>
      <c r="B833" s="641"/>
      <c r="C833" s="641"/>
      <c r="D833" s="641"/>
      <c r="E833" s="641"/>
      <c r="F833" s="641"/>
      <c r="G833" s="642"/>
      <c r="H833" s="641"/>
      <c r="I833" s="641"/>
      <c r="J833" s="641"/>
      <c r="K833" s="641"/>
      <c r="L833" s="641"/>
      <c r="M833" s="642"/>
      <c r="N833" s="642"/>
      <c r="O833" s="642"/>
      <c r="P833" s="642"/>
      <c r="Q833" s="642"/>
      <c r="R833" s="642"/>
      <c r="S833" s="642"/>
      <c r="T833" s="642"/>
      <c r="U833" s="642"/>
      <c r="V833" s="642"/>
      <c r="W833" s="642"/>
      <c r="X833" s="642"/>
      <c r="Y833" s="642"/>
      <c r="Z833" s="642"/>
      <c r="AA833" s="642"/>
    </row>
    <row r="834" ht="12.75" customHeight="1">
      <c r="A834" s="640"/>
      <c r="B834" s="641"/>
      <c r="C834" s="641"/>
      <c r="D834" s="641"/>
      <c r="E834" s="641"/>
      <c r="F834" s="641"/>
      <c r="G834" s="642"/>
      <c r="H834" s="641"/>
      <c r="I834" s="641"/>
      <c r="J834" s="641"/>
      <c r="K834" s="641"/>
      <c r="L834" s="641"/>
      <c r="M834" s="642"/>
      <c r="N834" s="642"/>
      <c r="O834" s="642"/>
      <c r="P834" s="642"/>
      <c r="Q834" s="642"/>
      <c r="R834" s="642"/>
      <c r="S834" s="642"/>
      <c r="T834" s="642"/>
      <c r="U834" s="642"/>
      <c r="V834" s="642"/>
      <c r="W834" s="642"/>
      <c r="X834" s="642"/>
      <c r="Y834" s="642"/>
      <c r="Z834" s="642"/>
      <c r="AA834" s="642"/>
    </row>
    <row r="835" ht="12.75" customHeight="1">
      <c r="A835" s="640"/>
      <c r="B835" s="641"/>
      <c r="C835" s="641"/>
      <c r="D835" s="641"/>
      <c r="E835" s="641"/>
      <c r="F835" s="641"/>
      <c r="G835" s="642"/>
      <c r="H835" s="641"/>
      <c r="I835" s="641"/>
      <c r="J835" s="641"/>
      <c r="K835" s="641"/>
      <c r="L835" s="641"/>
      <c r="M835" s="642"/>
      <c r="N835" s="642"/>
      <c r="O835" s="642"/>
      <c r="P835" s="642"/>
      <c r="Q835" s="642"/>
      <c r="R835" s="642"/>
      <c r="S835" s="642"/>
      <c r="T835" s="642"/>
      <c r="U835" s="642"/>
      <c r="V835" s="642"/>
      <c r="W835" s="642"/>
      <c r="X835" s="642"/>
      <c r="Y835" s="642"/>
      <c r="Z835" s="642"/>
      <c r="AA835" s="642"/>
    </row>
    <row r="836" ht="12.75" customHeight="1">
      <c r="A836" s="640"/>
      <c r="B836" s="641"/>
      <c r="C836" s="641"/>
      <c r="D836" s="641"/>
      <c r="E836" s="641"/>
      <c r="F836" s="641"/>
      <c r="G836" s="642"/>
      <c r="H836" s="641"/>
      <c r="I836" s="641"/>
      <c r="J836" s="641"/>
      <c r="K836" s="641"/>
      <c r="L836" s="641"/>
      <c r="M836" s="642"/>
      <c r="N836" s="642"/>
      <c r="O836" s="642"/>
      <c r="P836" s="642"/>
      <c r="Q836" s="642"/>
      <c r="R836" s="642"/>
      <c r="S836" s="642"/>
      <c r="T836" s="642"/>
      <c r="U836" s="642"/>
      <c r="V836" s="642"/>
      <c r="W836" s="642"/>
      <c r="X836" s="642"/>
      <c r="Y836" s="642"/>
      <c r="Z836" s="642"/>
      <c r="AA836" s="642"/>
    </row>
    <row r="837" ht="12.75" customHeight="1">
      <c r="A837" s="640"/>
      <c r="B837" s="641"/>
      <c r="C837" s="641"/>
      <c r="D837" s="641"/>
      <c r="E837" s="641"/>
      <c r="F837" s="641"/>
      <c r="G837" s="642"/>
      <c r="H837" s="641"/>
      <c r="I837" s="641"/>
      <c r="J837" s="641"/>
      <c r="K837" s="641"/>
      <c r="L837" s="641"/>
      <c r="M837" s="642"/>
      <c r="N837" s="642"/>
      <c r="O837" s="642"/>
      <c r="P837" s="642"/>
      <c r="Q837" s="642"/>
      <c r="R837" s="642"/>
      <c r="S837" s="642"/>
      <c r="T837" s="642"/>
      <c r="U837" s="642"/>
      <c r="V837" s="642"/>
      <c r="W837" s="642"/>
      <c r="X837" s="642"/>
      <c r="Y837" s="642"/>
      <c r="Z837" s="642"/>
      <c r="AA837" s="642"/>
    </row>
    <row r="838" ht="12.75" customHeight="1">
      <c r="A838" s="640"/>
      <c r="B838" s="641"/>
      <c r="C838" s="641"/>
      <c r="D838" s="641"/>
      <c r="E838" s="641"/>
      <c r="F838" s="641"/>
      <c r="G838" s="642"/>
      <c r="H838" s="641"/>
      <c r="I838" s="641"/>
      <c r="J838" s="641"/>
      <c r="K838" s="641"/>
      <c r="L838" s="641"/>
      <c r="M838" s="642"/>
      <c r="N838" s="642"/>
      <c r="O838" s="642"/>
      <c r="P838" s="642"/>
      <c r="Q838" s="642"/>
      <c r="R838" s="642"/>
      <c r="S838" s="642"/>
      <c r="T838" s="642"/>
      <c r="U838" s="642"/>
      <c r="V838" s="642"/>
      <c r="W838" s="642"/>
      <c r="X838" s="642"/>
      <c r="Y838" s="642"/>
      <c r="Z838" s="642"/>
      <c r="AA838" s="642"/>
    </row>
    <row r="839" ht="12.75" customHeight="1">
      <c r="A839" s="640"/>
      <c r="B839" s="641"/>
      <c r="C839" s="641"/>
      <c r="D839" s="641"/>
      <c r="E839" s="641"/>
      <c r="F839" s="641"/>
      <c r="G839" s="642"/>
      <c r="H839" s="641"/>
      <c r="I839" s="641"/>
      <c r="J839" s="641"/>
      <c r="K839" s="641"/>
      <c r="L839" s="641"/>
      <c r="M839" s="642"/>
      <c r="N839" s="642"/>
      <c r="O839" s="642"/>
      <c r="P839" s="642"/>
      <c r="Q839" s="642"/>
      <c r="R839" s="642"/>
      <c r="S839" s="642"/>
      <c r="T839" s="642"/>
      <c r="U839" s="642"/>
      <c r="V839" s="642"/>
      <c r="W839" s="642"/>
      <c r="X839" s="642"/>
      <c r="Y839" s="642"/>
      <c r="Z839" s="642"/>
      <c r="AA839" s="642"/>
    </row>
    <row r="840" ht="12.75" customHeight="1">
      <c r="A840" s="640"/>
      <c r="B840" s="641"/>
      <c r="C840" s="641"/>
      <c r="D840" s="641"/>
      <c r="E840" s="641"/>
      <c r="F840" s="641"/>
      <c r="G840" s="642"/>
      <c r="H840" s="641"/>
      <c r="I840" s="641"/>
      <c r="J840" s="641"/>
      <c r="K840" s="641"/>
      <c r="L840" s="641"/>
      <c r="M840" s="642"/>
      <c r="N840" s="642"/>
      <c r="O840" s="642"/>
      <c r="P840" s="642"/>
      <c r="Q840" s="642"/>
      <c r="R840" s="642"/>
      <c r="S840" s="642"/>
      <c r="T840" s="642"/>
      <c r="U840" s="642"/>
      <c r="V840" s="642"/>
      <c r="W840" s="642"/>
      <c r="X840" s="642"/>
      <c r="Y840" s="642"/>
      <c r="Z840" s="642"/>
      <c r="AA840" s="642"/>
    </row>
    <row r="841" ht="12.75" customHeight="1">
      <c r="A841" s="640"/>
      <c r="B841" s="641"/>
      <c r="C841" s="641"/>
      <c r="D841" s="641"/>
      <c r="E841" s="641"/>
      <c r="F841" s="641"/>
      <c r="G841" s="642"/>
      <c r="H841" s="641"/>
      <c r="I841" s="641"/>
      <c r="J841" s="641"/>
      <c r="K841" s="641"/>
      <c r="L841" s="641"/>
      <c r="M841" s="642"/>
      <c r="N841" s="642"/>
      <c r="O841" s="642"/>
      <c r="P841" s="642"/>
      <c r="Q841" s="642"/>
      <c r="R841" s="642"/>
      <c r="S841" s="642"/>
      <c r="T841" s="642"/>
      <c r="U841" s="642"/>
      <c r="V841" s="642"/>
      <c r="W841" s="642"/>
      <c r="X841" s="642"/>
      <c r="Y841" s="642"/>
      <c r="Z841" s="642"/>
      <c r="AA841" s="642"/>
    </row>
    <row r="842" ht="12.75" customHeight="1">
      <c r="A842" s="640"/>
      <c r="B842" s="641"/>
      <c r="C842" s="641"/>
      <c r="D842" s="641"/>
      <c r="E842" s="641"/>
      <c r="F842" s="641"/>
      <c r="G842" s="642"/>
      <c r="H842" s="641"/>
      <c r="I842" s="641"/>
      <c r="J842" s="641"/>
      <c r="K842" s="641"/>
      <c r="L842" s="641"/>
      <c r="M842" s="642"/>
      <c r="N842" s="642"/>
      <c r="O842" s="642"/>
      <c r="P842" s="642"/>
      <c r="Q842" s="642"/>
      <c r="R842" s="642"/>
      <c r="S842" s="642"/>
      <c r="T842" s="642"/>
      <c r="U842" s="642"/>
      <c r="V842" s="642"/>
      <c r="W842" s="642"/>
      <c r="X842" s="642"/>
      <c r="Y842" s="642"/>
      <c r="Z842" s="642"/>
      <c r="AA842" s="642"/>
    </row>
    <row r="843" ht="12.75" customHeight="1">
      <c r="A843" s="640"/>
      <c r="B843" s="641"/>
      <c r="C843" s="641"/>
      <c r="D843" s="641"/>
      <c r="E843" s="641"/>
      <c r="F843" s="641"/>
      <c r="G843" s="642"/>
      <c r="H843" s="641"/>
      <c r="I843" s="641"/>
      <c r="J843" s="641"/>
      <c r="K843" s="641"/>
      <c r="L843" s="641"/>
      <c r="M843" s="642"/>
      <c r="N843" s="642"/>
      <c r="O843" s="642"/>
      <c r="P843" s="642"/>
      <c r="Q843" s="642"/>
      <c r="R843" s="642"/>
      <c r="S843" s="642"/>
      <c r="T843" s="642"/>
      <c r="U843" s="642"/>
      <c r="V843" s="642"/>
      <c r="W843" s="642"/>
      <c r="X843" s="642"/>
      <c r="Y843" s="642"/>
      <c r="Z843" s="642"/>
      <c r="AA843" s="642"/>
    </row>
    <row r="844" ht="12.75" customHeight="1">
      <c r="A844" s="640"/>
      <c r="B844" s="641"/>
      <c r="C844" s="641"/>
      <c r="D844" s="641"/>
      <c r="E844" s="641"/>
      <c r="F844" s="641"/>
      <c r="G844" s="642"/>
      <c r="H844" s="641"/>
      <c r="I844" s="641"/>
      <c r="J844" s="641"/>
      <c r="K844" s="641"/>
      <c r="L844" s="641"/>
      <c r="M844" s="642"/>
      <c r="N844" s="642"/>
      <c r="O844" s="642"/>
      <c r="P844" s="642"/>
      <c r="Q844" s="642"/>
      <c r="R844" s="642"/>
      <c r="S844" s="642"/>
      <c r="T844" s="642"/>
      <c r="U844" s="642"/>
      <c r="V844" s="642"/>
      <c r="W844" s="642"/>
      <c r="X844" s="642"/>
      <c r="Y844" s="642"/>
      <c r="Z844" s="642"/>
      <c r="AA844" s="642"/>
    </row>
    <row r="845" ht="12.75" customHeight="1">
      <c r="A845" s="640"/>
      <c r="B845" s="641"/>
      <c r="C845" s="641"/>
      <c r="D845" s="641"/>
      <c r="E845" s="641"/>
      <c r="F845" s="641"/>
      <c r="G845" s="642"/>
      <c r="H845" s="641"/>
      <c r="I845" s="641"/>
      <c r="J845" s="641"/>
      <c r="K845" s="641"/>
      <c r="L845" s="641"/>
      <c r="M845" s="642"/>
      <c r="N845" s="642"/>
      <c r="O845" s="642"/>
      <c r="P845" s="642"/>
      <c r="Q845" s="642"/>
      <c r="R845" s="642"/>
      <c r="S845" s="642"/>
      <c r="T845" s="642"/>
      <c r="U845" s="642"/>
      <c r="V845" s="642"/>
      <c r="W845" s="642"/>
      <c r="X845" s="642"/>
      <c r="Y845" s="642"/>
      <c r="Z845" s="642"/>
      <c r="AA845" s="642"/>
    </row>
    <row r="846" ht="12.75" customHeight="1">
      <c r="A846" s="640"/>
      <c r="B846" s="641"/>
      <c r="C846" s="641"/>
      <c r="D846" s="641"/>
      <c r="E846" s="641"/>
      <c r="F846" s="641"/>
      <c r="G846" s="642"/>
      <c r="H846" s="641"/>
      <c r="I846" s="641"/>
      <c r="J846" s="641"/>
      <c r="K846" s="641"/>
      <c r="L846" s="641"/>
      <c r="M846" s="642"/>
      <c r="N846" s="642"/>
      <c r="O846" s="642"/>
      <c r="P846" s="642"/>
      <c r="Q846" s="642"/>
      <c r="R846" s="642"/>
      <c r="S846" s="642"/>
      <c r="T846" s="642"/>
      <c r="U846" s="642"/>
      <c r="V846" s="642"/>
      <c r="W846" s="642"/>
      <c r="X846" s="642"/>
      <c r="Y846" s="642"/>
      <c r="Z846" s="642"/>
      <c r="AA846" s="642"/>
    </row>
    <row r="847" ht="12.75" customHeight="1">
      <c r="A847" s="640"/>
      <c r="B847" s="641"/>
      <c r="C847" s="641"/>
      <c r="D847" s="641"/>
      <c r="E847" s="641"/>
      <c r="F847" s="641"/>
      <c r="G847" s="642"/>
      <c r="H847" s="641"/>
      <c r="I847" s="641"/>
      <c r="J847" s="641"/>
      <c r="K847" s="641"/>
      <c r="L847" s="641"/>
      <c r="M847" s="642"/>
      <c r="N847" s="642"/>
      <c r="O847" s="642"/>
      <c r="P847" s="642"/>
      <c r="Q847" s="642"/>
      <c r="R847" s="642"/>
      <c r="S847" s="642"/>
      <c r="T847" s="642"/>
      <c r="U847" s="642"/>
      <c r="V847" s="642"/>
      <c r="W847" s="642"/>
      <c r="X847" s="642"/>
      <c r="Y847" s="642"/>
      <c r="Z847" s="642"/>
      <c r="AA847" s="642"/>
    </row>
    <row r="848" ht="12.75" customHeight="1">
      <c r="A848" s="640"/>
      <c r="B848" s="641"/>
      <c r="C848" s="641"/>
      <c r="D848" s="641"/>
      <c r="E848" s="641"/>
      <c r="F848" s="641"/>
      <c r="G848" s="642"/>
      <c r="H848" s="641"/>
      <c r="I848" s="641"/>
      <c r="J848" s="641"/>
      <c r="K848" s="641"/>
      <c r="L848" s="641"/>
      <c r="M848" s="642"/>
      <c r="N848" s="642"/>
      <c r="O848" s="642"/>
      <c r="P848" s="642"/>
      <c r="Q848" s="642"/>
      <c r="R848" s="642"/>
      <c r="S848" s="642"/>
      <c r="T848" s="642"/>
      <c r="U848" s="642"/>
      <c r="V848" s="642"/>
      <c r="W848" s="642"/>
      <c r="X848" s="642"/>
      <c r="Y848" s="642"/>
      <c r="Z848" s="642"/>
      <c r="AA848" s="642"/>
    </row>
    <row r="849" ht="12.75" customHeight="1">
      <c r="A849" s="640"/>
      <c r="B849" s="641"/>
      <c r="C849" s="641"/>
      <c r="D849" s="641"/>
      <c r="E849" s="641"/>
      <c r="F849" s="641"/>
      <c r="G849" s="642"/>
      <c r="H849" s="641"/>
      <c r="I849" s="641"/>
      <c r="J849" s="641"/>
      <c r="K849" s="641"/>
      <c r="L849" s="641"/>
      <c r="M849" s="642"/>
      <c r="N849" s="642"/>
      <c r="O849" s="642"/>
      <c r="P849" s="642"/>
      <c r="Q849" s="642"/>
      <c r="R849" s="642"/>
      <c r="S849" s="642"/>
      <c r="T849" s="642"/>
      <c r="U849" s="642"/>
      <c r="V849" s="642"/>
      <c r="W849" s="642"/>
      <c r="X849" s="642"/>
      <c r="Y849" s="642"/>
      <c r="Z849" s="642"/>
      <c r="AA849" s="642"/>
    </row>
    <row r="850" ht="12.75" customHeight="1">
      <c r="A850" s="640"/>
      <c r="B850" s="641"/>
      <c r="C850" s="641"/>
      <c r="D850" s="641"/>
      <c r="E850" s="641"/>
      <c r="F850" s="641"/>
      <c r="G850" s="642"/>
      <c r="H850" s="641"/>
      <c r="I850" s="641"/>
      <c r="J850" s="641"/>
      <c r="K850" s="641"/>
      <c r="L850" s="641"/>
      <c r="M850" s="642"/>
      <c r="N850" s="642"/>
      <c r="O850" s="642"/>
      <c r="P850" s="642"/>
      <c r="Q850" s="642"/>
      <c r="R850" s="642"/>
      <c r="S850" s="642"/>
      <c r="T850" s="642"/>
      <c r="U850" s="642"/>
      <c r="V850" s="642"/>
      <c r="W850" s="642"/>
      <c r="X850" s="642"/>
      <c r="Y850" s="642"/>
      <c r="Z850" s="642"/>
      <c r="AA850" s="642"/>
    </row>
    <row r="851" ht="12.75" customHeight="1">
      <c r="A851" s="640"/>
      <c r="B851" s="641"/>
      <c r="C851" s="641"/>
      <c r="D851" s="641"/>
      <c r="E851" s="641"/>
      <c r="F851" s="641"/>
      <c r="G851" s="642"/>
      <c r="H851" s="641"/>
      <c r="I851" s="641"/>
      <c r="J851" s="641"/>
      <c r="K851" s="641"/>
      <c r="L851" s="641"/>
      <c r="M851" s="642"/>
      <c r="N851" s="642"/>
      <c r="O851" s="642"/>
      <c r="P851" s="642"/>
      <c r="Q851" s="642"/>
      <c r="R851" s="642"/>
      <c r="S851" s="642"/>
      <c r="T851" s="642"/>
      <c r="U851" s="642"/>
      <c r="V851" s="642"/>
      <c r="W851" s="642"/>
      <c r="X851" s="642"/>
      <c r="Y851" s="642"/>
      <c r="Z851" s="642"/>
      <c r="AA851" s="642"/>
    </row>
    <row r="852" ht="12.75" customHeight="1">
      <c r="A852" s="640"/>
      <c r="B852" s="641"/>
      <c r="C852" s="641"/>
      <c r="D852" s="641"/>
      <c r="E852" s="641"/>
      <c r="F852" s="641"/>
      <c r="G852" s="642"/>
      <c r="H852" s="641"/>
      <c r="I852" s="641"/>
      <c r="J852" s="641"/>
      <c r="K852" s="641"/>
      <c r="L852" s="641"/>
      <c r="M852" s="642"/>
      <c r="N852" s="642"/>
      <c r="O852" s="642"/>
      <c r="P852" s="642"/>
      <c r="Q852" s="642"/>
      <c r="R852" s="642"/>
      <c r="S852" s="642"/>
      <c r="T852" s="642"/>
      <c r="U852" s="642"/>
      <c r="V852" s="642"/>
      <c r="W852" s="642"/>
      <c r="X852" s="642"/>
      <c r="Y852" s="642"/>
      <c r="Z852" s="642"/>
      <c r="AA852" s="642"/>
    </row>
    <row r="853" ht="12.75" customHeight="1">
      <c r="A853" s="640"/>
      <c r="B853" s="641"/>
      <c r="C853" s="641"/>
      <c r="D853" s="641"/>
      <c r="E853" s="641"/>
      <c r="F853" s="641"/>
      <c r="G853" s="642"/>
      <c r="H853" s="641"/>
      <c r="I853" s="641"/>
      <c r="J853" s="641"/>
      <c r="K853" s="641"/>
      <c r="L853" s="641"/>
      <c r="M853" s="642"/>
      <c r="N853" s="642"/>
      <c r="O853" s="642"/>
      <c r="P853" s="642"/>
      <c r="Q853" s="642"/>
      <c r="R853" s="642"/>
      <c r="S853" s="642"/>
      <c r="T853" s="642"/>
      <c r="U853" s="642"/>
      <c r="V853" s="642"/>
      <c r="W853" s="642"/>
      <c r="X853" s="642"/>
      <c r="Y853" s="642"/>
      <c r="Z853" s="642"/>
      <c r="AA853" s="642"/>
    </row>
    <row r="854" ht="12.75" customHeight="1">
      <c r="A854" s="640"/>
      <c r="B854" s="641"/>
      <c r="C854" s="641"/>
      <c r="D854" s="641"/>
      <c r="E854" s="641"/>
      <c r="F854" s="641"/>
      <c r="G854" s="642"/>
      <c r="H854" s="641"/>
      <c r="I854" s="641"/>
      <c r="J854" s="641"/>
      <c r="K854" s="641"/>
      <c r="L854" s="641"/>
      <c r="M854" s="642"/>
      <c r="N854" s="642"/>
      <c r="O854" s="642"/>
      <c r="P854" s="642"/>
      <c r="Q854" s="642"/>
      <c r="R854" s="642"/>
      <c r="S854" s="642"/>
      <c r="T854" s="642"/>
      <c r="U854" s="642"/>
      <c r="V854" s="642"/>
      <c r="W854" s="642"/>
      <c r="X854" s="642"/>
      <c r="Y854" s="642"/>
      <c r="Z854" s="642"/>
      <c r="AA854" s="642"/>
    </row>
    <row r="855" ht="12.75" customHeight="1">
      <c r="A855" s="640"/>
      <c r="B855" s="641"/>
      <c r="C855" s="641"/>
      <c r="D855" s="641"/>
      <c r="E855" s="641"/>
      <c r="F855" s="641"/>
      <c r="G855" s="642"/>
      <c r="H855" s="641"/>
      <c r="I855" s="641"/>
      <c r="J855" s="641"/>
      <c r="K855" s="641"/>
      <c r="L855" s="641"/>
      <c r="M855" s="642"/>
      <c r="N855" s="642"/>
      <c r="O855" s="642"/>
      <c r="P855" s="642"/>
      <c r="Q855" s="642"/>
      <c r="R855" s="642"/>
      <c r="S855" s="642"/>
      <c r="T855" s="642"/>
      <c r="U855" s="642"/>
      <c r="V855" s="642"/>
      <c r="W855" s="642"/>
      <c r="X855" s="642"/>
      <c r="Y855" s="642"/>
      <c r="Z855" s="642"/>
      <c r="AA855" s="642"/>
    </row>
    <row r="856" ht="12.75" customHeight="1">
      <c r="A856" s="640"/>
      <c r="B856" s="641"/>
      <c r="C856" s="641"/>
      <c r="D856" s="641"/>
      <c r="E856" s="641"/>
      <c r="F856" s="641"/>
      <c r="G856" s="642"/>
      <c r="H856" s="641"/>
      <c r="I856" s="641"/>
      <c r="J856" s="641"/>
      <c r="K856" s="641"/>
      <c r="L856" s="641"/>
      <c r="M856" s="642"/>
      <c r="N856" s="642"/>
      <c r="O856" s="642"/>
      <c r="P856" s="642"/>
      <c r="Q856" s="642"/>
      <c r="R856" s="642"/>
      <c r="S856" s="642"/>
      <c r="T856" s="642"/>
      <c r="U856" s="642"/>
      <c r="V856" s="642"/>
      <c r="W856" s="642"/>
      <c r="X856" s="642"/>
      <c r="Y856" s="642"/>
      <c r="Z856" s="642"/>
      <c r="AA856" s="642"/>
    </row>
    <row r="857" ht="12.75" customHeight="1">
      <c r="A857" s="640"/>
      <c r="B857" s="641"/>
      <c r="C857" s="641"/>
      <c r="D857" s="641"/>
      <c r="E857" s="641"/>
      <c r="F857" s="641"/>
      <c r="G857" s="642"/>
      <c r="H857" s="641"/>
      <c r="I857" s="641"/>
      <c r="J857" s="641"/>
      <c r="K857" s="641"/>
      <c r="L857" s="641"/>
      <c r="M857" s="642"/>
      <c r="N857" s="642"/>
      <c r="O857" s="642"/>
      <c r="P857" s="642"/>
      <c r="Q857" s="642"/>
      <c r="R857" s="642"/>
      <c r="S857" s="642"/>
      <c r="T857" s="642"/>
      <c r="U857" s="642"/>
      <c r="V857" s="642"/>
      <c r="W857" s="642"/>
      <c r="X857" s="642"/>
      <c r="Y857" s="642"/>
      <c r="Z857" s="642"/>
      <c r="AA857" s="642"/>
    </row>
    <row r="858" ht="12.75" customHeight="1">
      <c r="A858" s="640"/>
      <c r="B858" s="641"/>
      <c r="C858" s="641"/>
      <c r="D858" s="641"/>
      <c r="E858" s="641"/>
      <c r="F858" s="641"/>
      <c r="G858" s="642"/>
      <c r="H858" s="641"/>
      <c r="I858" s="641"/>
      <c r="J858" s="641"/>
      <c r="K858" s="641"/>
      <c r="L858" s="641"/>
      <c r="M858" s="642"/>
      <c r="N858" s="642"/>
      <c r="O858" s="642"/>
      <c r="P858" s="642"/>
      <c r="Q858" s="642"/>
      <c r="R858" s="642"/>
      <c r="S858" s="642"/>
      <c r="T858" s="642"/>
      <c r="U858" s="642"/>
      <c r="V858" s="642"/>
      <c r="W858" s="642"/>
      <c r="X858" s="642"/>
      <c r="Y858" s="642"/>
      <c r="Z858" s="642"/>
      <c r="AA858" s="642"/>
    </row>
    <row r="859" ht="12.75" customHeight="1">
      <c r="A859" s="640"/>
      <c r="B859" s="641"/>
      <c r="C859" s="641"/>
      <c r="D859" s="641"/>
      <c r="E859" s="641"/>
      <c r="F859" s="641"/>
      <c r="G859" s="642"/>
      <c r="H859" s="641"/>
      <c r="I859" s="641"/>
      <c r="J859" s="641"/>
      <c r="K859" s="641"/>
      <c r="L859" s="641"/>
      <c r="M859" s="642"/>
      <c r="N859" s="642"/>
      <c r="O859" s="642"/>
      <c r="P859" s="642"/>
      <c r="Q859" s="642"/>
      <c r="R859" s="642"/>
      <c r="S859" s="642"/>
      <c r="T859" s="642"/>
      <c r="U859" s="642"/>
      <c r="V859" s="642"/>
      <c r="W859" s="642"/>
      <c r="X859" s="642"/>
      <c r="Y859" s="642"/>
      <c r="Z859" s="642"/>
      <c r="AA859" s="642"/>
    </row>
    <row r="860" ht="12.75" customHeight="1">
      <c r="A860" s="640"/>
      <c r="B860" s="641"/>
      <c r="C860" s="641"/>
      <c r="D860" s="641"/>
      <c r="E860" s="641"/>
      <c r="F860" s="641"/>
      <c r="G860" s="642"/>
      <c r="H860" s="641"/>
      <c r="I860" s="641"/>
      <c r="J860" s="641"/>
      <c r="K860" s="641"/>
      <c r="L860" s="641"/>
      <c r="M860" s="642"/>
      <c r="N860" s="642"/>
      <c r="O860" s="642"/>
      <c r="P860" s="642"/>
      <c r="Q860" s="642"/>
      <c r="R860" s="642"/>
      <c r="S860" s="642"/>
      <c r="T860" s="642"/>
      <c r="U860" s="642"/>
      <c r="V860" s="642"/>
      <c r="W860" s="642"/>
      <c r="X860" s="642"/>
      <c r="Y860" s="642"/>
      <c r="Z860" s="642"/>
      <c r="AA860" s="642"/>
    </row>
    <row r="861" ht="12.75" customHeight="1">
      <c r="A861" s="640"/>
      <c r="B861" s="641"/>
      <c r="C861" s="641"/>
      <c r="D861" s="641"/>
      <c r="E861" s="641"/>
      <c r="F861" s="641"/>
      <c r="G861" s="642"/>
      <c r="H861" s="641"/>
      <c r="I861" s="641"/>
      <c r="J861" s="641"/>
      <c r="K861" s="641"/>
      <c r="L861" s="641"/>
      <c r="M861" s="642"/>
      <c r="N861" s="642"/>
      <c r="O861" s="642"/>
      <c r="P861" s="642"/>
      <c r="Q861" s="642"/>
      <c r="R861" s="642"/>
      <c r="S861" s="642"/>
      <c r="T861" s="642"/>
      <c r="U861" s="642"/>
      <c r="V861" s="642"/>
      <c r="W861" s="642"/>
      <c r="X861" s="642"/>
      <c r="Y861" s="642"/>
      <c r="Z861" s="642"/>
      <c r="AA861" s="642"/>
    </row>
    <row r="862" ht="12.75" customHeight="1">
      <c r="A862" s="640"/>
      <c r="B862" s="641"/>
      <c r="C862" s="641"/>
      <c r="D862" s="641"/>
      <c r="E862" s="641"/>
      <c r="F862" s="641"/>
      <c r="G862" s="642"/>
      <c r="H862" s="641"/>
      <c r="I862" s="641"/>
      <c r="J862" s="641"/>
      <c r="K862" s="641"/>
      <c r="L862" s="641"/>
      <c r="M862" s="642"/>
      <c r="N862" s="642"/>
      <c r="O862" s="642"/>
      <c r="P862" s="642"/>
      <c r="Q862" s="642"/>
      <c r="R862" s="642"/>
      <c r="S862" s="642"/>
      <c r="T862" s="642"/>
      <c r="U862" s="642"/>
      <c r="V862" s="642"/>
      <c r="W862" s="642"/>
      <c r="X862" s="642"/>
      <c r="Y862" s="642"/>
      <c r="Z862" s="642"/>
      <c r="AA862" s="642"/>
    </row>
    <row r="863" ht="12.75" customHeight="1">
      <c r="A863" s="640"/>
      <c r="B863" s="641"/>
      <c r="C863" s="641"/>
      <c r="D863" s="641"/>
      <c r="E863" s="641"/>
      <c r="F863" s="641"/>
      <c r="G863" s="642"/>
      <c r="H863" s="641"/>
      <c r="I863" s="641"/>
      <c r="J863" s="641"/>
      <c r="K863" s="641"/>
      <c r="L863" s="641"/>
      <c r="M863" s="642"/>
      <c r="N863" s="642"/>
      <c r="O863" s="642"/>
      <c r="P863" s="642"/>
      <c r="Q863" s="642"/>
      <c r="R863" s="642"/>
      <c r="S863" s="642"/>
      <c r="T863" s="642"/>
      <c r="U863" s="642"/>
      <c r="V863" s="642"/>
      <c r="W863" s="642"/>
      <c r="X863" s="642"/>
      <c r="Y863" s="642"/>
      <c r="Z863" s="642"/>
      <c r="AA863" s="642"/>
    </row>
    <row r="864" ht="12.75" customHeight="1">
      <c r="A864" s="640"/>
      <c r="B864" s="641"/>
      <c r="C864" s="641"/>
      <c r="D864" s="641"/>
      <c r="E864" s="641"/>
      <c r="F864" s="641"/>
      <c r="G864" s="642"/>
      <c r="H864" s="641"/>
      <c r="I864" s="641"/>
      <c r="J864" s="641"/>
      <c r="K864" s="641"/>
      <c r="L864" s="641"/>
      <c r="M864" s="642"/>
      <c r="N864" s="642"/>
      <c r="O864" s="642"/>
      <c r="P864" s="642"/>
      <c r="Q864" s="642"/>
      <c r="R864" s="642"/>
      <c r="S864" s="642"/>
      <c r="T864" s="642"/>
      <c r="U864" s="642"/>
      <c r="V864" s="642"/>
      <c r="W864" s="642"/>
      <c r="X864" s="642"/>
      <c r="Y864" s="642"/>
      <c r="Z864" s="642"/>
      <c r="AA864" s="642"/>
    </row>
    <row r="865" ht="12.75" customHeight="1">
      <c r="A865" s="640"/>
      <c r="B865" s="641"/>
      <c r="C865" s="641"/>
      <c r="D865" s="641"/>
      <c r="E865" s="641"/>
      <c r="F865" s="641"/>
      <c r="G865" s="642"/>
      <c r="H865" s="641"/>
      <c r="I865" s="641"/>
      <c r="J865" s="641"/>
      <c r="K865" s="641"/>
      <c r="L865" s="641"/>
      <c r="M865" s="642"/>
      <c r="N865" s="642"/>
      <c r="O865" s="642"/>
      <c r="P865" s="642"/>
      <c r="Q865" s="642"/>
      <c r="R865" s="642"/>
      <c r="S865" s="642"/>
      <c r="T865" s="642"/>
      <c r="U865" s="642"/>
      <c r="V865" s="642"/>
      <c r="W865" s="642"/>
      <c r="X865" s="642"/>
      <c r="Y865" s="642"/>
      <c r="Z865" s="642"/>
      <c r="AA865" s="642"/>
    </row>
    <row r="866" ht="12.75" customHeight="1">
      <c r="A866" s="640"/>
      <c r="B866" s="641"/>
      <c r="C866" s="641"/>
      <c r="D866" s="641"/>
      <c r="E866" s="641"/>
      <c r="F866" s="641"/>
      <c r="G866" s="642"/>
      <c r="H866" s="641"/>
      <c r="I866" s="641"/>
      <c r="J866" s="641"/>
      <c r="K866" s="641"/>
      <c r="L866" s="641"/>
      <c r="M866" s="642"/>
      <c r="N866" s="642"/>
      <c r="O866" s="642"/>
      <c r="P866" s="642"/>
      <c r="Q866" s="642"/>
      <c r="R866" s="642"/>
      <c r="S866" s="642"/>
      <c r="T866" s="642"/>
      <c r="U866" s="642"/>
      <c r="V866" s="642"/>
      <c r="W866" s="642"/>
      <c r="X866" s="642"/>
      <c r="Y866" s="642"/>
      <c r="Z866" s="642"/>
      <c r="AA866" s="642"/>
    </row>
    <row r="867" ht="12.75" customHeight="1">
      <c r="A867" s="640"/>
      <c r="B867" s="641"/>
      <c r="C867" s="641"/>
      <c r="D867" s="641"/>
      <c r="E867" s="641"/>
      <c r="F867" s="641"/>
      <c r="G867" s="642"/>
      <c r="H867" s="641"/>
      <c r="I867" s="641"/>
      <c r="J867" s="641"/>
      <c r="K867" s="641"/>
      <c r="L867" s="641"/>
      <c r="M867" s="642"/>
      <c r="N867" s="642"/>
      <c r="O867" s="642"/>
      <c r="P867" s="642"/>
      <c r="Q867" s="642"/>
      <c r="R867" s="642"/>
      <c r="S867" s="642"/>
      <c r="T867" s="642"/>
      <c r="U867" s="642"/>
      <c r="V867" s="642"/>
      <c r="W867" s="642"/>
      <c r="X867" s="642"/>
      <c r="Y867" s="642"/>
      <c r="Z867" s="642"/>
      <c r="AA867" s="642"/>
    </row>
    <row r="868" ht="12.75" customHeight="1">
      <c r="A868" s="640"/>
      <c r="B868" s="641"/>
      <c r="C868" s="641"/>
      <c r="D868" s="641"/>
      <c r="E868" s="641"/>
      <c r="F868" s="641"/>
      <c r="G868" s="642"/>
      <c r="H868" s="641"/>
      <c r="I868" s="641"/>
      <c r="J868" s="641"/>
      <c r="K868" s="641"/>
      <c r="L868" s="641"/>
      <c r="M868" s="642"/>
      <c r="N868" s="642"/>
      <c r="O868" s="642"/>
      <c r="P868" s="642"/>
      <c r="Q868" s="642"/>
      <c r="R868" s="642"/>
      <c r="S868" s="642"/>
      <c r="T868" s="642"/>
      <c r="U868" s="642"/>
      <c r="V868" s="642"/>
      <c r="W868" s="642"/>
      <c r="X868" s="642"/>
      <c r="Y868" s="642"/>
      <c r="Z868" s="642"/>
      <c r="AA868" s="642"/>
    </row>
    <row r="869" ht="12.75" customHeight="1">
      <c r="A869" s="640"/>
      <c r="B869" s="641"/>
      <c r="C869" s="641"/>
      <c r="D869" s="641"/>
      <c r="E869" s="641"/>
      <c r="F869" s="641"/>
      <c r="G869" s="642"/>
      <c r="H869" s="641"/>
      <c r="I869" s="641"/>
      <c r="J869" s="641"/>
      <c r="K869" s="641"/>
      <c r="L869" s="641"/>
      <c r="M869" s="642"/>
      <c r="N869" s="642"/>
      <c r="O869" s="642"/>
      <c r="P869" s="642"/>
      <c r="Q869" s="642"/>
      <c r="R869" s="642"/>
      <c r="S869" s="642"/>
      <c r="T869" s="642"/>
      <c r="U869" s="642"/>
      <c r="V869" s="642"/>
      <c r="W869" s="642"/>
      <c r="X869" s="642"/>
      <c r="Y869" s="642"/>
      <c r="Z869" s="642"/>
      <c r="AA869" s="642"/>
    </row>
    <row r="870" ht="12.75" customHeight="1">
      <c r="A870" s="640"/>
      <c r="B870" s="641"/>
      <c r="C870" s="641"/>
      <c r="D870" s="641"/>
      <c r="E870" s="641"/>
      <c r="F870" s="641"/>
      <c r="G870" s="642"/>
      <c r="H870" s="641"/>
      <c r="I870" s="641"/>
      <c r="J870" s="641"/>
      <c r="K870" s="641"/>
      <c r="L870" s="641"/>
      <c r="M870" s="642"/>
      <c r="N870" s="642"/>
      <c r="O870" s="642"/>
      <c r="P870" s="642"/>
      <c r="Q870" s="642"/>
      <c r="R870" s="642"/>
      <c r="S870" s="642"/>
      <c r="T870" s="642"/>
      <c r="U870" s="642"/>
      <c r="V870" s="642"/>
      <c r="W870" s="642"/>
      <c r="X870" s="642"/>
      <c r="Y870" s="642"/>
      <c r="Z870" s="642"/>
      <c r="AA870" s="642"/>
    </row>
    <row r="871" ht="12.75" customHeight="1">
      <c r="A871" s="640"/>
      <c r="B871" s="641"/>
      <c r="C871" s="641"/>
      <c r="D871" s="641"/>
      <c r="E871" s="641"/>
      <c r="F871" s="641"/>
      <c r="G871" s="642"/>
      <c r="H871" s="641"/>
      <c r="I871" s="641"/>
      <c r="J871" s="641"/>
      <c r="K871" s="641"/>
      <c r="L871" s="641"/>
      <c r="M871" s="642"/>
      <c r="N871" s="642"/>
      <c r="O871" s="642"/>
      <c r="P871" s="642"/>
      <c r="Q871" s="642"/>
      <c r="R871" s="642"/>
      <c r="S871" s="642"/>
      <c r="T871" s="642"/>
      <c r="U871" s="642"/>
      <c r="V871" s="642"/>
      <c r="W871" s="642"/>
      <c r="X871" s="642"/>
      <c r="Y871" s="642"/>
      <c r="Z871" s="642"/>
      <c r="AA871" s="642"/>
    </row>
    <row r="872" ht="12.75" customHeight="1">
      <c r="A872" s="640"/>
      <c r="B872" s="641"/>
      <c r="C872" s="641"/>
      <c r="D872" s="641"/>
      <c r="E872" s="641"/>
      <c r="F872" s="641"/>
      <c r="G872" s="642"/>
      <c r="H872" s="641"/>
      <c r="I872" s="641"/>
      <c r="J872" s="641"/>
      <c r="K872" s="641"/>
      <c r="L872" s="641"/>
      <c r="M872" s="642"/>
      <c r="N872" s="642"/>
      <c r="O872" s="642"/>
      <c r="P872" s="642"/>
      <c r="Q872" s="642"/>
      <c r="R872" s="642"/>
      <c r="S872" s="642"/>
      <c r="T872" s="642"/>
      <c r="U872" s="642"/>
      <c r="V872" s="642"/>
      <c r="W872" s="642"/>
      <c r="X872" s="642"/>
      <c r="Y872" s="642"/>
      <c r="Z872" s="642"/>
      <c r="AA872" s="642"/>
    </row>
    <row r="873" ht="12.75" customHeight="1">
      <c r="A873" s="640"/>
      <c r="B873" s="641"/>
      <c r="C873" s="641"/>
      <c r="D873" s="641"/>
      <c r="E873" s="641"/>
      <c r="F873" s="641"/>
      <c r="G873" s="642"/>
      <c r="H873" s="641"/>
      <c r="I873" s="641"/>
      <c r="J873" s="641"/>
      <c r="K873" s="641"/>
      <c r="L873" s="641"/>
      <c r="M873" s="642"/>
      <c r="N873" s="642"/>
      <c r="O873" s="642"/>
      <c r="P873" s="642"/>
      <c r="Q873" s="642"/>
      <c r="R873" s="642"/>
      <c r="S873" s="642"/>
      <c r="T873" s="642"/>
      <c r="U873" s="642"/>
      <c r="V873" s="642"/>
      <c r="W873" s="642"/>
      <c r="X873" s="642"/>
      <c r="Y873" s="642"/>
      <c r="Z873" s="642"/>
      <c r="AA873" s="642"/>
    </row>
    <row r="874" ht="12.75" customHeight="1">
      <c r="A874" s="640"/>
      <c r="B874" s="641"/>
      <c r="C874" s="641"/>
      <c r="D874" s="641"/>
      <c r="E874" s="641"/>
      <c r="F874" s="641"/>
      <c r="G874" s="642"/>
      <c r="H874" s="641"/>
      <c r="I874" s="641"/>
      <c r="J874" s="641"/>
      <c r="K874" s="641"/>
      <c r="L874" s="641"/>
      <c r="M874" s="642"/>
      <c r="N874" s="642"/>
      <c r="O874" s="642"/>
      <c r="P874" s="642"/>
      <c r="Q874" s="642"/>
      <c r="R874" s="642"/>
      <c r="S874" s="642"/>
      <c r="T874" s="642"/>
      <c r="U874" s="642"/>
      <c r="V874" s="642"/>
      <c r="W874" s="642"/>
      <c r="X874" s="642"/>
      <c r="Y874" s="642"/>
      <c r="Z874" s="642"/>
      <c r="AA874" s="642"/>
    </row>
    <row r="875" ht="12.75" customHeight="1">
      <c r="A875" s="640"/>
      <c r="B875" s="641"/>
      <c r="C875" s="641"/>
      <c r="D875" s="641"/>
      <c r="E875" s="641"/>
      <c r="F875" s="641"/>
      <c r="G875" s="642"/>
      <c r="H875" s="641"/>
      <c r="I875" s="641"/>
      <c r="J875" s="641"/>
      <c r="K875" s="641"/>
      <c r="L875" s="641"/>
      <c r="M875" s="642"/>
      <c r="N875" s="642"/>
      <c r="O875" s="642"/>
      <c r="P875" s="642"/>
      <c r="Q875" s="642"/>
      <c r="R875" s="642"/>
      <c r="S875" s="642"/>
      <c r="T875" s="642"/>
      <c r="U875" s="642"/>
      <c r="V875" s="642"/>
      <c r="W875" s="642"/>
      <c r="X875" s="642"/>
      <c r="Y875" s="642"/>
      <c r="Z875" s="642"/>
      <c r="AA875" s="642"/>
    </row>
    <row r="876" ht="12.75" customHeight="1">
      <c r="A876" s="640"/>
      <c r="B876" s="641"/>
      <c r="C876" s="641"/>
      <c r="D876" s="641"/>
      <c r="E876" s="641"/>
      <c r="F876" s="641"/>
      <c r="G876" s="642"/>
      <c r="H876" s="641"/>
      <c r="I876" s="641"/>
      <c r="J876" s="641"/>
      <c r="K876" s="641"/>
      <c r="L876" s="641"/>
      <c r="M876" s="642"/>
      <c r="N876" s="642"/>
      <c r="O876" s="642"/>
      <c r="P876" s="642"/>
      <c r="Q876" s="642"/>
      <c r="R876" s="642"/>
      <c r="S876" s="642"/>
      <c r="T876" s="642"/>
      <c r="U876" s="642"/>
      <c r="V876" s="642"/>
      <c r="W876" s="642"/>
      <c r="X876" s="642"/>
      <c r="Y876" s="642"/>
      <c r="Z876" s="642"/>
      <c r="AA876" s="642"/>
    </row>
    <row r="877" ht="12.75" customHeight="1">
      <c r="A877" s="640"/>
      <c r="B877" s="641"/>
      <c r="C877" s="641"/>
      <c r="D877" s="641"/>
      <c r="E877" s="641"/>
      <c r="F877" s="641"/>
      <c r="G877" s="642"/>
      <c r="H877" s="641"/>
      <c r="I877" s="641"/>
      <c r="J877" s="641"/>
      <c r="K877" s="641"/>
      <c r="L877" s="641"/>
      <c r="M877" s="642"/>
      <c r="N877" s="642"/>
      <c r="O877" s="642"/>
      <c r="P877" s="642"/>
      <c r="Q877" s="642"/>
      <c r="R877" s="642"/>
      <c r="S877" s="642"/>
      <c r="T877" s="642"/>
      <c r="U877" s="642"/>
      <c r="V877" s="642"/>
      <c r="W877" s="642"/>
      <c r="X877" s="642"/>
      <c r="Y877" s="642"/>
      <c r="Z877" s="642"/>
      <c r="AA877" s="642"/>
    </row>
    <row r="878" ht="12.75" customHeight="1">
      <c r="A878" s="640"/>
      <c r="B878" s="641"/>
      <c r="C878" s="641"/>
      <c r="D878" s="641"/>
      <c r="E878" s="641"/>
      <c r="F878" s="641"/>
      <c r="G878" s="642"/>
      <c r="H878" s="641"/>
      <c r="I878" s="641"/>
      <c r="J878" s="641"/>
      <c r="K878" s="641"/>
      <c r="L878" s="641"/>
      <c r="M878" s="642"/>
      <c r="N878" s="642"/>
      <c r="O878" s="642"/>
      <c r="P878" s="642"/>
      <c r="Q878" s="642"/>
      <c r="R878" s="642"/>
      <c r="S878" s="642"/>
      <c r="T878" s="642"/>
      <c r="U878" s="642"/>
      <c r="V878" s="642"/>
      <c r="W878" s="642"/>
      <c r="X878" s="642"/>
      <c r="Y878" s="642"/>
      <c r="Z878" s="642"/>
      <c r="AA878" s="642"/>
    </row>
    <row r="879" ht="12.75" customHeight="1">
      <c r="A879" s="640"/>
      <c r="B879" s="641"/>
      <c r="C879" s="641"/>
      <c r="D879" s="641"/>
      <c r="E879" s="641"/>
      <c r="F879" s="641"/>
      <c r="G879" s="642"/>
      <c r="H879" s="641"/>
      <c r="I879" s="641"/>
      <c r="J879" s="641"/>
      <c r="K879" s="641"/>
      <c r="L879" s="641"/>
      <c r="M879" s="642"/>
      <c r="N879" s="642"/>
      <c r="O879" s="642"/>
      <c r="P879" s="642"/>
      <c r="Q879" s="642"/>
      <c r="R879" s="642"/>
      <c r="S879" s="642"/>
      <c r="T879" s="642"/>
      <c r="U879" s="642"/>
      <c r="V879" s="642"/>
      <c r="W879" s="642"/>
      <c r="X879" s="642"/>
      <c r="Y879" s="642"/>
      <c r="Z879" s="642"/>
      <c r="AA879" s="642"/>
    </row>
    <row r="880" ht="12.75" customHeight="1">
      <c r="A880" s="640"/>
      <c r="B880" s="641"/>
      <c r="C880" s="641"/>
      <c r="D880" s="641"/>
      <c r="E880" s="641"/>
      <c r="F880" s="641"/>
      <c r="G880" s="642"/>
      <c r="H880" s="641"/>
      <c r="I880" s="641"/>
      <c r="J880" s="641"/>
      <c r="K880" s="641"/>
      <c r="L880" s="641"/>
      <c r="M880" s="642"/>
      <c r="N880" s="642"/>
      <c r="O880" s="642"/>
      <c r="P880" s="642"/>
      <c r="Q880" s="642"/>
      <c r="R880" s="642"/>
      <c r="S880" s="642"/>
      <c r="T880" s="642"/>
      <c r="U880" s="642"/>
      <c r="V880" s="642"/>
      <c r="W880" s="642"/>
      <c r="X880" s="642"/>
      <c r="Y880" s="642"/>
      <c r="Z880" s="642"/>
      <c r="AA880" s="642"/>
    </row>
    <row r="881" ht="12.75" customHeight="1">
      <c r="A881" s="640"/>
      <c r="B881" s="641"/>
      <c r="C881" s="641"/>
      <c r="D881" s="641"/>
      <c r="E881" s="641"/>
      <c r="F881" s="641"/>
      <c r="G881" s="642"/>
      <c r="H881" s="641"/>
      <c r="I881" s="641"/>
      <c r="J881" s="641"/>
      <c r="K881" s="641"/>
      <c r="L881" s="641"/>
      <c r="M881" s="642"/>
      <c r="N881" s="642"/>
      <c r="O881" s="642"/>
      <c r="P881" s="642"/>
      <c r="Q881" s="642"/>
      <c r="R881" s="642"/>
      <c r="S881" s="642"/>
      <c r="T881" s="642"/>
      <c r="U881" s="642"/>
      <c r="V881" s="642"/>
      <c r="W881" s="642"/>
      <c r="X881" s="642"/>
      <c r="Y881" s="642"/>
      <c r="Z881" s="642"/>
      <c r="AA881" s="642"/>
    </row>
    <row r="882" ht="12.75" customHeight="1">
      <c r="A882" s="640"/>
      <c r="B882" s="641"/>
      <c r="C882" s="641"/>
      <c r="D882" s="641"/>
      <c r="E882" s="641"/>
      <c r="F882" s="641"/>
      <c r="G882" s="642"/>
      <c r="H882" s="641"/>
      <c r="I882" s="641"/>
      <c r="J882" s="641"/>
      <c r="K882" s="641"/>
      <c r="L882" s="641"/>
      <c r="M882" s="642"/>
      <c r="N882" s="642"/>
      <c r="O882" s="642"/>
      <c r="P882" s="642"/>
      <c r="Q882" s="642"/>
      <c r="R882" s="642"/>
      <c r="S882" s="642"/>
      <c r="T882" s="642"/>
      <c r="U882" s="642"/>
      <c r="V882" s="642"/>
      <c r="W882" s="642"/>
      <c r="X882" s="642"/>
      <c r="Y882" s="642"/>
      <c r="Z882" s="642"/>
      <c r="AA882" s="642"/>
    </row>
    <row r="883" ht="12.75" customHeight="1">
      <c r="A883" s="640"/>
      <c r="B883" s="641"/>
      <c r="C883" s="641"/>
      <c r="D883" s="641"/>
      <c r="E883" s="641"/>
      <c r="F883" s="641"/>
      <c r="G883" s="642"/>
      <c r="H883" s="641"/>
      <c r="I883" s="641"/>
      <c r="J883" s="641"/>
      <c r="K883" s="641"/>
      <c r="L883" s="641"/>
      <c r="M883" s="642"/>
      <c r="N883" s="642"/>
      <c r="O883" s="642"/>
      <c r="P883" s="642"/>
      <c r="Q883" s="642"/>
      <c r="R883" s="642"/>
      <c r="S883" s="642"/>
      <c r="T883" s="642"/>
      <c r="U883" s="642"/>
      <c r="V883" s="642"/>
      <c r="W883" s="642"/>
      <c r="X883" s="642"/>
      <c r="Y883" s="642"/>
      <c r="Z883" s="642"/>
      <c r="AA883" s="642"/>
    </row>
    <row r="884" ht="12.75" customHeight="1">
      <c r="A884" s="640"/>
      <c r="B884" s="641"/>
      <c r="C884" s="641"/>
      <c r="D884" s="641"/>
      <c r="E884" s="641"/>
      <c r="F884" s="641"/>
      <c r="G884" s="642"/>
      <c r="H884" s="641"/>
      <c r="I884" s="641"/>
      <c r="J884" s="641"/>
      <c r="K884" s="641"/>
      <c r="L884" s="641"/>
      <c r="M884" s="642"/>
      <c r="N884" s="642"/>
      <c r="O884" s="642"/>
      <c r="P884" s="642"/>
      <c r="Q884" s="642"/>
      <c r="R884" s="642"/>
      <c r="S884" s="642"/>
      <c r="T884" s="642"/>
      <c r="U884" s="642"/>
      <c r="V884" s="642"/>
      <c r="W884" s="642"/>
      <c r="X884" s="642"/>
      <c r="Y884" s="642"/>
      <c r="Z884" s="642"/>
      <c r="AA884" s="642"/>
    </row>
    <row r="885" ht="12.75" customHeight="1">
      <c r="A885" s="640"/>
      <c r="B885" s="641"/>
      <c r="C885" s="641"/>
      <c r="D885" s="641"/>
      <c r="E885" s="641"/>
      <c r="F885" s="641"/>
      <c r="G885" s="642"/>
      <c r="H885" s="641"/>
      <c r="I885" s="641"/>
      <c r="J885" s="641"/>
      <c r="K885" s="641"/>
      <c r="L885" s="641"/>
      <c r="M885" s="642"/>
      <c r="N885" s="642"/>
      <c r="O885" s="642"/>
      <c r="P885" s="642"/>
      <c r="Q885" s="642"/>
      <c r="R885" s="642"/>
      <c r="S885" s="642"/>
      <c r="T885" s="642"/>
      <c r="U885" s="642"/>
      <c r="V885" s="642"/>
      <c r="W885" s="642"/>
      <c r="X885" s="642"/>
      <c r="Y885" s="642"/>
      <c r="Z885" s="642"/>
      <c r="AA885" s="642"/>
    </row>
    <row r="886" ht="12.75" customHeight="1">
      <c r="A886" s="640"/>
      <c r="B886" s="641"/>
      <c r="C886" s="641"/>
      <c r="D886" s="641"/>
      <c r="E886" s="641"/>
      <c r="F886" s="641"/>
      <c r="G886" s="642"/>
      <c r="H886" s="641"/>
      <c r="I886" s="641"/>
      <c r="J886" s="641"/>
      <c r="K886" s="641"/>
      <c r="L886" s="641"/>
      <c r="M886" s="642"/>
      <c r="N886" s="642"/>
      <c r="O886" s="642"/>
      <c r="P886" s="642"/>
      <c r="Q886" s="642"/>
      <c r="R886" s="642"/>
      <c r="S886" s="642"/>
      <c r="T886" s="642"/>
      <c r="U886" s="642"/>
      <c r="V886" s="642"/>
      <c r="W886" s="642"/>
      <c r="X886" s="642"/>
      <c r="Y886" s="642"/>
      <c r="Z886" s="642"/>
      <c r="AA886" s="642"/>
    </row>
    <row r="887" ht="12.75" customHeight="1">
      <c r="A887" s="640"/>
      <c r="B887" s="641"/>
      <c r="C887" s="641"/>
      <c r="D887" s="641"/>
      <c r="E887" s="641"/>
      <c r="F887" s="641"/>
      <c r="G887" s="642"/>
      <c r="H887" s="641"/>
      <c r="I887" s="641"/>
      <c r="J887" s="641"/>
      <c r="K887" s="641"/>
      <c r="L887" s="641"/>
      <c r="M887" s="642"/>
      <c r="N887" s="642"/>
      <c r="O887" s="642"/>
      <c r="P887" s="642"/>
      <c r="Q887" s="642"/>
      <c r="R887" s="642"/>
      <c r="S887" s="642"/>
      <c r="T887" s="642"/>
      <c r="U887" s="642"/>
      <c r="V887" s="642"/>
      <c r="W887" s="642"/>
      <c r="X887" s="642"/>
      <c r="Y887" s="642"/>
      <c r="Z887" s="642"/>
      <c r="AA887" s="642"/>
    </row>
    <row r="888" ht="12.75" customHeight="1">
      <c r="A888" s="640"/>
      <c r="B888" s="641"/>
      <c r="C888" s="641"/>
      <c r="D888" s="641"/>
      <c r="E888" s="641"/>
      <c r="F888" s="641"/>
      <c r="G888" s="642"/>
      <c r="H888" s="641"/>
      <c r="I888" s="641"/>
      <c r="J888" s="641"/>
      <c r="K888" s="641"/>
      <c r="L888" s="641"/>
      <c r="M888" s="642"/>
      <c r="N888" s="642"/>
      <c r="O888" s="642"/>
      <c r="P888" s="642"/>
      <c r="Q888" s="642"/>
      <c r="R888" s="642"/>
      <c r="S888" s="642"/>
      <c r="T888" s="642"/>
      <c r="U888" s="642"/>
      <c r="V888" s="642"/>
      <c r="W888" s="642"/>
      <c r="X888" s="642"/>
      <c r="Y888" s="642"/>
      <c r="Z888" s="642"/>
      <c r="AA888" s="642"/>
    </row>
    <row r="889" ht="12.75" customHeight="1">
      <c r="A889" s="640"/>
      <c r="B889" s="641"/>
      <c r="C889" s="641"/>
      <c r="D889" s="641"/>
      <c r="E889" s="641"/>
      <c r="F889" s="641"/>
      <c r="G889" s="642"/>
      <c r="H889" s="641"/>
      <c r="I889" s="641"/>
      <c r="J889" s="641"/>
      <c r="K889" s="641"/>
      <c r="L889" s="641"/>
      <c r="M889" s="642"/>
      <c r="N889" s="642"/>
      <c r="O889" s="642"/>
      <c r="P889" s="642"/>
      <c r="Q889" s="642"/>
      <c r="R889" s="642"/>
      <c r="S889" s="642"/>
      <c r="T889" s="642"/>
      <c r="U889" s="642"/>
      <c r="V889" s="642"/>
      <c r="W889" s="642"/>
      <c r="X889" s="642"/>
      <c r="Y889" s="642"/>
      <c r="Z889" s="642"/>
      <c r="AA889" s="642"/>
    </row>
    <row r="890" ht="12.75" customHeight="1">
      <c r="A890" s="640"/>
      <c r="B890" s="641"/>
      <c r="C890" s="641"/>
      <c r="D890" s="641"/>
      <c r="E890" s="641"/>
      <c r="F890" s="641"/>
      <c r="G890" s="642"/>
      <c r="H890" s="641"/>
      <c r="I890" s="641"/>
      <c r="J890" s="641"/>
      <c r="K890" s="641"/>
      <c r="L890" s="641"/>
      <c r="M890" s="642"/>
      <c r="N890" s="642"/>
      <c r="O890" s="642"/>
      <c r="P890" s="642"/>
      <c r="Q890" s="642"/>
      <c r="R890" s="642"/>
      <c r="S890" s="642"/>
      <c r="T890" s="642"/>
      <c r="U890" s="642"/>
      <c r="V890" s="642"/>
      <c r="W890" s="642"/>
      <c r="X890" s="642"/>
      <c r="Y890" s="642"/>
      <c r="Z890" s="642"/>
      <c r="AA890" s="642"/>
    </row>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AA$647"/>
  <mergeCells count="13">
    <mergeCell ref="N6:P6"/>
    <mergeCell ref="A647:F647"/>
    <mergeCell ref="D663:F663"/>
    <mergeCell ref="D682:F682"/>
    <mergeCell ref="D686:F686"/>
    <mergeCell ref="D688:F688"/>
    <mergeCell ref="A1:AA1"/>
    <mergeCell ref="A2:AA2"/>
    <mergeCell ref="A3:AA3"/>
    <mergeCell ref="A4:AA4"/>
    <mergeCell ref="A5:AA5"/>
    <mergeCell ref="Q6:S6"/>
    <mergeCell ref="T6:U6"/>
  </mergeCells>
  <printOptions horizontalCentered="1"/>
  <pageMargins bottom="0.78740157480315" footer="0.0" header="0.0" left="0.196850393700787" right="0.196850393700787" top="0.590551181102362"/>
  <pageSetup paperSize="9" scale="42"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32.86"/>
    <col customWidth="1" min="5" max="5" width="15.29"/>
    <col customWidth="1" min="7" max="7" width="21.29"/>
    <col customWidth="1" min="9" max="9" width="19.29"/>
    <col customWidth="1" min="10" max="10" width="23.43"/>
    <col customWidth="1" min="11" max="11" width="24.0"/>
  </cols>
  <sheetData>
    <row r="1">
      <c r="A1" s="645" t="s">
        <v>1279</v>
      </c>
      <c r="B1" s="645" t="s">
        <v>1280</v>
      </c>
      <c r="C1" s="645" t="s">
        <v>1281</v>
      </c>
      <c r="D1" s="645" t="s">
        <v>1282</v>
      </c>
      <c r="E1" s="645" t="s">
        <v>1283</v>
      </c>
      <c r="F1" s="645" t="s">
        <v>1284</v>
      </c>
      <c r="G1" s="645" t="s">
        <v>1285</v>
      </c>
      <c r="H1" s="645" t="s">
        <v>1286</v>
      </c>
      <c r="I1" s="645" t="s">
        <v>1287</v>
      </c>
      <c r="J1" s="645" t="s">
        <v>1288</v>
      </c>
      <c r="K1" s="645" t="s">
        <v>1289</v>
      </c>
    </row>
    <row r="2" ht="15.75" customHeight="1">
      <c r="A2" s="646" t="s">
        <v>1290</v>
      </c>
      <c r="B2" s="646" t="s">
        <v>1291</v>
      </c>
      <c r="C2" s="646" t="s">
        <v>1292</v>
      </c>
      <c r="D2" s="647">
        <v>45660.0</v>
      </c>
      <c r="E2" s="647">
        <v>46359.0</v>
      </c>
      <c r="F2" s="646" t="s">
        <v>1293</v>
      </c>
      <c r="G2" s="646" t="s">
        <v>1294</v>
      </c>
      <c r="H2" s="646"/>
      <c r="I2" s="646" t="s">
        <v>1295</v>
      </c>
      <c r="J2" s="648" t="s">
        <v>1296</v>
      </c>
      <c r="K2" s="648" t="s">
        <v>1297</v>
      </c>
    </row>
    <row r="3">
      <c r="A3" s="649"/>
      <c r="B3" s="649"/>
      <c r="C3" s="649"/>
      <c r="D3" s="649"/>
      <c r="E3" s="649"/>
      <c r="F3" s="649"/>
      <c r="G3" s="649"/>
      <c r="H3" s="649"/>
      <c r="I3" s="649"/>
      <c r="J3" s="650" t="s">
        <v>1298</v>
      </c>
      <c r="K3" s="648" t="s">
        <v>1299</v>
      </c>
    </row>
    <row r="4">
      <c r="A4" s="649"/>
      <c r="B4" s="649"/>
      <c r="C4" s="649"/>
      <c r="D4" s="649"/>
      <c r="E4" s="651"/>
      <c r="F4" s="649"/>
      <c r="G4" s="649"/>
      <c r="H4" s="649"/>
      <c r="I4" s="649"/>
      <c r="J4" s="648" t="s">
        <v>1300</v>
      </c>
      <c r="K4" s="648" t="s">
        <v>1301</v>
      </c>
    </row>
    <row r="5">
      <c r="A5" s="649"/>
      <c r="B5" s="649"/>
      <c r="C5" s="649"/>
      <c r="D5" s="649"/>
      <c r="E5" s="649"/>
      <c r="F5" s="649"/>
      <c r="G5" s="649"/>
      <c r="H5" s="649"/>
      <c r="I5" s="649"/>
      <c r="J5" s="649"/>
      <c r="K5" s="648" t="s">
        <v>1302</v>
      </c>
    </row>
    <row r="6">
      <c r="A6" s="649"/>
      <c r="B6" s="649"/>
      <c r="C6" s="649"/>
      <c r="D6" s="649"/>
      <c r="E6" s="649"/>
      <c r="F6" s="649"/>
      <c r="G6" s="649"/>
      <c r="H6" s="649"/>
      <c r="I6" s="649"/>
      <c r="J6" s="649"/>
      <c r="K6" s="648" t="s">
        <v>653</v>
      </c>
    </row>
    <row r="7">
      <c r="A7" s="649"/>
      <c r="B7" s="651"/>
      <c r="C7" s="649"/>
      <c r="D7" s="649"/>
      <c r="E7" s="652"/>
      <c r="F7" s="649"/>
      <c r="G7" s="649"/>
      <c r="H7" s="649"/>
      <c r="I7" s="649"/>
      <c r="J7" s="649"/>
      <c r="K7" s="648" t="s">
        <v>1303</v>
      </c>
    </row>
    <row r="8">
      <c r="A8" s="649"/>
      <c r="B8" s="649"/>
      <c r="C8" s="649"/>
      <c r="D8" s="649"/>
      <c r="E8" s="652"/>
      <c r="F8" s="649"/>
      <c r="G8" s="649"/>
      <c r="H8" s="649"/>
      <c r="I8" s="649"/>
      <c r="J8" s="649"/>
      <c r="K8" s="648" t="s">
        <v>1304</v>
      </c>
    </row>
    <row r="9">
      <c r="A9" s="649"/>
      <c r="B9" s="649"/>
      <c r="C9" s="649"/>
      <c r="D9" s="649"/>
      <c r="E9" s="652"/>
      <c r="F9" s="649"/>
      <c r="G9" s="649"/>
      <c r="H9" s="649"/>
      <c r="I9" s="649"/>
      <c r="J9" s="649"/>
      <c r="K9" s="648" t="s">
        <v>669</v>
      </c>
    </row>
    <row r="10">
      <c r="A10" s="649"/>
      <c r="B10" s="649"/>
      <c r="C10" s="649"/>
      <c r="D10" s="649"/>
      <c r="E10" s="652"/>
      <c r="F10" s="649"/>
      <c r="G10" s="649"/>
      <c r="H10" s="649"/>
      <c r="I10" s="649"/>
      <c r="J10" s="649"/>
      <c r="K10" s="648" t="s">
        <v>663</v>
      </c>
    </row>
    <row r="11">
      <c r="A11" s="649"/>
      <c r="B11" s="649"/>
      <c r="C11" s="649"/>
      <c r="D11" s="649"/>
      <c r="E11" s="649"/>
      <c r="F11" s="649"/>
      <c r="G11" s="649"/>
      <c r="H11" s="649"/>
      <c r="I11" s="649"/>
      <c r="J11" s="649"/>
      <c r="K11" s="648" t="s">
        <v>1305</v>
      </c>
    </row>
    <row r="12">
      <c r="A12" s="649"/>
      <c r="B12" s="649"/>
      <c r="C12" s="649"/>
      <c r="D12" s="649"/>
      <c r="E12" s="649"/>
      <c r="F12" s="649"/>
      <c r="G12" s="649"/>
      <c r="H12" s="649"/>
      <c r="I12" s="649"/>
      <c r="J12" s="649"/>
      <c r="K12" s="648" t="s">
        <v>1306</v>
      </c>
    </row>
    <row r="13">
      <c r="A13" s="483"/>
      <c r="B13" s="483"/>
      <c r="C13" s="483"/>
      <c r="D13" s="483"/>
      <c r="E13" s="483"/>
      <c r="F13" s="483"/>
      <c r="G13" s="483"/>
      <c r="H13" s="483"/>
      <c r="I13" s="483"/>
      <c r="J13" s="483"/>
      <c r="K13" s="648" t="s">
        <v>672</v>
      </c>
    </row>
    <row r="14">
      <c r="A14" s="483"/>
      <c r="B14" s="483"/>
      <c r="C14" s="483"/>
      <c r="D14" s="483"/>
      <c r="E14" s="483"/>
      <c r="F14" s="483"/>
      <c r="G14" s="483"/>
      <c r="H14" s="483"/>
      <c r="I14" s="483"/>
      <c r="J14" s="483"/>
      <c r="K14" s="648" t="s">
        <v>1307</v>
      </c>
    </row>
    <row r="15">
      <c r="A15" s="483"/>
      <c r="B15" s="483"/>
      <c r="C15" s="483"/>
      <c r="D15" s="483"/>
      <c r="E15" s="483"/>
      <c r="F15" s="483"/>
      <c r="G15" s="483"/>
      <c r="H15" s="483"/>
      <c r="I15" s="483"/>
      <c r="J15" s="483"/>
      <c r="K15" s="648" t="s">
        <v>695</v>
      </c>
    </row>
    <row r="16">
      <c r="A16" s="483"/>
      <c r="B16" s="483"/>
      <c r="C16" s="483"/>
      <c r="D16" s="483"/>
      <c r="E16" s="483"/>
      <c r="F16" s="483"/>
      <c r="G16" s="483"/>
      <c r="H16" s="483"/>
      <c r="I16" s="483"/>
      <c r="J16" s="483"/>
      <c r="K16" s="648" t="s">
        <v>1308</v>
      </c>
    </row>
    <row r="17">
      <c r="A17" s="483"/>
      <c r="B17" s="483"/>
      <c r="C17" s="483"/>
      <c r="D17" s="483"/>
      <c r="E17" s="483"/>
      <c r="F17" s="483"/>
      <c r="G17" s="483"/>
      <c r="H17" s="483"/>
      <c r="I17" s="483"/>
      <c r="J17" s="483"/>
      <c r="K17" s="648" t="s">
        <v>1309</v>
      </c>
    </row>
    <row r="18">
      <c r="A18" s="483"/>
      <c r="B18" s="483"/>
      <c r="C18" s="483"/>
      <c r="D18" s="483"/>
      <c r="E18" s="483"/>
      <c r="F18" s="483"/>
      <c r="G18" s="483"/>
      <c r="H18" s="483"/>
      <c r="I18" s="483"/>
      <c r="J18" s="483"/>
      <c r="K18" s="648" t="s">
        <v>722</v>
      </c>
    </row>
    <row r="19">
      <c r="A19" s="483"/>
      <c r="B19" s="483"/>
      <c r="C19" s="483"/>
      <c r="D19" s="483"/>
      <c r="E19" s="483"/>
      <c r="F19" s="483"/>
      <c r="G19" s="483"/>
      <c r="H19" s="483"/>
      <c r="I19" s="483"/>
      <c r="J19" s="483"/>
      <c r="K19" s="648" t="s">
        <v>1310</v>
      </c>
    </row>
    <row r="20">
      <c r="A20" s="483"/>
      <c r="B20" s="483"/>
      <c r="C20" s="483"/>
      <c r="D20" s="483"/>
      <c r="E20" s="483"/>
      <c r="F20" s="483"/>
      <c r="G20" s="483"/>
      <c r="H20" s="483"/>
      <c r="I20" s="483"/>
      <c r="J20" s="483"/>
      <c r="K20" s="648" t="s">
        <v>754</v>
      </c>
    </row>
    <row r="21" ht="15.75" customHeight="1">
      <c r="A21" s="483"/>
      <c r="B21" s="483"/>
      <c r="C21" s="483"/>
      <c r="D21" s="483"/>
      <c r="E21" s="483"/>
      <c r="F21" s="483"/>
      <c r="G21" s="483"/>
      <c r="H21" s="483"/>
      <c r="I21" s="483"/>
      <c r="J21" s="483"/>
      <c r="K21" s="648" t="s">
        <v>723</v>
      </c>
    </row>
    <row r="22" ht="15.75" customHeight="1">
      <c r="A22" s="483"/>
      <c r="B22" s="483"/>
      <c r="C22" s="483"/>
      <c r="D22" s="483"/>
      <c r="E22" s="483"/>
      <c r="F22" s="483"/>
      <c r="G22" s="483"/>
      <c r="H22" s="483"/>
      <c r="I22" s="483"/>
      <c r="J22" s="483"/>
      <c r="K22" s="648" t="s">
        <v>726</v>
      </c>
    </row>
    <row r="23" ht="15.75" customHeight="1">
      <c r="A23" s="483"/>
      <c r="B23" s="483"/>
      <c r="C23" s="483"/>
      <c r="D23" s="483"/>
      <c r="E23" s="483"/>
      <c r="F23" s="483"/>
      <c r="G23" s="483"/>
      <c r="H23" s="483"/>
      <c r="I23" s="483"/>
      <c r="J23" s="483"/>
      <c r="K23" s="648" t="s">
        <v>1311</v>
      </c>
    </row>
    <row r="24" ht="15.75" customHeight="1">
      <c r="A24" s="483"/>
      <c r="B24" s="483"/>
      <c r="C24" s="483"/>
      <c r="D24" s="483"/>
      <c r="E24" s="483"/>
      <c r="F24" s="483"/>
      <c r="G24" s="483"/>
      <c r="H24" s="483"/>
      <c r="I24" s="483"/>
      <c r="J24" s="483"/>
      <c r="K24" s="648" t="s">
        <v>1312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5.29"/>
    <col customWidth="1" min="2" max="2" width="8.86"/>
    <col customWidth="1" min="3" max="3" width="12.29"/>
    <col customWidth="1" min="4" max="4" width="16.57"/>
    <col customWidth="1" min="5" max="5" width="9.0"/>
    <col customWidth="1" min="6" max="6" width="11.29"/>
    <col customWidth="1" min="7" max="7" width="13.86"/>
    <col customWidth="1" min="8" max="8" width="12.14"/>
    <col customWidth="1" min="9" max="9" width="12.43"/>
    <col customWidth="1" min="10" max="10" width="13.29"/>
    <col customWidth="1" min="11" max="12" width="13.14"/>
    <col customWidth="1" min="13" max="15" width="12.0"/>
    <col customWidth="1" min="16" max="16" width="11.86"/>
    <col customWidth="1" min="17" max="17" width="8.86"/>
    <col customWidth="1" min="18" max="18" width="11.29"/>
    <col customWidth="1" min="19" max="19" width="13.14"/>
    <col customWidth="1" min="20" max="20" width="12.29"/>
    <col customWidth="1" min="21" max="21" width="8.86"/>
    <col customWidth="1" min="22" max="22" width="11.29"/>
    <col customWidth="1" min="23" max="23" width="12.0"/>
    <col customWidth="1" min="24" max="26" width="8.86"/>
  </cols>
  <sheetData>
    <row r="1">
      <c r="A1" s="653" t="s">
        <v>1313</v>
      </c>
      <c r="B1" s="35"/>
      <c r="C1" s="35"/>
      <c r="D1" s="35"/>
      <c r="E1" s="35"/>
      <c r="F1" s="35"/>
      <c r="G1" s="35"/>
      <c r="H1" s="35"/>
      <c r="I1" s="35"/>
      <c r="J1" s="35"/>
      <c r="K1" s="35"/>
      <c r="L1" s="35"/>
      <c r="M1" s="35"/>
      <c r="N1" s="35"/>
      <c r="O1" s="35"/>
      <c r="P1" s="35"/>
      <c r="Q1" s="35"/>
      <c r="R1" s="35"/>
      <c r="S1" s="35"/>
      <c r="T1" s="35"/>
      <c r="U1" s="35"/>
      <c r="V1" s="35"/>
      <c r="W1" s="72"/>
      <c r="X1" s="654"/>
      <c r="Y1" s="654"/>
      <c r="Z1" s="654"/>
    </row>
    <row r="2" ht="15.0" customHeight="1">
      <c r="A2" s="655" t="s">
        <v>1314</v>
      </c>
      <c r="B2" s="35"/>
      <c r="C2" s="35"/>
      <c r="D2" s="35"/>
      <c r="E2" s="35"/>
      <c r="F2" s="35"/>
      <c r="G2" s="35"/>
      <c r="H2" s="35"/>
      <c r="I2" s="35"/>
      <c r="J2" s="35"/>
      <c r="K2" s="35"/>
      <c r="L2" s="35"/>
      <c r="M2" s="35"/>
      <c r="N2" s="35"/>
      <c r="O2" s="35"/>
      <c r="P2" s="35"/>
      <c r="Q2" s="35"/>
      <c r="R2" s="35"/>
      <c r="S2" s="35"/>
      <c r="T2" s="35"/>
      <c r="U2" s="35"/>
      <c r="V2" s="35"/>
      <c r="W2" s="72"/>
      <c r="X2" s="654"/>
      <c r="Y2" s="654"/>
      <c r="Z2" s="654"/>
    </row>
    <row r="3" ht="18.0" customHeight="1">
      <c r="A3" s="656" t="s">
        <v>1315</v>
      </c>
      <c r="B3" s="536"/>
      <c r="C3" s="536"/>
      <c r="D3" s="536"/>
      <c r="E3" s="536"/>
      <c r="F3" s="536"/>
      <c r="G3" s="536"/>
      <c r="H3" s="536"/>
      <c r="I3" s="536"/>
      <c r="J3" s="536"/>
      <c r="K3" s="657"/>
      <c r="L3" s="658"/>
      <c r="M3" s="654"/>
      <c r="N3" s="654"/>
      <c r="O3" s="654"/>
      <c r="P3" s="654"/>
      <c r="Q3" s="654"/>
      <c r="R3" s="654"/>
      <c r="S3" s="654"/>
      <c r="T3" s="654"/>
      <c r="U3" s="654"/>
      <c r="V3" s="654"/>
      <c r="W3" s="654"/>
      <c r="X3" s="654"/>
      <c r="Y3" s="654"/>
      <c r="Z3" s="654"/>
    </row>
    <row r="4">
      <c r="A4" s="129" t="s">
        <v>1316</v>
      </c>
      <c r="B4" s="109" t="s">
        <v>1317</v>
      </c>
      <c r="C4" s="129" t="s">
        <v>626</v>
      </c>
      <c r="D4" s="659" t="s">
        <v>1318</v>
      </c>
      <c r="E4" s="660" t="s">
        <v>1319</v>
      </c>
      <c r="F4" s="659" t="s">
        <v>1320</v>
      </c>
      <c r="G4" s="129" t="s">
        <v>1321</v>
      </c>
      <c r="H4" s="129" t="s">
        <v>1322</v>
      </c>
      <c r="I4" s="129" t="s">
        <v>1323</v>
      </c>
      <c r="J4" s="129" t="s">
        <v>1324</v>
      </c>
      <c r="K4" s="125" t="s">
        <v>1325</v>
      </c>
      <c r="L4" s="3"/>
      <c r="M4" s="125" t="s">
        <v>1326</v>
      </c>
      <c r="N4" s="3"/>
      <c r="O4" s="125" t="s">
        <v>1327</v>
      </c>
      <c r="P4" s="3"/>
      <c r="Q4" s="125" t="s">
        <v>1328</v>
      </c>
      <c r="R4" s="3"/>
      <c r="S4" s="125" t="s">
        <v>1329</v>
      </c>
      <c r="T4" s="3"/>
      <c r="U4" s="125" t="s">
        <v>928</v>
      </c>
      <c r="V4" s="3"/>
      <c r="W4" s="129" t="s">
        <v>1330</v>
      </c>
      <c r="X4" s="654"/>
      <c r="Y4" s="654"/>
      <c r="Z4" s="654"/>
    </row>
    <row r="5" ht="21.75" customHeight="1">
      <c r="A5" s="129"/>
      <c r="B5" s="109"/>
      <c r="C5" s="129"/>
      <c r="D5" s="659"/>
      <c r="E5" s="660"/>
      <c r="F5" s="659"/>
      <c r="G5" s="129"/>
      <c r="H5" s="129"/>
      <c r="I5" s="129"/>
      <c r="J5" s="129"/>
      <c r="K5" s="661" t="s">
        <v>628</v>
      </c>
      <c r="L5" s="129" t="s">
        <v>1331</v>
      </c>
      <c r="M5" s="661" t="s">
        <v>628</v>
      </c>
      <c r="N5" s="129" t="s">
        <v>1331</v>
      </c>
      <c r="O5" s="661" t="s">
        <v>628</v>
      </c>
      <c r="P5" s="129" t="s">
        <v>1331</v>
      </c>
      <c r="Q5" s="661" t="s">
        <v>628</v>
      </c>
      <c r="R5" s="129" t="s">
        <v>1331</v>
      </c>
      <c r="S5" s="661" t="s">
        <v>628</v>
      </c>
      <c r="T5" s="129" t="s">
        <v>1331</v>
      </c>
      <c r="U5" s="661" t="s">
        <v>628</v>
      </c>
      <c r="V5" s="129" t="s">
        <v>1331</v>
      </c>
      <c r="W5" s="129"/>
      <c r="X5" s="654"/>
      <c r="Y5" s="654"/>
      <c r="Z5" s="654"/>
    </row>
    <row r="6" ht="15.0" customHeight="1">
      <c r="A6" s="596">
        <v>1.0</v>
      </c>
      <c r="B6" s="596" t="s">
        <v>1332</v>
      </c>
      <c r="C6" s="596" t="s">
        <v>231</v>
      </c>
      <c r="D6" s="596" t="s">
        <v>1333</v>
      </c>
      <c r="E6" s="596"/>
      <c r="F6" s="662"/>
      <c r="G6" s="136">
        <v>44348.0</v>
      </c>
      <c r="H6" s="663"/>
      <c r="I6" s="664"/>
      <c r="J6" s="369"/>
      <c r="K6" s="369"/>
      <c r="L6" s="369"/>
      <c r="M6" s="12"/>
      <c r="N6" s="12"/>
      <c r="O6" s="12"/>
      <c r="P6" s="12"/>
      <c r="Q6" s="12"/>
      <c r="R6" s="12"/>
      <c r="S6" s="12"/>
      <c r="T6" s="12"/>
      <c r="U6" s="12"/>
      <c r="V6" s="12"/>
      <c r="W6" s="12"/>
      <c r="X6" s="654"/>
      <c r="Y6" s="654"/>
      <c r="Z6" s="654"/>
    </row>
    <row r="7">
      <c r="A7" s="596"/>
      <c r="B7" s="596"/>
      <c r="C7" s="596"/>
      <c r="D7" s="596"/>
      <c r="E7" s="665">
        <v>383.176</v>
      </c>
      <c r="F7" s="662">
        <f>E7+F5</f>
        <v>383.176</v>
      </c>
      <c r="G7" s="666"/>
      <c r="H7" s="663"/>
      <c r="I7" s="664"/>
      <c r="J7" s="369"/>
      <c r="K7" s="369"/>
      <c r="L7" s="369"/>
      <c r="M7" s="12"/>
      <c r="N7" s="12"/>
      <c r="O7" s="12"/>
      <c r="P7" s="12"/>
      <c r="Q7" s="12"/>
      <c r="R7" s="12"/>
      <c r="S7" s="12"/>
      <c r="T7" s="12"/>
      <c r="U7" s="12"/>
      <c r="V7" s="12"/>
      <c r="W7" s="12"/>
      <c r="X7" s="654"/>
      <c r="Y7" s="654"/>
      <c r="Z7" s="654"/>
    </row>
    <row r="8">
      <c r="A8" s="596">
        <v>2.0</v>
      </c>
      <c r="B8" s="596" t="s">
        <v>1334</v>
      </c>
      <c r="C8" s="596" t="s">
        <v>421</v>
      </c>
      <c r="D8" s="596" t="s">
        <v>1335</v>
      </c>
      <c r="E8" s="596"/>
      <c r="F8" s="662"/>
      <c r="G8" s="136">
        <v>44348.0</v>
      </c>
      <c r="H8" s="663"/>
      <c r="I8" s="664"/>
      <c r="J8" s="369"/>
      <c r="K8" s="369"/>
      <c r="L8" s="369"/>
      <c r="M8" s="12"/>
      <c r="N8" s="12"/>
      <c r="O8" s="12"/>
      <c r="P8" s="12"/>
      <c r="Q8" s="12"/>
      <c r="R8" s="12"/>
      <c r="S8" s="12"/>
      <c r="T8" s="12"/>
      <c r="U8" s="12"/>
      <c r="V8" s="12"/>
      <c r="W8" s="12"/>
      <c r="X8" s="654"/>
      <c r="Y8" s="654"/>
      <c r="Z8" s="654"/>
    </row>
    <row r="9">
      <c r="A9" s="596"/>
      <c r="B9" s="596"/>
      <c r="C9" s="596"/>
      <c r="D9" s="596"/>
      <c r="E9" s="665">
        <v>236.888</v>
      </c>
      <c r="F9" s="662">
        <v>236.888</v>
      </c>
      <c r="G9" s="666"/>
      <c r="H9" s="663"/>
      <c r="I9" s="664"/>
      <c r="J9" s="369"/>
      <c r="K9" s="369"/>
      <c r="L9" s="369"/>
      <c r="M9" s="12"/>
      <c r="N9" s="12"/>
      <c r="O9" s="12"/>
      <c r="P9" s="12"/>
      <c r="Q9" s="12"/>
      <c r="R9" s="12"/>
      <c r="S9" s="12"/>
      <c r="T9" s="12"/>
      <c r="U9" s="12"/>
      <c r="V9" s="12"/>
      <c r="W9" s="12"/>
      <c r="X9" s="654"/>
      <c r="Y9" s="654"/>
      <c r="Z9" s="654"/>
    </row>
    <row r="10">
      <c r="A10" s="596">
        <v>3.0</v>
      </c>
      <c r="B10" s="596" t="s">
        <v>1336</v>
      </c>
      <c r="C10" s="596" t="s">
        <v>1337</v>
      </c>
      <c r="D10" s="596" t="s">
        <v>1338</v>
      </c>
      <c r="E10" s="596"/>
      <c r="F10" s="662"/>
      <c r="G10" s="136">
        <v>44348.0</v>
      </c>
      <c r="H10" s="663"/>
      <c r="I10" s="664"/>
      <c r="J10" s="369"/>
      <c r="K10" s="369"/>
      <c r="L10" s="369"/>
      <c r="M10" s="12"/>
      <c r="N10" s="12"/>
      <c r="O10" s="12"/>
      <c r="P10" s="12"/>
      <c r="Q10" s="12"/>
      <c r="R10" s="12"/>
      <c r="S10" s="12"/>
      <c r="T10" s="12"/>
      <c r="U10" s="12"/>
      <c r="V10" s="12"/>
      <c r="W10" s="12"/>
      <c r="X10" s="654"/>
      <c r="Y10" s="654"/>
      <c r="Z10" s="654"/>
    </row>
    <row r="11">
      <c r="A11" s="596"/>
      <c r="B11" s="596"/>
      <c r="C11" s="596"/>
      <c r="D11" s="596"/>
      <c r="E11" s="665">
        <v>315.04</v>
      </c>
      <c r="F11" s="662">
        <v>315.04</v>
      </c>
      <c r="G11" s="666"/>
      <c r="H11" s="663"/>
      <c r="I11" s="664"/>
      <c r="J11" s="369"/>
      <c r="K11" s="369"/>
      <c r="L11" s="369"/>
      <c r="M11" s="12"/>
      <c r="N11" s="12"/>
      <c r="O11" s="12"/>
      <c r="P11" s="12"/>
      <c r="Q11" s="12"/>
      <c r="R11" s="12"/>
      <c r="S11" s="12"/>
      <c r="T11" s="12"/>
      <c r="U11" s="12"/>
      <c r="V11" s="12"/>
      <c r="W11" s="12"/>
      <c r="X11" s="654"/>
      <c r="Y11" s="654"/>
      <c r="Z11" s="654"/>
    </row>
    <row r="12">
      <c r="A12" s="596">
        <v>4.0</v>
      </c>
      <c r="B12" s="596" t="s">
        <v>1339</v>
      </c>
      <c r="C12" s="596" t="s">
        <v>415</v>
      </c>
      <c r="D12" s="596" t="s">
        <v>1340</v>
      </c>
      <c r="E12" s="596"/>
      <c r="F12" s="662"/>
      <c r="G12" s="136">
        <v>44348.0</v>
      </c>
      <c r="H12" s="164">
        <v>44510.0</v>
      </c>
      <c r="I12" s="664"/>
      <c r="J12" s="369"/>
      <c r="K12" s="369"/>
      <c r="L12" s="369"/>
      <c r="M12" s="12"/>
      <c r="N12" s="12"/>
      <c r="O12" s="12"/>
      <c r="P12" s="12"/>
      <c r="Q12" s="12"/>
      <c r="R12" s="12"/>
      <c r="S12" s="12"/>
      <c r="T12" s="12"/>
      <c r="U12" s="12"/>
      <c r="V12" s="12"/>
      <c r="W12" s="12"/>
      <c r="X12" s="654"/>
      <c r="Y12" s="654"/>
      <c r="Z12" s="654"/>
    </row>
    <row r="13">
      <c r="A13" s="596"/>
      <c r="B13" s="596"/>
      <c r="C13" s="596"/>
      <c r="D13" s="596"/>
      <c r="E13" s="665">
        <v>477.307</v>
      </c>
      <c r="F13" s="667">
        <v>1993.693</v>
      </c>
      <c r="G13" s="666"/>
      <c r="H13" s="663"/>
      <c r="I13" s="664"/>
      <c r="J13" s="369"/>
      <c r="K13" s="369"/>
      <c r="L13" s="369"/>
      <c r="M13" s="12"/>
      <c r="N13" s="12"/>
      <c r="O13" s="12"/>
      <c r="P13" s="12"/>
      <c r="Q13" s="12"/>
      <c r="R13" s="12"/>
      <c r="S13" s="12"/>
      <c r="T13" s="12"/>
      <c r="U13" s="12"/>
      <c r="V13" s="12"/>
      <c r="W13" s="12"/>
      <c r="X13" s="654"/>
      <c r="Y13" s="654"/>
      <c r="Z13" s="654"/>
    </row>
    <row r="14">
      <c r="A14" s="596">
        <v>5.0</v>
      </c>
      <c r="B14" s="596" t="s">
        <v>1341</v>
      </c>
      <c r="C14" s="599" t="s">
        <v>237</v>
      </c>
      <c r="D14" s="599" t="s">
        <v>1068</v>
      </c>
      <c r="E14" s="599"/>
      <c r="F14" s="668"/>
      <c r="G14" s="136">
        <v>44348.0</v>
      </c>
      <c r="H14" s="164">
        <v>44510.0</v>
      </c>
      <c r="I14" s="669" t="s">
        <v>1342</v>
      </c>
      <c r="J14" s="670"/>
      <c r="K14" s="671">
        <v>44527.0</v>
      </c>
      <c r="L14" s="671">
        <v>44537.0</v>
      </c>
      <c r="M14" s="672">
        <v>44573.0</v>
      </c>
      <c r="N14" s="673">
        <f>M14+7</f>
        <v>44580</v>
      </c>
      <c r="O14" s="671">
        <v>44544.0</v>
      </c>
      <c r="P14" s="671">
        <v>44544.0</v>
      </c>
      <c r="Q14" s="674"/>
      <c r="R14" s="674"/>
      <c r="S14" s="674"/>
      <c r="T14" s="674"/>
      <c r="U14" s="674"/>
      <c r="V14" s="674"/>
      <c r="W14" s="674"/>
      <c r="X14" s="654"/>
      <c r="Y14" s="654"/>
      <c r="Z14" s="654"/>
    </row>
    <row r="15">
      <c r="A15" s="596"/>
      <c r="B15" s="596"/>
      <c r="C15" s="596"/>
      <c r="D15" s="596"/>
      <c r="E15" s="665">
        <v>359.774</v>
      </c>
      <c r="F15" s="668"/>
      <c r="G15" s="666"/>
      <c r="H15" s="663"/>
      <c r="I15" s="664"/>
      <c r="J15" s="369"/>
      <c r="K15" s="369"/>
      <c r="L15" s="369"/>
      <c r="M15" s="674"/>
      <c r="N15" s="674"/>
      <c r="O15" s="12"/>
      <c r="P15" s="12"/>
      <c r="Q15" s="12"/>
      <c r="R15" s="12"/>
      <c r="S15" s="12"/>
      <c r="T15" s="12"/>
      <c r="U15" s="12"/>
      <c r="V15" s="12"/>
      <c r="W15" s="12"/>
      <c r="X15" s="654"/>
      <c r="Y15" s="654"/>
      <c r="Z15" s="654"/>
    </row>
    <row r="16">
      <c r="A16" s="596">
        <v>6.0</v>
      </c>
      <c r="B16" s="596" t="s">
        <v>1343</v>
      </c>
      <c r="C16" s="599" t="s">
        <v>237</v>
      </c>
      <c r="D16" s="599" t="s">
        <v>1068</v>
      </c>
      <c r="E16" s="599"/>
      <c r="F16" s="668"/>
      <c r="G16" s="136">
        <v>44348.0</v>
      </c>
      <c r="H16" s="164">
        <v>44510.0</v>
      </c>
      <c r="I16" s="669" t="s">
        <v>1344</v>
      </c>
      <c r="J16" s="670"/>
      <c r="K16" s="675">
        <v>44512.0</v>
      </c>
      <c r="L16" s="675">
        <v>44520.0</v>
      </c>
      <c r="M16" s="673">
        <f>N14</f>
        <v>44580</v>
      </c>
      <c r="N16" s="673">
        <f>M16+5</f>
        <v>44585</v>
      </c>
      <c r="O16" s="671">
        <v>44544.0</v>
      </c>
      <c r="P16" s="671">
        <v>44544.0</v>
      </c>
      <c r="Q16" s="674"/>
      <c r="R16" s="674"/>
      <c r="S16" s="674"/>
      <c r="T16" s="674"/>
      <c r="U16" s="674"/>
      <c r="V16" s="674"/>
      <c r="W16" s="674"/>
      <c r="X16" s="654"/>
      <c r="Y16" s="654"/>
      <c r="Z16" s="654"/>
    </row>
    <row r="17">
      <c r="A17" s="596"/>
      <c r="B17" s="596"/>
      <c r="C17" s="596"/>
      <c r="D17" s="596"/>
      <c r="E17" s="665">
        <v>412.081</v>
      </c>
      <c r="F17" s="668"/>
      <c r="G17" s="666"/>
      <c r="H17" s="663"/>
      <c r="I17" s="664"/>
      <c r="J17" s="369"/>
      <c r="K17" s="369"/>
      <c r="L17" s="369"/>
      <c r="M17" s="674"/>
      <c r="N17" s="674"/>
      <c r="O17" s="12"/>
      <c r="P17" s="12"/>
      <c r="Q17" s="12"/>
      <c r="R17" s="12"/>
      <c r="S17" s="12"/>
      <c r="T17" s="12"/>
      <c r="U17" s="12"/>
      <c r="V17" s="12"/>
      <c r="W17" s="12"/>
      <c r="X17" s="654"/>
      <c r="Y17" s="654"/>
      <c r="Z17" s="654"/>
    </row>
    <row r="18">
      <c r="A18" s="596">
        <v>7.0</v>
      </c>
      <c r="B18" s="596" t="s">
        <v>1345</v>
      </c>
      <c r="C18" s="599" t="s">
        <v>261</v>
      </c>
      <c r="D18" s="599" t="s">
        <v>1068</v>
      </c>
      <c r="E18" s="599"/>
      <c r="F18" s="668"/>
      <c r="G18" s="136">
        <v>44348.0</v>
      </c>
      <c r="H18" s="164">
        <v>44510.0</v>
      </c>
      <c r="I18" s="669" t="s">
        <v>1344</v>
      </c>
      <c r="J18" s="670"/>
      <c r="K18" s="675">
        <v>44501.0</v>
      </c>
      <c r="L18" s="675">
        <v>44514.0</v>
      </c>
      <c r="M18" s="673">
        <f>N16</f>
        <v>44585</v>
      </c>
      <c r="N18" s="673">
        <f>M18+7</f>
        <v>44592</v>
      </c>
      <c r="O18" s="671">
        <v>44544.0</v>
      </c>
      <c r="P18" s="671">
        <v>44544.0</v>
      </c>
      <c r="Q18" s="674"/>
      <c r="R18" s="674"/>
      <c r="S18" s="674"/>
      <c r="T18" s="674"/>
      <c r="U18" s="674"/>
      <c r="V18" s="674"/>
      <c r="W18" s="674"/>
      <c r="X18" s="654"/>
      <c r="Y18" s="654"/>
      <c r="Z18" s="654"/>
    </row>
    <row r="19">
      <c r="A19" s="596"/>
      <c r="B19" s="596"/>
      <c r="C19" s="596"/>
      <c r="D19" s="596"/>
      <c r="E19" s="665">
        <v>397.821</v>
      </c>
      <c r="F19" s="668"/>
      <c r="G19" s="666"/>
      <c r="H19" s="663"/>
      <c r="I19" s="664"/>
      <c r="J19" s="369"/>
      <c r="K19" s="369"/>
      <c r="L19" s="369"/>
      <c r="M19" s="674"/>
      <c r="N19" s="674"/>
      <c r="O19" s="12"/>
      <c r="P19" s="12"/>
      <c r="Q19" s="12"/>
      <c r="R19" s="12"/>
      <c r="S19" s="12"/>
      <c r="T19" s="12"/>
      <c r="U19" s="12"/>
      <c r="V19" s="12"/>
      <c r="W19" s="12"/>
      <c r="X19" s="654"/>
      <c r="Y19" s="654"/>
      <c r="Z19" s="654"/>
    </row>
    <row r="20">
      <c r="A20" s="596">
        <v>8.0</v>
      </c>
      <c r="B20" s="596" t="s">
        <v>1346</v>
      </c>
      <c r="C20" s="599" t="s">
        <v>237</v>
      </c>
      <c r="D20" s="599" t="s">
        <v>1068</v>
      </c>
      <c r="E20" s="599"/>
      <c r="F20" s="668"/>
      <c r="G20" s="136">
        <v>44348.0</v>
      </c>
      <c r="H20" s="164">
        <v>44510.0</v>
      </c>
      <c r="I20" s="669" t="s">
        <v>1344</v>
      </c>
      <c r="J20" s="670"/>
      <c r="K20" s="675">
        <v>44493.0</v>
      </c>
      <c r="L20" s="675">
        <f>K20+7</f>
        <v>44500</v>
      </c>
      <c r="M20" s="672">
        <v>44573.0</v>
      </c>
      <c r="N20" s="673">
        <f>M20+5</f>
        <v>44578</v>
      </c>
      <c r="O20" s="671">
        <v>44544.0</v>
      </c>
      <c r="P20" s="671">
        <v>44544.0</v>
      </c>
      <c r="Q20" s="674"/>
      <c r="R20" s="674"/>
      <c r="S20" s="674"/>
      <c r="T20" s="674"/>
      <c r="U20" s="674"/>
      <c r="V20" s="674"/>
      <c r="W20" s="674"/>
      <c r="X20" s="654"/>
      <c r="Y20" s="654"/>
      <c r="Z20" s="654"/>
    </row>
    <row r="21" ht="15.75" customHeight="1">
      <c r="A21" s="596"/>
      <c r="B21" s="596"/>
      <c r="C21" s="596"/>
      <c r="D21" s="596"/>
      <c r="E21" s="665">
        <v>346.71</v>
      </c>
      <c r="F21" s="495"/>
      <c r="G21" s="666"/>
      <c r="H21" s="663"/>
      <c r="I21" s="664"/>
      <c r="J21" s="369"/>
      <c r="K21" s="369"/>
      <c r="L21" s="369"/>
      <c r="M21" s="674"/>
      <c r="N21" s="674"/>
      <c r="O21" s="12"/>
      <c r="P21" s="12"/>
      <c r="Q21" s="12"/>
      <c r="R21" s="12"/>
      <c r="S21" s="12"/>
      <c r="T21" s="12"/>
      <c r="U21" s="12"/>
      <c r="V21" s="12"/>
      <c r="W21" s="12"/>
      <c r="X21" s="654"/>
      <c r="Y21" s="654"/>
      <c r="Z21" s="654"/>
    </row>
    <row r="22" ht="15.75" customHeight="1">
      <c r="A22" s="596">
        <v>9.0</v>
      </c>
      <c r="B22" s="596" t="s">
        <v>1347</v>
      </c>
      <c r="C22" s="599" t="s">
        <v>287</v>
      </c>
      <c r="D22" s="599" t="s">
        <v>1348</v>
      </c>
      <c r="E22" s="599"/>
      <c r="F22" s="676"/>
      <c r="G22" s="136">
        <v>44348.0</v>
      </c>
      <c r="H22" s="136">
        <v>44423.0</v>
      </c>
      <c r="I22" s="669" t="s">
        <v>1344</v>
      </c>
      <c r="J22" s="670"/>
      <c r="K22" s="675">
        <v>44484.0</v>
      </c>
      <c r="L22" s="675">
        <v>44492.0</v>
      </c>
      <c r="M22" s="673">
        <f>N20</f>
        <v>44578</v>
      </c>
      <c r="N22" s="673">
        <f>M22+8</f>
        <v>44586</v>
      </c>
      <c r="O22" s="671">
        <v>44544.0</v>
      </c>
      <c r="P22" s="671">
        <v>44544.0</v>
      </c>
      <c r="Q22" s="674"/>
      <c r="R22" s="674"/>
      <c r="S22" s="674"/>
      <c r="T22" s="674"/>
      <c r="U22" s="674"/>
      <c r="V22" s="674"/>
      <c r="W22" s="674"/>
      <c r="X22" s="654"/>
      <c r="Y22" s="654"/>
      <c r="Z22" s="654"/>
    </row>
    <row r="23" ht="15.75" customHeight="1">
      <c r="A23" s="596"/>
      <c r="B23" s="596"/>
      <c r="C23" s="596"/>
      <c r="D23" s="596"/>
      <c r="E23" s="665">
        <v>306.449</v>
      </c>
      <c r="F23" s="667">
        <v>701.889</v>
      </c>
      <c r="G23" s="666"/>
      <c r="H23" s="663"/>
      <c r="I23" s="664"/>
      <c r="J23" s="369"/>
      <c r="K23" s="369"/>
      <c r="L23" s="369"/>
      <c r="M23" s="12"/>
      <c r="N23" s="12"/>
      <c r="O23" s="12"/>
      <c r="P23" s="12"/>
      <c r="Q23" s="12"/>
      <c r="R23" s="12"/>
      <c r="S23" s="12"/>
      <c r="T23" s="12"/>
      <c r="U23" s="12"/>
      <c r="V23" s="12"/>
      <c r="W23" s="12"/>
      <c r="X23" s="654"/>
      <c r="Y23" s="654"/>
      <c r="Z23" s="654"/>
    </row>
    <row r="24" ht="15.75" customHeight="1">
      <c r="A24" s="596">
        <v>10.0</v>
      </c>
      <c r="B24" s="596" t="s">
        <v>1349</v>
      </c>
      <c r="C24" s="599" t="s">
        <v>261</v>
      </c>
      <c r="D24" s="599" t="s">
        <v>1068</v>
      </c>
      <c r="E24" s="599"/>
      <c r="F24" s="668"/>
      <c r="G24" s="136">
        <v>44348.0</v>
      </c>
      <c r="H24" s="136">
        <v>44423.0</v>
      </c>
      <c r="I24" s="669" t="s">
        <v>1344</v>
      </c>
      <c r="J24" s="670"/>
      <c r="K24" s="675">
        <v>44463.0</v>
      </c>
      <c r="L24" s="675">
        <v>44481.0</v>
      </c>
      <c r="M24" s="672">
        <f>N22</f>
        <v>44586</v>
      </c>
      <c r="N24" s="672">
        <f>M24+6</f>
        <v>44592</v>
      </c>
      <c r="O24" s="675">
        <v>44492.0</v>
      </c>
      <c r="P24" s="675">
        <v>44493.0</v>
      </c>
      <c r="Q24" s="674"/>
      <c r="R24" s="674"/>
      <c r="S24" s="674"/>
      <c r="T24" s="674"/>
      <c r="U24" s="674"/>
      <c r="V24" s="674"/>
      <c r="W24" s="674"/>
      <c r="X24" s="654"/>
      <c r="Y24" s="654"/>
      <c r="Z24" s="654"/>
    </row>
    <row r="25" ht="15.75" customHeight="1">
      <c r="A25" s="596"/>
      <c r="B25" s="596"/>
      <c r="C25" s="596"/>
      <c r="D25" s="596"/>
      <c r="E25" s="665">
        <v>395.44</v>
      </c>
      <c r="F25" s="495"/>
      <c r="G25" s="666"/>
      <c r="H25" s="663"/>
      <c r="I25" s="664"/>
      <c r="J25" s="369"/>
      <c r="K25" s="369"/>
      <c r="L25" s="369"/>
      <c r="M25" s="12"/>
      <c r="N25" s="12"/>
      <c r="O25" s="12"/>
      <c r="P25" s="12"/>
      <c r="Q25" s="12"/>
      <c r="R25" s="12"/>
      <c r="S25" s="12"/>
      <c r="T25" s="12"/>
      <c r="U25" s="12"/>
      <c r="V25" s="12"/>
      <c r="W25" s="12"/>
      <c r="X25" s="654"/>
      <c r="Y25" s="654"/>
      <c r="Z25" s="654"/>
    </row>
    <row r="26" ht="15.75" customHeight="1">
      <c r="A26" s="596">
        <v>11.0</v>
      </c>
      <c r="B26" s="596" t="s">
        <v>1350</v>
      </c>
      <c r="C26" s="596" t="s">
        <v>231</v>
      </c>
      <c r="D26" s="596" t="s">
        <v>1351</v>
      </c>
      <c r="E26" s="596"/>
      <c r="F26" s="677"/>
      <c r="G26" s="136">
        <v>44348.0</v>
      </c>
      <c r="H26" s="136">
        <v>44423.0</v>
      </c>
      <c r="I26" s="664"/>
      <c r="J26" s="369"/>
      <c r="K26" s="369"/>
      <c r="L26" s="369"/>
      <c r="M26" s="12"/>
      <c r="N26" s="12"/>
      <c r="O26" s="12"/>
      <c r="P26" s="12"/>
      <c r="Q26" s="12"/>
      <c r="R26" s="12"/>
      <c r="S26" s="12"/>
      <c r="T26" s="12"/>
      <c r="U26" s="12"/>
      <c r="V26" s="12"/>
      <c r="W26" s="12"/>
      <c r="X26" s="654"/>
      <c r="Y26" s="654"/>
      <c r="Z26" s="654"/>
    </row>
    <row r="27" ht="15.75" customHeight="1">
      <c r="A27" s="596"/>
      <c r="B27" s="596"/>
      <c r="C27" s="596"/>
      <c r="D27" s="596"/>
      <c r="E27" s="665">
        <v>249.479</v>
      </c>
      <c r="F27" s="662">
        <v>249.479</v>
      </c>
      <c r="G27" s="666"/>
      <c r="H27" s="663"/>
      <c r="I27" s="664"/>
      <c r="J27" s="369"/>
      <c r="K27" s="369"/>
      <c r="L27" s="369"/>
      <c r="M27" s="12"/>
      <c r="N27" s="12"/>
      <c r="O27" s="12"/>
      <c r="P27" s="12"/>
      <c r="Q27" s="12"/>
      <c r="R27" s="12"/>
      <c r="S27" s="12"/>
      <c r="T27" s="12"/>
      <c r="U27" s="12"/>
      <c r="V27" s="12"/>
      <c r="W27" s="12"/>
      <c r="X27" s="654"/>
      <c r="Y27" s="654"/>
      <c r="Z27" s="654"/>
    </row>
    <row r="28" ht="15.75" customHeight="1">
      <c r="A28" s="596">
        <v>12.0</v>
      </c>
      <c r="B28" s="596" t="s">
        <v>1352</v>
      </c>
      <c r="C28" s="596" t="s">
        <v>389</v>
      </c>
      <c r="D28" s="596" t="s">
        <v>1068</v>
      </c>
      <c r="E28" s="596"/>
      <c r="F28" s="677"/>
      <c r="G28" s="136">
        <v>44348.0</v>
      </c>
      <c r="H28" s="136">
        <v>44423.0</v>
      </c>
      <c r="I28" s="664"/>
      <c r="J28" s="369"/>
      <c r="K28" s="369"/>
      <c r="L28" s="369"/>
      <c r="M28" s="12"/>
      <c r="N28" s="12"/>
      <c r="O28" s="12"/>
      <c r="P28" s="12"/>
      <c r="Q28" s="12"/>
      <c r="R28" s="12"/>
      <c r="S28" s="12"/>
      <c r="T28" s="12"/>
      <c r="U28" s="12"/>
      <c r="V28" s="12"/>
      <c r="W28" s="12"/>
      <c r="X28" s="654"/>
      <c r="Y28" s="654"/>
      <c r="Z28" s="654"/>
    </row>
    <row r="29" ht="15.75" customHeight="1">
      <c r="A29" s="596"/>
      <c r="B29" s="596"/>
      <c r="C29" s="596"/>
      <c r="D29" s="596"/>
      <c r="E29" s="665">
        <v>298.12</v>
      </c>
      <c r="F29" s="667">
        <v>665.763</v>
      </c>
      <c r="G29" s="666"/>
      <c r="H29" s="663"/>
      <c r="I29" s="664"/>
      <c r="J29" s="369"/>
      <c r="K29" s="369"/>
      <c r="L29" s="369"/>
      <c r="M29" s="12"/>
      <c r="N29" s="12"/>
      <c r="O29" s="12"/>
      <c r="P29" s="12"/>
      <c r="Q29" s="12"/>
      <c r="R29" s="12"/>
      <c r="S29" s="12"/>
      <c r="T29" s="12"/>
      <c r="U29" s="12"/>
      <c r="V29" s="12"/>
      <c r="W29" s="12"/>
      <c r="X29" s="654"/>
      <c r="Y29" s="654"/>
      <c r="Z29" s="654"/>
    </row>
    <row r="30" ht="15.75" customHeight="1">
      <c r="A30" s="596">
        <v>13.0</v>
      </c>
      <c r="B30" s="596" t="s">
        <v>1353</v>
      </c>
      <c r="C30" s="596" t="s">
        <v>237</v>
      </c>
      <c r="D30" s="596" t="s">
        <v>1068</v>
      </c>
      <c r="E30" s="596"/>
      <c r="F30" s="668"/>
      <c r="G30" s="136">
        <v>44348.0</v>
      </c>
      <c r="H30" s="136">
        <v>44423.0</v>
      </c>
      <c r="I30" s="664"/>
      <c r="J30" s="369"/>
      <c r="K30" s="369"/>
      <c r="L30" s="369"/>
      <c r="M30" s="12"/>
      <c r="N30" s="12"/>
      <c r="O30" s="12"/>
      <c r="P30" s="12"/>
      <c r="Q30" s="12"/>
      <c r="R30" s="12"/>
      <c r="S30" s="12"/>
      <c r="T30" s="12"/>
      <c r="U30" s="12"/>
      <c r="V30" s="12"/>
      <c r="W30" s="12"/>
      <c r="X30" s="654"/>
      <c r="Y30" s="654"/>
      <c r="Z30" s="654"/>
    </row>
    <row r="31" ht="15.75" customHeight="1">
      <c r="A31" s="596"/>
      <c r="B31" s="596"/>
      <c r="C31" s="596"/>
      <c r="D31" s="596"/>
      <c r="E31" s="665">
        <v>367.643</v>
      </c>
      <c r="F31" s="495"/>
      <c r="G31" s="666"/>
      <c r="H31" s="663"/>
      <c r="I31" s="664"/>
      <c r="J31" s="369"/>
      <c r="K31" s="369"/>
      <c r="L31" s="369"/>
      <c r="M31" s="12"/>
      <c r="N31" s="12"/>
      <c r="O31" s="12"/>
      <c r="P31" s="12"/>
      <c r="Q31" s="12"/>
      <c r="R31" s="12"/>
      <c r="S31" s="12"/>
      <c r="T31" s="12"/>
      <c r="U31" s="12"/>
      <c r="V31" s="12"/>
      <c r="W31" s="12"/>
      <c r="X31" s="654"/>
      <c r="Y31" s="654"/>
      <c r="Z31" s="654"/>
    </row>
    <row r="32" ht="15.75" customHeight="1">
      <c r="A32" s="596">
        <v>14.0</v>
      </c>
      <c r="B32" s="596" t="s">
        <v>1354</v>
      </c>
      <c r="C32" s="596" t="s">
        <v>896</v>
      </c>
      <c r="D32" s="596" t="s">
        <v>1355</v>
      </c>
      <c r="E32" s="596"/>
      <c r="F32" s="662"/>
      <c r="G32" s="136">
        <v>44348.0</v>
      </c>
      <c r="H32" s="136">
        <v>44423.0</v>
      </c>
      <c r="I32" s="664"/>
      <c r="J32" s="369"/>
      <c r="K32" s="369"/>
      <c r="L32" s="369"/>
      <c r="M32" s="12"/>
      <c r="N32" s="12"/>
      <c r="O32" s="12"/>
      <c r="P32" s="12"/>
      <c r="Q32" s="12"/>
      <c r="R32" s="12"/>
      <c r="S32" s="12"/>
      <c r="T32" s="12"/>
      <c r="U32" s="12"/>
      <c r="V32" s="12"/>
      <c r="W32" s="12"/>
      <c r="X32" s="654"/>
      <c r="Y32" s="654"/>
      <c r="Z32" s="654"/>
    </row>
    <row r="33" ht="15.75" customHeight="1">
      <c r="A33" s="596"/>
      <c r="B33" s="596"/>
      <c r="C33" s="596"/>
      <c r="D33" s="596"/>
      <c r="E33" s="665">
        <v>219.385</v>
      </c>
      <c r="F33" s="662">
        <v>219.385</v>
      </c>
      <c r="G33" s="666"/>
      <c r="H33" s="663"/>
      <c r="I33" s="664"/>
      <c r="J33" s="369"/>
      <c r="K33" s="369"/>
      <c r="L33" s="369"/>
      <c r="M33" s="12"/>
      <c r="N33" s="12"/>
      <c r="O33" s="12"/>
      <c r="P33" s="12"/>
      <c r="Q33" s="12"/>
      <c r="R33" s="12"/>
      <c r="S33" s="12"/>
      <c r="T33" s="12"/>
      <c r="U33" s="12"/>
      <c r="V33" s="12"/>
      <c r="W33" s="12"/>
      <c r="X33" s="654"/>
      <c r="Y33" s="654"/>
      <c r="Z33" s="654"/>
    </row>
    <row r="34" ht="15.75" customHeight="1">
      <c r="A34" s="596">
        <v>15.0</v>
      </c>
      <c r="B34" s="596" t="s">
        <v>1356</v>
      </c>
      <c r="C34" s="596" t="s">
        <v>265</v>
      </c>
      <c r="D34" s="596" t="s">
        <v>1357</v>
      </c>
      <c r="E34" s="596"/>
      <c r="F34" s="662"/>
      <c r="G34" s="136">
        <v>44348.0</v>
      </c>
      <c r="H34" s="136">
        <v>44423.0</v>
      </c>
      <c r="I34" s="664"/>
      <c r="J34" s="369"/>
      <c r="K34" s="369"/>
      <c r="L34" s="369"/>
      <c r="M34" s="12"/>
      <c r="N34" s="12"/>
      <c r="O34" s="12"/>
      <c r="P34" s="12"/>
      <c r="Q34" s="12"/>
      <c r="R34" s="12"/>
      <c r="S34" s="12"/>
      <c r="T34" s="12"/>
      <c r="U34" s="12"/>
      <c r="V34" s="12"/>
      <c r="W34" s="12"/>
      <c r="X34" s="654"/>
      <c r="Y34" s="654"/>
      <c r="Z34" s="654"/>
    </row>
    <row r="35" ht="15.75" customHeight="1">
      <c r="A35" s="596"/>
      <c r="B35" s="596"/>
      <c r="C35" s="596"/>
      <c r="D35" s="596"/>
      <c r="E35" s="665">
        <v>338.683</v>
      </c>
      <c r="F35" s="667">
        <v>552.674</v>
      </c>
      <c r="G35" s="666"/>
      <c r="H35" s="663"/>
      <c r="I35" s="664"/>
      <c r="J35" s="369"/>
      <c r="K35" s="369"/>
      <c r="L35" s="369"/>
      <c r="M35" s="12"/>
      <c r="N35" s="12"/>
      <c r="O35" s="12"/>
      <c r="P35" s="12"/>
      <c r="Q35" s="12"/>
      <c r="R35" s="12"/>
      <c r="S35" s="12"/>
      <c r="T35" s="12"/>
      <c r="U35" s="12"/>
      <c r="V35" s="12"/>
      <c r="W35" s="12"/>
      <c r="X35" s="654"/>
      <c r="Y35" s="654"/>
      <c r="Z35" s="654"/>
    </row>
    <row r="36" ht="15.75" customHeight="1">
      <c r="A36" s="596">
        <v>16.0</v>
      </c>
      <c r="B36" s="596" t="s">
        <v>1358</v>
      </c>
      <c r="C36" s="596" t="s">
        <v>249</v>
      </c>
      <c r="D36" s="596" t="s">
        <v>1068</v>
      </c>
      <c r="E36" s="596"/>
      <c r="F36" s="668"/>
      <c r="G36" s="136">
        <v>44348.0</v>
      </c>
      <c r="H36" s="136">
        <v>44423.0</v>
      </c>
      <c r="I36" s="664"/>
      <c r="J36" s="369"/>
      <c r="K36" s="369"/>
      <c r="L36" s="369"/>
      <c r="M36" s="12"/>
      <c r="N36" s="12"/>
      <c r="O36" s="12"/>
      <c r="P36" s="12"/>
      <c r="Q36" s="12"/>
      <c r="R36" s="12"/>
      <c r="S36" s="12"/>
      <c r="T36" s="12"/>
      <c r="U36" s="12"/>
      <c r="V36" s="12"/>
      <c r="W36" s="12"/>
      <c r="X36" s="654"/>
      <c r="Y36" s="654"/>
      <c r="Z36" s="654"/>
    </row>
    <row r="37" ht="15.75" customHeight="1">
      <c r="A37" s="596"/>
      <c r="B37" s="596"/>
      <c r="C37" s="596"/>
      <c r="D37" s="596"/>
      <c r="E37" s="665">
        <v>213.991</v>
      </c>
      <c r="F37" s="495"/>
      <c r="G37" s="666"/>
      <c r="H37" s="663"/>
      <c r="I37" s="664"/>
      <c r="J37" s="369"/>
      <c r="K37" s="369"/>
      <c r="L37" s="369"/>
      <c r="M37" s="12"/>
      <c r="N37" s="12"/>
      <c r="O37" s="12"/>
      <c r="P37" s="12"/>
      <c r="Q37" s="12"/>
      <c r="R37" s="12"/>
      <c r="S37" s="12"/>
      <c r="T37" s="12"/>
      <c r="U37" s="12"/>
      <c r="V37" s="12"/>
      <c r="W37" s="12"/>
      <c r="X37" s="654"/>
      <c r="Y37" s="654"/>
      <c r="Z37" s="654"/>
    </row>
    <row r="38" ht="15.75" customHeight="1">
      <c r="A38" s="596">
        <v>17.0</v>
      </c>
      <c r="B38" s="596" t="s">
        <v>1359</v>
      </c>
      <c r="C38" s="596" t="s">
        <v>406</v>
      </c>
      <c r="D38" s="596" t="s">
        <v>1360</v>
      </c>
      <c r="E38" s="596"/>
      <c r="F38" s="662"/>
      <c r="G38" s="136">
        <v>44348.0</v>
      </c>
      <c r="H38" s="136">
        <v>44423.0</v>
      </c>
      <c r="I38" s="664"/>
      <c r="J38" s="369"/>
      <c r="K38" s="369"/>
      <c r="L38" s="369"/>
      <c r="M38" s="12"/>
      <c r="N38" s="12"/>
      <c r="O38" s="12"/>
      <c r="P38" s="12"/>
      <c r="Q38" s="12"/>
      <c r="R38" s="12"/>
      <c r="S38" s="12"/>
      <c r="T38" s="12"/>
      <c r="U38" s="12"/>
      <c r="V38" s="12"/>
      <c r="W38" s="12"/>
      <c r="X38" s="654"/>
      <c r="Y38" s="654"/>
      <c r="Z38" s="654"/>
    </row>
    <row r="39" ht="15.75" customHeight="1">
      <c r="A39" s="596"/>
      <c r="B39" s="596"/>
      <c r="C39" s="596"/>
      <c r="D39" s="596"/>
      <c r="E39" s="665">
        <v>236.516</v>
      </c>
      <c r="F39" s="662">
        <v>236.516</v>
      </c>
      <c r="G39" s="666"/>
      <c r="H39" s="663"/>
      <c r="I39" s="664"/>
      <c r="J39" s="369"/>
      <c r="K39" s="369"/>
      <c r="L39" s="369"/>
      <c r="M39" s="12"/>
      <c r="N39" s="12"/>
      <c r="O39" s="12"/>
      <c r="P39" s="12"/>
      <c r="Q39" s="12"/>
      <c r="R39" s="12"/>
      <c r="S39" s="12"/>
      <c r="T39" s="12"/>
      <c r="U39" s="12"/>
      <c r="V39" s="12"/>
      <c r="W39" s="12"/>
      <c r="X39" s="654"/>
      <c r="Y39" s="654"/>
      <c r="Z39" s="654"/>
    </row>
    <row r="40" ht="15.75" customHeight="1">
      <c r="A40" s="596">
        <v>18.0</v>
      </c>
      <c r="B40" s="596" t="s">
        <v>1361</v>
      </c>
      <c r="C40" s="596" t="s">
        <v>1275</v>
      </c>
      <c r="D40" s="596" t="s">
        <v>1362</v>
      </c>
      <c r="E40" s="596"/>
      <c r="F40" s="662"/>
      <c r="G40" s="136">
        <v>44348.0</v>
      </c>
      <c r="H40" s="136">
        <v>44423.0</v>
      </c>
      <c r="I40" s="664"/>
      <c r="J40" s="369"/>
      <c r="K40" s="369"/>
      <c r="L40" s="369"/>
      <c r="M40" s="12"/>
      <c r="N40" s="12"/>
      <c r="O40" s="12"/>
      <c r="P40" s="12"/>
      <c r="Q40" s="12"/>
      <c r="R40" s="12"/>
      <c r="S40" s="12"/>
      <c r="T40" s="12"/>
      <c r="U40" s="12"/>
      <c r="V40" s="12"/>
      <c r="W40" s="12"/>
      <c r="X40" s="654"/>
      <c r="Y40" s="654"/>
      <c r="Z40" s="654"/>
    </row>
    <row r="41" ht="15.75" customHeight="1">
      <c r="A41" s="596"/>
      <c r="B41" s="596"/>
      <c r="C41" s="596"/>
      <c r="D41" s="596"/>
      <c r="E41" s="665">
        <v>299.577</v>
      </c>
      <c r="F41" s="667">
        <v>598.62</v>
      </c>
      <c r="G41" s="666"/>
      <c r="H41" s="663"/>
      <c r="I41" s="664"/>
      <c r="J41" s="369"/>
      <c r="K41" s="369"/>
      <c r="L41" s="369"/>
      <c r="M41" s="12"/>
      <c r="N41" s="12"/>
      <c r="O41" s="12"/>
      <c r="P41" s="12"/>
      <c r="Q41" s="12"/>
      <c r="R41" s="12"/>
      <c r="S41" s="12"/>
      <c r="T41" s="12"/>
      <c r="U41" s="12"/>
      <c r="V41" s="12"/>
      <c r="W41" s="12"/>
      <c r="X41" s="654"/>
      <c r="Y41" s="654"/>
      <c r="Z41" s="654"/>
    </row>
    <row r="42" ht="16.5" customHeight="1">
      <c r="A42" s="596">
        <v>19.0</v>
      </c>
      <c r="B42" s="596" t="s">
        <v>1363</v>
      </c>
      <c r="C42" s="599" t="s">
        <v>237</v>
      </c>
      <c r="D42" s="599" t="s">
        <v>1068</v>
      </c>
      <c r="E42" s="599"/>
      <c r="F42" s="668"/>
      <c r="G42" s="136">
        <v>44348.0</v>
      </c>
      <c r="H42" s="136">
        <v>44423.0</v>
      </c>
      <c r="I42" s="669" t="s">
        <v>1344</v>
      </c>
      <c r="J42" s="670"/>
      <c r="K42" s="164"/>
      <c r="L42" s="164"/>
      <c r="M42" s="164"/>
      <c r="N42" s="164"/>
      <c r="O42" s="164"/>
      <c r="P42" s="164"/>
      <c r="Q42" s="164"/>
      <c r="R42" s="164"/>
      <c r="S42" s="164"/>
      <c r="T42" s="164"/>
      <c r="U42" s="164"/>
      <c r="V42" s="164"/>
      <c r="W42" s="164"/>
      <c r="X42" s="654"/>
      <c r="Y42" s="654"/>
      <c r="Z42" s="654"/>
    </row>
    <row r="43" ht="15.75" customHeight="1">
      <c r="A43" s="596"/>
      <c r="B43" s="596"/>
      <c r="C43" s="596"/>
      <c r="D43" s="596"/>
      <c r="E43" s="665">
        <v>299.042</v>
      </c>
      <c r="F43" s="495"/>
      <c r="G43" s="666"/>
      <c r="H43" s="663"/>
      <c r="I43" s="664"/>
      <c r="J43" s="369"/>
      <c r="K43" s="164"/>
      <c r="L43" s="164"/>
      <c r="M43" s="164"/>
      <c r="N43" s="164"/>
      <c r="O43" s="164"/>
      <c r="P43" s="164"/>
      <c r="Q43" s="164"/>
      <c r="R43" s="164"/>
      <c r="S43" s="164"/>
      <c r="T43" s="164"/>
      <c r="U43" s="164"/>
      <c r="V43" s="164"/>
      <c r="W43" s="164"/>
      <c r="X43" s="654"/>
      <c r="Y43" s="654"/>
      <c r="Z43" s="654"/>
    </row>
    <row r="44" ht="15.75" customHeight="1">
      <c r="A44" s="596">
        <v>20.0</v>
      </c>
      <c r="B44" s="596" t="s">
        <v>1364</v>
      </c>
      <c r="C44" s="599" t="s">
        <v>231</v>
      </c>
      <c r="D44" s="599" t="s">
        <v>1365</v>
      </c>
      <c r="E44" s="599"/>
      <c r="F44" s="676"/>
      <c r="G44" s="136">
        <v>44348.0</v>
      </c>
      <c r="H44" s="136">
        <v>44423.0</v>
      </c>
      <c r="I44" s="669" t="s">
        <v>1344</v>
      </c>
      <c r="J44" s="670"/>
      <c r="K44" s="671">
        <v>44507.0</v>
      </c>
      <c r="L44" s="671">
        <v>44535.0</v>
      </c>
      <c r="M44" s="678">
        <v>44572.0</v>
      </c>
      <c r="N44" s="678">
        <f>M44+11</f>
        <v>44583</v>
      </c>
      <c r="O44" s="675">
        <v>44538.0</v>
      </c>
      <c r="P44" s="675">
        <v>44538.0</v>
      </c>
      <c r="Q44" s="164"/>
      <c r="R44" s="164"/>
      <c r="S44" s="164"/>
      <c r="T44" s="164"/>
      <c r="U44" s="164"/>
      <c r="V44" s="164"/>
      <c r="W44" s="164"/>
      <c r="X44" s="654"/>
      <c r="Y44" s="654"/>
      <c r="Z44" s="654"/>
    </row>
    <row r="45" ht="15.75" customHeight="1">
      <c r="A45" s="596"/>
      <c r="B45" s="596"/>
      <c r="C45" s="596"/>
      <c r="D45" s="596"/>
      <c r="E45" s="665">
        <v>243.594</v>
      </c>
      <c r="F45" s="662">
        <v>243.594</v>
      </c>
      <c r="G45" s="666"/>
      <c r="H45" s="663"/>
      <c r="I45" s="664"/>
      <c r="J45" s="369"/>
      <c r="K45" s="164"/>
      <c r="L45" s="164"/>
      <c r="M45" s="164"/>
      <c r="N45" s="164"/>
      <c r="O45" s="164"/>
      <c r="P45" s="164"/>
      <c r="Q45" s="164"/>
      <c r="R45" s="164"/>
      <c r="S45" s="164"/>
      <c r="T45" s="164"/>
      <c r="U45" s="164"/>
      <c r="V45" s="164"/>
      <c r="W45" s="164"/>
      <c r="X45" s="654"/>
      <c r="Y45" s="654"/>
      <c r="Z45" s="654"/>
    </row>
    <row r="46" ht="15.75" customHeight="1">
      <c r="A46" s="596">
        <v>21.0</v>
      </c>
      <c r="B46" s="596" t="s">
        <v>1366</v>
      </c>
      <c r="C46" s="599" t="s">
        <v>231</v>
      </c>
      <c r="D46" s="599" t="s">
        <v>1367</v>
      </c>
      <c r="E46" s="599"/>
      <c r="F46" s="676"/>
      <c r="G46" s="136">
        <v>44348.0</v>
      </c>
      <c r="H46" s="136">
        <v>44423.0</v>
      </c>
      <c r="I46" s="669" t="s">
        <v>1344</v>
      </c>
      <c r="J46" s="670"/>
      <c r="K46" s="671">
        <v>44493.0</v>
      </c>
      <c r="L46" s="671">
        <f>K46+7</f>
        <v>44500</v>
      </c>
      <c r="M46" s="678">
        <f>N44</f>
        <v>44583</v>
      </c>
      <c r="N46" s="678">
        <f>M46+9</f>
        <v>44592</v>
      </c>
      <c r="O46" s="164"/>
      <c r="P46" s="164"/>
      <c r="Q46" s="164"/>
      <c r="R46" s="164"/>
      <c r="S46" s="164"/>
      <c r="T46" s="164"/>
      <c r="U46" s="164"/>
      <c r="V46" s="164"/>
      <c r="W46" s="164"/>
      <c r="X46" s="654"/>
      <c r="Y46" s="654"/>
      <c r="Z46" s="654"/>
    </row>
    <row r="47" ht="15.75" customHeight="1">
      <c r="A47" s="596"/>
      <c r="B47" s="596"/>
      <c r="C47" s="596"/>
      <c r="D47" s="596"/>
      <c r="E47" s="665">
        <v>358.75</v>
      </c>
      <c r="F47" s="667">
        <f>SUM(E47:E51)</f>
        <v>1022.714</v>
      </c>
      <c r="G47" s="666"/>
      <c r="H47" s="663"/>
      <c r="I47" s="664"/>
      <c r="J47" s="369"/>
      <c r="K47" s="136"/>
      <c r="L47" s="136"/>
      <c r="M47" s="164"/>
      <c r="N47" s="164"/>
      <c r="O47" s="164"/>
      <c r="P47" s="164"/>
      <c r="Q47" s="164"/>
      <c r="R47" s="164"/>
      <c r="S47" s="164"/>
      <c r="T47" s="164"/>
      <c r="U47" s="164"/>
      <c r="V47" s="164"/>
      <c r="W47" s="164"/>
      <c r="X47" s="654"/>
      <c r="Y47" s="654"/>
      <c r="Z47" s="654"/>
    </row>
    <row r="48" ht="15.75" customHeight="1">
      <c r="A48" s="596">
        <v>22.0</v>
      </c>
      <c r="B48" s="596" t="s">
        <v>1368</v>
      </c>
      <c r="C48" s="599" t="s">
        <v>245</v>
      </c>
      <c r="D48" s="599" t="s">
        <v>1068</v>
      </c>
      <c r="E48" s="599"/>
      <c r="F48" s="668"/>
      <c r="G48" s="136">
        <v>44348.0</v>
      </c>
      <c r="H48" s="136">
        <v>44449.0</v>
      </c>
      <c r="I48" s="669" t="s">
        <v>1342</v>
      </c>
      <c r="J48" s="670"/>
      <c r="K48" s="671">
        <v>44485.0</v>
      </c>
      <c r="L48" s="671">
        <f>K48+7</f>
        <v>44492</v>
      </c>
      <c r="M48" s="672">
        <v>44573.0</v>
      </c>
      <c r="N48" s="672">
        <f>M48+7</f>
        <v>44580</v>
      </c>
      <c r="O48" s="675">
        <v>44525.0</v>
      </c>
      <c r="P48" s="675">
        <v>44525.0</v>
      </c>
      <c r="Q48" s="164"/>
      <c r="R48" s="164"/>
      <c r="S48" s="164"/>
      <c r="T48" s="164"/>
      <c r="U48" s="164"/>
      <c r="V48" s="164"/>
      <c r="W48" s="164"/>
      <c r="X48" s="654"/>
      <c r="Y48" s="654"/>
      <c r="Z48" s="654"/>
    </row>
    <row r="49" ht="15.75" customHeight="1">
      <c r="A49" s="596"/>
      <c r="B49" s="596"/>
      <c r="C49" s="596"/>
      <c r="D49" s="596"/>
      <c r="E49" s="665">
        <v>290.222</v>
      </c>
      <c r="F49" s="668"/>
      <c r="G49" s="666"/>
      <c r="H49" s="663"/>
      <c r="I49" s="664"/>
      <c r="J49" s="369"/>
      <c r="K49" s="164"/>
      <c r="L49" s="164"/>
      <c r="M49" s="164"/>
      <c r="N49" s="164"/>
      <c r="O49" s="164"/>
      <c r="P49" s="164"/>
      <c r="Q49" s="164"/>
      <c r="R49" s="164"/>
      <c r="S49" s="164"/>
      <c r="T49" s="164"/>
      <c r="U49" s="164"/>
      <c r="V49" s="164"/>
      <c r="W49" s="164"/>
      <c r="X49" s="654"/>
      <c r="Y49" s="654"/>
      <c r="Z49" s="654"/>
    </row>
    <row r="50" ht="15.75" customHeight="1">
      <c r="A50" s="596">
        <v>23.0</v>
      </c>
      <c r="B50" s="596" t="s">
        <v>1369</v>
      </c>
      <c r="C50" s="599" t="s">
        <v>245</v>
      </c>
      <c r="D50" s="599" t="s">
        <v>1068</v>
      </c>
      <c r="E50" s="599"/>
      <c r="F50" s="668"/>
      <c r="G50" s="136">
        <v>44348.0</v>
      </c>
      <c r="H50" s="136">
        <v>44449.0</v>
      </c>
      <c r="I50" s="669" t="s">
        <v>1342</v>
      </c>
      <c r="J50" s="670"/>
      <c r="K50" s="671">
        <v>44473.0</v>
      </c>
      <c r="L50" s="671">
        <v>44482.0</v>
      </c>
      <c r="M50" s="672">
        <f>N48</f>
        <v>44580</v>
      </c>
      <c r="N50" s="672">
        <f>M50+5</f>
        <v>44585</v>
      </c>
      <c r="O50" s="164"/>
      <c r="P50" s="164"/>
      <c r="Q50" s="164"/>
      <c r="R50" s="164"/>
      <c r="S50" s="164"/>
      <c r="T50" s="164"/>
      <c r="U50" s="164"/>
      <c r="V50" s="164"/>
      <c r="W50" s="164"/>
      <c r="X50" s="654"/>
      <c r="Y50" s="654"/>
      <c r="Z50" s="654"/>
    </row>
    <row r="51" ht="15.75" customHeight="1">
      <c r="A51" s="596"/>
      <c r="B51" s="596"/>
      <c r="C51" s="596"/>
      <c r="D51" s="596"/>
      <c r="E51" s="665">
        <v>373.742</v>
      </c>
      <c r="F51" s="495"/>
      <c r="G51" s="666"/>
      <c r="H51" s="663"/>
      <c r="I51" s="664"/>
      <c r="J51" s="369"/>
      <c r="K51" s="164"/>
      <c r="L51" s="164"/>
      <c r="M51" s="164"/>
      <c r="N51" s="164"/>
      <c r="O51" s="164"/>
      <c r="P51" s="164"/>
      <c r="Q51" s="164"/>
      <c r="R51" s="164"/>
      <c r="S51" s="164"/>
      <c r="T51" s="164"/>
      <c r="U51" s="164"/>
      <c r="V51" s="164"/>
      <c r="W51" s="164"/>
      <c r="X51" s="654"/>
      <c r="Y51" s="654"/>
      <c r="Z51" s="654"/>
    </row>
    <row r="52" ht="15.75" customHeight="1">
      <c r="A52" s="596">
        <v>24.0</v>
      </c>
      <c r="B52" s="596" t="s">
        <v>1370</v>
      </c>
      <c r="C52" s="596" t="s">
        <v>267</v>
      </c>
      <c r="D52" s="596" t="s">
        <v>1371</v>
      </c>
      <c r="E52" s="596"/>
      <c r="F52" s="662"/>
      <c r="G52" s="136">
        <v>44348.0</v>
      </c>
      <c r="H52" s="136">
        <v>44449.0</v>
      </c>
      <c r="I52" s="664"/>
      <c r="J52" s="369"/>
      <c r="K52" s="164"/>
      <c r="L52" s="164"/>
      <c r="M52" s="164"/>
      <c r="N52" s="164"/>
      <c r="O52" s="164"/>
      <c r="P52" s="164"/>
      <c r="Q52" s="164"/>
      <c r="R52" s="164"/>
      <c r="S52" s="164"/>
      <c r="T52" s="164"/>
      <c r="U52" s="164"/>
      <c r="V52" s="164"/>
      <c r="W52" s="164"/>
      <c r="X52" s="654"/>
      <c r="Y52" s="654"/>
      <c r="Z52" s="654"/>
    </row>
    <row r="53" ht="15.75" customHeight="1">
      <c r="A53" s="596"/>
      <c r="B53" s="596"/>
      <c r="C53" s="596"/>
      <c r="D53" s="596"/>
      <c r="E53" s="665">
        <v>213.295</v>
      </c>
      <c r="F53" s="662">
        <v>213.0</v>
      </c>
      <c r="G53" s="666"/>
      <c r="H53" s="663"/>
      <c r="I53" s="664"/>
      <c r="J53" s="369"/>
      <c r="K53" s="164"/>
      <c r="L53" s="164"/>
      <c r="M53" s="164"/>
      <c r="N53" s="164"/>
      <c r="O53" s="164"/>
      <c r="P53" s="164"/>
      <c r="Q53" s="164"/>
      <c r="R53" s="164"/>
      <c r="S53" s="164"/>
      <c r="T53" s="164"/>
      <c r="U53" s="164"/>
      <c r="V53" s="164"/>
      <c r="W53" s="164"/>
      <c r="X53" s="654"/>
      <c r="Y53" s="654"/>
      <c r="Z53" s="654"/>
    </row>
    <row r="54" ht="15.75" customHeight="1">
      <c r="A54" s="596">
        <v>25.0</v>
      </c>
      <c r="B54" s="596" t="s">
        <v>1372</v>
      </c>
      <c r="C54" s="596" t="s">
        <v>1373</v>
      </c>
      <c r="D54" s="596" t="s">
        <v>1374</v>
      </c>
      <c r="E54" s="596"/>
      <c r="F54" s="662"/>
      <c r="G54" s="136">
        <v>44348.0</v>
      </c>
      <c r="H54" s="136">
        <v>44449.0</v>
      </c>
      <c r="I54" s="664"/>
      <c r="J54" s="369"/>
      <c r="K54" s="164"/>
      <c r="L54" s="164"/>
      <c r="M54" s="164"/>
      <c r="N54" s="164"/>
      <c r="O54" s="164"/>
      <c r="P54" s="164"/>
      <c r="Q54" s="164"/>
      <c r="R54" s="164"/>
      <c r="S54" s="164"/>
      <c r="T54" s="164"/>
      <c r="U54" s="164"/>
      <c r="V54" s="164"/>
      <c r="W54" s="164"/>
      <c r="X54" s="654"/>
      <c r="Y54" s="654"/>
      <c r="Z54" s="654"/>
    </row>
    <row r="55" ht="15.75" customHeight="1">
      <c r="A55" s="596"/>
      <c r="B55" s="596"/>
      <c r="C55" s="596"/>
      <c r="D55" s="596"/>
      <c r="E55" s="665">
        <v>439.664</v>
      </c>
      <c r="F55" s="667">
        <v>800.723</v>
      </c>
      <c r="G55" s="666"/>
      <c r="H55" s="663"/>
      <c r="I55" s="664"/>
      <c r="J55" s="369"/>
      <c r="K55" s="164"/>
      <c r="L55" s="164"/>
      <c r="M55" s="164"/>
      <c r="N55" s="164"/>
      <c r="O55" s="164"/>
      <c r="P55" s="164"/>
      <c r="Q55" s="164"/>
      <c r="R55" s="164"/>
      <c r="S55" s="164"/>
      <c r="T55" s="164"/>
      <c r="U55" s="164"/>
      <c r="V55" s="164"/>
      <c r="W55" s="164"/>
      <c r="X55" s="654"/>
      <c r="Y55" s="654"/>
      <c r="Z55" s="654"/>
    </row>
    <row r="56" ht="15.75" customHeight="1">
      <c r="A56" s="596">
        <v>26.0</v>
      </c>
      <c r="B56" s="596" t="s">
        <v>1375</v>
      </c>
      <c r="C56" s="599" t="s">
        <v>245</v>
      </c>
      <c r="D56" s="599" t="s">
        <v>1068</v>
      </c>
      <c r="E56" s="599"/>
      <c r="F56" s="668"/>
      <c r="G56" s="136">
        <v>44348.0</v>
      </c>
      <c r="H56" s="136">
        <v>44449.0</v>
      </c>
      <c r="I56" s="669" t="s">
        <v>1344</v>
      </c>
      <c r="J56" s="670"/>
      <c r="K56" s="671">
        <v>44473.0</v>
      </c>
      <c r="L56" s="671">
        <f>K56+6</f>
        <v>44479</v>
      </c>
      <c r="M56" s="672">
        <f>N50</f>
        <v>44585</v>
      </c>
      <c r="N56" s="672">
        <f>M56+7</f>
        <v>44592</v>
      </c>
      <c r="O56" s="675">
        <v>44492.0</v>
      </c>
      <c r="P56" s="675">
        <v>44493.0</v>
      </c>
      <c r="Q56" s="164"/>
      <c r="R56" s="164"/>
      <c r="S56" s="164"/>
      <c r="T56" s="164"/>
      <c r="U56" s="164"/>
      <c r="V56" s="164"/>
      <c r="W56" s="164"/>
      <c r="X56" s="654"/>
      <c r="Y56" s="654"/>
      <c r="Z56" s="654"/>
    </row>
    <row r="57" ht="15.75" customHeight="1">
      <c r="A57" s="596"/>
      <c r="B57" s="596"/>
      <c r="C57" s="596"/>
      <c r="D57" s="596"/>
      <c r="E57" s="665">
        <v>361.059</v>
      </c>
      <c r="F57" s="495"/>
      <c r="G57" s="666"/>
      <c r="H57" s="663"/>
      <c r="I57" s="664"/>
      <c r="J57" s="369"/>
      <c r="K57" s="136"/>
      <c r="L57" s="136"/>
      <c r="M57" s="164"/>
      <c r="N57" s="164"/>
      <c r="O57" s="164"/>
      <c r="P57" s="164"/>
      <c r="Q57" s="164"/>
      <c r="R57" s="164"/>
      <c r="S57" s="164"/>
      <c r="T57" s="164"/>
      <c r="U57" s="164"/>
      <c r="V57" s="164"/>
      <c r="W57" s="164"/>
      <c r="X57" s="654"/>
      <c r="Y57" s="654"/>
      <c r="Z57" s="654"/>
    </row>
    <row r="58" ht="15.75" customHeight="1">
      <c r="A58" s="596">
        <v>27.0</v>
      </c>
      <c r="B58" s="596" t="s">
        <v>1376</v>
      </c>
      <c r="C58" s="599" t="s">
        <v>279</v>
      </c>
      <c r="D58" s="599" t="s">
        <v>1377</v>
      </c>
      <c r="E58" s="599"/>
      <c r="F58" s="676"/>
      <c r="G58" s="136">
        <v>44348.0</v>
      </c>
      <c r="H58" s="136">
        <v>44449.0</v>
      </c>
      <c r="I58" s="669" t="s">
        <v>1344</v>
      </c>
      <c r="J58" s="670"/>
      <c r="K58" s="671">
        <v>44485.0</v>
      </c>
      <c r="L58" s="671">
        <f>K58+7</f>
        <v>44492</v>
      </c>
      <c r="M58" s="672">
        <v>44573.0</v>
      </c>
      <c r="N58" s="672">
        <f>M58+7</f>
        <v>44580</v>
      </c>
      <c r="O58" s="675">
        <v>44518.0</v>
      </c>
      <c r="P58" s="675">
        <v>44519.0</v>
      </c>
      <c r="Q58" s="164"/>
      <c r="R58" s="164"/>
      <c r="S58" s="164"/>
      <c r="T58" s="164"/>
      <c r="U58" s="164"/>
      <c r="V58" s="164"/>
      <c r="W58" s="164"/>
      <c r="X58" s="654"/>
      <c r="Y58" s="654"/>
      <c r="Z58" s="654"/>
    </row>
    <row r="59" ht="15.75" customHeight="1">
      <c r="A59" s="596"/>
      <c r="B59" s="596"/>
      <c r="C59" s="596"/>
      <c r="D59" s="596"/>
      <c r="E59" s="665">
        <v>372.578</v>
      </c>
      <c r="F59" s="667">
        <v>2306.685</v>
      </c>
      <c r="G59" s="666"/>
      <c r="H59" s="663"/>
      <c r="I59" s="664"/>
      <c r="J59" s="369"/>
      <c r="K59" s="136"/>
      <c r="L59" s="136"/>
      <c r="M59" s="164"/>
      <c r="N59" s="164"/>
      <c r="O59" s="164"/>
      <c r="P59" s="164"/>
      <c r="Q59" s="164"/>
      <c r="R59" s="164"/>
      <c r="S59" s="164"/>
      <c r="T59" s="164"/>
      <c r="U59" s="164"/>
      <c r="V59" s="164"/>
      <c r="W59" s="164"/>
      <c r="X59" s="654"/>
      <c r="Y59" s="654"/>
      <c r="Z59" s="654"/>
    </row>
    <row r="60" ht="15.75" customHeight="1">
      <c r="A60" s="596">
        <v>28.0</v>
      </c>
      <c r="B60" s="596" t="s">
        <v>1378</v>
      </c>
      <c r="C60" s="599" t="s">
        <v>237</v>
      </c>
      <c r="D60" s="599" t="s">
        <v>1068</v>
      </c>
      <c r="E60" s="599"/>
      <c r="F60" s="668"/>
      <c r="G60" s="136">
        <v>44348.0</v>
      </c>
      <c r="H60" s="136">
        <v>44449.0</v>
      </c>
      <c r="I60" s="669" t="s">
        <v>1344</v>
      </c>
      <c r="J60" s="670"/>
      <c r="K60" s="671">
        <v>44492.0</v>
      </c>
      <c r="L60" s="671">
        <f>K60+8</f>
        <v>44500</v>
      </c>
      <c r="M60" s="672">
        <f>N58</f>
        <v>44580</v>
      </c>
      <c r="N60" s="672">
        <f>M60+5</f>
        <v>44585</v>
      </c>
      <c r="O60" s="675">
        <v>44525.0</v>
      </c>
      <c r="P60" s="675">
        <v>44525.0</v>
      </c>
      <c r="Q60" s="164"/>
      <c r="R60" s="164"/>
      <c r="S60" s="164"/>
      <c r="T60" s="164"/>
      <c r="U60" s="164"/>
      <c r="V60" s="164"/>
      <c r="W60" s="164"/>
      <c r="X60" s="654"/>
      <c r="Y60" s="654"/>
      <c r="Z60" s="654"/>
    </row>
    <row r="61" ht="15.75" customHeight="1">
      <c r="A61" s="596"/>
      <c r="B61" s="596"/>
      <c r="C61" s="596"/>
      <c r="D61" s="596"/>
      <c r="E61" s="665">
        <v>379.934</v>
      </c>
      <c r="F61" s="668"/>
      <c r="G61" s="666"/>
      <c r="H61" s="663"/>
      <c r="I61" s="664"/>
      <c r="J61" s="369"/>
      <c r="K61" s="136"/>
      <c r="L61" s="136"/>
      <c r="M61" s="164"/>
      <c r="N61" s="164"/>
      <c r="O61" s="164"/>
      <c r="P61" s="164"/>
      <c r="Q61" s="164"/>
      <c r="R61" s="164"/>
      <c r="S61" s="164"/>
      <c r="T61" s="164"/>
      <c r="U61" s="164"/>
      <c r="V61" s="164"/>
      <c r="W61" s="164"/>
      <c r="X61" s="654"/>
      <c r="Y61" s="654"/>
      <c r="Z61" s="654"/>
    </row>
    <row r="62" ht="15.75" customHeight="1">
      <c r="A62" s="596">
        <v>29.0</v>
      </c>
      <c r="B62" s="596" t="s">
        <v>1379</v>
      </c>
      <c r="C62" s="599" t="s">
        <v>237</v>
      </c>
      <c r="D62" s="599" t="s">
        <v>1068</v>
      </c>
      <c r="E62" s="599"/>
      <c r="F62" s="668"/>
      <c r="G62" s="136">
        <v>44348.0</v>
      </c>
      <c r="H62" s="136">
        <v>44449.0</v>
      </c>
      <c r="I62" s="669" t="s">
        <v>1344</v>
      </c>
      <c r="J62" s="670"/>
      <c r="K62" s="671">
        <v>44507.0</v>
      </c>
      <c r="L62" s="671">
        <v>44528.0</v>
      </c>
      <c r="M62" s="672">
        <v>44585.0</v>
      </c>
      <c r="N62" s="672">
        <v>44592.0</v>
      </c>
      <c r="O62" s="164"/>
      <c r="P62" s="164"/>
      <c r="Q62" s="164"/>
      <c r="R62" s="164"/>
      <c r="S62" s="164"/>
      <c r="T62" s="164"/>
      <c r="U62" s="164"/>
      <c r="V62" s="164"/>
      <c r="W62" s="164"/>
      <c r="X62" s="654"/>
      <c r="Y62" s="654"/>
      <c r="Z62" s="654"/>
    </row>
    <row r="63" ht="15.75" customHeight="1">
      <c r="A63" s="596"/>
      <c r="B63" s="596"/>
      <c r="C63" s="596"/>
      <c r="D63" s="596"/>
      <c r="E63" s="665">
        <v>378.46</v>
      </c>
      <c r="F63" s="668"/>
      <c r="G63" s="666"/>
      <c r="H63" s="663"/>
      <c r="I63" s="664"/>
      <c r="J63" s="369"/>
      <c r="K63" s="136"/>
      <c r="L63" s="136"/>
      <c r="M63" s="164"/>
      <c r="N63" s="164"/>
      <c r="O63" s="164"/>
      <c r="P63" s="164"/>
      <c r="Q63" s="164"/>
      <c r="R63" s="164"/>
      <c r="S63" s="164"/>
      <c r="T63" s="164"/>
      <c r="U63" s="164"/>
      <c r="V63" s="164"/>
      <c r="W63" s="164"/>
      <c r="X63" s="654"/>
      <c r="Y63" s="654"/>
      <c r="Z63" s="654"/>
    </row>
    <row r="64" ht="15.75" customHeight="1">
      <c r="A64" s="596">
        <v>30.0</v>
      </c>
      <c r="B64" s="596" t="s">
        <v>1380</v>
      </c>
      <c r="C64" s="599" t="s">
        <v>237</v>
      </c>
      <c r="D64" s="599" t="s">
        <v>1068</v>
      </c>
      <c r="E64" s="599"/>
      <c r="F64" s="668"/>
      <c r="G64" s="136">
        <v>44348.0</v>
      </c>
      <c r="H64" s="136">
        <v>44449.0</v>
      </c>
      <c r="I64" s="669" t="s">
        <v>1344</v>
      </c>
      <c r="J64" s="670"/>
      <c r="K64" s="671">
        <v>44507.0</v>
      </c>
      <c r="L64" s="671">
        <v>44523.0</v>
      </c>
      <c r="M64" s="672">
        <v>44573.0</v>
      </c>
      <c r="N64" s="672">
        <f>M64+7</f>
        <v>44580</v>
      </c>
      <c r="O64" s="164"/>
      <c r="P64" s="164"/>
      <c r="Q64" s="164"/>
      <c r="R64" s="164"/>
      <c r="S64" s="164"/>
      <c r="T64" s="164"/>
      <c r="U64" s="164"/>
      <c r="V64" s="164"/>
      <c r="W64" s="164"/>
      <c r="X64" s="654"/>
      <c r="Y64" s="654"/>
      <c r="Z64" s="654"/>
    </row>
    <row r="65" ht="15.75" customHeight="1">
      <c r="A65" s="596"/>
      <c r="B65" s="596"/>
      <c r="C65" s="596"/>
      <c r="D65" s="596"/>
      <c r="E65" s="665">
        <v>359.685</v>
      </c>
      <c r="F65" s="668"/>
      <c r="G65" s="666"/>
      <c r="H65" s="663"/>
      <c r="I65" s="664"/>
      <c r="J65" s="369"/>
      <c r="K65" s="136"/>
      <c r="L65" s="136"/>
      <c r="M65" s="164"/>
      <c r="N65" s="164"/>
      <c r="O65" s="164"/>
      <c r="P65" s="164"/>
      <c r="Q65" s="164"/>
      <c r="R65" s="164"/>
      <c r="S65" s="164"/>
      <c r="T65" s="164"/>
      <c r="U65" s="164"/>
      <c r="V65" s="164"/>
      <c r="W65" s="164"/>
      <c r="X65" s="654"/>
      <c r="Y65" s="654"/>
      <c r="Z65" s="654"/>
    </row>
    <row r="66" ht="15.75" customHeight="1">
      <c r="A66" s="596">
        <v>31.0</v>
      </c>
      <c r="B66" s="596" t="s">
        <v>1381</v>
      </c>
      <c r="C66" s="599" t="s">
        <v>245</v>
      </c>
      <c r="D66" s="599" t="s">
        <v>1068</v>
      </c>
      <c r="E66" s="599"/>
      <c r="F66" s="668"/>
      <c r="G66" s="136">
        <v>44348.0</v>
      </c>
      <c r="H66" s="136">
        <v>44449.0</v>
      </c>
      <c r="I66" s="669" t="s">
        <v>1344</v>
      </c>
      <c r="J66" s="670"/>
      <c r="K66" s="671">
        <v>44492.0</v>
      </c>
      <c r="L66" s="671">
        <f>K66+8</f>
        <v>44500</v>
      </c>
      <c r="M66" s="672">
        <f>N64</f>
        <v>44580</v>
      </c>
      <c r="N66" s="672">
        <f>M66+5</f>
        <v>44585</v>
      </c>
      <c r="O66" s="675">
        <v>44520.0</v>
      </c>
      <c r="P66" s="675">
        <v>44521.0</v>
      </c>
      <c r="Q66" s="164"/>
      <c r="R66" s="164"/>
      <c r="S66" s="164"/>
      <c r="T66" s="164"/>
      <c r="U66" s="164"/>
      <c r="V66" s="164"/>
      <c r="W66" s="164"/>
      <c r="X66" s="654"/>
      <c r="Y66" s="654"/>
      <c r="Z66" s="654"/>
    </row>
    <row r="67" ht="15.75" customHeight="1">
      <c r="A67" s="596"/>
      <c r="B67" s="596"/>
      <c r="C67" s="596"/>
      <c r="D67" s="596"/>
      <c r="E67" s="665">
        <v>383.533</v>
      </c>
      <c r="F67" s="668"/>
      <c r="G67" s="666"/>
      <c r="H67" s="663"/>
      <c r="I67" s="664"/>
      <c r="J67" s="369"/>
      <c r="K67" s="136"/>
      <c r="L67" s="136"/>
      <c r="M67" s="164"/>
      <c r="N67" s="164"/>
      <c r="O67" s="164"/>
      <c r="P67" s="164"/>
      <c r="Q67" s="164"/>
      <c r="R67" s="164"/>
      <c r="S67" s="164"/>
      <c r="T67" s="164"/>
      <c r="U67" s="164"/>
      <c r="V67" s="164"/>
      <c r="W67" s="164"/>
      <c r="X67" s="654"/>
      <c r="Y67" s="654"/>
      <c r="Z67" s="654"/>
    </row>
    <row r="68" ht="15.75" customHeight="1">
      <c r="A68" s="596">
        <v>32.0</v>
      </c>
      <c r="B68" s="596" t="s">
        <v>1382</v>
      </c>
      <c r="C68" s="599" t="s">
        <v>261</v>
      </c>
      <c r="D68" s="599" t="s">
        <v>1068</v>
      </c>
      <c r="E68" s="599"/>
      <c r="F68" s="668"/>
      <c r="G68" s="136">
        <v>44348.0</v>
      </c>
      <c r="H68" s="136">
        <v>44449.0</v>
      </c>
      <c r="I68" s="669" t="s">
        <v>1344</v>
      </c>
      <c r="J68" s="670"/>
      <c r="K68" s="671">
        <v>44493.0</v>
      </c>
      <c r="L68" s="671">
        <v>44510.0</v>
      </c>
      <c r="M68" s="671">
        <v>44547.0</v>
      </c>
      <c r="N68" s="671">
        <v>44556.0</v>
      </c>
      <c r="O68" s="675">
        <v>44525.0</v>
      </c>
      <c r="P68" s="675">
        <v>44525.0</v>
      </c>
      <c r="Q68" s="164"/>
      <c r="R68" s="164"/>
      <c r="S68" s="164"/>
      <c r="T68" s="164"/>
      <c r="U68" s="164"/>
      <c r="V68" s="164"/>
      <c r="W68" s="164"/>
      <c r="X68" s="654"/>
      <c r="Y68" s="654"/>
      <c r="Z68" s="654"/>
    </row>
    <row r="69" ht="15.75" customHeight="1">
      <c r="A69" s="596"/>
      <c r="B69" s="596"/>
      <c r="C69" s="596"/>
      <c r="D69" s="596"/>
      <c r="E69" s="665">
        <v>432.495</v>
      </c>
      <c r="F69" s="495"/>
      <c r="G69" s="666"/>
      <c r="H69" s="663"/>
      <c r="I69" s="664"/>
      <c r="J69" s="369"/>
      <c r="K69" s="136"/>
      <c r="L69" s="136"/>
      <c r="M69" s="164"/>
      <c r="N69" s="164"/>
      <c r="O69" s="164"/>
      <c r="P69" s="164"/>
      <c r="Q69" s="164"/>
      <c r="R69" s="164"/>
      <c r="S69" s="164"/>
      <c r="T69" s="164"/>
      <c r="U69" s="164"/>
      <c r="V69" s="164"/>
      <c r="W69" s="164"/>
      <c r="X69" s="654"/>
      <c r="Y69" s="654"/>
      <c r="Z69" s="654"/>
    </row>
    <row r="70" ht="15.75" customHeight="1">
      <c r="A70" s="596">
        <v>33.0</v>
      </c>
      <c r="B70" s="596" t="s">
        <v>1383</v>
      </c>
      <c r="C70" s="596" t="s">
        <v>231</v>
      </c>
      <c r="D70" s="596" t="s">
        <v>1384</v>
      </c>
      <c r="E70" s="596"/>
      <c r="F70" s="662"/>
      <c r="G70" s="136">
        <v>44348.0</v>
      </c>
      <c r="H70" s="136">
        <v>44449.0</v>
      </c>
      <c r="I70" s="664" t="s">
        <v>1344</v>
      </c>
      <c r="J70" s="369"/>
      <c r="K70" s="671">
        <v>44517.0</v>
      </c>
      <c r="L70" s="671">
        <v>44538.0</v>
      </c>
      <c r="M70" s="671">
        <v>44556.0</v>
      </c>
      <c r="N70" s="671">
        <v>44561.0</v>
      </c>
      <c r="O70" s="675">
        <v>44539.0</v>
      </c>
      <c r="P70" s="675">
        <v>44539.0</v>
      </c>
      <c r="Q70" s="164"/>
      <c r="R70" s="164"/>
      <c r="S70" s="164"/>
      <c r="T70" s="164"/>
      <c r="U70" s="164"/>
      <c r="V70" s="164"/>
      <c r="W70" s="164"/>
      <c r="X70" s="654"/>
      <c r="Y70" s="654"/>
      <c r="Z70" s="654"/>
    </row>
    <row r="71" ht="15.75" customHeight="1">
      <c r="A71" s="596"/>
      <c r="B71" s="596"/>
      <c r="C71" s="596"/>
      <c r="D71" s="596"/>
      <c r="E71" s="665">
        <v>246.376</v>
      </c>
      <c r="F71" s="662">
        <v>246.376</v>
      </c>
      <c r="G71" s="666"/>
      <c r="H71" s="663"/>
      <c r="I71" s="664"/>
      <c r="J71" s="369"/>
      <c r="K71" s="136"/>
      <c r="L71" s="136"/>
      <c r="M71" s="164"/>
      <c r="N71" s="164"/>
      <c r="O71" s="164"/>
      <c r="P71" s="164"/>
      <c r="Q71" s="164"/>
      <c r="R71" s="164"/>
      <c r="S71" s="164"/>
      <c r="T71" s="164"/>
      <c r="U71" s="164"/>
      <c r="V71" s="164"/>
      <c r="W71" s="164"/>
      <c r="X71" s="654"/>
      <c r="Y71" s="654"/>
      <c r="Z71" s="654"/>
    </row>
    <row r="72" ht="15.75" customHeight="1">
      <c r="A72" s="596">
        <v>34.0</v>
      </c>
      <c r="B72" s="596" t="s">
        <v>1385</v>
      </c>
      <c r="C72" s="596" t="s">
        <v>389</v>
      </c>
      <c r="D72" s="596" t="s">
        <v>1386</v>
      </c>
      <c r="E72" s="596"/>
      <c r="F72" s="662"/>
      <c r="G72" s="136">
        <v>44348.0</v>
      </c>
      <c r="H72" s="136">
        <v>44449.0</v>
      </c>
      <c r="I72" s="664" t="s">
        <v>1344</v>
      </c>
      <c r="J72" s="369"/>
      <c r="K72" s="671">
        <v>44531.0</v>
      </c>
      <c r="L72" s="671">
        <v>44556.0</v>
      </c>
      <c r="M72" s="164"/>
      <c r="N72" s="164"/>
      <c r="O72" s="164"/>
      <c r="P72" s="164"/>
      <c r="Q72" s="164"/>
      <c r="R72" s="164"/>
      <c r="S72" s="164"/>
      <c r="T72" s="164"/>
      <c r="U72" s="164"/>
      <c r="V72" s="164"/>
      <c r="W72" s="164"/>
      <c r="X72" s="654"/>
      <c r="Y72" s="654"/>
      <c r="Z72" s="654"/>
    </row>
    <row r="73" ht="15.75" customHeight="1">
      <c r="A73" s="596"/>
      <c r="B73" s="596"/>
      <c r="C73" s="596"/>
      <c r="D73" s="596"/>
      <c r="E73" s="665">
        <v>368.873</v>
      </c>
      <c r="F73" s="667">
        <v>752.36</v>
      </c>
      <c r="G73" s="666"/>
      <c r="H73" s="663"/>
      <c r="I73" s="664"/>
      <c r="J73" s="369"/>
      <c r="K73" s="136"/>
      <c r="L73" s="136"/>
      <c r="M73" s="164"/>
      <c r="N73" s="164"/>
      <c r="O73" s="164"/>
      <c r="P73" s="164"/>
      <c r="Q73" s="164"/>
      <c r="R73" s="164"/>
      <c r="S73" s="164"/>
      <c r="T73" s="164"/>
      <c r="U73" s="164"/>
      <c r="V73" s="164"/>
      <c r="W73" s="164"/>
      <c r="X73" s="654"/>
      <c r="Y73" s="654"/>
      <c r="Z73" s="654"/>
    </row>
    <row r="74" ht="15.75" customHeight="1">
      <c r="A74" s="596">
        <v>35.0</v>
      </c>
      <c r="B74" s="596" t="s">
        <v>1387</v>
      </c>
      <c r="C74" s="599" t="s">
        <v>237</v>
      </c>
      <c r="D74" s="599" t="s">
        <v>1068</v>
      </c>
      <c r="E74" s="599"/>
      <c r="F74" s="668"/>
      <c r="G74" s="136">
        <v>44348.0</v>
      </c>
      <c r="H74" s="136">
        <v>44449.0</v>
      </c>
      <c r="I74" s="669" t="s">
        <v>1344</v>
      </c>
      <c r="J74" s="670"/>
      <c r="K74" s="671">
        <v>44464.0</v>
      </c>
      <c r="L74" s="671">
        <f>K74+9</f>
        <v>44473</v>
      </c>
      <c r="M74" s="672">
        <v>44585.0</v>
      </c>
      <c r="N74" s="672">
        <v>44592.0</v>
      </c>
      <c r="O74" s="675">
        <v>44475.0</v>
      </c>
      <c r="P74" s="675">
        <v>44476.0</v>
      </c>
      <c r="Q74" s="164"/>
      <c r="R74" s="164"/>
      <c r="S74" s="164"/>
      <c r="T74" s="164"/>
      <c r="U74" s="164"/>
      <c r="V74" s="164"/>
      <c r="W74" s="164"/>
      <c r="X74" s="654"/>
      <c r="Y74" s="654"/>
      <c r="Z74" s="654"/>
    </row>
    <row r="75" ht="15.75" customHeight="1">
      <c r="A75" s="596"/>
      <c r="B75" s="596"/>
      <c r="C75" s="596"/>
      <c r="D75" s="596"/>
      <c r="E75" s="665">
        <v>383.487</v>
      </c>
      <c r="F75" s="495"/>
      <c r="G75" s="666"/>
      <c r="H75" s="663"/>
      <c r="I75" s="664"/>
      <c r="J75" s="369"/>
      <c r="K75" s="136"/>
      <c r="L75" s="136"/>
      <c r="M75" s="164"/>
      <c r="N75" s="164"/>
      <c r="O75" s="164"/>
      <c r="P75" s="164"/>
      <c r="Q75" s="164"/>
      <c r="R75" s="164"/>
      <c r="S75" s="164"/>
      <c r="T75" s="164"/>
      <c r="U75" s="164"/>
      <c r="V75" s="164"/>
      <c r="W75" s="164"/>
      <c r="X75" s="654"/>
      <c r="Y75" s="654"/>
      <c r="Z75" s="654"/>
    </row>
    <row r="76" ht="15.75" customHeight="1">
      <c r="A76" s="596">
        <v>36.0</v>
      </c>
      <c r="B76" s="596" t="s">
        <v>1388</v>
      </c>
      <c r="C76" s="599" t="s">
        <v>287</v>
      </c>
      <c r="D76" s="599" t="s">
        <v>1068</v>
      </c>
      <c r="E76" s="599"/>
      <c r="F76" s="676"/>
      <c r="G76" s="136">
        <v>44348.0</v>
      </c>
      <c r="H76" s="136">
        <v>44449.0</v>
      </c>
      <c r="I76" s="669" t="s">
        <v>1344</v>
      </c>
      <c r="J76" s="670"/>
      <c r="K76" s="671">
        <v>44474.0</v>
      </c>
      <c r="L76" s="671">
        <f>K76+5</f>
        <v>44479</v>
      </c>
      <c r="M76" s="678">
        <f>M64</f>
        <v>44573</v>
      </c>
      <c r="N76" s="678">
        <f>M76+8</f>
        <v>44581</v>
      </c>
      <c r="O76" s="675">
        <v>44492.0</v>
      </c>
      <c r="P76" s="675">
        <v>44493.0</v>
      </c>
      <c r="Q76" s="164"/>
      <c r="R76" s="164"/>
      <c r="S76" s="164"/>
      <c r="T76" s="164"/>
      <c r="U76" s="164"/>
      <c r="V76" s="164"/>
      <c r="W76" s="164"/>
      <c r="X76" s="654"/>
      <c r="Y76" s="654"/>
      <c r="Z76" s="654"/>
    </row>
    <row r="77" ht="15.75" customHeight="1">
      <c r="A77" s="596"/>
      <c r="B77" s="596"/>
      <c r="C77" s="596"/>
      <c r="D77" s="596"/>
      <c r="E77" s="665">
        <v>310.716</v>
      </c>
      <c r="F77" s="662">
        <v>310.716</v>
      </c>
      <c r="G77" s="666"/>
      <c r="H77" s="663"/>
      <c r="I77" s="664"/>
      <c r="J77" s="369"/>
      <c r="K77" s="136"/>
      <c r="L77" s="136"/>
      <c r="M77" s="164"/>
      <c r="N77" s="164"/>
      <c r="O77" s="164"/>
      <c r="P77" s="164"/>
      <c r="Q77" s="164"/>
      <c r="R77" s="164"/>
      <c r="S77" s="164"/>
      <c r="T77" s="164"/>
      <c r="U77" s="164"/>
      <c r="V77" s="164"/>
      <c r="W77" s="164"/>
      <c r="X77" s="654"/>
      <c r="Y77" s="654"/>
      <c r="Z77" s="654"/>
    </row>
    <row r="78" ht="15.75" customHeight="1">
      <c r="A78" s="596">
        <v>37.0</v>
      </c>
      <c r="B78" s="596" t="s">
        <v>1389</v>
      </c>
      <c r="C78" s="596" t="s">
        <v>279</v>
      </c>
      <c r="D78" s="596" t="s">
        <v>1390</v>
      </c>
      <c r="E78" s="596"/>
      <c r="F78" s="662"/>
      <c r="G78" s="136">
        <v>44348.0</v>
      </c>
      <c r="H78" s="136">
        <v>44449.0</v>
      </c>
      <c r="I78" s="664"/>
      <c r="J78" s="369"/>
      <c r="K78" s="136"/>
      <c r="L78" s="136"/>
      <c r="M78" s="164"/>
      <c r="N78" s="164"/>
      <c r="O78" s="164"/>
      <c r="P78" s="164"/>
      <c r="Q78" s="164"/>
      <c r="R78" s="164"/>
      <c r="S78" s="164"/>
      <c r="T78" s="164"/>
      <c r="U78" s="164"/>
      <c r="V78" s="164"/>
      <c r="W78" s="164"/>
      <c r="X78" s="654"/>
      <c r="Y78" s="654"/>
      <c r="Z78" s="654"/>
    </row>
    <row r="79" ht="15.75" customHeight="1">
      <c r="A79" s="596"/>
      <c r="B79" s="596"/>
      <c r="C79" s="596"/>
      <c r="D79" s="596"/>
      <c r="E79" s="665">
        <v>555.763</v>
      </c>
      <c r="F79" s="662">
        <v>555.763</v>
      </c>
      <c r="G79" s="666"/>
      <c r="H79" s="663"/>
      <c r="I79" s="664"/>
      <c r="J79" s="369"/>
      <c r="K79" s="136"/>
      <c r="L79" s="136"/>
      <c r="M79" s="164"/>
      <c r="N79" s="164"/>
      <c r="O79" s="164"/>
      <c r="P79" s="164"/>
      <c r="Q79" s="164"/>
      <c r="R79" s="164"/>
      <c r="S79" s="164"/>
      <c r="T79" s="164"/>
      <c r="U79" s="164"/>
      <c r="V79" s="164"/>
      <c r="W79" s="164"/>
      <c r="X79" s="654"/>
      <c r="Y79" s="654"/>
      <c r="Z79" s="654"/>
    </row>
    <row r="80" ht="15.75" customHeight="1">
      <c r="A80" s="596">
        <v>38.0</v>
      </c>
      <c r="B80" s="596" t="s">
        <v>1391</v>
      </c>
      <c r="C80" s="596" t="s">
        <v>279</v>
      </c>
      <c r="D80" s="596" t="s">
        <v>1392</v>
      </c>
      <c r="E80" s="596"/>
      <c r="F80" s="662"/>
      <c r="G80" s="136">
        <v>44348.0</v>
      </c>
      <c r="H80" s="136">
        <v>44449.0</v>
      </c>
      <c r="I80" s="664" t="s">
        <v>1344</v>
      </c>
      <c r="J80" s="369"/>
      <c r="K80" s="136"/>
      <c r="L80" s="136"/>
      <c r="M80" s="164"/>
      <c r="N80" s="164"/>
      <c r="O80" s="164"/>
      <c r="P80" s="164"/>
      <c r="Q80" s="164"/>
      <c r="R80" s="164"/>
      <c r="S80" s="164"/>
      <c r="T80" s="164"/>
      <c r="U80" s="164"/>
      <c r="V80" s="164"/>
      <c r="W80" s="164"/>
      <c r="X80" s="654"/>
      <c r="Y80" s="654"/>
      <c r="Z80" s="654"/>
    </row>
    <row r="81" ht="15.75" customHeight="1">
      <c r="A81" s="596"/>
      <c r="B81" s="596"/>
      <c r="C81" s="596"/>
      <c r="D81" s="596"/>
      <c r="E81" s="665">
        <v>387.518</v>
      </c>
      <c r="F81" s="662">
        <v>387.518</v>
      </c>
      <c r="G81" s="666"/>
      <c r="H81" s="663"/>
      <c r="I81" s="664"/>
      <c r="J81" s="369"/>
      <c r="K81" s="136"/>
      <c r="L81" s="136"/>
      <c r="M81" s="164"/>
      <c r="N81" s="164"/>
      <c r="O81" s="164"/>
      <c r="P81" s="164"/>
      <c r="Q81" s="164"/>
      <c r="R81" s="164"/>
      <c r="S81" s="164"/>
      <c r="T81" s="164"/>
      <c r="U81" s="164"/>
      <c r="V81" s="164"/>
      <c r="W81" s="164"/>
      <c r="X81" s="654"/>
      <c r="Y81" s="654"/>
      <c r="Z81" s="654"/>
    </row>
    <row r="82" ht="15.75" customHeight="1">
      <c r="A82" s="596">
        <v>39.0</v>
      </c>
      <c r="B82" s="596" t="s">
        <v>1393</v>
      </c>
      <c r="C82" s="599" t="s">
        <v>600</v>
      </c>
      <c r="D82" s="599" t="s">
        <v>1394</v>
      </c>
      <c r="E82" s="599"/>
      <c r="F82" s="676"/>
      <c r="G82" s="136">
        <v>44348.0</v>
      </c>
      <c r="H82" s="136">
        <v>44449.0</v>
      </c>
      <c r="I82" s="669" t="s">
        <v>1344</v>
      </c>
      <c r="J82" s="670"/>
      <c r="K82" s="671">
        <v>44455.0</v>
      </c>
      <c r="L82" s="671">
        <f>K82+6</f>
        <v>44461</v>
      </c>
      <c r="M82" s="675">
        <v>44496.0</v>
      </c>
      <c r="N82" s="675">
        <v>44500.0</v>
      </c>
      <c r="O82" s="675">
        <v>44466.0</v>
      </c>
      <c r="P82" s="675">
        <v>44466.0</v>
      </c>
      <c r="Q82" s="164"/>
      <c r="R82" s="164"/>
      <c r="S82" s="164"/>
      <c r="T82" s="164"/>
      <c r="U82" s="164"/>
      <c r="V82" s="164"/>
      <c r="W82" s="164"/>
      <c r="X82" s="654"/>
      <c r="Y82" s="654"/>
      <c r="Z82" s="654"/>
    </row>
    <row r="83" ht="15.75" customHeight="1">
      <c r="A83" s="596"/>
      <c r="B83" s="596"/>
      <c r="C83" s="596"/>
      <c r="D83" s="596"/>
      <c r="E83" s="665">
        <v>364.589</v>
      </c>
      <c r="F83" s="662">
        <v>364.589</v>
      </c>
      <c r="G83" s="666"/>
      <c r="H83" s="663"/>
      <c r="I83" s="664"/>
      <c r="J83" s="369"/>
      <c r="K83" s="136"/>
      <c r="L83" s="136"/>
      <c r="M83" s="164"/>
      <c r="N83" s="164"/>
      <c r="O83" s="164"/>
      <c r="P83" s="164"/>
      <c r="Q83" s="164"/>
      <c r="R83" s="164"/>
      <c r="S83" s="164"/>
      <c r="T83" s="164"/>
      <c r="U83" s="164"/>
      <c r="V83" s="164"/>
      <c r="W83" s="164"/>
      <c r="X83" s="654"/>
      <c r="Y83" s="654"/>
      <c r="Z83" s="654"/>
    </row>
    <row r="84" ht="15.75" customHeight="1">
      <c r="A84" s="596">
        <v>40.0</v>
      </c>
      <c r="B84" s="596" t="s">
        <v>1395</v>
      </c>
      <c r="C84" s="599" t="s">
        <v>334</v>
      </c>
      <c r="D84" s="599" t="s">
        <v>1396</v>
      </c>
      <c r="E84" s="599"/>
      <c r="F84" s="676"/>
      <c r="G84" s="136">
        <v>44348.0</v>
      </c>
      <c r="H84" s="136">
        <v>44397.0</v>
      </c>
      <c r="I84" s="669" t="s">
        <v>1344</v>
      </c>
      <c r="J84" s="670"/>
      <c r="K84" s="671">
        <v>44434.0</v>
      </c>
      <c r="L84" s="671">
        <v>44454.0</v>
      </c>
      <c r="M84" s="679">
        <v>44536.0</v>
      </c>
      <c r="N84" s="679">
        <v>44543.0</v>
      </c>
      <c r="O84" s="675">
        <v>44458.0</v>
      </c>
      <c r="P84" s="675">
        <v>44459.0</v>
      </c>
      <c r="Q84" s="164"/>
      <c r="R84" s="164"/>
      <c r="S84" s="675">
        <v>44540.0</v>
      </c>
      <c r="T84" s="675">
        <v>44558.0</v>
      </c>
      <c r="U84" s="164"/>
      <c r="V84" s="164"/>
      <c r="W84" s="164"/>
      <c r="X84" s="654"/>
      <c r="Y84" s="654"/>
      <c r="Z84" s="654"/>
    </row>
    <row r="85" ht="15.75" customHeight="1">
      <c r="A85" s="596"/>
      <c r="B85" s="596"/>
      <c r="C85" s="596"/>
      <c r="D85" s="596"/>
      <c r="E85" s="665">
        <v>382.628</v>
      </c>
      <c r="F85" s="667">
        <v>1483.914</v>
      </c>
      <c r="G85" s="666"/>
      <c r="H85" s="663"/>
      <c r="I85" s="664"/>
      <c r="J85" s="369"/>
      <c r="K85" s="136"/>
      <c r="L85" s="136"/>
      <c r="M85" s="164"/>
      <c r="N85" s="164"/>
      <c r="O85" s="164"/>
      <c r="P85" s="164"/>
      <c r="Q85" s="164"/>
      <c r="R85" s="164"/>
      <c r="S85" s="164"/>
      <c r="T85" s="164"/>
      <c r="U85" s="164"/>
      <c r="V85" s="164"/>
      <c r="W85" s="164"/>
      <c r="X85" s="654"/>
      <c r="Y85" s="654"/>
      <c r="Z85" s="654"/>
    </row>
    <row r="86" ht="15.75" customHeight="1">
      <c r="A86" s="596">
        <v>41.0</v>
      </c>
      <c r="B86" s="596" t="s">
        <v>1397</v>
      </c>
      <c r="C86" s="599" t="s">
        <v>237</v>
      </c>
      <c r="D86" s="599" t="s">
        <v>1068</v>
      </c>
      <c r="E86" s="599"/>
      <c r="F86" s="668"/>
      <c r="G86" s="136">
        <v>44348.0</v>
      </c>
      <c r="H86" s="136">
        <v>44397.0</v>
      </c>
      <c r="I86" s="669" t="s">
        <v>1342</v>
      </c>
      <c r="J86" s="670"/>
      <c r="K86" s="671">
        <v>44419.0</v>
      </c>
      <c r="L86" s="671">
        <f>K86+10</f>
        <v>44429</v>
      </c>
      <c r="M86" s="675">
        <v>44472.0</v>
      </c>
      <c r="N86" s="675">
        <v>44480.0</v>
      </c>
      <c r="O86" s="675">
        <v>44458.0</v>
      </c>
      <c r="P86" s="675">
        <v>44459.0</v>
      </c>
      <c r="Q86" s="164"/>
      <c r="R86" s="164"/>
      <c r="S86" s="675">
        <v>44540.0</v>
      </c>
      <c r="T86" s="675">
        <v>44558.0</v>
      </c>
      <c r="U86" s="164"/>
      <c r="V86" s="164"/>
      <c r="W86" s="164"/>
      <c r="X86" s="654"/>
      <c r="Y86" s="654"/>
      <c r="Z86" s="654"/>
    </row>
    <row r="87" ht="15.75" customHeight="1">
      <c r="A87" s="596"/>
      <c r="B87" s="596"/>
      <c r="C87" s="596"/>
      <c r="D87" s="596"/>
      <c r="E87" s="665">
        <v>349.29</v>
      </c>
      <c r="F87" s="668"/>
      <c r="G87" s="666"/>
      <c r="H87" s="663"/>
      <c r="I87" s="664"/>
      <c r="J87" s="369"/>
      <c r="K87" s="136"/>
      <c r="L87" s="136"/>
      <c r="M87" s="164"/>
      <c r="N87" s="164"/>
      <c r="O87" s="164"/>
      <c r="P87" s="164"/>
      <c r="Q87" s="164"/>
      <c r="R87" s="164"/>
      <c r="S87" s="164"/>
      <c r="T87" s="164"/>
      <c r="U87" s="164"/>
      <c r="V87" s="164"/>
      <c r="W87" s="164"/>
      <c r="X87" s="654"/>
      <c r="Y87" s="654"/>
      <c r="Z87" s="654"/>
    </row>
    <row r="88" ht="15.75" customHeight="1">
      <c r="A88" s="596">
        <v>42.0</v>
      </c>
      <c r="B88" s="596" t="s">
        <v>1398</v>
      </c>
      <c r="C88" s="599" t="s">
        <v>237</v>
      </c>
      <c r="D88" s="599" t="s">
        <v>1068</v>
      </c>
      <c r="E88" s="599"/>
      <c r="F88" s="668"/>
      <c r="G88" s="136">
        <v>44348.0</v>
      </c>
      <c r="H88" s="136">
        <v>44397.0</v>
      </c>
      <c r="I88" s="669" t="s">
        <v>1342</v>
      </c>
      <c r="J88" s="670"/>
      <c r="K88" s="671">
        <v>44428.0</v>
      </c>
      <c r="L88" s="671">
        <f>K88+6</f>
        <v>44434</v>
      </c>
      <c r="M88" s="675">
        <v>44464.0</v>
      </c>
      <c r="N88" s="675">
        <v>44469.0</v>
      </c>
      <c r="O88" s="675">
        <v>44525.0</v>
      </c>
      <c r="P88" s="675">
        <v>44525.0</v>
      </c>
      <c r="Q88" s="164"/>
      <c r="R88" s="164"/>
      <c r="S88" s="675">
        <v>44540.0</v>
      </c>
      <c r="T88" s="675">
        <v>44558.0</v>
      </c>
      <c r="U88" s="164"/>
      <c r="V88" s="164"/>
      <c r="W88" s="164"/>
      <c r="X88" s="654"/>
      <c r="Y88" s="654"/>
      <c r="Z88" s="654"/>
    </row>
    <row r="89" ht="15.75" customHeight="1">
      <c r="A89" s="596"/>
      <c r="B89" s="596"/>
      <c r="C89" s="596"/>
      <c r="D89" s="596"/>
      <c r="E89" s="665">
        <v>379.079</v>
      </c>
      <c r="F89" s="668"/>
      <c r="G89" s="666"/>
      <c r="H89" s="663"/>
      <c r="I89" s="664"/>
      <c r="J89" s="369"/>
      <c r="K89" s="136"/>
      <c r="L89" s="136"/>
      <c r="M89" s="164"/>
      <c r="N89" s="164"/>
      <c r="O89" s="164"/>
      <c r="P89" s="164"/>
      <c r="Q89" s="164"/>
      <c r="R89" s="164"/>
      <c r="S89" s="164"/>
      <c r="T89" s="164"/>
      <c r="U89" s="164"/>
      <c r="V89" s="164"/>
      <c r="W89" s="164"/>
      <c r="X89" s="654"/>
      <c r="Y89" s="654"/>
      <c r="Z89" s="654"/>
    </row>
    <row r="90" ht="15.75" customHeight="1">
      <c r="A90" s="596">
        <v>43.0</v>
      </c>
      <c r="B90" s="596" t="s">
        <v>1399</v>
      </c>
      <c r="C90" s="599" t="s">
        <v>237</v>
      </c>
      <c r="D90" s="599" t="s">
        <v>1068</v>
      </c>
      <c r="E90" s="599"/>
      <c r="F90" s="668"/>
      <c r="G90" s="136">
        <v>44348.0</v>
      </c>
      <c r="H90" s="136">
        <v>44397.0</v>
      </c>
      <c r="I90" s="669" t="s">
        <v>1342</v>
      </c>
      <c r="J90" s="670"/>
      <c r="K90" s="671">
        <v>44425.0</v>
      </c>
      <c r="L90" s="671">
        <f>K90+13</f>
        <v>44438</v>
      </c>
      <c r="M90" s="675">
        <v>44454.0</v>
      </c>
      <c r="N90" s="675">
        <v>44463.0</v>
      </c>
      <c r="O90" s="675">
        <v>44479.0</v>
      </c>
      <c r="P90" s="675">
        <v>44479.0</v>
      </c>
      <c r="Q90" s="164"/>
      <c r="R90" s="164"/>
      <c r="S90" s="675">
        <v>44540.0</v>
      </c>
      <c r="T90" s="675">
        <v>44558.0</v>
      </c>
      <c r="U90" s="164"/>
      <c r="V90" s="164"/>
      <c r="W90" s="164"/>
      <c r="X90" s="654"/>
      <c r="Y90" s="654"/>
      <c r="Z90" s="654"/>
    </row>
    <row r="91" ht="15.75" customHeight="1">
      <c r="A91" s="596"/>
      <c r="B91" s="596"/>
      <c r="C91" s="596"/>
      <c r="D91" s="596"/>
      <c r="E91" s="665">
        <v>372.917</v>
      </c>
      <c r="F91" s="495"/>
      <c r="G91" s="666"/>
      <c r="H91" s="663"/>
      <c r="I91" s="664"/>
      <c r="J91" s="369"/>
      <c r="K91" s="136"/>
      <c r="L91" s="136"/>
      <c r="M91" s="164"/>
      <c r="N91" s="164"/>
      <c r="O91" s="164"/>
      <c r="P91" s="164"/>
      <c r="Q91" s="164"/>
      <c r="R91" s="164"/>
      <c r="S91" s="164"/>
      <c r="T91" s="164"/>
      <c r="U91" s="164"/>
      <c r="V91" s="164"/>
      <c r="W91" s="164"/>
      <c r="X91" s="654"/>
      <c r="Y91" s="654"/>
      <c r="Z91" s="654"/>
    </row>
    <row r="92" ht="15.75" customHeight="1">
      <c r="A92" s="596">
        <v>44.0</v>
      </c>
      <c r="B92" s="596" t="s">
        <v>1400</v>
      </c>
      <c r="C92" s="599" t="s">
        <v>334</v>
      </c>
      <c r="D92" s="599" t="s">
        <v>1401</v>
      </c>
      <c r="E92" s="599"/>
      <c r="F92" s="676"/>
      <c r="G92" s="136">
        <v>44348.0</v>
      </c>
      <c r="H92" s="136">
        <v>44397.0</v>
      </c>
      <c r="I92" s="669" t="s">
        <v>1344</v>
      </c>
      <c r="J92" s="670"/>
      <c r="K92" s="671">
        <v>44450.0</v>
      </c>
      <c r="L92" s="671">
        <v>44472.0</v>
      </c>
      <c r="M92" s="675">
        <v>44516.0</v>
      </c>
      <c r="N92" s="675">
        <v>44526.0</v>
      </c>
      <c r="O92" s="675">
        <v>44492.0</v>
      </c>
      <c r="P92" s="675">
        <v>44493.0</v>
      </c>
      <c r="Q92" s="164"/>
      <c r="R92" s="164"/>
      <c r="S92" s="675">
        <v>44535.0</v>
      </c>
      <c r="T92" s="675">
        <v>44549.0</v>
      </c>
      <c r="U92" s="164"/>
      <c r="V92" s="164"/>
      <c r="W92" s="164"/>
      <c r="X92" s="654"/>
      <c r="Y92" s="654"/>
      <c r="Z92" s="654"/>
    </row>
    <row r="93" ht="15.75" customHeight="1">
      <c r="A93" s="596"/>
      <c r="B93" s="596"/>
      <c r="C93" s="596"/>
      <c r="D93" s="596"/>
      <c r="E93" s="665">
        <v>373.377</v>
      </c>
      <c r="F93" s="667">
        <v>1935.084</v>
      </c>
      <c r="G93" s="666"/>
      <c r="H93" s="663"/>
      <c r="I93" s="664"/>
      <c r="J93" s="369"/>
      <c r="K93" s="136"/>
      <c r="L93" s="136"/>
      <c r="M93" s="164"/>
      <c r="N93" s="164"/>
      <c r="O93" s="164"/>
      <c r="P93" s="164"/>
      <c r="Q93" s="164"/>
      <c r="R93" s="164"/>
      <c r="S93" s="164"/>
      <c r="T93" s="164"/>
      <c r="U93" s="164"/>
      <c r="V93" s="164"/>
      <c r="W93" s="164"/>
      <c r="X93" s="654"/>
      <c r="Y93" s="654"/>
      <c r="Z93" s="654"/>
    </row>
    <row r="94" ht="15.75" customHeight="1">
      <c r="A94" s="596">
        <v>45.0</v>
      </c>
      <c r="B94" s="596" t="s">
        <v>1402</v>
      </c>
      <c r="C94" s="599" t="s">
        <v>237</v>
      </c>
      <c r="D94" s="599" t="s">
        <v>1068</v>
      </c>
      <c r="E94" s="599"/>
      <c r="F94" s="668"/>
      <c r="G94" s="136">
        <v>44348.0</v>
      </c>
      <c r="H94" s="136">
        <v>44428.0</v>
      </c>
      <c r="I94" s="669" t="s">
        <v>1342</v>
      </c>
      <c r="J94" s="670"/>
      <c r="K94" s="671">
        <v>44439.0</v>
      </c>
      <c r="L94" s="671">
        <v>44449.0</v>
      </c>
      <c r="M94" s="675">
        <v>44475.0</v>
      </c>
      <c r="N94" s="675">
        <v>44481.0</v>
      </c>
      <c r="O94" s="675">
        <v>44479.0</v>
      </c>
      <c r="P94" s="675">
        <v>44479.0</v>
      </c>
      <c r="Q94" s="164"/>
      <c r="R94" s="164"/>
      <c r="S94" s="675">
        <v>44535.0</v>
      </c>
      <c r="T94" s="675">
        <v>44549.0</v>
      </c>
      <c r="U94" s="164"/>
      <c r="V94" s="164"/>
      <c r="W94" s="164"/>
      <c r="X94" s="654"/>
      <c r="Y94" s="654"/>
      <c r="Z94" s="654"/>
    </row>
    <row r="95" ht="15.75" customHeight="1">
      <c r="A95" s="596"/>
      <c r="B95" s="596"/>
      <c r="C95" s="596"/>
      <c r="D95" s="596"/>
      <c r="E95" s="665">
        <v>387.205</v>
      </c>
      <c r="F95" s="668"/>
      <c r="G95" s="666"/>
      <c r="H95" s="663"/>
      <c r="I95" s="664"/>
      <c r="J95" s="369"/>
      <c r="K95" s="136"/>
      <c r="L95" s="136"/>
      <c r="M95" s="164"/>
      <c r="N95" s="164"/>
      <c r="O95" s="164"/>
      <c r="P95" s="164"/>
      <c r="Q95" s="164"/>
      <c r="R95" s="164"/>
      <c r="S95" s="164"/>
      <c r="T95" s="164"/>
      <c r="U95" s="164"/>
      <c r="V95" s="164"/>
      <c r="W95" s="164"/>
      <c r="X95" s="654"/>
      <c r="Y95" s="654"/>
      <c r="Z95" s="654"/>
    </row>
    <row r="96" ht="15.75" customHeight="1">
      <c r="A96" s="596">
        <v>46.0</v>
      </c>
      <c r="B96" s="596" t="s">
        <v>1403</v>
      </c>
      <c r="C96" s="599" t="s">
        <v>237</v>
      </c>
      <c r="D96" s="599" t="s">
        <v>1068</v>
      </c>
      <c r="E96" s="599"/>
      <c r="F96" s="668"/>
      <c r="G96" s="136">
        <v>44348.0</v>
      </c>
      <c r="H96" s="136">
        <v>44428.0</v>
      </c>
      <c r="I96" s="669" t="s">
        <v>1342</v>
      </c>
      <c r="J96" s="670"/>
      <c r="K96" s="671">
        <v>44422.0</v>
      </c>
      <c r="L96" s="671">
        <v>44429.0</v>
      </c>
      <c r="M96" s="675">
        <v>44482.0</v>
      </c>
      <c r="N96" s="675">
        <v>44492.0</v>
      </c>
      <c r="O96" s="675">
        <v>44458.0</v>
      </c>
      <c r="P96" s="675">
        <v>44459.0</v>
      </c>
      <c r="Q96" s="164"/>
      <c r="R96" s="164"/>
      <c r="S96" s="675">
        <v>44535.0</v>
      </c>
      <c r="T96" s="675">
        <v>44549.0</v>
      </c>
      <c r="U96" s="164"/>
      <c r="V96" s="164"/>
      <c r="W96" s="164"/>
      <c r="X96" s="654"/>
      <c r="Y96" s="654"/>
      <c r="Z96" s="654"/>
    </row>
    <row r="97" ht="15.75" customHeight="1">
      <c r="A97" s="596"/>
      <c r="B97" s="596"/>
      <c r="C97" s="596"/>
      <c r="D97" s="596"/>
      <c r="E97" s="665">
        <v>385.358</v>
      </c>
      <c r="F97" s="668"/>
      <c r="G97" s="666"/>
      <c r="H97" s="663"/>
      <c r="I97" s="664"/>
      <c r="J97" s="369"/>
      <c r="K97" s="136"/>
      <c r="L97" s="136"/>
      <c r="M97" s="164"/>
      <c r="N97" s="164"/>
      <c r="O97" s="164"/>
      <c r="P97" s="164"/>
      <c r="Q97" s="164"/>
      <c r="R97" s="164"/>
      <c r="S97" s="164"/>
      <c r="T97" s="164"/>
      <c r="U97" s="164"/>
      <c r="V97" s="164"/>
      <c r="W97" s="164"/>
      <c r="X97" s="654"/>
      <c r="Y97" s="654"/>
      <c r="Z97" s="654"/>
    </row>
    <row r="98" ht="15.75" customHeight="1">
      <c r="A98" s="596">
        <v>47.0</v>
      </c>
      <c r="B98" s="596" t="s">
        <v>1404</v>
      </c>
      <c r="C98" s="599" t="s">
        <v>287</v>
      </c>
      <c r="D98" s="599" t="s">
        <v>1068</v>
      </c>
      <c r="E98" s="599"/>
      <c r="F98" s="668"/>
      <c r="G98" s="136">
        <v>44348.0</v>
      </c>
      <c r="H98" s="136">
        <v>44428.0</v>
      </c>
      <c r="I98" s="669" t="s">
        <v>1342</v>
      </c>
      <c r="J98" s="670"/>
      <c r="K98" s="671">
        <v>44439.0</v>
      </c>
      <c r="L98" s="671">
        <v>44451.0</v>
      </c>
      <c r="M98" s="675">
        <v>44481.0</v>
      </c>
      <c r="N98" s="675">
        <v>44488.0</v>
      </c>
      <c r="O98" s="675">
        <v>44458.0</v>
      </c>
      <c r="P98" s="675">
        <v>44459.0</v>
      </c>
      <c r="Q98" s="164"/>
      <c r="R98" s="164"/>
      <c r="S98" s="675">
        <v>44535.0</v>
      </c>
      <c r="T98" s="675">
        <v>44549.0</v>
      </c>
      <c r="U98" s="164"/>
      <c r="V98" s="164"/>
      <c r="W98" s="164"/>
      <c r="X98" s="654"/>
      <c r="Y98" s="654"/>
      <c r="Z98" s="654"/>
    </row>
    <row r="99" ht="15.75" customHeight="1">
      <c r="A99" s="596"/>
      <c r="B99" s="596"/>
      <c r="C99" s="596"/>
      <c r="D99" s="596"/>
      <c r="E99" s="665">
        <v>403.579</v>
      </c>
      <c r="F99" s="668"/>
      <c r="G99" s="666"/>
      <c r="H99" s="663"/>
      <c r="I99" s="664"/>
      <c r="J99" s="369"/>
      <c r="K99" s="136"/>
      <c r="L99" s="136"/>
      <c r="M99" s="164"/>
      <c r="N99" s="164"/>
      <c r="O99" s="164"/>
      <c r="P99" s="164"/>
      <c r="Q99" s="164"/>
      <c r="R99" s="164"/>
      <c r="S99" s="164"/>
      <c r="T99" s="164"/>
      <c r="U99" s="164"/>
      <c r="V99" s="164"/>
      <c r="W99" s="164"/>
      <c r="X99" s="654"/>
      <c r="Y99" s="654"/>
      <c r="Z99" s="654"/>
    </row>
    <row r="100" ht="15.75" customHeight="1">
      <c r="A100" s="596">
        <v>48.0</v>
      </c>
      <c r="B100" s="596" t="s">
        <v>1405</v>
      </c>
      <c r="C100" s="599" t="s">
        <v>261</v>
      </c>
      <c r="D100" s="599" t="s">
        <v>1068</v>
      </c>
      <c r="E100" s="599"/>
      <c r="F100" s="668"/>
      <c r="G100" s="136">
        <v>44348.0</v>
      </c>
      <c r="H100" s="136">
        <v>44428.0</v>
      </c>
      <c r="I100" s="669" t="s">
        <v>1342</v>
      </c>
      <c r="J100" s="670"/>
      <c r="K100" s="671">
        <v>44439.0</v>
      </c>
      <c r="L100" s="671">
        <f>K100+8</f>
        <v>44447</v>
      </c>
      <c r="M100" s="675">
        <v>44490.0</v>
      </c>
      <c r="N100" s="675">
        <v>44495.0</v>
      </c>
      <c r="O100" s="675">
        <v>44458.0</v>
      </c>
      <c r="P100" s="675">
        <v>44459.0</v>
      </c>
      <c r="Q100" s="164"/>
      <c r="R100" s="164"/>
      <c r="S100" s="675">
        <v>44559.0</v>
      </c>
      <c r="T100" s="675">
        <v>44561.0</v>
      </c>
      <c r="U100" s="164"/>
      <c r="V100" s="164"/>
      <c r="W100" s="164"/>
      <c r="X100" s="654"/>
      <c r="Y100" s="654"/>
      <c r="Z100" s="654"/>
    </row>
    <row r="101" ht="15.75" customHeight="1">
      <c r="A101" s="596"/>
      <c r="B101" s="596"/>
      <c r="C101" s="596"/>
      <c r="D101" s="596"/>
      <c r="E101" s="665">
        <v>385.565</v>
      </c>
      <c r="F101" s="495"/>
      <c r="G101" s="666"/>
      <c r="H101" s="663"/>
      <c r="I101" s="664"/>
      <c r="J101" s="369"/>
      <c r="K101" s="136"/>
      <c r="L101" s="136"/>
      <c r="M101" s="164"/>
      <c r="N101" s="164"/>
      <c r="O101" s="164"/>
      <c r="P101" s="164"/>
      <c r="Q101" s="164"/>
      <c r="R101" s="164"/>
      <c r="S101" s="164"/>
      <c r="T101" s="164"/>
      <c r="U101" s="164"/>
      <c r="V101" s="164"/>
      <c r="W101" s="164"/>
      <c r="X101" s="654"/>
      <c r="Y101" s="654"/>
      <c r="Z101" s="654"/>
    </row>
    <row r="102" ht="15.75" customHeight="1">
      <c r="A102" s="596">
        <v>49.0</v>
      </c>
      <c r="B102" s="596" t="s">
        <v>1406</v>
      </c>
      <c r="C102" s="599" t="s">
        <v>863</v>
      </c>
      <c r="D102" s="599" t="s">
        <v>1407</v>
      </c>
      <c r="E102" s="599"/>
      <c r="F102" s="676"/>
      <c r="G102" s="136">
        <v>44348.0</v>
      </c>
      <c r="H102" s="136">
        <v>44428.0</v>
      </c>
      <c r="I102" s="669" t="s">
        <v>1344</v>
      </c>
      <c r="J102" s="670"/>
      <c r="K102" s="671">
        <v>44453.0</v>
      </c>
      <c r="L102" s="671">
        <f>K102+16</f>
        <v>44469</v>
      </c>
      <c r="M102" s="675">
        <v>44505.0</v>
      </c>
      <c r="N102" s="675">
        <v>44519.0</v>
      </c>
      <c r="O102" s="675">
        <v>44518.0</v>
      </c>
      <c r="P102" s="675">
        <v>44519.0</v>
      </c>
      <c r="Q102" s="164"/>
      <c r="R102" s="164"/>
      <c r="S102" s="678">
        <v>44562.0</v>
      </c>
      <c r="T102" s="678">
        <f>S102+11</f>
        <v>44573</v>
      </c>
      <c r="U102" s="164"/>
      <c r="V102" s="164"/>
      <c r="W102" s="164"/>
      <c r="X102" s="654"/>
      <c r="Y102" s="654"/>
      <c r="Z102" s="654"/>
    </row>
    <row r="103" ht="15.75" customHeight="1">
      <c r="A103" s="596"/>
      <c r="B103" s="596"/>
      <c r="C103" s="596"/>
      <c r="D103" s="596"/>
      <c r="E103" s="665">
        <v>393.362</v>
      </c>
      <c r="F103" s="667">
        <v>785.128</v>
      </c>
      <c r="G103" s="666"/>
      <c r="H103" s="663"/>
      <c r="I103" s="664"/>
      <c r="J103" s="369"/>
      <c r="K103" s="136"/>
      <c r="L103" s="136"/>
      <c r="M103" s="164"/>
      <c r="N103" s="164"/>
      <c r="O103" s="164"/>
      <c r="P103" s="164"/>
      <c r="Q103" s="164"/>
      <c r="R103" s="164"/>
      <c r="S103" s="164"/>
      <c r="T103" s="164"/>
      <c r="U103" s="164"/>
      <c r="V103" s="164"/>
      <c r="W103" s="164"/>
      <c r="X103" s="654"/>
      <c r="Y103" s="654"/>
      <c r="Z103" s="654"/>
    </row>
    <row r="104" ht="15.75" customHeight="1">
      <c r="A104" s="596">
        <v>50.0</v>
      </c>
      <c r="B104" s="596" t="s">
        <v>1408</v>
      </c>
      <c r="C104" s="599" t="s">
        <v>261</v>
      </c>
      <c r="D104" s="599" t="s">
        <v>1068</v>
      </c>
      <c r="E104" s="599"/>
      <c r="F104" s="668"/>
      <c r="G104" s="136">
        <v>44348.0</v>
      </c>
      <c r="H104" s="136">
        <v>44428.0</v>
      </c>
      <c r="I104" s="669" t="s">
        <v>1342</v>
      </c>
      <c r="J104" s="670"/>
      <c r="K104" s="671">
        <v>44433.0</v>
      </c>
      <c r="L104" s="671">
        <f>K104+5</f>
        <v>44438</v>
      </c>
      <c r="M104" s="675">
        <v>44491.0</v>
      </c>
      <c r="N104" s="675">
        <v>44496.0</v>
      </c>
      <c r="O104" s="675">
        <v>44458.0</v>
      </c>
      <c r="P104" s="675">
        <v>44459.0</v>
      </c>
      <c r="Q104" s="164"/>
      <c r="R104" s="164"/>
      <c r="S104" s="678">
        <v>44562.0</v>
      </c>
      <c r="T104" s="678">
        <f>S104+11</f>
        <v>44573</v>
      </c>
      <c r="U104" s="164"/>
      <c r="V104" s="164"/>
      <c r="W104" s="164"/>
      <c r="X104" s="654"/>
      <c r="Y104" s="654"/>
      <c r="Z104" s="654"/>
    </row>
    <row r="105" ht="15.75" customHeight="1">
      <c r="A105" s="596"/>
      <c r="B105" s="596"/>
      <c r="C105" s="596"/>
      <c r="D105" s="596"/>
      <c r="E105" s="665">
        <v>391.766</v>
      </c>
      <c r="F105" s="495"/>
      <c r="G105" s="666"/>
      <c r="H105" s="663"/>
      <c r="I105" s="664"/>
      <c r="J105" s="369"/>
      <c r="K105" s="136"/>
      <c r="L105" s="136"/>
      <c r="M105" s="164"/>
      <c r="N105" s="164"/>
      <c r="O105" s="164"/>
      <c r="P105" s="164"/>
      <c r="Q105" s="164"/>
      <c r="R105" s="164"/>
      <c r="S105" s="164"/>
      <c r="T105" s="164"/>
      <c r="U105" s="164"/>
      <c r="V105" s="164"/>
      <c r="W105" s="164"/>
      <c r="X105" s="654"/>
      <c r="Y105" s="654"/>
      <c r="Z105" s="654"/>
    </row>
    <row r="106" ht="14.25" customHeight="1">
      <c r="A106" s="596">
        <v>51.0</v>
      </c>
      <c r="B106" s="596" t="s">
        <v>1409</v>
      </c>
      <c r="C106" s="599" t="s">
        <v>239</v>
      </c>
      <c r="D106" s="599" t="s">
        <v>1410</v>
      </c>
      <c r="E106" s="599"/>
      <c r="F106" s="676"/>
      <c r="G106" s="136">
        <v>44322.0</v>
      </c>
      <c r="H106" s="136">
        <v>44397.0</v>
      </c>
      <c r="I106" s="669" t="s">
        <v>1344</v>
      </c>
      <c r="J106" s="670"/>
      <c r="K106" s="671">
        <v>44448.0</v>
      </c>
      <c r="L106" s="671">
        <f>K106+20</f>
        <v>44468</v>
      </c>
      <c r="M106" s="675">
        <v>44494.0</v>
      </c>
      <c r="N106" s="675">
        <v>44500.0</v>
      </c>
      <c r="O106" s="675">
        <v>44496.0</v>
      </c>
      <c r="P106" s="675">
        <v>44496.0</v>
      </c>
      <c r="Q106" s="164"/>
      <c r="R106" s="164"/>
      <c r="S106" s="678">
        <v>44562.0</v>
      </c>
      <c r="T106" s="678">
        <f>S106+11</f>
        <v>44573</v>
      </c>
      <c r="U106" s="164"/>
      <c r="V106" s="164"/>
      <c r="W106" s="164"/>
      <c r="X106" s="654"/>
      <c r="Y106" s="654"/>
      <c r="Z106" s="654"/>
    </row>
    <row r="107" ht="15.75" customHeight="1">
      <c r="A107" s="596"/>
      <c r="B107" s="596"/>
      <c r="C107" s="596"/>
      <c r="D107" s="596"/>
      <c r="E107" s="665">
        <v>423.216</v>
      </c>
      <c r="F107" s="667">
        <v>3779.241</v>
      </c>
      <c r="G107" s="666"/>
      <c r="H107" s="663"/>
      <c r="I107" s="664"/>
      <c r="J107" s="369"/>
      <c r="K107" s="136"/>
      <c r="L107" s="136"/>
      <c r="M107" s="164"/>
      <c r="N107" s="164"/>
      <c r="O107" s="164"/>
      <c r="P107" s="164"/>
      <c r="Q107" s="164"/>
      <c r="R107" s="164"/>
      <c r="S107" s="164"/>
      <c r="T107" s="164"/>
      <c r="U107" s="164"/>
      <c r="V107" s="164"/>
      <c r="W107" s="164"/>
      <c r="X107" s="654"/>
      <c r="Y107" s="654"/>
      <c r="Z107" s="654"/>
    </row>
    <row r="108" ht="15.75" customHeight="1">
      <c r="A108" s="596">
        <v>52.0</v>
      </c>
      <c r="B108" s="596" t="s">
        <v>1411</v>
      </c>
      <c r="C108" s="599" t="s">
        <v>249</v>
      </c>
      <c r="D108" s="599" t="s">
        <v>1068</v>
      </c>
      <c r="E108" s="599"/>
      <c r="F108" s="668"/>
      <c r="G108" s="136">
        <v>44322.0</v>
      </c>
      <c r="H108" s="136">
        <v>44397.0</v>
      </c>
      <c r="I108" s="669" t="s">
        <v>1342</v>
      </c>
      <c r="J108" s="670"/>
      <c r="K108" s="671">
        <v>44391.0</v>
      </c>
      <c r="L108" s="671">
        <v>44413.0</v>
      </c>
      <c r="M108" s="675">
        <v>44476.0</v>
      </c>
      <c r="N108" s="675">
        <v>44482.0</v>
      </c>
      <c r="O108" s="675">
        <v>44436.0</v>
      </c>
      <c r="P108" s="675">
        <v>44436.0</v>
      </c>
      <c r="Q108" s="164"/>
      <c r="R108" s="164"/>
      <c r="S108" s="678">
        <f>T106</f>
        <v>44573</v>
      </c>
      <c r="T108" s="678">
        <f>S108+11</f>
        <v>44584</v>
      </c>
      <c r="U108" s="164"/>
      <c r="V108" s="164"/>
      <c r="W108" s="164"/>
      <c r="X108" s="654"/>
      <c r="Y108" s="654"/>
      <c r="Z108" s="654"/>
    </row>
    <row r="109" ht="15.75" customHeight="1">
      <c r="A109" s="596"/>
      <c r="B109" s="596"/>
      <c r="C109" s="596"/>
      <c r="D109" s="596"/>
      <c r="E109" s="665">
        <v>415.097</v>
      </c>
      <c r="F109" s="668"/>
      <c r="G109" s="666"/>
      <c r="H109" s="663"/>
      <c r="I109" s="664"/>
      <c r="J109" s="369"/>
      <c r="K109" s="136"/>
      <c r="L109" s="136"/>
      <c r="M109" s="164"/>
      <c r="N109" s="164"/>
      <c r="O109" s="164"/>
      <c r="P109" s="164"/>
      <c r="Q109" s="164"/>
      <c r="R109" s="164"/>
      <c r="S109" s="164"/>
      <c r="T109" s="164"/>
      <c r="U109" s="164"/>
      <c r="V109" s="164"/>
      <c r="W109" s="164"/>
      <c r="X109" s="654"/>
      <c r="Y109" s="654"/>
      <c r="Z109" s="654"/>
    </row>
    <row r="110" ht="15.75" customHeight="1">
      <c r="A110" s="596">
        <v>53.0</v>
      </c>
      <c r="B110" s="596" t="s">
        <v>1412</v>
      </c>
      <c r="C110" s="599" t="s">
        <v>237</v>
      </c>
      <c r="D110" s="599" t="s">
        <v>1068</v>
      </c>
      <c r="E110" s="599"/>
      <c r="F110" s="668"/>
      <c r="G110" s="136">
        <v>44322.0</v>
      </c>
      <c r="H110" s="136">
        <v>44397.0</v>
      </c>
      <c r="I110" s="669" t="s">
        <v>1342</v>
      </c>
      <c r="J110" s="670"/>
      <c r="K110" s="671">
        <v>44407.0</v>
      </c>
      <c r="L110" s="671">
        <v>44424.0</v>
      </c>
      <c r="M110" s="675">
        <v>44445.0</v>
      </c>
      <c r="N110" s="675">
        <v>44457.0</v>
      </c>
      <c r="O110" s="675">
        <v>44424.0</v>
      </c>
      <c r="P110" s="675">
        <v>44424.0</v>
      </c>
      <c r="Q110" s="164"/>
      <c r="R110" s="164"/>
      <c r="S110" s="678">
        <v>44573.0</v>
      </c>
      <c r="T110" s="678">
        <v>44584.0</v>
      </c>
      <c r="U110" s="164"/>
      <c r="V110" s="164"/>
      <c r="W110" s="164"/>
      <c r="X110" s="654"/>
      <c r="Y110" s="654"/>
      <c r="Z110" s="654"/>
    </row>
    <row r="111" ht="15.75" customHeight="1">
      <c r="A111" s="596"/>
      <c r="B111" s="596"/>
      <c r="C111" s="596"/>
      <c r="D111" s="596"/>
      <c r="E111" s="665">
        <v>424.618</v>
      </c>
      <c r="F111" s="668"/>
      <c r="G111" s="666"/>
      <c r="H111" s="663"/>
      <c r="I111" s="664"/>
      <c r="J111" s="369"/>
      <c r="K111" s="136"/>
      <c r="L111" s="136"/>
      <c r="M111" s="164"/>
      <c r="N111" s="164"/>
      <c r="O111" s="164"/>
      <c r="P111" s="164"/>
      <c r="Q111" s="164"/>
      <c r="R111" s="164"/>
      <c r="S111" s="164"/>
      <c r="T111" s="164"/>
      <c r="U111" s="164"/>
      <c r="V111" s="164"/>
      <c r="W111" s="164"/>
      <c r="X111" s="654"/>
      <c r="Y111" s="654"/>
      <c r="Z111" s="654"/>
    </row>
    <row r="112" ht="15.75" customHeight="1">
      <c r="A112" s="596">
        <v>54.0</v>
      </c>
      <c r="B112" s="596" t="s">
        <v>1413</v>
      </c>
      <c r="C112" s="599" t="s">
        <v>249</v>
      </c>
      <c r="D112" s="599" t="s">
        <v>1068</v>
      </c>
      <c r="E112" s="599"/>
      <c r="F112" s="668"/>
      <c r="G112" s="136">
        <v>44322.0</v>
      </c>
      <c r="H112" s="136">
        <v>44397.0</v>
      </c>
      <c r="I112" s="669" t="s">
        <v>1342</v>
      </c>
      <c r="J112" s="670"/>
      <c r="K112" s="671">
        <v>44412.0</v>
      </c>
      <c r="L112" s="671">
        <v>44421.0</v>
      </c>
      <c r="M112" s="675">
        <v>44470.0</v>
      </c>
      <c r="N112" s="675">
        <v>44476.0</v>
      </c>
      <c r="O112" s="675">
        <v>44425.0</v>
      </c>
      <c r="P112" s="675">
        <v>44425.0</v>
      </c>
      <c r="Q112" s="164"/>
      <c r="R112" s="164"/>
      <c r="S112" s="678">
        <v>44573.0</v>
      </c>
      <c r="T112" s="678">
        <v>44584.0</v>
      </c>
      <c r="U112" s="164"/>
      <c r="V112" s="164"/>
      <c r="W112" s="164"/>
      <c r="X112" s="654"/>
      <c r="Y112" s="654"/>
      <c r="Z112" s="654"/>
    </row>
    <row r="113" ht="15.75" customHeight="1">
      <c r="A113" s="596"/>
      <c r="B113" s="596"/>
      <c r="C113" s="596"/>
      <c r="D113" s="596"/>
      <c r="E113" s="665">
        <v>413.106</v>
      </c>
      <c r="F113" s="668"/>
      <c r="G113" s="666"/>
      <c r="H113" s="663"/>
      <c r="I113" s="664"/>
      <c r="J113" s="369"/>
      <c r="K113" s="136"/>
      <c r="L113" s="136"/>
      <c r="M113" s="164"/>
      <c r="N113" s="164"/>
      <c r="O113" s="164"/>
      <c r="P113" s="164"/>
      <c r="Q113" s="164"/>
      <c r="R113" s="164"/>
      <c r="S113" s="164"/>
      <c r="T113" s="164"/>
      <c r="U113" s="164"/>
      <c r="V113" s="164"/>
      <c r="W113" s="164"/>
      <c r="X113" s="654"/>
      <c r="Y113" s="654"/>
      <c r="Z113" s="654"/>
    </row>
    <row r="114" ht="15.75" customHeight="1">
      <c r="A114" s="596">
        <v>55.0</v>
      </c>
      <c r="B114" s="596" t="s">
        <v>1414</v>
      </c>
      <c r="C114" s="599" t="s">
        <v>237</v>
      </c>
      <c r="D114" s="599" t="s">
        <v>1068</v>
      </c>
      <c r="E114" s="599"/>
      <c r="F114" s="668"/>
      <c r="G114" s="136">
        <v>44322.0</v>
      </c>
      <c r="H114" s="136">
        <v>44397.0</v>
      </c>
      <c r="I114" s="669" t="s">
        <v>1342</v>
      </c>
      <c r="J114" s="670"/>
      <c r="K114" s="671">
        <v>44392.0</v>
      </c>
      <c r="L114" s="671">
        <v>44413.0</v>
      </c>
      <c r="M114" s="675">
        <v>44459.0</v>
      </c>
      <c r="N114" s="675">
        <v>44468.0</v>
      </c>
      <c r="O114" s="675">
        <v>44458.0</v>
      </c>
      <c r="P114" s="675">
        <v>44459.0</v>
      </c>
      <c r="Q114" s="164"/>
      <c r="R114" s="164"/>
      <c r="S114" s="678">
        <v>44573.0</v>
      </c>
      <c r="T114" s="678">
        <v>44584.0</v>
      </c>
      <c r="U114" s="164"/>
      <c r="V114" s="164"/>
      <c r="W114" s="164"/>
      <c r="X114" s="654"/>
      <c r="Y114" s="654"/>
      <c r="Z114" s="654"/>
    </row>
    <row r="115" ht="15.75" customHeight="1">
      <c r="A115" s="596"/>
      <c r="B115" s="596"/>
      <c r="C115" s="596"/>
      <c r="D115" s="596"/>
      <c r="E115" s="665">
        <v>424.946</v>
      </c>
      <c r="F115" s="668"/>
      <c r="G115" s="666"/>
      <c r="H115" s="663"/>
      <c r="I115" s="664"/>
      <c r="J115" s="369"/>
      <c r="K115" s="369"/>
      <c r="L115" s="369"/>
      <c r="M115" s="164"/>
      <c r="N115" s="164"/>
      <c r="O115" s="164"/>
      <c r="P115" s="164"/>
      <c r="Q115" s="164"/>
      <c r="R115" s="164"/>
      <c r="S115" s="164"/>
      <c r="T115" s="164"/>
      <c r="U115" s="164"/>
      <c r="V115" s="164"/>
      <c r="W115" s="164"/>
      <c r="X115" s="654"/>
      <c r="Y115" s="654"/>
      <c r="Z115" s="654"/>
    </row>
    <row r="116" ht="15.75" customHeight="1">
      <c r="A116" s="596">
        <v>56.0</v>
      </c>
      <c r="B116" s="596" t="s">
        <v>1415</v>
      </c>
      <c r="C116" s="599" t="s">
        <v>261</v>
      </c>
      <c r="D116" s="599" t="s">
        <v>1068</v>
      </c>
      <c r="E116" s="599"/>
      <c r="F116" s="668"/>
      <c r="G116" s="136">
        <v>44322.0</v>
      </c>
      <c r="H116" s="136">
        <v>44397.0</v>
      </c>
      <c r="I116" s="669" t="s">
        <v>1342</v>
      </c>
      <c r="J116" s="670"/>
      <c r="K116" s="671">
        <v>44393.0</v>
      </c>
      <c r="L116" s="671">
        <v>44421.0</v>
      </c>
      <c r="M116" s="671">
        <v>44540.0</v>
      </c>
      <c r="N116" s="671">
        <v>44546.0</v>
      </c>
      <c r="O116" s="675">
        <v>44427.0</v>
      </c>
      <c r="P116" s="675">
        <v>44427.0</v>
      </c>
      <c r="Q116" s="164"/>
      <c r="R116" s="164"/>
      <c r="S116" s="164"/>
      <c r="T116" s="164"/>
      <c r="U116" s="164"/>
      <c r="V116" s="164"/>
      <c r="W116" s="164"/>
      <c r="X116" s="654"/>
      <c r="Y116" s="654"/>
      <c r="Z116" s="654"/>
    </row>
    <row r="117" ht="15.75" customHeight="1">
      <c r="A117" s="596"/>
      <c r="B117" s="596"/>
      <c r="C117" s="596"/>
      <c r="D117" s="596"/>
      <c r="E117" s="665">
        <v>414.177</v>
      </c>
      <c r="F117" s="668"/>
      <c r="G117" s="666"/>
      <c r="H117" s="663"/>
      <c r="I117" s="664"/>
      <c r="J117" s="369"/>
      <c r="K117" s="136"/>
      <c r="L117" s="136"/>
      <c r="M117" s="164"/>
      <c r="N117" s="164"/>
      <c r="O117" s="164"/>
      <c r="P117" s="164"/>
      <c r="Q117" s="164"/>
      <c r="R117" s="164"/>
      <c r="S117" s="678">
        <v>44573.0</v>
      </c>
      <c r="T117" s="678">
        <v>44584.0</v>
      </c>
      <c r="U117" s="164"/>
      <c r="V117" s="164"/>
      <c r="W117" s="164"/>
      <c r="X117" s="654"/>
      <c r="Y117" s="654"/>
      <c r="Z117" s="654"/>
    </row>
    <row r="118" ht="15.75" customHeight="1">
      <c r="A118" s="596">
        <v>57.0</v>
      </c>
      <c r="B118" s="596" t="s">
        <v>1416</v>
      </c>
      <c r="C118" s="599" t="s">
        <v>237</v>
      </c>
      <c r="D118" s="599" t="s">
        <v>1068</v>
      </c>
      <c r="E118" s="599"/>
      <c r="F118" s="668"/>
      <c r="G118" s="136">
        <v>44322.0</v>
      </c>
      <c r="H118" s="136">
        <v>44397.0</v>
      </c>
      <c r="I118" s="669" t="s">
        <v>1344</v>
      </c>
      <c r="J118" s="670"/>
      <c r="K118" s="671">
        <v>44421.0</v>
      </c>
      <c r="L118" s="671">
        <v>44427.0</v>
      </c>
      <c r="M118" s="675">
        <v>44489.0</v>
      </c>
      <c r="N118" s="675">
        <v>44500.0</v>
      </c>
      <c r="O118" s="675">
        <v>44427.0</v>
      </c>
      <c r="P118" s="675">
        <v>44427.0</v>
      </c>
      <c r="Q118" s="164"/>
      <c r="R118" s="164"/>
      <c r="S118" s="164"/>
      <c r="T118" s="164"/>
      <c r="U118" s="164"/>
      <c r="V118" s="164"/>
      <c r="W118" s="164"/>
      <c r="X118" s="654"/>
      <c r="Y118" s="654"/>
      <c r="Z118" s="654"/>
    </row>
    <row r="119" ht="15.75" customHeight="1">
      <c r="A119" s="596"/>
      <c r="B119" s="596"/>
      <c r="C119" s="596"/>
      <c r="D119" s="596"/>
      <c r="E119" s="665">
        <v>425.219</v>
      </c>
      <c r="F119" s="668"/>
      <c r="G119" s="666"/>
      <c r="H119" s="663"/>
      <c r="I119" s="664"/>
      <c r="J119" s="369"/>
      <c r="K119" s="136"/>
      <c r="L119" s="136"/>
      <c r="M119" s="164"/>
      <c r="N119" s="164"/>
      <c r="O119" s="164"/>
      <c r="P119" s="164"/>
      <c r="Q119" s="164"/>
      <c r="R119" s="164"/>
      <c r="S119" s="164"/>
      <c r="T119" s="164"/>
      <c r="U119" s="164"/>
      <c r="V119" s="164"/>
      <c r="W119" s="164"/>
      <c r="X119" s="654"/>
      <c r="Y119" s="654"/>
      <c r="Z119" s="654"/>
    </row>
    <row r="120" ht="15.75" customHeight="1">
      <c r="A120" s="596">
        <v>58.0</v>
      </c>
      <c r="B120" s="596" t="s">
        <v>1417</v>
      </c>
      <c r="C120" s="599" t="s">
        <v>261</v>
      </c>
      <c r="D120" s="599" t="s">
        <v>1068</v>
      </c>
      <c r="E120" s="599"/>
      <c r="F120" s="668"/>
      <c r="G120" s="136">
        <v>44322.0</v>
      </c>
      <c r="H120" s="136">
        <v>44397.0</v>
      </c>
      <c r="I120" s="669" t="s">
        <v>1418</v>
      </c>
      <c r="J120" s="670"/>
      <c r="K120" s="671">
        <v>44484.0</v>
      </c>
      <c r="L120" s="671">
        <v>44500.0</v>
      </c>
      <c r="M120" s="671">
        <v>44530.0</v>
      </c>
      <c r="N120" s="679">
        <v>44537.0</v>
      </c>
      <c r="O120" s="675">
        <v>44520.0</v>
      </c>
      <c r="P120" s="675">
        <v>44521.0</v>
      </c>
      <c r="Q120" s="164"/>
      <c r="R120" s="164"/>
      <c r="S120" s="678">
        <v>44573.0</v>
      </c>
      <c r="T120" s="678">
        <v>44584.0</v>
      </c>
      <c r="U120" s="164"/>
      <c r="V120" s="164"/>
      <c r="W120" s="164"/>
      <c r="X120" s="654"/>
      <c r="Y120" s="654"/>
      <c r="Z120" s="654"/>
    </row>
    <row r="121" ht="15.75" customHeight="1">
      <c r="A121" s="596"/>
      <c r="B121" s="596"/>
      <c r="C121" s="596"/>
      <c r="D121" s="596"/>
      <c r="E121" s="665">
        <v>413.695</v>
      </c>
      <c r="F121" s="668"/>
      <c r="G121" s="666"/>
      <c r="H121" s="663"/>
      <c r="I121" s="664"/>
      <c r="J121" s="369"/>
      <c r="K121" s="136"/>
      <c r="L121" s="136"/>
      <c r="M121" s="164"/>
      <c r="N121" s="164"/>
      <c r="O121" s="164"/>
      <c r="P121" s="164"/>
      <c r="Q121" s="164"/>
      <c r="R121" s="164"/>
      <c r="S121" s="164"/>
      <c r="T121" s="164"/>
      <c r="U121" s="164"/>
      <c r="V121" s="164"/>
      <c r="W121" s="164"/>
      <c r="X121" s="654"/>
      <c r="Y121" s="654"/>
      <c r="Z121" s="654"/>
    </row>
    <row r="122" ht="15.75" customHeight="1">
      <c r="A122" s="596">
        <v>59.0</v>
      </c>
      <c r="B122" s="596" t="s">
        <v>1419</v>
      </c>
      <c r="C122" s="599" t="s">
        <v>237</v>
      </c>
      <c r="D122" s="599" t="s">
        <v>1068</v>
      </c>
      <c r="E122" s="599"/>
      <c r="F122" s="668"/>
      <c r="G122" s="136">
        <v>44322.0</v>
      </c>
      <c r="H122" s="136">
        <v>44397.0</v>
      </c>
      <c r="I122" s="669" t="s">
        <v>1344</v>
      </c>
      <c r="J122" s="670"/>
      <c r="K122" s="671">
        <v>44458.0</v>
      </c>
      <c r="L122" s="671">
        <v>44468.0</v>
      </c>
      <c r="M122" s="675">
        <v>44521.0</v>
      </c>
      <c r="N122" s="675">
        <v>44529.0</v>
      </c>
      <c r="O122" s="675">
        <v>44475.0</v>
      </c>
      <c r="P122" s="675">
        <v>44476.0</v>
      </c>
      <c r="Q122" s="164"/>
      <c r="R122" s="164"/>
      <c r="S122" s="678">
        <v>44573.0</v>
      </c>
      <c r="T122" s="678">
        <v>44584.0</v>
      </c>
      <c r="U122" s="164"/>
      <c r="V122" s="164"/>
      <c r="W122" s="164"/>
      <c r="X122" s="654"/>
      <c r="Y122" s="654"/>
      <c r="Z122" s="654"/>
    </row>
    <row r="123" ht="15.75" customHeight="1">
      <c r="A123" s="596"/>
      <c r="B123" s="596"/>
      <c r="C123" s="596"/>
      <c r="D123" s="596"/>
      <c r="E123" s="665">
        <v>425.167</v>
      </c>
      <c r="F123" s="495"/>
      <c r="G123" s="666"/>
      <c r="H123" s="663"/>
      <c r="I123" s="664"/>
      <c r="J123" s="369"/>
      <c r="K123" s="136"/>
      <c r="L123" s="136"/>
      <c r="M123" s="164"/>
      <c r="N123" s="164"/>
      <c r="O123" s="164"/>
      <c r="P123" s="164"/>
      <c r="Q123" s="164"/>
      <c r="R123" s="164"/>
      <c r="S123" s="164"/>
      <c r="T123" s="164"/>
      <c r="U123" s="164"/>
      <c r="V123" s="164"/>
      <c r="W123" s="164"/>
      <c r="X123" s="654"/>
      <c r="Y123" s="654"/>
      <c r="Z123" s="654"/>
    </row>
    <row r="124" ht="15.75" customHeight="1">
      <c r="A124" s="596">
        <v>60.0</v>
      </c>
      <c r="B124" s="596" t="s">
        <v>1420</v>
      </c>
      <c r="C124" s="599" t="s">
        <v>415</v>
      </c>
      <c r="D124" s="599" t="s">
        <v>1421</v>
      </c>
      <c r="E124" s="599"/>
      <c r="F124" s="676"/>
      <c r="G124" s="136">
        <v>44322.0</v>
      </c>
      <c r="H124" s="136">
        <v>44533.0</v>
      </c>
      <c r="I124" s="669" t="s">
        <v>1344</v>
      </c>
      <c r="J124" s="240"/>
      <c r="K124" s="671">
        <v>44531.0</v>
      </c>
      <c r="L124" s="671">
        <v>44543.0</v>
      </c>
      <c r="M124" s="671">
        <v>44555.0</v>
      </c>
      <c r="N124" s="671">
        <v>44561.0</v>
      </c>
      <c r="O124" s="164"/>
      <c r="P124" s="164"/>
      <c r="Q124" s="164"/>
      <c r="R124" s="164"/>
      <c r="S124" s="678">
        <v>44584.0</v>
      </c>
      <c r="T124" s="678">
        <f>S124+8</f>
        <v>44592</v>
      </c>
      <c r="U124" s="164"/>
      <c r="V124" s="164"/>
      <c r="W124" s="164"/>
      <c r="X124" s="654"/>
      <c r="Y124" s="654"/>
      <c r="Z124" s="654"/>
    </row>
    <row r="125" ht="15.75" customHeight="1">
      <c r="A125" s="596"/>
      <c r="B125" s="596"/>
      <c r="C125" s="596"/>
      <c r="D125" s="596"/>
      <c r="E125" s="665">
        <v>290.0</v>
      </c>
      <c r="F125" s="667">
        <f>SUM(E125:E133)</f>
        <v>1933.745</v>
      </c>
      <c r="G125" s="666"/>
      <c r="H125" s="663"/>
      <c r="I125" s="664"/>
      <c r="J125" s="369"/>
      <c r="K125" s="136"/>
      <c r="L125" s="136"/>
      <c r="M125" s="326"/>
      <c r="N125" s="164"/>
      <c r="O125" s="164"/>
      <c r="P125" s="164"/>
      <c r="Q125" s="164"/>
      <c r="R125" s="164"/>
      <c r="S125" s="164"/>
      <c r="T125" s="164"/>
      <c r="U125" s="164"/>
      <c r="V125" s="164"/>
      <c r="W125" s="164"/>
      <c r="X125" s="654"/>
      <c r="Y125" s="654"/>
      <c r="Z125" s="654"/>
    </row>
    <row r="126" ht="15.75" customHeight="1">
      <c r="A126" s="596">
        <v>61.0</v>
      </c>
      <c r="B126" s="596" t="s">
        <v>1422</v>
      </c>
      <c r="C126" s="596" t="s">
        <v>239</v>
      </c>
      <c r="D126" s="596" t="s">
        <v>1423</v>
      </c>
      <c r="E126" s="596"/>
      <c r="F126" s="668"/>
      <c r="G126" s="136">
        <v>44322.0</v>
      </c>
      <c r="H126" s="136">
        <v>44533.0</v>
      </c>
      <c r="I126" s="664" t="s">
        <v>1344</v>
      </c>
      <c r="J126" s="369"/>
      <c r="K126" s="671">
        <v>44542.0</v>
      </c>
      <c r="L126" s="671">
        <v>44561.0</v>
      </c>
      <c r="M126" s="678">
        <v>44581.0</v>
      </c>
      <c r="N126" s="678">
        <f>M126+11</f>
        <v>44592</v>
      </c>
      <c r="O126" s="164"/>
      <c r="P126" s="164"/>
      <c r="Q126" s="164"/>
      <c r="R126" s="164"/>
      <c r="S126" s="678">
        <v>44584.0</v>
      </c>
      <c r="T126" s="678">
        <f>S126+8</f>
        <v>44592</v>
      </c>
      <c r="U126" s="164"/>
      <c r="V126" s="164"/>
      <c r="W126" s="164"/>
      <c r="X126" s="654"/>
      <c r="Y126" s="654"/>
      <c r="Z126" s="654"/>
    </row>
    <row r="127" ht="15.75" customHeight="1">
      <c r="A127" s="596"/>
      <c r="B127" s="596"/>
      <c r="C127" s="596"/>
      <c r="D127" s="596"/>
      <c r="E127" s="665">
        <v>429.52</v>
      </c>
      <c r="F127" s="668"/>
      <c r="G127" s="666"/>
      <c r="H127" s="663"/>
      <c r="I127" s="664"/>
      <c r="J127" s="369"/>
      <c r="K127" s="136"/>
      <c r="L127" s="136"/>
      <c r="M127" s="164"/>
      <c r="N127" s="164"/>
      <c r="O127" s="164"/>
      <c r="P127" s="164"/>
      <c r="Q127" s="164"/>
      <c r="R127" s="164"/>
      <c r="S127" s="164"/>
      <c r="T127" s="164"/>
      <c r="U127" s="164"/>
      <c r="V127" s="164"/>
      <c r="W127" s="164"/>
      <c r="X127" s="654"/>
      <c r="Y127" s="654"/>
      <c r="Z127" s="654"/>
    </row>
    <row r="128" ht="15.75" customHeight="1">
      <c r="A128" s="596">
        <v>62.0</v>
      </c>
      <c r="B128" s="596" t="s">
        <v>1424</v>
      </c>
      <c r="C128" s="596" t="s">
        <v>249</v>
      </c>
      <c r="D128" s="596" t="s">
        <v>1068</v>
      </c>
      <c r="E128" s="596"/>
      <c r="F128" s="668"/>
      <c r="G128" s="136">
        <v>44322.0</v>
      </c>
      <c r="H128" s="136">
        <v>44533.0</v>
      </c>
      <c r="I128" s="664" t="s">
        <v>1342</v>
      </c>
      <c r="J128" s="369"/>
      <c r="K128" s="671">
        <v>44545.0</v>
      </c>
      <c r="L128" s="671">
        <v>44560.0</v>
      </c>
      <c r="M128" s="678">
        <f>N128-8</f>
        <v>44573</v>
      </c>
      <c r="N128" s="678">
        <f>M126</f>
        <v>44581</v>
      </c>
      <c r="O128" s="164"/>
      <c r="P128" s="164"/>
      <c r="Q128" s="164"/>
      <c r="R128" s="164"/>
      <c r="S128" s="164"/>
      <c r="T128" s="164"/>
      <c r="U128" s="164"/>
      <c r="V128" s="164"/>
      <c r="W128" s="164"/>
      <c r="X128" s="654"/>
      <c r="Y128" s="654"/>
      <c r="Z128" s="654"/>
    </row>
    <row r="129" ht="15.75" customHeight="1">
      <c r="A129" s="596"/>
      <c r="B129" s="596"/>
      <c r="C129" s="596"/>
      <c r="D129" s="596"/>
      <c r="E129" s="665">
        <v>409.485</v>
      </c>
      <c r="F129" s="668"/>
      <c r="G129" s="666"/>
      <c r="H129" s="663"/>
      <c r="I129" s="664"/>
      <c r="J129" s="369"/>
      <c r="K129" s="136"/>
      <c r="L129" s="136"/>
      <c r="M129" s="164"/>
      <c r="N129" s="164"/>
      <c r="O129" s="164"/>
      <c r="P129" s="164"/>
      <c r="Q129" s="164"/>
      <c r="R129" s="164"/>
      <c r="S129" s="164"/>
      <c r="T129" s="164"/>
      <c r="U129" s="164"/>
      <c r="V129" s="164"/>
      <c r="W129" s="164"/>
      <c r="X129" s="654"/>
      <c r="Y129" s="654"/>
      <c r="Z129" s="654"/>
    </row>
    <row r="130" ht="15.75" customHeight="1">
      <c r="A130" s="596">
        <v>63.0</v>
      </c>
      <c r="B130" s="596" t="s">
        <v>1425</v>
      </c>
      <c r="C130" s="596" t="s">
        <v>389</v>
      </c>
      <c r="D130" s="596" t="s">
        <v>1426</v>
      </c>
      <c r="E130" s="596"/>
      <c r="F130" s="668"/>
      <c r="G130" s="136">
        <v>44322.0</v>
      </c>
      <c r="H130" s="136">
        <v>44533.0</v>
      </c>
      <c r="I130" s="664" t="s">
        <v>1344</v>
      </c>
      <c r="J130" s="369"/>
      <c r="K130" s="671">
        <v>44542.0</v>
      </c>
      <c r="L130" s="671">
        <v>44560.0</v>
      </c>
      <c r="M130" s="678">
        <v>44581.0</v>
      </c>
      <c r="N130" s="678">
        <f>M130+11</f>
        <v>44592</v>
      </c>
      <c r="O130" s="164"/>
      <c r="P130" s="164"/>
      <c r="Q130" s="164"/>
      <c r="R130" s="164"/>
      <c r="S130" s="164"/>
      <c r="T130" s="164"/>
      <c r="U130" s="164"/>
      <c r="V130" s="164"/>
      <c r="W130" s="164"/>
      <c r="X130" s="654"/>
      <c r="Y130" s="654"/>
      <c r="Z130" s="654"/>
    </row>
    <row r="131" ht="15.75" customHeight="1">
      <c r="A131" s="596"/>
      <c r="B131" s="596"/>
      <c r="C131" s="596"/>
      <c r="D131" s="596"/>
      <c r="E131" s="665">
        <v>377.605</v>
      </c>
      <c r="F131" s="668"/>
      <c r="G131" s="666"/>
      <c r="H131" s="663"/>
      <c r="I131" s="664"/>
      <c r="J131" s="369"/>
      <c r="K131" s="136"/>
      <c r="L131" s="136"/>
      <c r="M131" s="164"/>
      <c r="N131" s="164"/>
      <c r="O131" s="164"/>
      <c r="P131" s="164"/>
      <c r="Q131" s="164"/>
      <c r="R131" s="164"/>
      <c r="S131" s="164"/>
      <c r="T131" s="164"/>
      <c r="U131" s="164"/>
      <c r="V131" s="164"/>
      <c r="W131" s="164"/>
      <c r="X131" s="654"/>
      <c r="Y131" s="654"/>
      <c r="Z131" s="654"/>
    </row>
    <row r="132" ht="15.75" customHeight="1">
      <c r="A132" s="596">
        <v>64.0</v>
      </c>
      <c r="B132" s="596" t="s">
        <v>1427</v>
      </c>
      <c r="C132" s="596" t="s">
        <v>261</v>
      </c>
      <c r="D132" s="596" t="s">
        <v>1068</v>
      </c>
      <c r="E132" s="596"/>
      <c r="F132" s="668"/>
      <c r="G132" s="136">
        <v>44322.0</v>
      </c>
      <c r="H132" s="136">
        <v>44533.0</v>
      </c>
      <c r="I132" s="664" t="s">
        <v>1344</v>
      </c>
      <c r="J132" s="369"/>
      <c r="K132" s="671">
        <v>44531.0</v>
      </c>
      <c r="L132" s="671">
        <v>44540.0</v>
      </c>
      <c r="M132" s="671">
        <v>44547.0</v>
      </c>
      <c r="N132" s="671">
        <v>44556.0</v>
      </c>
      <c r="O132" s="164"/>
      <c r="P132" s="164"/>
      <c r="Q132" s="164"/>
      <c r="R132" s="164"/>
      <c r="S132" s="164"/>
      <c r="T132" s="164"/>
      <c r="U132" s="164"/>
      <c r="V132" s="164"/>
      <c r="W132" s="164"/>
      <c r="X132" s="654"/>
      <c r="Y132" s="654"/>
      <c r="Z132" s="654"/>
    </row>
    <row r="133" ht="15.75" customHeight="1">
      <c r="A133" s="596"/>
      <c r="B133" s="596"/>
      <c r="C133" s="596"/>
      <c r="D133" s="596"/>
      <c r="E133" s="665">
        <v>427.135</v>
      </c>
      <c r="F133" s="495"/>
      <c r="G133" s="666"/>
      <c r="H133" s="663"/>
      <c r="I133" s="664"/>
      <c r="J133" s="369"/>
      <c r="K133" s="164"/>
      <c r="L133" s="164"/>
      <c r="M133" s="164"/>
      <c r="N133" s="164"/>
      <c r="O133" s="164"/>
      <c r="P133" s="164"/>
      <c r="Q133" s="164"/>
      <c r="R133" s="164"/>
      <c r="S133" s="164"/>
      <c r="T133" s="164"/>
      <c r="U133" s="164"/>
      <c r="V133" s="164"/>
      <c r="W133" s="164"/>
      <c r="X133" s="654"/>
      <c r="Y133" s="654"/>
      <c r="Z133" s="654"/>
    </row>
    <row r="134" ht="15.75" customHeight="1">
      <c r="A134" s="596">
        <v>65.0</v>
      </c>
      <c r="B134" s="596" t="s">
        <v>1428</v>
      </c>
      <c r="C134" s="596" t="s">
        <v>257</v>
      </c>
      <c r="D134" s="596" t="s">
        <v>1429</v>
      </c>
      <c r="E134" s="596"/>
      <c r="F134" s="662"/>
      <c r="G134" s="136">
        <v>44322.0</v>
      </c>
      <c r="H134" s="136">
        <v>44533.0</v>
      </c>
      <c r="I134" s="664"/>
      <c r="J134" s="369"/>
      <c r="K134" s="678">
        <v>44562.0</v>
      </c>
      <c r="L134" s="678">
        <f>K134+16</f>
        <v>44578</v>
      </c>
      <c r="M134" s="164"/>
      <c r="N134" s="164"/>
      <c r="O134" s="164"/>
      <c r="P134" s="164"/>
      <c r="Q134" s="164"/>
      <c r="R134" s="164"/>
      <c r="S134" s="164"/>
      <c r="T134" s="164"/>
      <c r="U134" s="164"/>
      <c r="V134" s="164"/>
      <c r="W134" s="164"/>
      <c r="X134" s="654"/>
      <c r="Y134" s="654"/>
      <c r="Z134" s="654"/>
    </row>
    <row r="135" ht="15.75" customHeight="1">
      <c r="A135" s="596"/>
      <c r="B135" s="596"/>
      <c r="C135" s="596"/>
      <c r="D135" s="596"/>
      <c r="E135" s="665">
        <v>377.065</v>
      </c>
      <c r="F135" s="667">
        <f>SUM(E135:E141)</f>
        <v>1402.828</v>
      </c>
      <c r="G135" s="666"/>
      <c r="H135" s="663"/>
      <c r="I135" s="664"/>
      <c r="J135" s="369"/>
      <c r="K135" s="164"/>
      <c r="L135" s="164"/>
      <c r="M135" s="164"/>
      <c r="N135" s="164"/>
      <c r="O135" s="164"/>
      <c r="P135" s="164"/>
      <c r="Q135" s="164"/>
      <c r="R135" s="164"/>
      <c r="S135" s="164"/>
      <c r="T135" s="164"/>
      <c r="U135" s="164"/>
      <c r="V135" s="164"/>
      <c r="W135" s="164"/>
      <c r="X135" s="654"/>
      <c r="Y135" s="654"/>
      <c r="Z135" s="654"/>
    </row>
    <row r="136" ht="15.75" customHeight="1">
      <c r="A136" s="596">
        <v>66.0</v>
      </c>
      <c r="B136" s="596" t="s">
        <v>1430</v>
      </c>
      <c r="C136" s="596" t="s">
        <v>237</v>
      </c>
      <c r="D136" s="596" t="s">
        <v>1068</v>
      </c>
      <c r="E136" s="596"/>
      <c r="F136" s="668"/>
      <c r="G136" s="136">
        <v>44322.0</v>
      </c>
      <c r="H136" s="136">
        <v>44533.0</v>
      </c>
      <c r="I136" s="664" t="s">
        <v>1344</v>
      </c>
      <c r="J136" s="369"/>
      <c r="K136" s="671">
        <v>44547.0</v>
      </c>
      <c r="L136" s="671">
        <v>44560.0</v>
      </c>
      <c r="M136" s="678">
        <v>44573.0</v>
      </c>
      <c r="N136" s="678">
        <v>44580.0</v>
      </c>
      <c r="O136" s="164"/>
      <c r="P136" s="164"/>
      <c r="Q136" s="164"/>
      <c r="R136" s="164"/>
      <c r="S136" s="164"/>
      <c r="T136" s="164"/>
      <c r="U136" s="164"/>
      <c r="V136" s="164"/>
      <c r="W136" s="164"/>
      <c r="X136" s="654"/>
      <c r="Y136" s="654"/>
      <c r="Z136" s="654"/>
    </row>
    <row r="137" ht="15.75" customHeight="1">
      <c r="A137" s="596"/>
      <c r="B137" s="596"/>
      <c r="C137" s="596"/>
      <c r="D137" s="596"/>
      <c r="E137" s="665">
        <v>341.998</v>
      </c>
      <c r="F137" s="668"/>
      <c r="G137" s="666"/>
      <c r="H137" s="663"/>
      <c r="I137" s="664"/>
      <c r="J137" s="369"/>
      <c r="K137" s="164"/>
      <c r="L137" s="164"/>
      <c r="M137" s="164"/>
      <c r="N137" s="164"/>
      <c r="O137" s="164"/>
      <c r="P137" s="164"/>
      <c r="Q137" s="164"/>
      <c r="R137" s="164"/>
      <c r="S137" s="164"/>
      <c r="T137" s="164"/>
      <c r="U137" s="164"/>
      <c r="V137" s="164"/>
      <c r="W137" s="164"/>
      <c r="X137" s="654"/>
      <c r="Y137" s="654"/>
      <c r="Z137" s="654"/>
    </row>
    <row r="138" ht="15.75" customHeight="1">
      <c r="A138" s="596">
        <v>67.0</v>
      </c>
      <c r="B138" s="596" t="s">
        <v>1431</v>
      </c>
      <c r="C138" s="596" t="s">
        <v>245</v>
      </c>
      <c r="D138" s="596" t="s">
        <v>1068</v>
      </c>
      <c r="E138" s="596"/>
      <c r="F138" s="668"/>
      <c r="G138" s="136">
        <v>44322.0</v>
      </c>
      <c r="H138" s="136">
        <v>44533.0</v>
      </c>
      <c r="I138" s="664"/>
      <c r="J138" s="369"/>
      <c r="K138" s="672">
        <f>L134</f>
        <v>44578</v>
      </c>
      <c r="L138" s="672">
        <f>K138+8</f>
        <v>44586</v>
      </c>
      <c r="M138" s="164"/>
      <c r="N138" s="164"/>
      <c r="O138" s="164"/>
      <c r="P138" s="164"/>
      <c r="Q138" s="164"/>
      <c r="R138" s="164"/>
      <c r="S138" s="164"/>
      <c r="T138" s="164"/>
      <c r="U138" s="164"/>
      <c r="V138" s="164"/>
      <c r="W138" s="164"/>
      <c r="X138" s="654"/>
      <c r="Y138" s="654"/>
      <c r="Z138" s="654"/>
    </row>
    <row r="139" ht="15.75" customHeight="1">
      <c r="A139" s="596"/>
      <c r="B139" s="596"/>
      <c r="C139" s="596"/>
      <c r="D139" s="596"/>
      <c r="E139" s="665">
        <v>342.162</v>
      </c>
      <c r="F139" s="668"/>
      <c r="G139" s="666"/>
      <c r="H139" s="663"/>
      <c r="I139" s="664"/>
      <c r="J139" s="369"/>
      <c r="K139" s="164"/>
      <c r="L139" s="164"/>
      <c r="M139" s="164"/>
      <c r="N139" s="164"/>
      <c r="O139" s="164"/>
      <c r="P139" s="164"/>
      <c r="Q139" s="164"/>
      <c r="R139" s="164"/>
      <c r="S139" s="164"/>
      <c r="T139" s="164"/>
      <c r="U139" s="164"/>
      <c r="V139" s="164"/>
      <c r="W139" s="164"/>
      <c r="X139" s="654"/>
      <c r="Y139" s="654"/>
      <c r="Z139" s="654"/>
    </row>
    <row r="140" ht="15.75" customHeight="1">
      <c r="A140" s="596">
        <v>68.0</v>
      </c>
      <c r="B140" s="596" t="s">
        <v>1432</v>
      </c>
      <c r="C140" s="596" t="s">
        <v>245</v>
      </c>
      <c r="D140" s="596" t="s">
        <v>1068</v>
      </c>
      <c r="E140" s="596"/>
      <c r="F140" s="668"/>
      <c r="G140" s="136">
        <v>44322.0</v>
      </c>
      <c r="H140" s="136">
        <v>44533.0</v>
      </c>
      <c r="I140" s="664"/>
      <c r="J140" s="369"/>
      <c r="K140" s="678">
        <f>L138</f>
        <v>44586</v>
      </c>
      <c r="L140" s="678">
        <f>K140+6</f>
        <v>44592</v>
      </c>
      <c r="M140" s="164"/>
      <c r="N140" s="164"/>
      <c r="O140" s="164"/>
      <c r="P140" s="164"/>
      <c r="Q140" s="164"/>
      <c r="R140" s="164"/>
      <c r="S140" s="164"/>
      <c r="T140" s="164"/>
      <c r="U140" s="164"/>
      <c r="V140" s="164"/>
      <c r="W140" s="164"/>
      <c r="X140" s="654"/>
      <c r="Y140" s="654"/>
      <c r="Z140" s="654"/>
    </row>
    <row r="141" ht="15.75" customHeight="1">
      <c r="A141" s="596"/>
      <c r="B141" s="596"/>
      <c r="C141" s="596"/>
      <c r="D141" s="596"/>
      <c r="E141" s="665">
        <v>341.603</v>
      </c>
      <c r="F141" s="495"/>
      <c r="G141" s="666"/>
      <c r="H141" s="663"/>
      <c r="I141" s="664"/>
      <c r="J141" s="369"/>
      <c r="K141" s="164"/>
      <c r="L141" s="164"/>
      <c r="M141" s="164"/>
      <c r="N141" s="164"/>
      <c r="O141" s="164"/>
      <c r="P141" s="164"/>
      <c r="Q141" s="164"/>
      <c r="R141" s="164"/>
      <c r="S141" s="164"/>
      <c r="T141" s="164"/>
      <c r="U141" s="164"/>
      <c r="V141" s="164"/>
      <c r="W141" s="164"/>
      <c r="X141" s="654"/>
      <c r="Y141" s="654"/>
      <c r="Z141" s="654"/>
    </row>
    <row r="142" ht="15.75" customHeight="1">
      <c r="A142" s="596">
        <v>69.0</v>
      </c>
      <c r="B142" s="596" t="s">
        <v>1433</v>
      </c>
      <c r="C142" s="596" t="s">
        <v>334</v>
      </c>
      <c r="D142" s="596" t="s">
        <v>1434</v>
      </c>
      <c r="E142" s="596"/>
      <c r="F142" s="680"/>
      <c r="G142" s="136">
        <v>44322.0</v>
      </c>
      <c r="H142" s="136">
        <v>44533.0</v>
      </c>
      <c r="I142" s="664"/>
      <c r="J142" s="369"/>
      <c r="K142" s="678">
        <v>44562.0</v>
      </c>
      <c r="L142" s="678">
        <f>K142+16</f>
        <v>44578</v>
      </c>
      <c r="M142" s="164"/>
      <c r="N142" s="164"/>
      <c r="O142" s="164"/>
      <c r="P142" s="164"/>
      <c r="Q142" s="164"/>
      <c r="R142" s="164"/>
      <c r="S142" s="164"/>
      <c r="T142" s="164"/>
      <c r="U142" s="164"/>
      <c r="V142" s="164"/>
      <c r="W142" s="164"/>
      <c r="X142" s="654"/>
      <c r="Y142" s="654"/>
      <c r="Z142" s="654"/>
    </row>
    <row r="143" ht="15.75" customHeight="1">
      <c r="A143" s="596"/>
      <c r="B143" s="596"/>
      <c r="C143" s="596"/>
      <c r="D143" s="596"/>
      <c r="E143" s="665">
        <v>380.565</v>
      </c>
      <c r="F143" s="662">
        <v>381.0</v>
      </c>
      <c r="G143" s="666"/>
      <c r="H143" s="663"/>
      <c r="I143" s="664"/>
      <c r="J143" s="369"/>
      <c r="K143" s="164"/>
      <c r="L143" s="164"/>
      <c r="M143" s="164"/>
      <c r="N143" s="164"/>
      <c r="O143" s="164"/>
      <c r="P143" s="164"/>
      <c r="Q143" s="164"/>
      <c r="R143" s="164"/>
      <c r="S143" s="164"/>
      <c r="T143" s="164"/>
      <c r="U143" s="164"/>
      <c r="V143" s="164"/>
      <c r="W143" s="164"/>
      <c r="X143" s="654"/>
      <c r="Y143" s="654"/>
      <c r="Z143" s="654"/>
    </row>
    <row r="144" ht="15.75" customHeight="1">
      <c r="A144" s="596">
        <v>70.0</v>
      </c>
      <c r="B144" s="596" t="s">
        <v>1435</v>
      </c>
      <c r="C144" s="596" t="s">
        <v>351</v>
      </c>
      <c r="D144" s="596" t="s">
        <v>1436</v>
      </c>
      <c r="E144" s="596"/>
      <c r="F144" s="662"/>
      <c r="G144" s="136">
        <v>44322.0</v>
      </c>
      <c r="H144" s="136">
        <v>44533.0</v>
      </c>
      <c r="I144" s="664"/>
      <c r="J144" s="369"/>
      <c r="K144" s="164"/>
      <c r="L144" s="164"/>
      <c r="M144" s="164"/>
      <c r="N144" s="164"/>
      <c r="O144" s="164"/>
      <c r="P144" s="164"/>
      <c r="Q144" s="164"/>
      <c r="R144" s="164"/>
      <c r="S144" s="164"/>
      <c r="T144" s="164"/>
      <c r="U144" s="164"/>
      <c r="V144" s="164"/>
      <c r="W144" s="164"/>
      <c r="X144" s="654"/>
      <c r="Y144" s="654"/>
      <c r="Z144" s="654"/>
    </row>
    <row r="145" ht="15.75" customHeight="1">
      <c r="A145" s="596"/>
      <c r="B145" s="596"/>
      <c r="C145" s="596"/>
      <c r="D145" s="596"/>
      <c r="E145" s="665">
        <v>206.306</v>
      </c>
      <c r="F145" s="662">
        <v>206.306</v>
      </c>
      <c r="G145" s="666"/>
      <c r="H145" s="663"/>
      <c r="I145" s="664"/>
      <c r="J145" s="369"/>
      <c r="K145" s="164"/>
      <c r="L145" s="164"/>
      <c r="M145" s="164"/>
      <c r="N145" s="164"/>
      <c r="O145" s="164"/>
      <c r="P145" s="164"/>
      <c r="Q145" s="164"/>
      <c r="R145" s="164"/>
      <c r="S145" s="164"/>
      <c r="T145" s="164"/>
      <c r="U145" s="164"/>
      <c r="V145" s="164"/>
      <c r="W145" s="164"/>
      <c r="X145" s="654"/>
      <c r="Y145" s="654"/>
      <c r="Z145" s="654"/>
    </row>
    <row r="146" ht="15.75" customHeight="1">
      <c r="A146" s="596">
        <v>71.0</v>
      </c>
      <c r="B146" s="596" t="s">
        <v>1437</v>
      </c>
      <c r="C146" s="596" t="s">
        <v>353</v>
      </c>
      <c r="D146" s="596" t="s">
        <v>1438</v>
      </c>
      <c r="E146" s="596"/>
      <c r="F146" s="662"/>
      <c r="G146" s="136">
        <v>44322.0</v>
      </c>
      <c r="H146" s="164">
        <v>44510.0</v>
      </c>
      <c r="I146" s="664"/>
      <c r="J146" s="369"/>
      <c r="K146" s="164"/>
      <c r="L146" s="164"/>
      <c r="M146" s="164"/>
      <c r="N146" s="164"/>
      <c r="O146" s="164"/>
      <c r="P146" s="164"/>
      <c r="Q146" s="164"/>
      <c r="R146" s="164"/>
      <c r="S146" s="164"/>
      <c r="T146" s="164"/>
      <c r="U146" s="164"/>
      <c r="V146" s="164"/>
      <c r="W146" s="164"/>
      <c r="X146" s="654"/>
      <c r="Y146" s="654"/>
      <c r="Z146" s="654"/>
    </row>
    <row r="147" ht="15.75" customHeight="1">
      <c r="A147" s="596"/>
      <c r="B147" s="596"/>
      <c r="C147" s="596"/>
      <c r="D147" s="596"/>
      <c r="E147" s="665">
        <v>395.694</v>
      </c>
      <c r="F147" s="667">
        <v>4618.282</v>
      </c>
      <c r="G147" s="666"/>
      <c r="H147" s="663"/>
      <c r="I147" s="664"/>
      <c r="J147" s="369"/>
      <c r="K147" s="164"/>
      <c r="L147" s="164"/>
      <c r="M147" s="164"/>
      <c r="N147" s="164"/>
      <c r="O147" s="164"/>
      <c r="P147" s="164"/>
      <c r="Q147" s="164"/>
      <c r="R147" s="164"/>
      <c r="S147" s="164"/>
      <c r="T147" s="164"/>
      <c r="U147" s="164"/>
      <c r="V147" s="164"/>
      <c r="W147" s="164"/>
      <c r="X147" s="654"/>
      <c r="Y147" s="654"/>
      <c r="Z147" s="654"/>
    </row>
    <row r="148" ht="15.75" customHeight="1">
      <c r="A148" s="596">
        <v>72.0</v>
      </c>
      <c r="B148" s="596" t="s">
        <v>1439</v>
      </c>
      <c r="C148" s="599" t="s">
        <v>237</v>
      </c>
      <c r="D148" s="599" t="s">
        <v>1068</v>
      </c>
      <c r="E148" s="599"/>
      <c r="F148" s="668"/>
      <c r="G148" s="136">
        <v>44322.0</v>
      </c>
      <c r="H148" s="164">
        <v>44510.0</v>
      </c>
      <c r="I148" s="669" t="s">
        <v>1440</v>
      </c>
      <c r="J148" s="670"/>
      <c r="K148" s="164"/>
      <c r="L148" s="164"/>
      <c r="M148" s="164"/>
      <c r="N148" s="164"/>
      <c r="O148" s="164"/>
      <c r="P148" s="164"/>
      <c r="Q148" s="164"/>
      <c r="R148" s="164"/>
      <c r="S148" s="164"/>
      <c r="T148" s="164"/>
      <c r="U148" s="164"/>
      <c r="V148" s="164"/>
      <c r="W148" s="164"/>
      <c r="X148" s="654"/>
      <c r="Y148" s="654"/>
      <c r="Z148" s="654"/>
    </row>
    <row r="149" ht="15.75" customHeight="1">
      <c r="A149" s="596"/>
      <c r="B149" s="596"/>
      <c r="C149" s="596"/>
      <c r="D149" s="596"/>
      <c r="E149" s="665">
        <v>380.421</v>
      </c>
      <c r="F149" s="668"/>
      <c r="G149" s="666"/>
      <c r="H149" s="663"/>
      <c r="I149" s="664"/>
      <c r="J149" s="369"/>
      <c r="K149" s="164"/>
      <c r="L149" s="164"/>
      <c r="M149" s="164"/>
      <c r="N149" s="164"/>
      <c r="O149" s="164"/>
      <c r="P149" s="164"/>
      <c r="Q149" s="164"/>
      <c r="R149" s="164"/>
      <c r="S149" s="164"/>
      <c r="T149" s="164"/>
      <c r="U149" s="164"/>
      <c r="V149" s="164"/>
      <c r="W149" s="164"/>
      <c r="X149" s="654"/>
      <c r="Y149" s="654"/>
      <c r="Z149" s="654"/>
    </row>
    <row r="150" ht="15.75" customHeight="1">
      <c r="A150" s="596">
        <v>73.0</v>
      </c>
      <c r="B150" s="596" t="s">
        <v>1441</v>
      </c>
      <c r="C150" s="599" t="s">
        <v>261</v>
      </c>
      <c r="D150" s="599" t="s">
        <v>1068</v>
      </c>
      <c r="E150" s="599"/>
      <c r="F150" s="668"/>
      <c r="G150" s="136">
        <v>44322.0</v>
      </c>
      <c r="H150" s="164">
        <v>44510.0</v>
      </c>
      <c r="I150" s="669" t="s">
        <v>1440</v>
      </c>
      <c r="J150" s="670"/>
      <c r="K150" s="164"/>
      <c r="L150" s="164"/>
      <c r="M150" s="164"/>
      <c r="N150" s="164"/>
      <c r="O150" s="164"/>
      <c r="P150" s="164"/>
      <c r="Q150" s="164"/>
      <c r="R150" s="164"/>
      <c r="S150" s="164"/>
      <c r="T150" s="164"/>
      <c r="U150" s="164"/>
      <c r="V150" s="164"/>
      <c r="W150" s="164"/>
      <c r="X150" s="654"/>
      <c r="Y150" s="654"/>
      <c r="Z150" s="654"/>
    </row>
    <row r="151" ht="15.75" customHeight="1">
      <c r="A151" s="596"/>
      <c r="B151" s="596"/>
      <c r="C151" s="596"/>
      <c r="D151" s="596"/>
      <c r="E151" s="665">
        <v>433.357</v>
      </c>
      <c r="F151" s="668"/>
      <c r="G151" s="666"/>
      <c r="H151" s="663"/>
      <c r="I151" s="664"/>
      <c r="J151" s="369"/>
      <c r="K151" s="164"/>
      <c r="L151" s="164"/>
      <c r="M151" s="164"/>
      <c r="N151" s="164"/>
      <c r="O151" s="164"/>
      <c r="P151" s="164"/>
      <c r="Q151" s="164"/>
      <c r="R151" s="164"/>
      <c r="S151" s="164"/>
      <c r="T151" s="164"/>
      <c r="U151" s="164"/>
      <c r="V151" s="164"/>
      <c r="W151" s="164"/>
      <c r="X151" s="654"/>
      <c r="Y151" s="654"/>
      <c r="Z151" s="654"/>
    </row>
    <row r="152" ht="15.75" customHeight="1">
      <c r="A152" s="596">
        <v>74.0</v>
      </c>
      <c r="B152" s="596" t="s">
        <v>1442</v>
      </c>
      <c r="C152" s="599" t="s">
        <v>261</v>
      </c>
      <c r="D152" s="599" t="s">
        <v>1068</v>
      </c>
      <c r="E152" s="599"/>
      <c r="F152" s="668"/>
      <c r="G152" s="136">
        <v>44322.0</v>
      </c>
      <c r="H152" s="164">
        <v>44510.0</v>
      </c>
      <c r="I152" s="669" t="s">
        <v>1440</v>
      </c>
      <c r="J152" s="670"/>
      <c r="K152" s="164" t="s">
        <v>1443</v>
      </c>
      <c r="L152" s="164" t="s">
        <v>1443</v>
      </c>
      <c r="M152" s="164"/>
      <c r="N152" s="164"/>
      <c r="O152" s="164"/>
      <c r="P152" s="164"/>
      <c r="Q152" s="164"/>
      <c r="R152" s="164"/>
      <c r="S152" s="164"/>
      <c r="T152" s="164"/>
      <c r="U152" s="164"/>
      <c r="V152" s="164"/>
      <c r="W152" s="164"/>
      <c r="X152" s="654"/>
      <c r="Y152" s="654"/>
      <c r="Z152" s="654"/>
    </row>
    <row r="153" ht="15.75" customHeight="1">
      <c r="A153" s="596"/>
      <c r="B153" s="596"/>
      <c r="C153" s="596"/>
      <c r="D153" s="596"/>
      <c r="E153" s="665">
        <v>404.268</v>
      </c>
      <c r="F153" s="668"/>
      <c r="G153" s="666"/>
      <c r="H153" s="663"/>
      <c r="I153" s="664"/>
      <c r="J153" s="369"/>
      <c r="K153" s="164"/>
      <c r="L153" s="164"/>
      <c r="M153" s="164"/>
      <c r="N153" s="164"/>
      <c r="O153" s="164"/>
      <c r="P153" s="164"/>
      <c r="Q153" s="164"/>
      <c r="R153" s="164"/>
      <c r="S153" s="164"/>
      <c r="T153" s="164"/>
      <c r="U153" s="164"/>
      <c r="V153" s="164"/>
      <c r="W153" s="164"/>
      <c r="X153" s="654"/>
      <c r="Y153" s="654"/>
      <c r="Z153" s="654"/>
    </row>
    <row r="154" ht="15.75" customHeight="1">
      <c r="A154" s="596">
        <v>75.0</v>
      </c>
      <c r="B154" s="596" t="s">
        <v>1444</v>
      </c>
      <c r="C154" s="599" t="s">
        <v>261</v>
      </c>
      <c r="D154" s="599" t="s">
        <v>1068</v>
      </c>
      <c r="E154" s="599"/>
      <c r="F154" s="668"/>
      <c r="G154" s="136">
        <v>44322.0</v>
      </c>
      <c r="H154" s="164">
        <v>44510.0</v>
      </c>
      <c r="I154" s="669" t="s">
        <v>1440</v>
      </c>
      <c r="J154" s="670"/>
      <c r="K154" s="164" t="s">
        <v>1443</v>
      </c>
      <c r="L154" s="164" t="s">
        <v>1443</v>
      </c>
      <c r="M154" s="164"/>
      <c r="N154" s="164"/>
      <c r="O154" s="164"/>
      <c r="P154" s="164"/>
      <c r="Q154" s="164"/>
      <c r="R154" s="164"/>
      <c r="S154" s="164"/>
      <c r="T154" s="164"/>
      <c r="U154" s="164"/>
      <c r="V154" s="164"/>
      <c r="W154" s="164"/>
      <c r="X154" s="654"/>
      <c r="Y154" s="654"/>
      <c r="Z154" s="654"/>
    </row>
    <row r="155" ht="15.75" customHeight="1">
      <c r="A155" s="596"/>
      <c r="B155" s="596"/>
      <c r="C155" s="596"/>
      <c r="D155" s="596"/>
      <c r="E155" s="665">
        <v>407.235</v>
      </c>
      <c r="F155" s="668"/>
      <c r="G155" s="666"/>
      <c r="H155" s="663"/>
      <c r="I155" s="664"/>
      <c r="J155" s="369"/>
      <c r="K155" s="164"/>
      <c r="L155" s="164"/>
      <c r="M155" s="164"/>
      <c r="N155" s="164"/>
      <c r="O155" s="164"/>
      <c r="P155" s="164"/>
      <c r="Q155" s="164"/>
      <c r="R155" s="164"/>
      <c r="S155" s="164"/>
      <c r="T155" s="164"/>
      <c r="U155" s="164"/>
      <c r="V155" s="164"/>
      <c r="W155" s="164"/>
      <c r="X155" s="654"/>
      <c r="Y155" s="654"/>
      <c r="Z155" s="654"/>
    </row>
    <row r="156" ht="15.75" customHeight="1">
      <c r="A156" s="596">
        <v>76.0</v>
      </c>
      <c r="B156" s="596" t="s">
        <v>1445</v>
      </c>
      <c r="C156" s="599" t="s">
        <v>237</v>
      </c>
      <c r="D156" s="599" t="s">
        <v>1068</v>
      </c>
      <c r="E156" s="599"/>
      <c r="F156" s="668"/>
      <c r="G156" s="136">
        <v>44322.0</v>
      </c>
      <c r="H156" s="164">
        <v>44510.0</v>
      </c>
      <c r="I156" s="669" t="s">
        <v>1418</v>
      </c>
      <c r="J156" s="670"/>
      <c r="K156" s="671">
        <v>44542.0</v>
      </c>
      <c r="L156" s="671">
        <v>44561.0</v>
      </c>
      <c r="M156" s="678">
        <v>44580.0</v>
      </c>
      <c r="N156" s="678">
        <f>M156+5</f>
        <v>44585</v>
      </c>
      <c r="O156" s="164"/>
      <c r="P156" s="164"/>
      <c r="Q156" s="164"/>
      <c r="R156" s="164"/>
      <c r="S156" s="164"/>
      <c r="T156" s="164"/>
      <c r="U156" s="164"/>
      <c r="V156" s="164"/>
      <c r="W156" s="164"/>
      <c r="X156" s="654"/>
      <c r="Y156" s="654"/>
      <c r="Z156" s="654"/>
    </row>
    <row r="157" ht="15.75" customHeight="1">
      <c r="A157" s="596"/>
      <c r="B157" s="596"/>
      <c r="C157" s="596"/>
      <c r="D157" s="596"/>
      <c r="E157" s="665">
        <v>344.747</v>
      </c>
      <c r="F157" s="668"/>
      <c r="G157" s="666"/>
      <c r="H157" s="663"/>
      <c r="I157" s="664"/>
      <c r="J157" s="369"/>
      <c r="K157" s="164"/>
      <c r="L157" s="164"/>
      <c r="M157" s="164"/>
      <c r="N157" s="164"/>
      <c r="O157" s="164"/>
      <c r="P157" s="164"/>
      <c r="Q157" s="164"/>
      <c r="R157" s="164"/>
      <c r="S157" s="164"/>
      <c r="T157" s="164"/>
      <c r="U157" s="164"/>
      <c r="V157" s="164"/>
      <c r="W157" s="164"/>
      <c r="X157" s="654"/>
      <c r="Y157" s="654"/>
      <c r="Z157" s="654"/>
    </row>
    <row r="158" ht="15.75" customHeight="1">
      <c r="A158" s="596">
        <v>77.0</v>
      </c>
      <c r="B158" s="596" t="s">
        <v>1446</v>
      </c>
      <c r="C158" s="599" t="s">
        <v>237</v>
      </c>
      <c r="D158" s="599" t="s">
        <v>1068</v>
      </c>
      <c r="E158" s="599"/>
      <c r="F158" s="668"/>
      <c r="G158" s="136">
        <v>44322.0</v>
      </c>
      <c r="H158" s="164">
        <v>44510.0</v>
      </c>
      <c r="I158" s="669" t="s">
        <v>1440</v>
      </c>
      <c r="J158" s="670"/>
      <c r="K158" s="164" t="s">
        <v>1443</v>
      </c>
      <c r="L158" s="164" t="s">
        <v>1443</v>
      </c>
      <c r="M158" s="164"/>
      <c r="N158" s="164"/>
      <c r="O158" s="164"/>
      <c r="P158" s="164"/>
      <c r="Q158" s="164"/>
      <c r="R158" s="164"/>
      <c r="S158" s="164"/>
      <c r="T158" s="164"/>
      <c r="U158" s="164"/>
      <c r="V158" s="164"/>
      <c r="W158" s="164"/>
      <c r="X158" s="654"/>
      <c r="Y158" s="654"/>
      <c r="Z158" s="654"/>
    </row>
    <row r="159" ht="15.75" customHeight="1">
      <c r="A159" s="596"/>
      <c r="B159" s="596"/>
      <c r="C159" s="596"/>
      <c r="D159" s="596"/>
      <c r="E159" s="665">
        <v>393.392</v>
      </c>
      <c r="F159" s="668"/>
      <c r="G159" s="666"/>
      <c r="H159" s="663"/>
      <c r="I159" s="664"/>
      <c r="J159" s="369"/>
      <c r="K159" s="678"/>
      <c r="L159" s="678"/>
      <c r="M159" s="164"/>
      <c r="N159" s="164"/>
      <c r="O159" s="164"/>
      <c r="P159" s="164"/>
      <c r="Q159" s="164"/>
      <c r="R159" s="164"/>
      <c r="S159" s="164"/>
      <c r="T159" s="164"/>
      <c r="U159" s="164"/>
      <c r="V159" s="164"/>
      <c r="W159" s="164"/>
      <c r="X159" s="654"/>
      <c r="Y159" s="654"/>
      <c r="Z159" s="654"/>
    </row>
    <row r="160" ht="15.75" customHeight="1">
      <c r="A160" s="596">
        <v>78.0</v>
      </c>
      <c r="B160" s="596" t="s">
        <v>1447</v>
      </c>
      <c r="C160" s="596" t="s">
        <v>237</v>
      </c>
      <c r="D160" s="596" t="s">
        <v>1068</v>
      </c>
      <c r="E160" s="596"/>
      <c r="F160" s="668"/>
      <c r="G160" s="136">
        <v>44322.0</v>
      </c>
      <c r="H160" s="164">
        <v>44510.0</v>
      </c>
      <c r="I160" s="664"/>
      <c r="J160" s="369"/>
      <c r="K160" s="678">
        <v>44586.0</v>
      </c>
      <c r="L160" s="678">
        <v>44592.0</v>
      </c>
      <c r="M160" s="164"/>
      <c r="N160" s="164"/>
      <c r="O160" s="164"/>
      <c r="P160" s="164"/>
      <c r="Q160" s="164"/>
      <c r="R160" s="164"/>
      <c r="S160" s="164"/>
      <c r="T160" s="164"/>
      <c r="U160" s="164"/>
      <c r="V160" s="164"/>
      <c r="W160" s="164"/>
      <c r="X160" s="654"/>
      <c r="Y160" s="654"/>
      <c r="Z160" s="654"/>
    </row>
    <row r="161" ht="15.75" customHeight="1">
      <c r="A161" s="596"/>
      <c r="B161" s="596"/>
      <c r="C161" s="596"/>
      <c r="D161" s="596"/>
      <c r="E161" s="665">
        <v>369.048</v>
      </c>
      <c r="F161" s="668"/>
      <c r="G161" s="666"/>
      <c r="H161" s="663"/>
      <c r="I161" s="664"/>
      <c r="J161" s="369"/>
      <c r="K161" s="164"/>
      <c r="L161" s="164"/>
      <c r="M161" s="164"/>
      <c r="N161" s="164"/>
      <c r="O161" s="164"/>
      <c r="P161" s="164"/>
      <c r="Q161" s="164"/>
      <c r="R161" s="164"/>
      <c r="S161" s="164"/>
      <c r="T161" s="164"/>
      <c r="U161" s="164"/>
      <c r="V161" s="164"/>
      <c r="W161" s="164"/>
      <c r="X161" s="654"/>
      <c r="Y161" s="654"/>
      <c r="Z161" s="654"/>
    </row>
    <row r="162" ht="15.75" customHeight="1">
      <c r="A162" s="596">
        <v>79.0</v>
      </c>
      <c r="B162" s="596" t="s">
        <v>1448</v>
      </c>
      <c r="C162" s="596" t="s">
        <v>237</v>
      </c>
      <c r="D162" s="596" t="s">
        <v>1068</v>
      </c>
      <c r="E162" s="596"/>
      <c r="F162" s="668"/>
      <c r="G162" s="136">
        <v>44322.0</v>
      </c>
      <c r="H162" s="164">
        <v>44510.0</v>
      </c>
      <c r="I162" s="664"/>
      <c r="J162" s="369"/>
      <c r="K162" s="678">
        <v>44562.0</v>
      </c>
      <c r="L162" s="678">
        <f>K162+11</f>
        <v>44573</v>
      </c>
      <c r="M162" s="164"/>
      <c r="N162" s="164"/>
      <c r="O162" s="164"/>
      <c r="P162" s="164"/>
      <c r="Q162" s="164"/>
      <c r="R162" s="164"/>
      <c r="S162" s="164"/>
      <c r="T162" s="164"/>
      <c r="U162" s="164"/>
      <c r="V162" s="164"/>
      <c r="W162" s="164"/>
      <c r="X162" s="654"/>
      <c r="Y162" s="654"/>
      <c r="Z162" s="654"/>
    </row>
    <row r="163" ht="15.75" customHeight="1">
      <c r="A163" s="596"/>
      <c r="B163" s="596"/>
      <c r="C163" s="596"/>
      <c r="D163" s="596"/>
      <c r="E163" s="665">
        <v>376.206</v>
      </c>
      <c r="F163" s="668"/>
      <c r="G163" s="666"/>
      <c r="H163" s="663"/>
      <c r="I163" s="664"/>
      <c r="J163" s="369"/>
      <c r="K163" s="164"/>
      <c r="L163" s="164"/>
      <c r="M163" s="164"/>
      <c r="N163" s="164"/>
      <c r="O163" s="164"/>
      <c r="P163" s="164"/>
      <c r="Q163" s="164"/>
      <c r="R163" s="164"/>
      <c r="S163" s="164"/>
      <c r="T163" s="164"/>
      <c r="U163" s="164"/>
      <c r="V163" s="164"/>
      <c r="W163" s="164"/>
      <c r="X163" s="654"/>
      <c r="Y163" s="654"/>
      <c r="Z163" s="654"/>
    </row>
    <row r="164" ht="15.75" customHeight="1">
      <c r="A164" s="596">
        <v>80.0</v>
      </c>
      <c r="B164" s="596" t="s">
        <v>1449</v>
      </c>
      <c r="C164" s="596" t="s">
        <v>237</v>
      </c>
      <c r="D164" s="596" t="s">
        <v>1068</v>
      </c>
      <c r="E164" s="596"/>
      <c r="F164" s="668"/>
      <c r="G164" s="136">
        <v>44322.0</v>
      </c>
      <c r="H164" s="164">
        <v>44510.0</v>
      </c>
      <c r="I164" s="664" t="s">
        <v>1418</v>
      </c>
      <c r="J164" s="369"/>
      <c r="K164" s="671">
        <v>44542.0</v>
      </c>
      <c r="L164" s="671">
        <v>44556.0</v>
      </c>
      <c r="M164" s="678">
        <f>N156</f>
        <v>44585</v>
      </c>
      <c r="N164" s="678">
        <f>M164+7</f>
        <v>44592</v>
      </c>
      <c r="O164" s="164"/>
      <c r="P164" s="164"/>
      <c r="Q164" s="164"/>
      <c r="R164" s="164"/>
      <c r="S164" s="164"/>
      <c r="T164" s="164"/>
      <c r="U164" s="164"/>
      <c r="V164" s="164"/>
      <c r="W164" s="164"/>
      <c r="X164" s="654"/>
      <c r="Y164" s="654"/>
      <c r="Z164" s="654"/>
    </row>
    <row r="165" ht="15.75" customHeight="1">
      <c r="A165" s="596"/>
      <c r="B165" s="596"/>
      <c r="C165" s="596"/>
      <c r="D165" s="596"/>
      <c r="E165" s="665">
        <v>375.916</v>
      </c>
      <c r="F165" s="668"/>
      <c r="G165" s="666"/>
      <c r="H165" s="663"/>
      <c r="I165" s="664"/>
      <c r="J165" s="369"/>
      <c r="K165" s="136"/>
      <c r="L165" s="136"/>
      <c r="M165" s="164"/>
      <c r="N165" s="164"/>
      <c r="O165" s="164"/>
      <c r="P165" s="164"/>
      <c r="Q165" s="164"/>
      <c r="R165" s="164"/>
      <c r="S165" s="164"/>
      <c r="T165" s="164"/>
      <c r="U165" s="164"/>
      <c r="V165" s="164"/>
      <c r="W165" s="164"/>
      <c r="X165" s="654"/>
      <c r="Y165" s="654"/>
      <c r="Z165" s="654"/>
    </row>
    <row r="166" ht="15.75" customHeight="1">
      <c r="A166" s="596">
        <v>81.0</v>
      </c>
      <c r="B166" s="596" t="s">
        <v>1450</v>
      </c>
      <c r="C166" s="596" t="s">
        <v>237</v>
      </c>
      <c r="D166" s="596" t="s">
        <v>1068</v>
      </c>
      <c r="E166" s="596"/>
      <c r="F166" s="668"/>
      <c r="G166" s="136">
        <v>44322.0</v>
      </c>
      <c r="H166" s="164">
        <v>44510.0</v>
      </c>
      <c r="I166" s="664" t="s">
        <v>1344</v>
      </c>
      <c r="J166" s="369"/>
      <c r="K166" s="671">
        <v>44554.0</v>
      </c>
      <c r="L166" s="671">
        <v>44561.0</v>
      </c>
      <c r="M166" s="678">
        <v>44573.0</v>
      </c>
      <c r="N166" s="678">
        <f>M166+5</f>
        <v>44578</v>
      </c>
      <c r="O166" s="164"/>
      <c r="P166" s="164"/>
      <c r="Q166" s="164"/>
      <c r="R166" s="164"/>
      <c r="S166" s="164"/>
      <c r="T166" s="164"/>
      <c r="U166" s="164"/>
      <c r="V166" s="164"/>
      <c r="W166" s="164"/>
      <c r="X166" s="654"/>
      <c r="Y166" s="654"/>
      <c r="Z166" s="654"/>
    </row>
    <row r="167" ht="15.75" customHeight="1">
      <c r="A167" s="596"/>
      <c r="B167" s="596"/>
      <c r="C167" s="596"/>
      <c r="D167" s="596"/>
      <c r="E167" s="665">
        <v>373.444</v>
      </c>
      <c r="F167" s="668"/>
      <c r="G167" s="666"/>
      <c r="H167" s="663"/>
      <c r="I167" s="664"/>
      <c r="J167" s="369"/>
      <c r="K167" s="136"/>
      <c r="L167" s="136"/>
      <c r="M167" s="164"/>
      <c r="N167" s="164"/>
      <c r="O167" s="164"/>
      <c r="P167" s="164"/>
      <c r="Q167" s="164"/>
      <c r="R167" s="164"/>
      <c r="S167" s="164"/>
      <c r="T167" s="164"/>
      <c r="U167" s="164"/>
      <c r="V167" s="164"/>
      <c r="W167" s="164"/>
      <c r="X167" s="654"/>
      <c r="Y167" s="654"/>
      <c r="Z167" s="654"/>
    </row>
    <row r="168" ht="15.75" customHeight="1">
      <c r="A168" s="596">
        <v>82.0</v>
      </c>
      <c r="B168" s="596" t="s">
        <v>1451</v>
      </c>
      <c r="C168" s="596" t="s">
        <v>237</v>
      </c>
      <c r="D168" s="596" t="s">
        <v>1068</v>
      </c>
      <c r="E168" s="596"/>
      <c r="F168" s="668"/>
      <c r="G168" s="136">
        <v>44322.0</v>
      </c>
      <c r="H168" s="164">
        <v>44510.0</v>
      </c>
      <c r="I168" s="664" t="s">
        <v>1344</v>
      </c>
      <c r="J168" s="369"/>
      <c r="K168" s="671">
        <v>44552.0</v>
      </c>
      <c r="L168" s="671">
        <v>44561.0</v>
      </c>
      <c r="M168" s="678">
        <f>N166</f>
        <v>44578</v>
      </c>
      <c r="N168" s="678">
        <f>M168+5</f>
        <v>44583</v>
      </c>
      <c r="O168" s="164"/>
      <c r="P168" s="164"/>
      <c r="Q168" s="164"/>
      <c r="R168" s="164"/>
      <c r="S168" s="164"/>
      <c r="T168" s="164"/>
      <c r="U168" s="164"/>
      <c r="V168" s="164"/>
      <c r="W168" s="164"/>
      <c r="X168" s="654"/>
      <c r="Y168" s="654"/>
      <c r="Z168" s="654"/>
    </row>
    <row r="169" ht="15.75" customHeight="1">
      <c r="A169" s="596"/>
      <c r="B169" s="596"/>
      <c r="C169" s="596"/>
      <c r="D169" s="596"/>
      <c r="E169" s="665">
        <v>364.554</v>
      </c>
      <c r="F169" s="495"/>
      <c r="G169" s="666"/>
      <c r="H169" s="663"/>
      <c r="I169" s="664"/>
      <c r="J169" s="369"/>
      <c r="K169" s="136"/>
      <c r="L169" s="136"/>
      <c r="M169" s="326"/>
      <c r="N169" s="164"/>
      <c r="O169" s="164"/>
      <c r="P169" s="164"/>
      <c r="Q169" s="164"/>
      <c r="R169" s="164"/>
      <c r="S169" s="164"/>
      <c r="T169" s="164"/>
      <c r="U169" s="164"/>
      <c r="V169" s="164"/>
      <c r="W169" s="164"/>
      <c r="X169" s="654"/>
      <c r="Y169" s="654"/>
      <c r="Z169" s="654"/>
    </row>
    <row r="170" ht="15.75" customHeight="1">
      <c r="A170" s="596">
        <v>83.0</v>
      </c>
      <c r="B170" s="596" t="s">
        <v>1452</v>
      </c>
      <c r="C170" s="596" t="s">
        <v>279</v>
      </c>
      <c r="D170" s="596" t="s">
        <v>1453</v>
      </c>
      <c r="E170" s="596"/>
      <c r="F170" s="662"/>
      <c r="G170" s="136">
        <v>44322.0</v>
      </c>
      <c r="H170" s="164">
        <v>44510.0</v>
      </c>
      <c r="I170" s="664" t="s">
        <v>1344</v>
      </c>
      <c r="J170" s="369"/>
      <c r="K170" s="671">
        <v>44542.0</v>
      </c>
      <c r="L170" s="671">
        <v>44552.0</v>
      </c>
      <c r="M170" s="678">
        <f>N168</f>
        <v>44583</v>
      </c>
      <c r="N170" s="678">
        <f>M170+9</f>
        <v>44592</v>
      </c>
      <c r="O170" s="164"/>
      <c r="P170" s="164"/>
      <c r="Q170" s="164"/>
      <c r="R170" s="164"/>
      <c r="S170" s="164"/>
      <c r="T170" s="164"/>
      <c r="U170" s="164"/>
      <c r="V170" s="164"/>
      <c r="W170" s="164"/>
      <c r="X170" s="654"/>
      <c r="Y170" s="654"/>
      <c r="Z170" s="654"/>
    </row>
    <row r="171" ht="15.75" customHeight="1">
      <c r="A171" s="596"/>
      <c r="B171" s="596"/>
      <c r="C171" s="596"/>
      <c r="D171" s="596"/>
      <c r="E171" s="665">
        <v>390.318</v>
      </c>
      <c r="F171" s="667">
        <v>1123.07</v>
      </c>
      <c r="G171" s="666"/>
      <c r="H171" s="663"/>
      <c r="I171" s="664"/>
      <c r="J171" s="369"/>
      <c r="K171" s="164"/>
      <c r="L171" s="164"/>
      <c r="M171" s="164"/>
      <c r="N171" s="164"/>
      <c r="O171" s="164"/>
      <c r="P171" s="164"/>
      <c r="Q171" s="164"/>
      <c r="R171" s="164"/>
      <c r="S171" s="164"/>
      <c r="T171" s="164"/>
      <c r="U171" s="164"/>
      <c r="V171" s="164"/>
      <c r="W171" s="164"/>
      <c r="X171" s="654"/>
      <c r="Y171" s="654"/>
      <c r="Z171" s="654"/>
    </row>
    <row r="172" ht="15.75" customHeight="1">
      <c r="A172" s="596">
        <v>84.0</v>
      </c>
      <c r="B172" s="596" t="s">
        <v>1454</v>
      </c>
      <c r="C172" s="596" t="s">
        <v>261</v>
      </c>
      <c r="D172" s="596" t="s">
        <v>1068</v>
      </c>
      <c r="E172" s="596"/>
      <c r="F172" s="668"/>
      <c r="G172" s="136">
        <v>44322.0</v>
      </c>
      <c r="H172" s="164">
        <v>44510.0</v>
      </c>
      <c r="I172" s="664" t="s">
        <v>1344</v>
      </c>
      <c r="J172" s="369"/>
      <c r="K172" s="671">
        <v>44556.0</v>
      </c>
      <c r="L172" s="671">
        <v>44561.0</v>
      </c>
      <c r="M172" s="678">
        <v>44573.0</v>
      </c>
      <c r="N172" s="678">
        <f>M172+5</f>
        <v>44578</v>
      </c>
      <c r="O172" s="164"/>
      <c r="P172" s="164"/>
      <c r="Q172" s="164"/>
      <c r="R172" s="164"/>
      <c r="S172" s="164"/>
      <c r="T172" s="164"/>
      <c r="U172" s="164"/>
      <c r="V172" s="164"/>
      <c r="W172" s="164"/>
      <c r="X172" s="654"/>
      <c r="Y172" s="654"/>
      <c r="Z172" s="654"/>
    </row>
    <row r="173" ht="15.75" customHeight="1">
      <c r="A173" s="596"/>
      <c r="B173" s="596"/>
      <c r="C173" s="596"/>
      <c r="D173" s="596"/>
      <c r="E173" s="665">
        <v>386.684</v>
      </c>
      <c r="F173" s="668"/>
      <c r="G173" s="666"/>
      <c r="H173" s="663"/>
      <c r="I173" s="664"/>
      <c r="J173" s="369"/>
      <c r="K173" s="164"/>
      <c r="L173" s="164"/>
      <c r="M173" s="164"/>
      <c r="N173" s="164"/>
      <c r="O173" s="164"/>
      <c r="P173" s="164"/>
      <c r="Q173" s="164"/>
      <c r="R173" s="164"/>
      <c r="S173" s="164"/>
      <c r="T173" s="164"/>
      <c r="U173" s="164"/>
      <c r="V173" s="164"/>
      <c r="W173" s="164"/>
      <c r="X173" s="654"/>
      <c r="Y173" s="654"/>
      <c r="Z173" s="654"/>
    </row>
    <row r="174" ht="15.75" customHeight="1">
      <c r="A174" s="596">
        <v>85.0</v>
      </c>
      <c r="B174" s="596" t="s">
        <v>1455</v>
      </c>
      <c r="C174" s="596" t="s">
        <v>237</v>
      </c>
      <c r="D174" s="596" t="s">
        <v>1068</v>
      </c>
      <c r="E174" s="596"/>
      <c r="F174" s="668"/>
      <c r="G174" s="136">
        <v>44322.0</v>
      </c>
      <c r="H174" s="164">
        <v>44510.0</v>
      </c>
      <c r="I174" s="664"/>
      <c r="J174" s="369"/>
      <c r="K174" s="164"/>
      <c r="L174" s="164"/>
      <c r="M174" s="164"/>
      <c r="N174" s="164"/>
      <c r="O174" s="164"/>
      <c r="P174" s="164"/>
      <c r="Q174" s="164"/>
      <c r="R174" s="164"/>
      <c r="S174" s="164"/>
      <c r="T174" s="164"/>
      <c r="U174" s="164"/>
      <c r="V174" s="164"/>
      <c r="W174" s="164"/>
      <c r="X174" s="654"/>
      <c r="Y174" s="654"/>
      <c r="Z174" s="654"/>
    </row>
    <row r="175" ht="15.75" customHeight="1">
      <c r="A175" s="596"/>
      <c r="B175" s="596"/>
      <c r="C175" s="596"/>
      <c r="D175" s="596"/>
      <c r="E175" s="665">
        <v>346.068</v>
      </c>
      <c r="F175" s="495"/>
      <c r="G175" s="666"/>
      <c r="H175" s="663"/>
      <c r="I175" s="664"/>
      <c r="J175" s="369"/>
      <c r="K175" s="164"/>
      <c r="L175" s="164"/>
      <c r="M175" s="164"/>
      <c r="N175" s="164"/>
      <c r="O175" s="164"/>
      <c r="P175" s="164"/>
      <c r="Q175" s="164"/>
      <c r="R175" s="164"/>
      <c r="S175" s="164"/>
      <c r="T175" s="164"/>
      <c r="U175" s="164"/>
      <c r="V175" s="164"/>
      <c r="W175" s="164"/>
      <c r="X175" s="654"/>
      <c r="Y175" s="654"/>
      <c r="Z175" s="654"/>
    </row>
    <row r="176" ht="15.75" customHeight="1">
      <c r="A176" s="596">
        <v>86.0</v>
      </c>
      <c r="B176" s="596" t="s">
        <v>1456</v>
      </c>
      <c r="C176" s="596" t="s">
        <v>865</v>
      </c>
      <c r="D176" s="596" t="s">
        <v>1457</v>
      </c>
      <c r="E176" s="596"/>
      <c r="F176" s="662"/>
      <c r="G176" s="136">
        <v>44322.0</v>
      </c>
      <c r="H176" s="663"/>
      <c r="I176" s="664"/>
      <c r="J176" s="369"/>
      <c r="K176" s="678">
        <f>L162</f>
        <v>44573</v>
      </c>
      <c r="L176" s="678">
        <f>K176+12</f>
        <v>44585</v>
      </c>
      <c r="M176" s="164"/>
      <c r="N176" s="164"/>
      <c r="O176" s="164"/>
      <c r="P176" s="164"/>
      <c r="Q176" s="164"/>
      <c r="R176" s="164"/>
      <c r="S176" s="164"/>
      <c r="T176" s="164"/>
      <c r="U176" s="164"/>
      <c r="V176" s="164"/>
      <c r="W176" s="164"/>
      <c r="X176" s="654"/>
      <c r="Y176" s="654"/>
      <c r="Z176" s="654"/>
    </row>
    <row r="177" ht="15.75" customHeight="1">
      <c r="A177" s="596"/>
      <c r="B177" s="596"/>
      <c r="C177" s="596"/>
      <c r="D177" s="596"/>
      <c r="E177" s="665">
        <v>237.977</v>
      </c>
      <c r="F177" s="662">
        <v>237.977</v>
      </c>
      <c r="G177" s="666"/>
      <c r="H177" s="663"/>
      <c r="I177" s="664"/>
      <c r="J177" s="369"/>
      <c r="K177" s="164"/>
      <c r="L177" s="164"/>
      <c r="M177" s="164"/>
      <c r="N177" s="164"/>
      <c r="O177" s="164"/>
      <c r="P177" s="164"/>
      <c r="Q177" s="164"/>
      <c r="R177" s="164"/>
      <c r="S177" s="164"/>
      <c r="T177" s="164"/>
      <c r="U177" s="164"/>
      <c r="V177" s="164"/>
      <c r="W177" s="164"/>
      <c r="X177" s="654"/>
      <c r="Y177" s="654"/>
      <c r="Z177" s="654"/>
    </row>
    <row r="178" ht="15.75" customHeight="1">
      <c r="A178" s="596">
        <v>87.0</v>
      </c>
      <c r="B178" s="596" t="s">
        <v>1458</v>
      </c>
      <c r="C178" s="596" t="s">
        <v>430</v>
      </c>
      <c r="D178" s="596" t="s">
        <v>1068</v>
      </c>
      <c r="E178" s="596"/>
      <c r="F178" s="662"/>
      <c r="G178" s="136">
        <v>44322.0</v>
      </c>
      <c r="H178" s="663"/>
      <c r="I178" s="664"/>
      <c r="J178" s="369"/>
      <c r="K178" s="164"/>
      <c r="L178" s="164"/>
      <c r="M178" s="164"/>
      <c r="N178" s="164"/>
      <c r="O178" s="164"/>
      <c r="P178" s="164"/>
      <c r="Q178" s="164"/>
      <c r="R178" s="164"/>
      <c r="S178" s="164"/>
      <c r="T178" s="164"/>
      <c r="U178" s="164"/>
      <c r="V178" s="164"/>
      <c r="W178" s="164"/>
      <c r="X178" s="654"/>
      <c r="Y178" s="654"/>
      <c r="Z178" s="654"/>
    </row>
    <row r="179" ht="15.75" customHeight="1">
      <c r="A179" s="596"/>
      <c r="B179" s="596"/>
      <c r="C179" s="596"/>
      <c r="D179" s="596"/>
      <c r="E179" s="665">
        <v>274.659</v>
      </c>
      <c r="F179" s="662">
        <v>274.659</v>
      </c>
      <c r="G179" s="666"/>
      <c r="H179" s="663"/>
      <c r="I179" s="664"/>
      <c r="J179" s="369"/>
      <c r="K179" s="164"/>
      <c r="L179" s="164"/>
      <c r="M179" s="164"/>
      <c r="N179" s="164"/>
      <c r="O179" s="164"/>
      <c r="P179" s="164"/>
      <c r="Q179" s="164"/>
      <c r="R179" s="164"/>
      <c r="S179" s="164"/>
      <c r="T179" s="164"/>
      <c r="U179" s="164"/>
      <c r="V179" s="164"/>
      <c r="W179" s="164"/>
      <c r="X179" s="654"/>
      <c r="Y179" s="654"/>
      <c r="Z179" s="654"/>
    </row>
    <row r="180" ht="15.75" customHeight="1">
      <c r="A180" s="596">
        <v>88.0</v>
      </c>
      <c r="B180" s="596" t="s">
        <v>1459</v>
      </c>
      <c r="C180" s="596" t="s">
        <v>351</v>
      </c>
      <c r="D180" s="596" t="s">
        <v>1460</v>
      </c>
      <c r="E180" s="596"/>
      <c r="F180" s="662"/>
      <c r="G180" s="136">
        <v>44322.0</v>
      </c>
      <c r="H180" s="663"/>
      <c r="I180" s="664"/>
      <c r="J180" s="369"/>
      <c r="K180" s="164"/>
      <c r="L180" s="164"/>
      <c r="M180" s="164"/>
      <c r="N180" s="164"/>
      <c r="O180" s="164"/>
      <c r="P180" s="164"/>
      <c r="Q180" s="164"/>
      <c r="R180" s="164"/>
      <c r="S180" s="164"/>
      <c r="T180" s="164"/>
      <c r="U180" s="164"/>
      <c r="V180" s="164"/>
      <c r="W180" s="164"/>
      <c r="X180" s="654"/>
      <c r="Y180" s="654"/>
      <c r="Z180" s="654"/>
    </row>
    <row r="181" ht="15.75" customHeight="1">
      <c r="A181" s="596"/>
      <c r="B181" s="596"/>
      <c r="C181" s="596"/>
      <c r="D181" s="596"/>
      <c r="E181" s="665">
        <v>275.862</v>
      </c>
      <c r="F181" s="662">
        <v>275.862</v>
      </c>
      <c r="G181" s="666"/>
      <c r="H181" s="663"/>
      <c r="I181" s="664"/>
      <c r="J181" s="369"/>
      <c r="K181" s="164"/>
      <c r="L181" s="164"/>
      <c r="M181" s="164"/>
      <c r="N181" s="164"/>
      <c r="O181" s="164"/>
      <c r="P181" s="164"/>
      <c r="Q181" s="164"/>
      <c r="R181" s="164"/>
      <c r="S181" s="164"/>
      <c r="T181" s="164"/>
      <c r="U181" s="164"/>
      <c r="V181" s="164"/>
      <c r="W181" s="164"/>
      <c r="X181" s="654"/>
      <c r="Y181" s="654"/>
      <c r="Z181" s="654"/>
    </row>
    <row r="182" ht="15.75" customHeight="1">
      <c r="A182" s="596">
        <v>89.0</v>
      </c>
      <c r="B182" s="596" t="s">
        <v>1461</v>
      </c>
      <c r="C182" s="596" t="s">
        <v>287</v>
      </c>
      <c r="D182" s="596" t="s">
        <v>1068</v>
      </c>
      <c r="E182" s="596"/>
      <c r="F182" s="662"/>
      <c r="G182" s="136">
        <v>44322.0</v>
      </c>
      <c r="H182" s="663"/>
      <c r="I182" s="664"/>
      <c r="J182" s="369"/>
      <c r="K182" s="678">
        <f>L176</f>
        <v>44585</v>
      </c>
      <c r="L182" s="678">
        <f>K182+7</f>
        <v>44592</v>
      </c>
      <c r="M182" s="164" t="s">
        <v>1443</v>
      </c>
      <c r="N182" s="164" t="s">
        <v>1443</v>
      </c>
      <c r="O182" s="164"/>
      <c r="P182" s="164"/>
      <c r="Q182" s="164"/>
      <c r="R182" s="164"/>
      <c r="S182" s="164"/>
      <c r="T182" s="164"/>
      <c r="U182" s="164"/>
      <c r="V182" s="164"/>
      <c r="W182" s="164"/>
      <c r="X182" s="654"/>
      <c r="Y182" s="654"/>
      <c r="Z182" s="654"/>
    </row>
    <row r="183" ht="15.75" customHeight="1">
      <c r="A183" s="596"/>
      <c r="B183" s="596"/>
      <c r="C183" s="596"/>
      <c r="D183" s="596"/>
      <c r="E183" s="665">
        <v>424.77</v>
      </c>
      <c r="F183" s="667">
        <v>3553.307</v>
      </c>
      <c r="G183" s="666"/>
      <c r="H183" s="663"/>
      <c r="I183" s="664"/>
      <c r="J183" s="369"/>
      <c r="K183" s="164"/>
      <c r="L183" s="164"/>
      <c r="M183" s="164"/>
      <c r="N183" s="164"/>
      <c r="O183" s="164"/>
      <c r="P183" s="164"/>
      <c r="Q183" s="164"/>
      <c r="R183" s="164"/>
      <c r="S183" s="164"/>
      <c r="T183" s="164"/>
      <c r="U183" s="164"/>
      <c r="V183" s="164"/>
      <c r="W183" s="164"/>
      <c r="X183" s="654"/>
      <c r="Y183" s="654"/>
      <c r="Z183" s="654"/>
    </row>
    <row r="184" ht="15.75" customHeight="1">
      <c r="A184" s="596">
        <v>90.0</v>
      </c>
      <c r="B184" s="596" t="s">
        <v>1462</v>
      </c>
      <c r="C184" s="596" t="s">
        <v>237</v>
      </c>
      <c r="D184" s="596" t="s">
        <v>1068</v>
      </c>
      <c r="E184" s="596"/>
      <c r="F184" s="668"/>
      <c r="G184" s="136">
        <v>44322.0</v>
      </c>
      <c r="H184" s="663"/>
      <c r="I184" s="664"/>
      <c r="J184" s="369"/>
      <c r="K184" s="678">
        <v>44562.0</v>
      </c>
      <c r="L184" s="678">
        <f>K184+11</f>
        <v>44573</v>
      </c>
      <c r="M184" s="164"/>
      <c r="N184" s="164"/>
      <c r="O184" s="164"/>
      <c r="P184" s="164"/>
      <c r="Q184" s="164"/>
      <c r="R184" s="164"/>
      <c r="S184" s="164"/>
      <c r="T184" s="164"/>
      <c r="U184" s="164"/>
      <c r="V184" s="164"/>
      <c r="W184" s="164"/>
      <c r="X184" s="654"/>
      <c r="Y184" s="654"/>
      <c r="Z184" s="654"/>
    </row>
    <row r="185" ht="15.75" customHeight="1">
      <c r="A185" s="596"/>
      <c r="B185" s="596"/>
      <c r="C185" s="596"/>
      <c r="D185" s="596"/>
      <c r="E185" s="665">
        <v>379.167</v>
      </c>
      <c r="F185" s="668"/>
      <c r="G185" s="666"/>
      <c r="H185" s="663"/>
      <c r="I185" s="664"/>
      <c r="J185" s="369"/>
      <c r="K185" s="164"/>
      <c r="L185" s="164"/>
      <c r="M185" s="164"/>
      <c r="N185" s="164"/>
      <c r="O185" s="164"/>
      <c r="P185" s="164"/>
      <c r="Q185" s="164"/>
      <c r="R185" s="164"/>
      <c r="S185" s="164"/>
      <c r="T185" s="164"/>
      <c r="U185" s="164"/>
      <c r="V185" s="164"/>
      <c r="W185" s="164"/>
      <c r="X185" s="654"/>
      <c r="Y185" s="654"/>
      <c r="Z185" s="654"/>
    </row>
    <row r="186" ht="15.75" customHeight="1">
      <c r="A186" s="596">
        <v>91.0</v>
      </c>
      <c r="B186" s="596" t="s">
        <v>1463</v>
      </c>
      <c r="C186" s="596" t="s">
        <v>237</v>
      </c>
      <c r="D186" s="596" t="s">
        <v>1068</v>
      </c>
      <c r="E186" s="596"/>
      <c r="F186" s="668"/>
      <c r="G186" s="136">
        <v>44322.0</v>
      </c>
      <c r="H186" s="663"/>
      <c r="I186" s="664"/>
      <c r="J186" s="369"/>
      <c r="K186" s="678">
        <f>L184</f>
        <v>44573</v>
      </c>
      <c r="L186" s="678">
        <f>K186+7</f>
        <v>44580</v>
      </c>
      <c r="M186" s="164"/>
      <c r="N186" s="164"/>
      <c r="O186" s="164"/>
      <c r="P186" s="164"/>
      <c r="Q186" s="164"/>
      <c r="R186" s="164"/>
      <c r="S186" s="164"/>
      <c r="T186" s="164"/>
      <c r="U186" s="164"/>
      <c r="V186" s="164"/>
      <c r="W186" s="164"/>
      <c r="X186" s="654"/>
      <c r="Y186" s="654"/>
      <c r="Z186" s="654"/>
    </row>
    <row r="187" ht="15.75" customHeight="1">
      <c r="A187" s="596"/>
      <c r="B187" s="596"/>
      <c r="C187" s="596"/>
      <c r="D187" s="596"/>
      <c r="E187" s="665">
        <v>389.756</v>
      </c>
      <c r="F187" s="668"/>
      <c r="G187" s="666"/>
      <c r="H187" s="663"/>
      <c r="I187" s="664"/>
      <c r="J187" s="369"/>
      <c r="K187" s="164"/>
      <c r="L187" s="164"/>
      <c r="M187" s="164"/>
      <c r="N187" s="164"/>
      <c r="O187" s="164"/>
      <c r="P187" s="164"/>
      <c r="Q187" s="164"/>
      <c r="R187" s="164"/>
      <c r="S187" s="164"/>
      <c r="T187" s="164"/>
      <c r="U187" s="164"/>
      <c r="V187" s="164"/>
      <c r="W187" s="164"/>
      <c r="X187" s="654"/>
      <c r="Y187" s="654"/>
      <c r="Z187" s="654"/>
    </row>
    <row r="188" ht="15.75" customHeight="1">
      <c r="A188" s="596">
        <v>92.0</v>
      </c>
      <c r="B188" s="596" t="s">
        <v>1464</v>
      </c>
      <c r="C188" s="596" t="s">
        <v>237</v>
      </c>
      <c r="D188" s="596" t="s">
        <v>1068</v>
      </c>
      <c r="E188" s="596"/>
      <c r="F188" s="668"/>
      <c r="G188" s="136">
        <v>44322.0</v>
      </c>
      <c r="H188" s="663"/>
      <c r="I188" s="664"/>
      <c r="J188" s="369"/>
      <c r="K188" s="678">
        <f>L186</f>
        <v>44580</v>
      </c>
      <c r="L188" s="678">
        <f>K188+7</f>
        <v>44587</v>
      </c>
      <c r="M188" s="164" t="s">
        <v>1443</v>
      </c>
      <c r="N188" s="164" t="s">
        <v>1443</v>
      </c>
      <c r="O188" s="164"/>
      <c r="P188" s="164"/>
      <c r="Q188" s="164"/>
      <c r="R188" s="164"/>
      <c r="S188" s="164"/>
      <c r="T188" s="164"/>
      <c r="U188" s="164"/>
      <c r="V188" s="164"/>
      <c r="W188" s="164"/>
      <c r="X188" s="654"/>
      <c r="Y188" s="654"/>
      <c r="Z188" s="654"/>
    </row>
    <row r="189" ht="15.75" customHeight="1">
      <c r="A189" s="596"/>
      <c r="B189" s="596"/>
      <c r="C189" s="596"/>
      <c r="D189" s="596"/>
      <c r="E189" s="665">
        <v>393.882</v>
      </c>
      <c r="F189" s="668"/>
      <c r="G189" s="666"/>
      <c r="H189" s="663"/>
      <c r="I189" s="664"/>
      <c r="J189" s="369"/>
      <c r="K189" s="164"/>
      <c r="L189" s="164"/>
      <c r="M189" s="164"/>
      <c r="N189" s="164"/>
      <c r="O189" s="164"/>
      <c r="P189" s="164"/>
      <c r="Q189" s="164"/>
      <c r="R189" s="164"/>
      <c r="S189" s="164"/>
      <c r="T189" s="164"/>
      <c r="U189" s="164"/>
      <c r="V189" s="164"/>
      <c r="W189" s="164"/>
      <c r="X189" s="654"/>
      <c r="Y189" s="654"/>
      <c r="Z189" s="654"/>
    </row>
    <row r="190" ht="15.75" customHeight="1">
      <c r="A190" s="596">
        <v>93.0</v>
      </c>
      <c r="B190" s="596" t="s">
        <v>1465</v>
      </c>
      <c r="C190" s="596" t="s">
        <v>237</v>
      </c>
      <c r="D190" s="596" t="s">
        <v>1068</v>
      </c>
      <c r="E190" s="596"/>
      <c r="F190" s="668"/>
      <c r="G190" s="136">
        <v>44322.0</v>
      </c>
      <c r="H190" s="663"/>
      <c r="I190" s="664"/>
      <c r="J190" s="369"/>
      <c r="K190" s="678">
        <f>L188</f>
        <v>44587</v>
      </c>
      <c r="L190" s="678">
        <f>K190+5</f>
        <v>44592</v>
      </c>
      <c r="M190" s="164" t="s">
        <v>1443</v>
      </c>
      <c r="N190" s="164" t="s">
        <v>1443</v>
      </c>
      <c r="O190" s="164"/>
      <c r="P190" s="164"/>
      <c r="Q190" s="164"/>
      <c r="R190" s="164"/>
      <c r="S190" s="164"/>
      <c r="T190" s="164"/>
      <c r="U190" s="164"/>
      <c r="V190" s="164"/>
      <c r="W190" s="164"/>
      <c r="X190" s="654"/>
      <c r="Y190" s="654"/>
      <c r="Z190" s="654"/>
    </row>
    <row r="191" ht="15.75" customHeight="1">
      <c r="A191" s="596"/>
      <c r="B191" s="596"/>
      <c r="C191" s="596"/>
      <c r="D191" s="596"/>
      <c r="E191" s="665">
        <v>390.182</v>
      </c>
      <c r="F191" s="668"/>
      <c r="G191" s="666"/>
      <c r="H191" s="663"/>
      <c r="I191" s="664"/>
      <c r="J191" s="369"/>
      <c r="K191" s="164"/>
      <c r="L191" s="164"/>
      <c r="M191" s="164"/>
      <c r="N191" s="164"/>
      <c r="O191" s="164"/>
      <c r="P191" s="164"/>
      <c r="Q191" s="164"/>
      <c r="R191" s="164"/>
      <c r="S191" s="164"/>
      <c r="T191" s="164"/>
      <c r="U191" s="164"/>
      <c r="V191" s="164"/>
      <c r="W191" s="164"/>
      <c r="X191" s="654"/>
      <c r="Y191" s="654"/>
      <c r="Z191" s="654"/>
    </row>
    <row r="192" ht="15.75" customHeight="1">
      <c r="A192" s="596">
        <v>94.0</v>
      </c>
      <c r="B192" s="596" t="s">
        <v>1466</v>
      </c>
      <c r="C192" s="596" t="s">
        <v>237</v>
      </c>
      <c r="D192" s="596" t="s">
        <v>1068</v>
      </c>
      <c r="E192" s="596"/>
      <c r="F192" s="668"/>
      <c r="G192" s="136">
        <v>44322.0</v>
      </c>
      <c r="H192" s="663"/>
      <c r="I192" s="664"/>
      <c r="J192" s="369"/>
      <c r="K192" s="678">
        <f>K184</f>
        <v>44562</v>
      </c>
      <c r="L192" s="678">
        <f>K192+15</f>
        <v>44577</v>
      </c>
      <c r="M192" s="164" t="s">
        <v>1443</v>
      </c>
      <c r="N192" s="164" t="s">
        <v>1443</v>
      </c>
      <c r="O192" s="164"/>
      <c r="P192" s="164"/>
      <c r="Q192" s="164"/>
      <c r="R192" s="164"/>
      <c r="S192" s="164"/>
      <c r="T192" s="164"/>
      <c r="U192" s="164"/>
      <c r="V192" s="164"/>
      <c r="W192" s="164"/>
      <c r="X192" s="654"/>
      <c r="Y192" s="654"/>
      <c r="Z192" s="654"/>
    </row>
    <row r="193" ht="15.75" customHeight="1">
      <c r="A193" s="596"/>
      <c r="B193" s="596"/>
      <c r="C193" s="596"/>
      <c r="D193" s="596"/>
      <c r="E193" s="665">
        <v>382.91</v>
      </c>
      <c r="F193" s="668"/>
      <c r="G193" s="666"/>
      <c r="H193" s="663"/>
      <c r="I193" s="664"/>
      <c r="J193" s="369"/>
      <c r="K193" s="164"/>
      <c r="L193" s="164"/>
      <c r="M193" s="164"/>
      <c r="N193" s="164"/>
      <c r="O193" s="164"/>
      <c r="P193" s="164"/>
      <c r="Q193" s="164"/>
      <c r="R193" s="164"/>
      <c r="S193" s="164"/>
      <c r="T193" s="164"/>
      <c r="U193" s="164"/>
      <c r="V193" s="164"/>
      <c r="W193" s="164"/>
      <c r="X193" s="654"/>
      <c r="Y193" s="654"/>
      <c r="Z193" s="654"/>
    </row>
    <row r="194" ht="15.75" customHeight="1">
      <c r="A194" s="596">
        <v>95.0</v>
      </c>
      <c r="B194" s="596" t="s">
        <v>1467</v>
      </c>
      <c r="C194" s="596" t="s">
        <v>237</v>
      </c>
      <c r="D194" s="596" t="s">
        <v>1068</v>
      </c>
      <c r="E194" s="596"/>
      <c r="F194" s="668"/>
      <c r="G194" s="136">
        <v>44322.0</v>
      </c>
      <c r="H194" s="663"/>
      <c r="I194" s="664"/>
      <c r="J194" s="369"/>
      <c r="K194" s="678">
        <f>L192</f>
        <v>44577</v>
      </c>
      <c r="L194" s="678">
        <f>K194+7</f>
        <v>44584</v>
      </c>
      <c r="M194" s="164" t="s">
        <v>1443</v>
      </c>
      <c r="N194" s="164" t="s">
        <v>1443</v>
      </c>
      <c r="O194" s="164"/>
      <c r="P194" s="164"/>
      <c r="Q194" s="164"/>
      <c r="R194" s="164"/>
      <c r="S194" s="164"/>
      <c r="T194" s="164"/>
      <c r="U194" s="164"/>
      <c r="V194" s="164"/>
      <c r="W194" s="164"/>
      <c r="X194" s="654"/>
      <c r="Y194" s="654"/>
      <c r="Z194" s="654"/>
    </row>
    <row r="195" ht="15.75" customHeight="1">
      <c r="A195" s="596"/>
      <c r="B195" s="596"/>
      <c r="C195" s="596"/>
      <c r="D195" s="596"/>
      <c r="E195" s="665">
        <v>391.966</v>
      </c>
      <c r="F195" s="668"/>
      <c r="G195" s="666"/>
      <c r="H195" s="663"/>
      <c r="I195" s="664"/>
      <c r="J195" s="369"/>
      <c r="K195" s="164"/>
      <c r="L195" s="164"/>
      <c r="M195" s="164"/>
      <c r="N195" s="164"/>
      <c r="O195" s="164"/>
      <c r="P195" s="164"/>
      <c r="Q195" s="164"/>
      <c r="R195" s="164"/>
      <c r="S195" s="164"/>
      <c r="T195" s="164"/>
      <c r="U195" s="164"/>
      <c r="V195" s="164"/>
      <c r="W195" s="164"/>
      <c r="X195" s="654"/>
      <c r="Y195" s="654"/>
      <c r="Z195" s="654"/>
    </row>
    <row r="196" ht="15.75" customHeight="1">
      <c r="A196" s="596">
        <v>96.0</v>
      </c>
      <c r="B196" s="596" t="s">
        <v>1468</v>
      </c>
      <c r="C196" s="596" t="s">
        <v>237</v>
      </c>
      <c r="D196" s="596" t="s">
        <v>1068</v>
      </c>
      <c r="E196" s="596"/>
      <c r="F196" s="668"/>
      <c r="G196" s="136">
        <v>44322.0</v>
      </c>
      <c r="H196" s="663"/>
      <c r="I196" s="664"/>
      <c r="J196" s="369"/>
      <c r="K196" s="678">
        <f>L194</f>
        <v>44584</v>
      </c>
      <c r="L196" s="678">
        <f>K196+7</f>
        <v>44591</v>
      </c>
      <c r="M196" s="164" t="s">
        <v>1443</v>
      </c>
      <c r="N196" s="164" t="s">
        <v>1443</v>
      </c>
      <c r="O196" s="164"/>
      <c r="P196" s="164"/>
      <c r="Q196" s="164"/>
      <c r="R196" s="164"/>
      <c r="S196" s="164"/>
      <c r="T196" s="164"/>
      <c r="U196" s="164"/>
      <c r="V196" s="164"/>
      <c r="W196" s="164"/>
      <c r="X196" s="654"/>
      <c r="Y196" s="654"/>
      <c r="Z196" s="654"/>
    </row>
    <row r="197" ht="15.75" customHeight="1">
      <c r="A197" s="596"/>
      <c r="B197" s="596"/>
      <c r="C197" s="596"/>
      <c r="D197" s="596"/>
      <c r="E197" s="665">
        <v>410.206</v>
      </c>
      <c r="F197" s="668"/>
      <c r="G197" s="666"/>
      <c r="H197" s="663"/>
      <c r="I197" s="664"/>
      <c r="J197" s="369"/>
      <c r="K197" s="164"/>
      <c r="L197" s="164"/>
      <c r="M197" s="164"/>
      <c r="N197" s="164"/>
      <c r="O197" s="164"/>
      <c r="P197" s="164"/>
      <c r="Q197" s="164"/>
      <c r="R197" s="164"/>
      <c r="S197" s="164"/>
      <c r="T197" s="164"/>
      <c r="U197" s="164"/>
      <c r="V197" s="164"/>
      <c r="W197" s="164"/>
      <c r="X197" s="654"/>
      <c r="Y197" s="654"/>
      <c r="Z197" s="654"/>
    </row>
    <row r="198" ht="15.75" customHeight="1">
      <c r="A198" s="596">
        <v>97.0</v>
      </c>
      <c r="B198" s="596" t="s">
        <v>1469</v>
      </c>
      <c r="C198" s="596" t="s">
        <v>575</v>
      </c>
      <c r="D198" s="596" t="s">
        <v>1068</v>
      </c>
      <c r="E198" s="596"/>
      <c r="F198" s="668"/>
      <c r="G198" s="136">
        <v>44322.0</v>
      </c>
      <c r="H198" s="663"/>
      <c r="I198" s="664"/>
      <c r="J198" s="369"/>
      <c r="K198" s="678">
        <v>44573.0</v>
      </c>
      <c r="L198" s="678">
        <f>K198+12</f>
        <v>44585</v>
      </c>
      <c r="M198" s="164" t="s">
        <v>1443</v>
      </c>
      <c r="N198" s="164" t="s">
        <v>1443</v>
      </c>
      <c r="O198" s="164"/>
      <c r="P198" s="164"/>
      <c r="Q198" s="164"/>
      <c r="R198" s="164"/>
      <c r="S198" s="164"/>
      <c r="T198" s="164"/>
      <c r="U198" s="164"/>
      <c r="V198" s="164"/>
      <c r="W198" s="164"/>
      <c r="X198" s="654"/>
      <c r="Y198" s="654"/>
      <c r="Z198" s="654"/>
    </row>
    <row r="199" ht="15.75" customHeight="1">
      <c r="A199" s="596"/>
      <c r="B199" s="596"/>
      <c r="C199" s="596"/>
      <c r="D199" s="596"/>
      <c r="E199" s="665">
        <v>390.468</v>
      </c>
      <c r="F199" s="495"/>
      <c r="G199" s="666"/>
      <c r="H199" s="663"/>
      <c r="I199" s="664"/>
      <c r="J199" s="369"/>
      <c r="K199" s="164"/>
      <c r="L199" s="164"/>
      <c r="M199" s="164"/>
      <c r="N199" s="164"/>
      <c r="O199" s="164"/>
      <c r="P199" s="164"/>
      <c r="Q199" s="164"/>
      <c r="R199" s="164"/>
      <c r="S199" s="164"/>
      <c r="T199" s="164"/>
      <c r="U199" s="164"/>
      <c r="V199" s="164"/>
      <c r="W199" s="164"/>
      <c r="X199" s="654"/>
      <c r="Y199" s="654"/>
      <c r="Z199" s="654"/>
    </row>
    <row r="200" ht="15.75" customHeight="1">
      <c r="A200" s="596">
        <v>98.0</v>
      </c>
      <c r="B200" s="596" t="s">
        <v>1470</v>
      </c>
      <c r="C200" s="599" t="s">
        <v>279</v>
      </c>
      <c r="D200" s="599" t="s">
        <v>1471</v>
      </c>
      <c r="E200" s="599"/>
      <c r="F200" s="676"/>
      <c r="G200" s="136">
        <v>44322.0</v>
      </c>
      <c r="H200" s="136">
        <v>44384.0</v>
      </c>
      <c r="I200" s="669" t="s">
        <v>1344</v>
      </c>
      <c r="J200" s="670"/>
      <c r="K200" s="678">
        <f>L198</f>
        <v>44585</v>
      </c>
      <c r="L200" s="678">
        <f>K200+7</f>
        <v>44592</v>
      </c>
      <c r="M200" s="164"/>
      <c r="N200" s="164"/>
      <c r="O200" s="164"/>
      <c r="P200" s="164"/>
      <c r="Q200" s="164"/>
      <c r="R200" s="164"/>
      <c r="S200" s="164"/>
      <c r="T200" s="164"/>
      <c r="U200" s="164"/>
      <c r="V200" s="164"/>
      <c r="W200" s="164"/>
      <c r="X200" s="654"/>
      <c r="Y200" s="654"/>
      <c r="Z200" s="654"/>
    </row>
    <row r="201" ht="15.75" customHeight="1">
      <c r="A201" s="596"/>
      <c r="B201" s="596"/>
      <c r="C201" s="596"/>
      <c r="D201" s="596"/>
      <c r="E201" s="665">
        <v>424.47</v>
      </c>
      <c r="F201" s="667">
        <v>2497.263</v>
      </c>
      <c r="G201" s="666"/>
      <c r="H201" s="663"/>
      <c r="I201" s="664"/>
      <c r="J201" s="369"/>
      <c r="K201" s="164"/>
      <c r="L201" s="164"/>
      <c r="M201" s="164"/>
      <c r="N201" s="164"/>
      <c r="O201" s="164"/>
      <c r="P201" s="164"/>
      <c r="Q201" s="164"/>
      <c r="R201" s="164"/>
      <c r="S201" s="164"/>
      <c r="T201" s="164"/>
      <c r="U201" s="164"/>
      <c r="V201" s="164"/>
      <c r="W201" s="164"/>
      <c r="X201" s="654"/>
      <c r="Y201" s="654"/>
      <c r="Z201" s="654"/>
    </row>
    <row r="202" ht="15.75" customHeight="1">
      <c r="A202" s="596">
        <v>99.0</v>
      </c>
      <c r="B202" s="596" t="s">
        <v>1472</v>
      </c>
      <c r="C202" s="599" t="s">
        <v>249</v>
      </c>
      <c r="D202" s="599" t="s">
        <v>1068</v>
      </c>
      <c r="E202" s="599"/>
      <c r="F202" s="668"/>
      <c r="G202" s="136">
        <v>44322.0</v>
      </c>
      <c r="H202" s="136">
        <v>44384.0</v>
      </c>
      <c r="I202" s="669" t="s">
        <v>1344</v>
      </c>
      <c r="J202" s="670"/>
      <c r="K202" s="675">
        <v>44464.0</v>
      </c>
      <c r="L202" s="675">
        <v>44482.0</v>
      </c>
      <c r="M202" s="671">
        <v>44534.0</v>
      </c>
      <c r="N202" s="679">
        <v>44543.0</v>
      </c>
      <c r="O202" s="675">
        <v>44525.0</v>
      </c>
      <c r="P202" s="675">
        <v>44525.0</v>
      </c>
      <c r="Q202" s="164"/>
      <c r="R202" s="164"/>
      <c r="S202" s="164"/>
      <c r="T202" s="164"/>
      <c r="U202" s="164"/>
      <c r="V202" s="164"/>
      <c r="W202" s="164"/>
      <c r="X202" s="654"/>
      <c r="Y202" s="654"/>
      <c r="Z202" s="654"/>
    </row>
    <row r="203" ht="15.75" customHeight="1">
      <c r="A203" s="596"/>
      <c r="B203" s="596"/>
      <c r="C203" s="596"/>
      <c r="D203" s="596"/>
      <c r="E203" s="665">
        <v>415.008</v>
      </c>
      <c r="F203" s="668"/>
      <c r="G203" s="666"/>
      <c r="H203" s="663"/>
      <c r="I203" s="664"/>
      <c r="J203" s="369"/>
      <c r="K203" s="164"/>
      <c r="L203" s="164"/>
      <c r="M203" s="164"/>
      <c r="N203" s="164"/>
      <c r="O203" s="164"/>
      <c r="P203" s="164"/>
      <c r="Q203" s="164"/>
      <c r="R203" s="164"/>
      <c r="S203" s="164"/>
      <c r="T203" s="164"/>
      <c r="U203" s="164"/>
      <c r="V203" s="164"/>
      <c r="W203" s="164"/>
      <c r="X203" s="654"/>
      <c r="Y203" s="654"/>
      <c r="Z203" s="654"/>
    </row>
    <row r="204" ht="15.75" customHeight="1">
      <c r="A204" s="596">
        <v>100.0</v>
      </c>
      <c r="B204" s="596" t="s">
        <v>1473</v>
      </c>
      <c r="C204" s="599" t="s">
        <v>237</v>
      </c>
      <c r="D204" s="599" t="s">
        <v>1068</v>
      </c>
      <c r="E204" s="599"/>
      <c r="F204" s="668"/>
      <c r="G204" s="136">
        <v>44322.0</v>
      </c>
      <c r="H204" s="136">
        <v>44384.0</v>
      </c>
      <c r="I204" s="669" t="s">
        <v>1344</v>
      </c>
      <c r="J204" s="670"/>
      <c r="K204" s="675">
        <v>44516.0</v>
      </c>
      <c r="L204" s="675">
        <v>44528.0</v>
      </c>
      <c r="M204" s="671">
        <v>44559.0</v>
      </c>
      <c r="N204" s="671">
        <v>44561.0</v>
      </c>
      <c r="O204" s="164"/>
      <c r="P204" s="164"/>
      <c r="Q204" s="164"/>
      <c r="R204" s="164"/>
      <c r="S204" s="164"/>
      <c r="T204" s="164"/>
      <c r="U204" s="164"/>
      <c r="V204" s="164"/>
      <c r="W204" s="164"/>
      <c r="X204" s="654"/>
      <c r="Y204" s="654"/>
      <c r="Z204" s="654"/>
    </row>
    <row r="205" ht="15.75" customHeight="1">
      <c r="A205" s="596"/>
      <c r="B205" s="596"/>
      <c r="C205" s="596"/>
      <c r="D205" s="596"/>
      <c r="E205" s="665">
        <v>424.08</v>
      </c>
      <c r="F205" s="668"/>
      <c r="G205" s="666"/>
      <c r="H205" s="663"/>
      <c r="I205" s="664"/>
      <c r="J205" s="369"/>
      <c r="K205" s="164"/>
      <c r="L205" s="164"/>
      <c r="M205" s="164"/>
      <c r="N205" s="164"/>
      <c r="O205" s="164"/>
      <c r="P205" s="164"/>
      <c r="Q205" s="164"/>
      <c r="R205" s="164"/>
      <c r="S205" s="164"/>
      <c r="T205" s="164"/>
      <c r="U205" s="164"/>
      <c r="V205" s="164"/>
      <c r="W205" s="164"/>
      <c r="X205" s="654"/>
      <c r="Y205" s="654"/>
      <c r="Z205" s="654"/>
    </row>
    <row r="206" ht="15.75" customHeight="1">
      <c r="A206" s="596">
        <v>101.0</v>
      </c>
      <c r="B206" s="596" t="s">
        <v>1474</v>
      </c>
      <c r="C206" s="599" t="s">
        <v>249</v>
      </c>
      <c r="D206" s="599" t="s">
        <v>1068</v>
      </c>
      <c r="E206" s="599"/>
      <c r="F206" s="668"/>
      <c r="G206" s="136">
        <v>44322.0</v>
      </c>
      <c r="H206" s="136">
        <v>44384.0</v>
      </c>
      <c r="I206" s="669" t="s">
        <v>1344</v>
      </c>
      <c r="J206" s="670"/>
      <c r="K206" s="675">
        <v>44387.0</v>
      </c>
      <c r="L206" s="675">
        <v>44414.0</v>
      </c>
      <c r="M206" s="675">
        <v>44467.0</v>
      </c>
      <c r="N206" s="675">
        <v>44474.0</v>
      </c>
      <c r="O206" s="164"/>
      <c r="P206" s="164"/>
      <c r="Q206" s="164"/>
      <c r="R206" s="164"/>
      <c r="S206" s="164"/>
      <c r="T206" s="164"/>
      <c r="U206" s="164"/>
      <c r="V206" s="164"/>
      <c r="W206" s="164"/>
      <c r="X206" s="654"/>
      <c r="Y206" s="654"/>
      <c r="Z206" s="654"/>
    </row>
    <row r="207" ht="15.75" customHeight="1">
      <c r="A207" s="596"/>
      <c r="B207" s="596"/>
      <c r="C207" s="596"/>
      <c r="D207" s="596"/>
      <c r="E207" s="665">
        <v>414.462</v>
      </c>
      <c r="F207" s="668"/>
      <c r="G207" s="666"/>
      <c r="H207" s="663"/>
      <c r="I207" s="664"/>
      <c r="J207" s="369"/>
      <c r="K207" s="164"/>
      <c r="L207" s="164"/>
      <c r="M207" s="164"/>
      <c r="N207" s="164"/>
      <c r="O207" s="164"/>
      <c r="P207" s="164"/>
      <c r="Q207" s="164"/>
      <c r="R207" s="164"/>
      <c r="S207" s="164"/>
      <c r="T207" s="164"/>
      <c r="U207" s="164"/>
      <c r="V207" s="164"/>
      <c r="W207" s="164"/>
      <c r="X207" s="654"/>
      <c r="Y207" s="654"/>
      <c r="Z207" s="654"/>
    </row>
    <row r="208" ht="15.75" customHeight="1">
      <c r="A208" s="596">
        <v>102.0</v>
      </c>
      <c r="B208" s="596" t="s">
        <v>1475</v>
      </c>
      <c r="C208" s="599" t="s">
        <v>261</v>
      </c>
      <c r="D208" s="599" t="s">
        <v>1068</v>
      </c>
      <c r="E208" s="599"/>
      <c r="F208" s="668"/>
      <c r="G208" s="136">
        <v>44322.0</v>
      </c>
      <c r="H208" s="136">
        <v>44384.0</v>
      </c>
      <c r="I208" s="669" t="s">
        <v>1344</v>
      </c>
      <c r="J208" s="670"/>
      <c r="K208" s="675">
        <v>44381.0</v>
      </c>
      <c r="L208" s="675">
        <v>44390.0</v>
      </c>
      <c r="M208" s="675">
        <v>44453.0</v>
      </c>
      <c r="N208" s="675">
        <v>44461.0</v>
      </c>
      <c r="O208" s="675">
        <v>44445.0</v>
      </c>
      <c r="P208" s="675">
        <v>44445.0</v>
      </c>
      <c r="Q208" s="164"/>
      <c r="R208" s="164"/>
      <c r="S208" s="164"/>
      <c r="T208" s="164"/>
      <c r="U208" s="164"/>
      <c r="V208" s="164"/>
      <c r="W208" s="164"/>
      <c r="X208" s="654"/>
      <c r="Y208" s="654"/>
      <c r="Z208" s="654"/>
    </row>
    <row r="209" ht="15.75" customHeight="1">
      <c r="A209" s="596"/>
      <c r="B209" s="596"/>
      <c r="C209" s="596"/>
      <c r="D209" s="596"/>
      <c r="E209" s="665">
        <v>425.338</v>
      </c>
      <c r="F209" s="668"/>
      <c r="G209" s="666"/>
      <c r="H209" s="663"/>
      <c r="I209" s="664"/>
      <c r="J209" s="369"/>
      <c r="K209" s="164"/>
      <c r="L209" s="164"/>
      <c r="M209" s="164"/>
      <c r="N209" s="164"/>
      <c r="O209" s="164"/>
      <c r="P209" s="164"/>
      <c r="Q209" s="164"/>
      <c r="R209" s="164"/>
      <c r="S209" s="164"/>
      <c r="T209" s="164"/>
      <c r="U209" s="164"/>
      <c r="V209" s="164"/>
      <c r="W209" s="164"/>
      <c r="X209" s="654"/>
      <c r="Y209" s="654"/>
      <c r="Z209" s="654"/>
    </row>
    <row r="210" ht="15.75" customHeight="1">
      <c r="A210" s="596">
        <v>103.0</v>
      </c>
      <c r="B210" s="596" t="s">
        <v>1476</v>
      </c>
      <c r="C210" s="599" t="s">
        <v>261</v>
      </c>
      <c r="D210" s="599" t="s">
        <v>1068</v>
      </c>
      <c r="E210" s="599"/>
      <c r="F210" s="668"/>
      <c r="G210" s="136">
        <v>44322.0</v>
      </c>
      <c r="H210" s="136">
        <v>44384.0</v>
      </c>
      <c r="I210" s="669" t="s">
        <v>1344</v>
      </c>
      <c r="J210" s="670"/>
      <c r="K210" s="675">
        <v>44389.0</v>
      </c>
      <c r="L210" s="675">
        <v>44403.0</v>
      </c>
      <c r="M210" s="675">
        <v>44462.0</v>
      </c>
      <c r="N210" s="675">
        <v>44466.0</v>
      </c>
      <c r="O210" s="675">
        <v>44458.0</v>
      </c>
      <c r="P210" s="675">
        <v>44459.0</v>
      </c>
      <c r="Q210" s="164"/>
      <c r="R210" s="164"/>
      <c r="S210" s="164"/>
      <c r="T210" s="164"/>
      <c r="U210" s="164"/>
      <c r="V210" s="164"/>
      <c r="W210" s="164"/>
      <c r="X210" s="654"/>
      <c r="Y210" s="654"/>
      <c r="Z210" s="654"/>
    </row>
    <row r="211" ht="15.75" customHeight="1">
      <c r="A211" s="596"/>
      <c r="B211" s="596"/>
      <c r="C211" s="596"/>
      <c r="D211" s="596"/>
      <c r="E211" s="665">
        <v>393.905</v>
      </c>
      <c r="F211" s="495"/>
      <c r="G211" s="666"/>
      <c r="H211" s="663"/>
      <c r="I211" s="664"/>
      <c r="J211" s="369"/>
      <c r="K211" s="164"/>
      <c r="L211" s="164"/>
      <c r="M211" s="164"/>
      <c r="N211" s="164"/>
      <c r="O211" s="164"/>
      <c r="P211" s="164"/>
      <c r="Q211" s="164"/>
      <c r="R211" s="164"/>
      <c r="S211" s="164"/>
      <c r="T211" s="164"/>
      <c r="U211" s="164"/>
      <c r="V211" s="164"/>
      <c r="W211" s="164"/>
      <c r="X211" s="654"/>
      <c r="Y211" s="654"/>
      <c r="Z211" s="654"/>
    </row>
    <row r="212" ht="15.0" customHeight="1">
      <c r="A212" s="596">
        <v>104.0</v>
      </c>
      <c r="B212" s="596" t="s">
        <v>1477</v>
      </c>
      <c r="C212" s="599" t="s">
        <v>334</v>
      </c>
      <c r="D212" s="599" t="s">
        <v>1478</v>
      </c>
      <c r="E212" s="599"/>
      <c r="F212" s="676"/>
      <c r="G212" s="136">
        <v>44303.0</v>
      </c>
      <c r="H212" s="136">
        <v>44362.0</v>
      </c>
      <c r="I212" s="669" t="s">
        <v>1344</v>
      </c>
      <c r="J212" s="670"/>
      <c r="K212" s="675">
        <v>44398.0</v>
      </c>
      <c r="L212" s="675">
        <v>44468.0</v>
      </c>
      <c r="M212" s="678">
        <v>44578.0</v>
      </c>
      <c r="N212" s="678">
        <f>M212+9</f>
        <v>44587</v>
      </c>
      <c r="O212" s="164"/>
      <c r="P212" s="164"/>
      <c r="Q212" s="164"/>
      <c r="R212" s="164"/>
      <c r="S212" s="678">
        <v>44562.0</v>
      </c>
      <c r="T212" s="678">
        <f>S212+11</f>
        <v>44573</v>
      </c>
      <c r="U212" s="164"/>
      <c r="V212" s="164"/>
      <c r="W212" s="164"/>
      <c r="X212" s="654"/>
      <c r="Y212" s="654"/>
      <c r="Z212" s="654"/>
    </row>
    <row r="213" ht="14.25" customHeight="1">
      <c r="A213" s="596"/>
      <c r="B213" s="596"/>
      <c r="C213" s="596"/>
      <c r="D213" s="596"/>
      <c r="E213" s="665">
        <v>406.918</v>
      </c>
      <c r="F213" s="667">
        <v>2497.048</v>
      </c>
      <c r="G213" s="681"/>
      <c r="H213" s="663"/>
      <c r="I213" s="664"/>
      <c r="J213" s="369"/>
      <c r="K213" s="164"/>
      <c r="L213" s="164"/>
      <c r="M213" s="164"/>
      <c r="N213" s="164"/>
      <c r="O213" s="164"/>
      <c r="P213" s="164"/>
      <c r="Q213" s="164"/>
      <c r="R213" s="164"/>
      <c r="S213" s="164"/>
      <c r="T213" s="164"/>
      <c r="U213" s="164"/>
      <c r="V213" s="164"/>
      <c r="W213" s="164"/>
      <c r="X213" s="654"/>
      <c r="Y213" s="654"/>
      <c r="Z213" s="654"/>
    </row>
    <row r="214" ht="15.75" customHeight="1">
      <c r="A214" s="596">
        <v>105.0</v>
      </c>
      <c r="B214" s="596" t="s">
        <v>1479</v>
      </c>
      <c r="C214" s="599" t="s">
        <v>261</v>
      </c>
      <c r="D214" s="599" t="s">
        <v>1068</v>
      </c>
      <c r="E214" s="599"/>
      <c r="F214" s="668"/>
      <c r="G214" s="136">
        <v>44303.0</v>
      </c>
      <c r="H214" s="136">
        <v>44362.0</v>
      </c>
      <c r="I214" s="669" t="s">
        <v>1344</v>
      </c>
      <c r="J214" s="670"/>
      <c r="K214" s="675">
        <v>44350.0</v>
      </c>
      <c r="L214" s="675">
        <v>44362.0</v>
      </c>
      <c r="M214" s="675">
        <v>44424.0</v>
      </c>
      <c r="N214" s="675">
        <v>44432.0</v>
      </c>
      <c r="O214" s="675">
        <v>44364.0</v>
      </c>
      <c r="P214" s="675">
        <v>44364.0</v>
      </c>
      <c r="Q214" s="164"/>
      <c r="R214" s="164"/>
      <c r="S214" s="678">
        <v>44562.0</v>
      </c>
      <c r="T214" s="678">
        <f>S214+11</f>
        <v>44573</v>
      </c>
      <c r="U214" s="164"/>
      <c r="V214" s="164"/>
      <c r="W214" s="164"/>
      <c r="X214" s="654"/>
      <c r="Y214" s="654"/>
      <c r="Z214" s="654"/>
    </row>
    <row r="215" ht="15.75" customHeight="1">
      <c r="A215" s="596"/>
      <c r="B215" s="682"/>
      <c r="C215" s="683"/>
      <c r="D215" s="596"/>
      <c r="E215" s="665">
        <v>414.645</v>
      </c>
      <c r="F215" s="668"/>
      <c r="G215" s="681"/>
      <c r="H215" s="663"/>
      <c r="I215" s="664"/>
      <c r="J215" s="369"/>
      <c r="K215" s="164"/>
      <c r="L215" s="164"/>
      <c r="M215" s="164"/>
      <c r="N215" s="164"/>
      <c r="O215" s="164"/>
      <c r="P215" s="164"/>
      <c r="Q215" s="164"/>
      <c r="R215" s="164"/>
      <c r="S215" s="164"/>
      <c r="T215" s="164"/>
      <c r="U215" s="164"/>
      <c r="V215" s="164"/>
      <c r="W215" s="164"/>
      <c r="X215" s="654"/>
      <c r="Y215" s="654"/>
      <c r="Z215" s="654"/>
    </row>
    <row r="216" ht="15.75" customHeight="1">
      <c r="A216" s="596">
        <v>106.0</v>
      </c>
      <c r="B216" s="596" t="s">
        <v>1480</v>
      </c>
      <c r="C216" s="599" t="s">
        <v>237</v>
      </c>
      <c r="D216" s="599" t="s">
        <v>1068</v>
      </c>
      <c r="E216" s="599"/>
      <c r="F216" s="668"/>
      <c r="G216" s="136">
        <v>44303.0</v>
      </c>
      <c r="H216" s="136">
        <v>44362.0</v>
      </c>
      <c r="I216" s="669" t="s">
        <v>1344</v>
      </c>
      <c r="J216" s="670"/>
      <c r="K216" s="675">
        <v>44350.0</v>
      </c>
      <c r="L216" s="675">
        <v>44358.0</v>
      </c>
      <c r="M216" s="675">
        <v>44416.0</v>
      </c>
      <c r="N216" s="675">
        <v>44424.0</v>
      </c>
      <c r="O216" s="675">
        <v>44369.0</v>
      </c>
      <c r="P216" s="675">
        <v>44369.0</v>
      </c>
      <c r="Q216" s="164"/>
      <c r="R216" s="164"/>
      <c r="S216" s="678">
        <v>44562.0</v>
      </c>
      <c r="T216" s="678">
        <f>S216+11</f>
        <v>44573</v>
      </c>
      <c r="U216" s="164"/>
      <c r="V216" s="164"/>
      <c r="W216" s="164"/>
      <c r="X216" s="654"/>
      <c r="Y216" s="654"/>
      <c r="Z216" s="654"/>
    </row>
    <row r="217" ht="15.75" customHeight="1">
      <c r="A217" s="596"/>
      <c r="B217" s="596"/>
      <c r="C217" s="596"/>
      <c r="D217" s="596"/>
      <c r="E217" s="665">
        <v>417.875</v>
      </c>
      <c r="F217" s="668"/>
      <c r="G217" s="681"/>
      <c r="H217" s="663"/>
      <c r="I217" s="664"/>
      <c r="J217" s="369"/>
      <c r="K217" s="164"/>
      <c r="L217" s="164"/>
      <c r="M217" s="164"/>
      <c r="N217" s="164"/>
      <c r="O217" s="164"/>
      <c r="P217" s="164"/>
      <c r="Q217" s="164"/>
      <c r="R217" s="164"/>
      <c r="S217" s="164"/>
      <c r="T217" s="164"/>
      <c r="U217" s="164"/>
      <c r="V217" s="164"/>
      <c r="W217" s="164"/>
      <c r="X217" s="654"/>
      <c r="Y217" s="654"/>
      <c r="Z217" s="654"/>
    </row>
    <row r="218" ht="15.75" customHeight="1">
      <c r="A218" s="596">
        <v>107.0</v>
      </c>
      <c r="B218" s="596" t="s">
        <v>1481</v>
      </c>
      <c r="C218" s="599" t="s">
        <v>261</v>
      </c>
      <c r="D218" s="599" t="s">
        <v>1068</v>
      </c>
      <c r="E218" s="599"/>
      <c r="F218" s="668"/>
      <c r="G218" s="136">
        <v>44303.0</v>
      </c>
      <c r="H218" s="136">
        <v>44362.0</v>
      </c>
      <c r="I218" s="669" t="s">
        <v>1440</v>
      </c>
      <c r="J218" s="670"/>
      <c r="K218" s="675">
        <v>44361.0</v>
      </c>
      <c r="L218" s="675">
        <v>44369.0</v>
      </c>
      <c r="M218" s="675">
        <v>44444.0</v>
      </c>
      <c r="N218" s="675">
        <v>44449.0</v>
      </c>
      <c r="O218" s="675">
        <v>44421.0</v>
      </c>
      <c r="P218" s="675">
        <v>44421.0</v>
      </c>
      <c r="Q218" s="164"/>
      <c r="R218" s="164"/>
      <c r="S218" s="678">
        <v>44562.0</v>
      </c>
      <c r="T218" s="678">
        <f>S218+11</f>
        <v>44573</v>
      </c>
      <c r="U218" s="164"/>
      <c r="V218" s="164"/>
      <c r="W218" s="164"/>
      <c r="X218" s="654"/>
      <c r="Y218" s="654"/>
      <c r="Z218" s="654"/>
    </row>
    <row r="219" ht="15.75" customHeight="1">
      <c r="A219" s="596"/>
      <c r="B219" s="596"/>
      <c r="C219" s="596"/>
      <c r="D219" s="596"/>
      <c r="E219" s="665">
        <v>419.143</v>
      </c>
      <c r="F219" s="668"/>
      <c r="G219" s="681"/>
      <c r="H219" s="663"/>
      <c r="I219" s="664"/>
      <c r="J219" s="369"/>
      <c r="K219" s="164"/>
      <c r="L219" s="164"/>
      <c r="M219" s="164"/>
      <c r="N219" s="164"/>
      <c r="O219" s="164"/>
      <c r="P219" s="164"/>
      <c r="Q219" s="164"/>
      <c r="R219" s="164"/>
      <c r="S219" s="164"/>
      <c r="T219" s="164"/>
      <c r="U219" s="164"/>
      <c r="V219" s="164"/>
      <c r="W219" s="164"/>
      <c r="X219" s="654"/>
      <c r="Y219" s="654"/>
      <c r="Z219" s="654"/>
    </row>
    <row r="220" ht="15.75" customHeight="1">
      <c r="A220" s="596">
        <v>108.0</v>
      </c>
      <c r="B220" s="596" t="s">
        <v>1482</v>
      </c>
      <c r="C220" s="599" t="s">
        <v>237</v>
      </c>
      <c r="D220" s="599" t="s">
        <v>1068</v>
      </c>
      <c r="E220" s="599"/>
      <c r="F220" s="668"/>
      <c r="G220" s="136">
        <v>44303.0</v>
      </c>
      <c r="H220" s="136">
        <v>44362.0</v>
      </c>
      <c r="I220" s="669" t="s">
        <v>1440</v>
      </c>
      <c r="J220" s="670"/>
      <c r="K220" s="675">
        <v>44369.0</v>
      </c>
      <c r="L220" s="675">
        <v>44375.0</v>
      </c>
      <c r="M220" s="675">
        <v>44474.0</v>
      </c>
      <c r="N220" s="675">
        <v>44479.0</v>
      </c>
      <c r="O220" s="675">
        <v>44421.0</v>
      </c>
      <c r="P220" s="675">
        <v>44421.0</v>
      </c>
      <c r="Q220" s="164"/>
      <c r="R220" s="164"/>
      <c r="S220" s="678">
        <v>44562.0</v>
      </c>
      <c r="T220" s="678">
        <f>S220+11</f>
        <v>44573</v>
      </c>
      <c r="U220" s="164"/>
      <c r="V220" s="164"/>
      <c r="W220" s="164"/>
      <c r="X220" s="654"/>
      <c r="Y220" s="654"/>
      <c r="Z220" s="654"/>
    </row>
    <row r="221" ht="15.75" customHeight="1">
      <c r="A221" s="596"/>
      <c r="B221" s="596"/>
      <c r="C221" s="596"/>
      <c r="D221" s="596"/>
      <c r="E221" s="665">
        <v>417.351</v>
      </c>
      <c r="F221" s="668"/>
      <c r="G221" s="681"/>
      <c r="H221" s="663"/>
      <c r="I221" s="664"/>
      <c r="J221" s="369"/>
      <c r="K221" s="164"/>
      <c r="L221" s="164"/>
      <c r="M221" s="164"/>
      <c r="N221" s="164"/>
      <c r="O221" s="164"/>
      <c r="P221" s="164"/>
      <c r="Q221" s="164"/>
      <c r="R221" s="164"/>
      <c r="S221" s="164"/>
      <c r="T221" s="164"/>
      <c r="U221" s="164"/>
      <c r="V221" s="164"/>
      <c r="W221" s="164"/>
      <c r="X221" s="654"/>
      <c r="Y221" s="654"/>
      <c r="Z221" s="654"/>
    </row>
    <row r="222" ht="15.75" customHeight="1">
      <c r="A222" s="596">
        <v>109.0</v>
      </c>
      <c r="B222" s="596" t="s">
        <v>1483</v>
      </c>
      <c r="C222" s="599" t="s">
        <v>261</v>
      </c>
      <c r="D222" s="599" t="s">
        <v>1068</v>
      </c>
      <c r="E222" s="599"/>
      <c r="F222" s="668"/>
      <c r="G222" s="136">
        <v>44303.0</v>
      </c>
      <c r="H222" s="136">
        <v>44362.0</v>
      </c>
      <c r="I222" s="669" t="s">
        <v>1344</v>
      </c>
      <c r="J222" s="670"/>
      <c r="K222" s="675">
        <v>44406.0</v>
      </c>
      <c r="L222" s="675">
        <v>44387.0</v>
      </c>
      <c r="M222" s="675">
        <v>44424.0</v>
      </c>
      <c r="N222" s="675">
        <v>44439.0</v>
      </c>
      <c r="O222" s="675">
        <v>44421.0</v>
      </c>
      <c r="P222" s="675">
        <v>44421.0</v>
      </c>
      <c r="Q222" s="164"/>
      <c r="R222" s="164"/>
      <c r="S222" s="678">
        <v>44562.0</v>
      </c>
      <c r="T222" s="678">
        <f>S222+11</f>
        <v>44573</v>
      </c>
      <c r="U222" s="164"/>
      <c r="V222" s="164"/>
      <c r="W222" s="164"/>
      <c r="X222" s="654"/>
      <c r="Y222" s="654"/>
      <c r="Z222" s="654"/>
    </row>
    <row r="223" ht="15.75" customHeight="1">
      <c r="A223" s="596"/>
      <c r="B223" s="596"/>
      <c r="C223" s="596"/>
      <c r="D223" s="596"/>
      <c r="E223" s="665">
        <v>421.116</v>
      </c>
      <c r="F223" s="495"/>
      <c r="G223" s="681"/>
      <c r="H223" s="663"/>
      <c r="I223" s="664"/>
      <c r="J223" s="369"/>
      <c r="K223" s="164"/>
      <c r="L223" s="164"/>
      <c r="M223" s="164"/>
      <c r="N223" s="164"/>
      <c r="O223" s="164"/>
      <c r="P223" s="164"/>
      <c r="Q223" s="164"/>
      <c r="R223" s="164"/>
      <c r="S223" s="164"/>
      <c r="T223" s="164"/>
      <c r="U223" s="164"/>
      <c r="V223" s="164"/>
      <c r="W223" s="164"/>
      <c r="X223" s="654"/>
      <c r="Y223" s="654"/>
      <c r="Z223" s="654"/>
    </row>
    <row r="224" ht="15.75" customHeight="1">
      <c r="A224" s="596">
        <v>110.0</v>
      </c>
      <c r="B224" s="596" t="s">
        <v>1484</v>
      </c>
      <c r="C224" s="599" t="s">
        <v>287</v>
      </c>
      <c r="D224" s="599" t="s">
        <v>1068</v>
      </c>
      <c r="E224" s="599"/>
      <c r="F224" s="676"/>
      <c r="G224" s="136">
        <v>44303.0</v>
      </c>
      <c r="H224" s="136">
        <v>44362.0</v>
      </c>
      <c r="I224" s="669" t="s">
        <v>1440</v>
      </c>
      <c r="J224" s="670"/>
      <c r="K224" s="675">
        <v>44387.0</v>
      </c>
      <c r="L224" s="675">
        <v>44403.0</v>
      </c>
      <c r="M224" s="675">
        <v>44462.0</v>
      </c>
      <c r="N224" s="675">
        <v>44469.0</v>
      </c>
      <c r="O224" s="675">
        <v>44436.0</v>
      </c>
      <c r="P224" s="675">
        <v>44436.0</v>
      </c>
      <c r="Q224" s="164"/>
      <c r="R224" s="164"/>
      <c r="S224" s="678">
        <v>44562.0</v>
      </c>
      <c r="T224" s="678">
        <f>S224+11</f>
        <v>44573</v>
      </c>
      <c r="U224" s="164"/>
      <c r="V224" s="164"/>
      <c r="W224" s="164"/>
      <c r="X224" s="654"/>
      <c r="Y224" s="654"/>
      <c r="Z224" s="654"/>
    </row>
    <row r="225" ht="15.75" customHeight="1">
      <c r="A225" s="596"/>
      <c r="B225" s="596"/>
      <c r="C225" s="596"/>
      <c r="D225" s="596"/>
      <c r="E225" s="665">
        <v>399.739</v>
      </c>
      <c r="F225" s="667">
        <v>2833.151</v>
      </c>
      <c r="G225" s="681"/>
      <c r="H225" s="663"/>
      <c r="I225" s="664"/>
      <c r="J225" s="369"/>
      <c r="K225" s="164"/>
      <c r="L225" s="164"/>
      <c r="M225" s="164"/>
      <c r="N225" s="164"/>
      <c r="O225" s="164"/>
      <c r="P225" s="164"/>
      <c r="Q225" s="164"/>
      <c r="R225" s="164"/>
      <c r="S225" s="164"/>
      <c r="T225" s="164"/>
      <c r="U225" s="164"/>
      <c r="V225" s="164"/>
      <c r="W225" s="164"/>
      <c r="X225" s="654"/>
      <c r="Y225" s="654"/>
      <c r="Z225" s="654"/>
    </row>
    <row r="226" ht="15.75" customHeight="1">
      <c r="A226" s="596">
        <v>111.0</v>
      </c>
      <c r="B226" s="596" t="s">
        <v>1485</v>
      </c>
      <c r="C226" s="599" t="s">
        <v>261</v>
      </c>
      <c r="D226" s="599" t="s">
        <v>1068</v>
      </c>
      <c r="E226" s="599"/>
      <c r="F226" s="668"/>
      <c r="G226" s="136">
        <v>44303.0</v>
      </c>
      <c r="H226" s="136">
        <v>44362.0</v>
      </c>
      <c r="I226" s="669" t="s">
        <v>1418</v>
      </c>
      <c r="J226" s="670"/>
      <c r="K226" s="675">
        <v>44429.0</v>
      </c>
      <c r="L226" s="675">
        <v>44439.0</v>
      </c>
      <c r="M226" s="675">
        <v>44457.0</v>
      </c>
      <c r="N226" s="675">
        <v>44461.0</v>
      </c>
      <c r="O226" s="675">
        <v>44442.0</v>
      </c>
      <c r="P226" s="675">
        <v>44442.0</v>
      </c>
      <c r="Q226" s="164"/>
      <c r="R226" s="164"/>
      <c r="S226" s="164"/>
      <c r="T226" s="164"/>
      <c r="U226" s="164"/>
      <c r="V226" s="164"/>
      <c r="W226" s="164"/>
      <c r="X226" s="654"/>
      <c r="Y226" s="654"/>
      <c r="Z226" s="654"/>
    </row>
    <row r="227" ht="15.75" customHeight="1">
      <c r="A227" s="596"/>
      <c r="B227" s="596"/>
      <c r="C227" s="596"/>
      <c r="D227" s="596"/>
      <c r="E227" s="665">
        <v>389.486</v>
      </c>
      <c r="F227" s="668"/>
      <c r="G227" s="681"/>
      <c r="H227" s="663"/>
      <c r="I227" s="664"/>
      <c r="J227" s="369"/>
      <c r="K227" s="164"/>
      <c r="L227" s="164"/>
      <c r="M227" s="164"/>
      <c r="N227" s="164"/>
      <c r="O227" s="164"/>
      <c r="P227" s="164"/>
      <c r="Q227" s="164"/>
      <c r="R227" s="164"/>
      <c r="S227" s="164"/>
      <c r="T227" s="164"/>
      <c r="U227" s="164"/>
      <c r="V227" s="164"/>
      <c r="W227" s="164"/>
      <c r="X227" s="654"/>
      <c r="Y227" s="654"/>
      <c r="Z227" s="654"/>
    </row>
    <row r="228" ht="15.75" customHeight="1">
      <c r="A228" s="596">
        <v>112.0</v>
      </c>
      <c r="B228" s="596" t="s">
        <v>1486</v>
      </c>
      <c r="C228" s="599" t="s">
        <v>237</v>
      </c>
      <c r="D228" s="599" t="s">
        <v>1068</v>
      </c>
      <c r="E228" s="599"/>
      <c r="F228" s="668"/>
      <c r="G228" s="136">
        <v>44303.0</v>
      </c>
      <c r="H228" s="136">
        <v>44362.0</v>
      </c>
      <c r="I228" s="669" t="s">
        <v>1344</v>
      </c>
      <c r="J228" s="670"/>
      <c r="K228" s="675">
        <v>44364.0</v>
      </c>
      <c r="L228" s="675">
        <v>44376.0</v>
      </c>
      <c r="M228" s="675">
        <v>44452.0</v>
      </c>
      <c r="N228" s="675">
        <v>44456.0</v>
      </c>
      <c r="O228" s="675">
        <v>44382.0</v>
      </c>
      <c r="P228" s="675">
        <v>44382.0</v>
      </c>
      <c r="Q228" s="164"/>
      <c r="R228" s="164"/>
      <c r="S228" s="164"/>
      <c r="T228" s="164"/>
      <c r="U228" s="164"/>
      <c r="V228" s="164"/>
      <c r="W228" s="164"/>
      <c r="X228" s="654"/>
      <c r="Y228" s="654"/>
      <c r="Z228" s="654"/>
    </row>
    <row r="229" ht="15.75" customHeight="1">
      <c r="A229" s="596"/>
      <c r="B229" s="596"/>
      <c r="C229" s="596"/>
      <c r="D229" s="596"/>
      <c r="E229" s="665">
        <v>390.991</v>
      </c>
      <c r="F229" s="668"/>
      <c r="G229" s="681"/>
      <c r="H229" s="663"/>
      <c r="I229" s="664"/>
      <c r="J229" s="369"/>
      <c r="K229" s="164"/>
      <c r="L229" s="164"/>
      <c r="M229" s="164"/>
      <c r="N229" s="164"/>
      <c r="O229" s="164"/>
      <c r="P229" s="164"/>
      <c r="Q229" s="164"/>
      <c r="R229" s="164"/>
      <c r="S229" s="164"/>
      <c r="T229" s="164"/>
      <c r="U229" s="164"/>
      <c r="V229" s="164"/>
      <c r="W229" s="164"/>
      <c r="X229" s="654"/>
      <c r="Y229" s="654"/>
      <c r="Z229" s="654"/>
    </row>
    <row r="230" ht="15.75" customHeight="1">
      <c r="A230" s="596">
        <v>113.0</v>
      </c>
      <c r="B230" s="596" t="s">
        <v>1487</v>
      </c>
      <c r="C230" s="599" t="s">
        <v>237</v>
      </c>
      <c r="D230" s="599" t="s">
        <v>1068</v>
      </c>
      <c r="E230" s="599"/>
      <c r="F230" s="668"/>
      <c r="G230" s="136">
        <v>44303.0</v>
      </c>
      <c r="H230" s="136">
        <v>44362.0</v>
      </c>
      <c r="I230" s="669" t="s">
        <v>1440</v>
      </c>
      <c r="J230" s="670"/>
      <c r="K230" s="675">
        <v>44404.0</v>
      </c>
      <c r="L230" s="675">
        <v>44419.0</v>
      </c>
      <c r="M230" s="675">
        <v>44445.0</v>
      </c>
      <c r="N230" s="675">
        <v>44451.0</v>
      </c>
      <c r="O230" s="675">
        <v>44419.0</v>
      </c>
      <c r="P230" s="675">
        <v>44419.0</v>
      </c>
      <c r="Q230" s="164"/>
      <c r="R230" s="164"/>
      <c r="S230" s="164"/>
      <c r="T230" s="164"/>
      <c r="U230" s="164"/>
      <c r="V230" s="164"/>
      <c r="W230" s="164"/>
      <c r="X230" s="654"/>
      <c r="Y230" s="654"/>
      <c r="Z230" s="654"/>
    </row>
    <row r="231" ht="15.75" customHeight="1">
      <c r="A231" s="596"/>
      <c r="B231" s="596"/>
      <c r="C231" s="596"/>
      <c r="D231" s="596"/>
      <c r="E231" s="665">
        <v>406.572</v>
      </c>
      <c r="F231" s="668"/>
      <c r="G231" s="681"/>
      <c r="H231" s="663"/>
      <c r="I231" s="664"/>
      <c r="J231" s="369"/>
      <c r="K231" s="164"/>
      <c r="L231" s="164"/>
      <c r="M231" s="164"/>
      <c r="N231" s="164"/>
      <c r="O231" s="164"/>
      <c r="P231" s="164"/>
      <c r="Q231" s="164"/>
      <c r="R231" s="164"/>
      <c r="S231" s="164"/>
      <c r="T231" s="164"/>
      <c r="U231" s="164"/>
      <c r="V231" s="164"/>
      <c r="W231" s="164"/>
      <c r="X231" s="654"/>
      <c r="Y231" s="654"/>
      <c r="Z231" s="654"/>
    </row>
    <row r="232" ht="15.75" customHeight="1">
      <c r="A232" s="596">
        <v>114.0</v>
      </c>
      <c r="B232" s="596" t="s">
        <v>1488</v>
      </c>
      <c r="C232" s="599" t="s">
        <v>237</v>
      </c>
      <c r="D232" s="599" t="s">
        <v>1068</v>
      </c>
      <c r="E232" s="599"/>
      <c r="F232" s="668"/>
      <c r="G232" s="136">
        <v>44303.0</v>
      </c>
      <c r="H232" s="136">
        <v>44362.0</v>
      </c>
      <c r="I232" s="669" t="s">
        <v>1418</v>
      </c>
      <c r="J232" s="670"/>
      <c r="K232" s="675">
        <v>44496.0</v>
      </c>
      <c r="L232" s="675">
        <v>44514.0</v>
      </c>
      <c r="M232" s="671">
        <v>44540.0</v>
      </c>
      <c r="N232" s="671">
        <v>44550.0</v>
      </c>
      <c r="O232" s="675">
        <v>44530.0</v>
      </c>
      <c r="P232" s="675">
        <v>44530.0</v>
      </c>
      <c r="Q232" s="164"/>
      <c r="R232" s="164"/>
      <c r="S232" s="164"/>
      <c r="T232" s="164"/>
      <c r="U232" s="164"/>
      <c r="V232" s="164"/>
      <c r="W232" s="164"/>
      <c r="X232" s="654"/>
      <c r="Y232" s="654"/>
      <c r="Z232" s="654"/>
    </row>
    <row r="233" ht="15.75" customHeight="1">
      <c r="A233" s="596"/>
      <c r="B233" s="596"/>
      <c r="C233" s="596"/>
      <c r="D233" s="596"/>
      <c r="E233" s="665">
        <v>409.71</v>
      </c>
      <c r="F233" s="668"/>
      <c r="G233" s="681"/>
      <c r="H233" s="663"/>
      <c r="I233" s="664"/>
      <c r="J233" s="369"/>
      <c r="K233" s="164"/>
      <c r="L233" s="164"/>
      <c r="M233" s="136"/>
      <c r="N233" s="136"/>
      <c r="O233" s="164"/>
      <c r="P233" s="164"/>
      <c r="Q233" s="164"/>
      <c r="R233" s="164"/>
      <c r="S233" s="164"/>
      <c r="T233" s="164"/>
      <c r="U233" s="164"/>
      <c r="V233" s="164"/>
      <c r="W233" s="164"/>
      <c r="X233" s="654"/>
      <c r="Y233" s="654"/>
      <c r="Z233" s="654"/>
    </row>
    <row r="234" ht="15.75" customHeight="1">
      <c r="A234" s="596">
        <v>115.0</v>
      </c>
      <c r="B234" s="596" t="s">
        <v>1489</v>
      </c>
      <c r="C234" s="599" t="s">
        <v>261</v>
      </c>
      <c r="D234" s="599" t="s">
        <v>1068</v>
      </c>
      <c r="E234" s="599"/>
      <c r="F234" s="668"/>
      <c r="G234" s="136">
        <v>44303.0</v>
      </c>
      <c r="H234" s="136">
        <v>44362.0</v>
      </c>
      <c r="I234" s="669" t="s">
        <v>1418</v>
      </c>
      <c r="J234" s="670"/>
      <c r="K234" s="675">
        <v>44505.0</v>
      </c>
      <c r="L234" s="675">
        <v>44524.0</v>
      </c>
      <c r="M234" s="671">
        <v>44547.0</v>
      </c>
      <c r="N234" s="671">
        <v>44556.0</v>
      </c>
      <c r="O234" s="675">
        <v>44530.0</v>
      </c>
      <c r="P234" s="675">
        <v>44530.0</v>
      </c>
      <c r="Q234" s="164"/>
      <c r="R234" s="164"/>
      <c r="S234" s="164"/>
      <c r="T234" s="164"/>
      <c r="U234" s="164"/>
      <c r="V234" s="164"/>
      <c r="W234" s="164"/>
      <c r="X234" s="654"/>
      <c r="Y234" s="654"/>
      <c r="Z234" s="654"/>
    </row>
    <row r="235" ht="15.75" customHeight="1">
      <c r="A235" s="596"/>
      <c r="B235" s="596"/>
      <c r="C235" s="596"/>
      <c r="D235" s="596"/>
      <c r="E235" s="665">
        <v>419.068</v>
      </c>
      <c r="F235" s="668"/>
      <c r="G235" s="681"/>
      <c r="H235" s="663"/>
      <c r="I235" s="664"/>
      <c r="J235" s="369"/>
      <c r="K235" s="164"/>
      <c r="L235" s="164"/>
      <c r="M235" s="164"/>
      <c r="N235" s="164"/>
      <c r="O235" s="164"/>
      <c r="P235" s="164"/>
      <c r="Q235" s="164"/>
      <c r="R235" s="164"/>
      <c r="S235" s="164"/>
      <c r="T235" s="164"/>
      <c r="U235" s="164"/>
      <c r="V235" s="164"/>
      <c r="W235" s="164"/>
      <c r="X235" s="654"/>
      <c r="Y235" s="654"/>
      <c r="Z235" s="654"/>
    </row>
    <row r="236" ht="15.75" customHeight="1">
      <c r="A236" s="596">
        <v>116.0</v>
      </c>
      <c r="B236" s="596" t="s">
        <v>1490</v>
      </c>
      <c r="C236" s="599" t="s">
        <v>261</v>
      </c>
      <c r="D236" s="599" t="s">
        <v>1068</v>
      </c>
      <c r="E236" s="599"/>
      <c r="F236" s="668"/>
      <c r="G236" s="136">
        <v>44303.0</v>
      </c>
      <c r="H236" s="136">
        <v>44362.0</v>
      </c>
      <c r="I236" s="669" t="s">
        <v>1418</v>
      </c>
      <c r="J236" s="670"/>
      <c r="K236" s="675">
        <v>44358.0</v>
      </c>
      <c r="L236" s="675">
        <v>44381.0</v>
      </c>
      <c r="M236" s="675">
        <v>44508.0</v>
      </c>
      <c r="N236" s="675">
        <v>44518.0</v>
      </c>
      <c r="O236" s="675">
        <v>44388.0</v>
      </c>
      <c r="P236" s="675">
        <v>44388.0</v>
      </c>
      <c r="Q236" s="164"/>
      <c r="R236" s="164"/>
      <c r="S236" s="164"/>
      <c r="T236" s="164"/>
      <c r="U236" s="164"/>
      <c r="V236" s="164"/>
      <c r="W236" s="164"/>
      <c r="X236" s="654"/>
      <c r="Y236" s="654"/>
      <c r="Z236" s="654"/>
    </row>
    <row r="237" ht="15.75" customHeight="1">
      <c r="A237" s="596"/>
      <c r="B237" s="596"/>
      <c r="C237" s="596"/>
      <c r="D237" s="596"/>
      <c r="E237" s="665">
        <v>417.585</v>
      </c>
      <c r="F237" s="495"/>
      <c r="G237" s="681"/>
      <c r="H237" s="663"/>
      <c r="I237" s="664"/>
      <c r="J237" s="369"/>
      <c r="K237" s="164"/>
      <c r="L237" s="164"/>
      <c r="M237" s="164"/>
      <c r="N237" s="164"/>
      <c r="O237" s="164"/>
      <c r="P237" s="164"/>
      <c r="Q237" s="164"/>
      <c r="R237" s="164"/>
      <c r="S237" s="164"/>
      <c r="T237" s="164"/>
      <c r="U237" s="164"/>
      <c r="V237" s="164"/>
      <c r="W237" s="164"/>
      <c r="X237" s="654"/>
      <c r="Y237" s="654"/>
      <c r="Z237" s="654"/>
    </row>
    <row r="238" ht="15.75" customHeight="1">
      <c r="A238" s="596">
        <v>117.0</v>
      </c>
      <c r="B238" s="596" t="s">
        <v>1491</v>
      </c>
      <c r="C238" s="599" t="s">
        <v>419</v>
      </c>
      <c r="D238" s="599" t="s">
        <v>1492</v>
      </c>
      <c r="E238" s="599"/>
      <c r="F238" s="676"/>
      <c r="G238" s="136">
        <v>44303.0</v>
      </c>
      <c r="H238" s="136">
        <v>44362.0</v>
      </c>
      <c r="I238" s="669" t="s">
        <v>1418</v>
      </c>
      <c r="J238" s="670"/>
      <c r="K238" s="671">
        <v>44527.0</v>
      </c>
      <c r="L238" s="671">
        <v>44545.0</v>
      </c>
      <c r="M238" s="671">
        <v>44555.0</v>
      </c>
      <c r="N238" s="671">
        <v>44561.0</v>
      </c>
      <c r="O238" s="164"/>
      <c r="P238" s="164"/>
      <c r="Q238" s="164"/>
      <c r="R238" s="164"/>
      <c r="S238" s="164"/>
      <c r="T238" s="164"/>
      <c r="U238" s="164"/>
      <c r="V238" s="164"/>
      <c r="W238" s="164"/>
      <c r="X238" s="654"/>
      <c r="Y238" s="654"/>
      <c r="Z238" s="654"/>
    </row>
    <row r="239" ht="15.75" customHeight="1">
      <c r="A239" s="596"/>
      <c r="B239" s="596"/>
      <c r="C239" s="596"/>
      <c r="D239" s="596"/>
      <c r="E239" s="665">
        <v>237.756</v>
      </c>
      <c r="F239" s="662">
        <v>237.756</v>
      </c>
      <c r="G239" s="681"/>
      <c r="H239" s="663"/>
      <c r="I239" s="664"/>
      <c r="J239" s="369"/>
      <c r="K239" s="164"/>
      <c r="L239" s="164"/>
      <c r="M239" s="164"/>
      <c r="N239" s="164"/>
      <c r="O239" s="164"/>
      <c r="P239" s="164"/>
      <c r="Q239" s="164"/>
      <c r="R239" s="164"/>
      <c r="S239" s="164"/>
      <c r="T239" s="164"/>
      <c r="U239" s="164"/>
      <c r="V239" s="164"/>
      <c r="W239" s="164"/>
      <c r="X239" s="654"/>
      <c r="Y239" s="654"/>
      <c r="Z239" s="654"/>
    </row>
    <row r="240" ht="15.75" customHeight="1">
      <c r="A240" s="596">
        <v>118.0</v>
      </c>
      <c r="B240" s="596" t="s">
        <v>1493</v>
      </c>
      <c r="C240" s="599" t="s">
        <v>231</v>
      </c>
      <c r="D240" s="599" t="s">
        <v>1494</v>
      </c>
      <c r="E240" s="599"/>
      <c r="F240" s="676"/>
      <c r="G240" s="136">
        <v>44303.0</v>
      </c>
      <c r="H240" s="136">
        <v>44362.0</v>
      </c>
      <c r="I240" s="669" t="s">
        <v>1418</v>
      </c>
      <c r="J240" s="670"/>
      <c r="K240" s="675">
        <v>44497.0</v>
      </c>
      <c r="L240" s="675">
        <v>44529.0</v>
      </c>
      <c r="M240" s="671">
        <v>44555.0</v>
      </c>
      <c r="N240" s="671">
        <v>44560.0</v>
      </c>
      <c r="O240" s="675">
        <v>44527.0</v>
      </c>
      <c r="P240" s="675">
        <v>44527.0</v>
      </c>
      <c r="Q240" s="164"/>
      <c r="R240" s="164"/>
      <c r="S240" s="678">
        <f>T224</f>
        <v>44573</v>
      </c>
      <c r="T240" s="678">
        <f>S240+11</f>
        <v>44584</v>
      </c>
      <c r="U240" s="164"/>
      <c r="V240" s="164"/>
      <c r="W240" s="164"/>
      <c r="X240" s="654"/>
      <c r="Y240" s="654"/>
      <c r="Z240" s="654"/>
    </row>
    <row r="241" ht="15.75" customHeight="1">
      <c r="A241" s="596"/>
      <c r="B241" s="596"/>
      <c r="C241" s="596"/>
      <c r="D241" s="596"/>
      <c r="E241" s="665">
        <v>389.414</v>
      </c>
      <c r="F241" s="667">
        <v>2020.591</v>
      </c>
      <c r="G241" s="681"/>
      <c r="H241" s="663"/>
      <c r="I241" s="664"/>
      <c r="J241" s="369"/>
      <c r="K241" s="164"/>
      <c r="L241" s="164"/>
      <c r="M241" s="164"/>
      <c r="N241" s="164"/>
      <c r="O241" s="164"/>
      <c r="P241" s="164"/>
      <c r="Q241" s="164"/>
      <c r="R241" s="164"/>
      <c r="S241" s="164"/>
      <c r="T241" s="164"/>
      <c r="U241" s="164"/>
      <c r="V241" s="164"/>
      <c r="W241" s="164"/>
      <c r="X241" s="654"/>
      <c r="Y241" s="654"/>
      <c r="Z241" s="654"/>
    </row>
    <row r="242" ht="15.75" customHeight="1">
      <c r="A242" s="596">
        <v>119.0</v>
      </c>
      <c r="B242" s="596" t="s">
        <v>1495</v>
      </c>
      <c r="C242" s="599" t="s">
        <v>237</v>
      </c>
      <c r="D242" s="599" t="s">
        <v>1068</v>
      </c>
      <c r="E242" s="599"/>
      <c r="F242" s="668"/>
      <c r="G242" s="136">
        <v>44303.0</v>
      </c>
      <c r="H242" s="136">
        <v>44362.0</v>
      </c>
      <c r="I242" s="669" t="s">
        <v>1344</v>
      </c>
      <c r="J242" s="670"/>
      <c r="K242" s="675">
        <v>44358.0</v>
      </c>
      <c r="L242" s="675">
        <v>44368.0</v>
      </c>
      <c r="M242" s="675">
        <v>44508.0</v>
      </c>
      <c r="N242" s="675">
        <v>44516.0</v>
      </c>
      <c r="O242" s="675">
        <v>44536.0</v>
      </c>
      <c r="P242" s="675">
        <v>44536.0</v>
      </c>
      <c r="Q242" s="164"/>
      <c r="R242" s="164"/>
      <c r="S242" s="678">
        <v>44573.0</v>
      </c>
      <c r="T242" s="678">
        <v>44584.0</v>
      </c>
      <c r="U242" s="164"/>
      <c r="V242" s="164"/>
      <c r="W242" s="164"/>
      <c r="X242" s="654"/>
      <c r="Y242" s="654"/>
      <c r="Z242" s="654"/>
    </row>
    <row r="243" ht="15.75" customHeight="1">
      <c r="A243" s="596"/>
      <c r="B243" s="596"/>
      <c r="C243" s="596"/>
      <c r="D243" s="596"/>
      <c r="E243" s="665">
        <v>410.0</v>
      </c>
      <c r="F243" s="668"/>
      <c r="G243" s="681"/>
      <c r="H243" s="663"/>
      <c r="I243" s="664"/>
      <c r="J243" s="369"/>
      <c r="K243" s="164"/>
      <c r="L243" s="164"/>
      <c r="M243" s="164"/>
      <c r="N243" s="164"/>
      <c r="O243" s="164"/>
      <c r="P243" s="164"/>
      <c r="Q243" s="164"/>
      <c r="R243" s="164"/>
      <c r="S243" s="164"/>
      <c r="T243" s="164"/>
      <c r="U243" s="164"/>
      <c r="V243" s="164"/>
      <c r="W243" s="164"/>
      <c r="X243" s="654"/>
      <c r="Y243" s="654"/>
      <c r="Z243" s="654"/>
    </row>
    <row r="244" ht="15.75" customHeight="1">
      <c r="A244" s="596">
        <v>120.0</v>
      </c>
      <c r="B244" s="596" t="s">
        <v>1496</v>
      </c>
      <c r="C244" s="599" t="s">
        <v>261</v>
      </c>
      <c r="D244" s="599" t="s">
        <v>1068</v>
      </c>
      <c r="E244" s="599"/>
      <c r="F244" s="668"/>
      <c r="G244" s="136">
        <v>44303.0</v>
      </c>
      <c r="H244" s="136">
        <v>44362.0</v>
      </c>
      <c r="I244" s="669" t="s">
        <v>1440</v>
      </c>
      <c r="J244" s="670"/>
      <c r="K244" s="675">
        <v>44369.0</v>
      </c>
      <c r="L244" s="675">
        <v>44374.0</v>
      </c>
      <c r="M244" s="675">
        <v>44519.0</v>
      </c>
      <c r="N244" s="675">
        <v>44524.0</v>
      </c>
      <c r="O244" s="675">
        <v>44384.0</v>
      </c>
      <c r="P244" s="675">
        <v>44384.0</v>
      </c>
      <c r="Q244" s="164"/>
      <c r="R244" s="164"/>
      <c r="S244" s="678">
        <v>44573.0</v>
      </c>
      <c r="T244" s="678">
        <v>44584.0</v>
      </c>
      <c r="U244" s="164"/>
      <c r="V244" s="164"/>
      <c r="W244" s="164"/>
      <c r="X244" s="654"/>
      <c r="Y244" s="654"/>
      <c r="Z244" s="654"/>
    </row>
    <row r="245" ht="15.75" customHeight="1">
      <c r="A245" s="596"/>
      <c r="B245" s="596"/>
      <c r="C245" s="596"/>
      <c r="D245" s="596"/>
      <c r="E245" s="665">
        <v>410.0</v>
      </c>
      <c r="F245" s="668"/>
      <c r="G245" s="681"/>
      <c r="H245" s="663"/>
      <c r="I245" s="664"/>
      <c r="J245" s="369"/>
      <c r="K245" s="164"/>
      <c r="L245" s="164"/>
      <c r="M245" s="164"/>
      <c r="N245" s="164"/>
      <c r="O245" s="164"/>
      <c r="P245" s="164"/>
      <c r="Q245" s="164"/>
      <c r="R245" s="164"/>
      <c r="S245" s="164"/>
      <c r="T245" s="164"/>
      <c r="U245" s="164"/>
      <c r="V245" s="164"/>
      <c r="W245" s="164"/>
      <c r="X245" s="654"/>
      <c r="Y245" s="654"/>
      <c r="Z245" s="654"/>
    </row>
    <row r="246" ht="15.75" customHeight="1">
      <c r="A246" s="596">
        <v>121.0</v>
      </c>
      <c r="B246" s="596" t="s">
        <v>1497</v>
      </c>
      <c r="C246" s="599" t="s">
        <v>237</v>
      </c>
      <c r="D246" s="599" t="s">
        <v>1068</v>
      </c>
      <c r="E246" s="599"/>
      <c r="F246" s="668"/>
      <c r="G246" s="136">
        <v>44303.0</v>
      </c>
      <c r="H246" s="136">
        <v>44362.0</v>
      </c>
      <c r="I246" s="669" t="s">
        <v>1440</v>
      </c>
      <c r="J246" s="670"/>
      <c r="K246" s="675">
        <v>44374.0</v>
      </c>
      <c r="L246" s="675">
        <v>44381.0</v>
      </c>
      <c r="M246" s="675">
        <v>44485.0</v>
      </c>
      <c r="N246" s="675">
        <v>44500.0</v>
      </c>
      <c r="O246" s="675">
        <v>44384.0</v>
      </c>
      <c r="P246" s="675">
        <v>44384.0</v>
      </c>
      <c r="Q246" s="164"/>
      <c r="R246" s="164"/>
      <c r="S246" s="678">
        <v>44573.0</v>
      </c>
      <c r="T246" s="678">
        <v>44584.0</v>
      </c>
      <c r="U246" s="164"/>
      <c r="V246" s="164"/>
      <c r="W246" s="164"/>
      <c r="X246" s="654"/>
      <c r="Y246" s="654"/>
      <c r="Z246" s="654"/>
    </row>
    <row r="247" ht="15.75" customHeight="1">
      <c r="A247" s="596"/>
      <c r="B247" s="596"/>
      <c r="C247" s="596"/>
      <c r="D247" s="596"/>
      <c r="E247" s="665">
        <v>410.0</v>
      </c>
      <c r="F247" s="668"/>
      <c r="G247" s="681"/>
      <c r="H247" s="663"/>
      <c r="I247" s="664"/>
      <c r="J247" s="369"/>
      <c r="K247" s="164"/>
      <c r="L247" s="164"/>
      <c r="M247" s="164"/>
      <c r="N247" s="164"/>
      <c r="O247" s="164"/>
      <c r="P247" s="164"/>
      <c r="Q247" s="164"/>
      <c r="R247" s="164"/>
      <c r="S247" s="164"/>
      <c r="T247" s="164"/>
      <c r="U247" s="164"/>
      <c r="V247" s="164"/>
      <c r="W247" s="164"/>
      <c r="X247" s="654"/>
      <c r="Y247" s="654"/>
      <c r="Z247" s="654"/>
    </row>
    <row r="248" ht="15.75" customHeight="1">
      <c r="A248" s="596">
        <v>122.0</v>
      </c>
      <c r="B248" s="596" t="s">
        <v>1498</v>
      </c>
      <c r="C248" s="599" t="s">
        <v>261</v>
      </c>
      <c r="D248" s="599" t="s">
        <v>1068</v>
      </c>
      <c r="E248" s="599"/>
      <c r="F248" s="668"/>
      <c r="G248" s="136">
        <v>44303.0</v>
      </c>
      <c r="H248" s="136">
        <v>44362.0</v>
      </c>
      <c r="I248" s="669" t="s">
        <v>1440</v>
      </c>
      <c r="J248" s="670"/>
      <c r="K248" s="675">
        <v>44382.0</v>
      </c>
      <c r="L248" s="675">
        <v>44392.0</v>
      </c>
      <c r="M248" s="678">
        <v>44587.0</v>
      </c>
      <c r="N248" s="678">
        <f>M248+5</f>
        <v>44592</v>
      </c>
      <c r="O248" s="675">
        <v>44395.0</v>
      </c>
      <c r="P248" s="675">
        <v>44395.0</v>
      </c>
      <c r="Q248" s="164"/>
      <c r="R248" s="164"/>
      <c r="S248" s="678">
        <v>44573.0</v>
      </c>
      <c r="T248" s="678">
        <v>44584.0</v>
      </c>
      <c r="U248" s="164"/>
      <c r="V248" s="164"/>
      <c r="W248" s="164"/>
      <c r="X248" s="654"/>
      <c r="Y248" s="654"/>
      <c r="Z248" s="654"/>
    </row>
    <row r="249" ht="15.75" customHeight="1">
      <c r="A249" s="596"/>
      <c r="B249" s="596"/>
      <c r="C249" s="596"/>
      <c r="D249" s="596"/>
      <c r="E249" s="665">
        <v>401.177</v>
      </c>
      <c r="F249" s="495"/>
      <c r="G249" s="681"/>
      <c r="H249" s="663"/>
      <c r="I249" s="664"/>
      <c r="J249" s="369"/>
      <c r="K249" s="164"/>
      <c r="L249" s="164"/>
      <c r="M249" s="164"/>
      <c r="N249" s="164"/>
      <c r="O249" s="164"/>
      <c r="P249" s="164"/>
      <c r="Q249" s="164"/>
      <c r="R249" s="164"/>
      <c r="S249" s="164"/>
      <c r="T249" s="164"/>
      <c r="U249" s="164"/>
      <c r="V249" s="164"/>
      <c r="W249" s="164"/>
      <c r="X249" s="654"/>
      <c r="Y249" s="654"/>
      <c r="Z249" s="654"/>
    </row>
    <row r="250" ht="15.75" customHeight="1">
      <c r="A250" s="596">
        <v>123.0</v>
      </c>
      <c r="B250" s="596" t="s">
        <v>1499</v>
      </c>
      <c r="C250" s="599" t="s">
        <v>279</v>
      </c>
      <c r="D250" s="599" t="s">
        <v>1500</v>
      </c>
      <c r="E250" s="599"/>
      <c r="F250" s="676"/>
      <c r="G250" s="136">
        <v>44303.0</v>
      </c>
      <c r="H250" s="136">
        <v>44362.0</v>
      </c>
      <c r="I250" s="669" t="s">
        <v>1344</v>
      </c>
      <c r="J250" s="670"/>
      <c r="K250" s="675">
        <v>44398.0</v>
      </c>
      <c r="L250" s="675">
        <v>44439.0</v>
      </c>
      <c r="M250" s="675">
        <v>44470.0</v>
      </c>
      <c r="N250" s="675">
        <v>44474.0</v>
      </c>
      <c r="O250" s="671">
        <v>44558.0</v>
      </c>
      <c r="P250" s="671">
        <v>44558.0</v>
      </c>
      <c r="Q250" s="164"/>
      <c r="R250" s="164"/>
      <c r="S250" s="678">
        <f>T248</f>
        <v>44584</v>
      </c>
      <c r="T250" s="678">
        <f>S250+8</f>
        <v>44592</v>
      </c>
      <c r="U250" s="164"/>
      <c r="V250" s="164"/>
      <c r="W250" s="164"/>
      <c r="X250" s="654"/>
      <c r="Y250" s="654"/>
      <c r="Z250" s="654"/>
    </row>
    <row r="251" ht="15.75" customHeight="1">
      <c r="A251" s="596"/>
      <c r="B251" s="596"/>
      <c r="C251" s="596"/>
      <c r="D251" s="596"/>
      <c r="E251" s="665">
        <v>373.008</v>
      </c>
      <c r="F251" s="667">
        <v>1084.941</v>
      </c>
      <c r="G251" s="681"/>
      <c r="H251" s="663"/>
      <c r="I251" s="664"/>
      <c r="J251" s="369"/>
      <c r="K251" s="164"/>
      <c r="L251" s="164"/>
      <c r="M251" s="164"/>
      <c r="N251" s="164"/>
      <c r="O251" s="164"/>
      <c r="P251" s="164"/>
      <c r="Q251" s="164"/>
      <c r="R251" s="164"/>
      <c r="S251" s="164"/>
      <c r="T251" s="164"/>
      <c r="U251" s="164"/>
      <c r="V251" s="164"/>
      <c r="W251" s="164"/>
      <c r="X251" s="654"/>
      <c r="Y251" s="654"/>
      <c r="Z251" s="654"/>
    </row>
    <row r="252" ht="15.75" customHeight="1">
      <c r="A252" s="596">
        <v>124.0</v>
      </c>
      <c r="B252" s="596" t="s">
        <v>1501</v>
      </c>
      <c r="C252" s="599" t="s">
        <v>237</v>
      </c>
      <c r="D252" s="599" t="s">
        <v>1068</v>
      </c>
      <c r="E252" s="599"/>
      <c r="F252" s="668"/>
      <c r="G252" s="136">
        <v>44303.0</v>
      </c>
      <c r="H252" s="136">
        <v>44413.0</v>
      </c>
      <c r="I252" s="669" t="s">
        <v>1418</v>
      </c>
      <c r="J252" s="670"/>
      <c r="K252" s="671">
        <v>44517.0</v>
      </c>
      <c r="L252" s="671">
        <v>44546.0</v>
      </c>
      <c r="M252" s="671">
        <v>44557.0</v>
      </c>
      <c r="N252" s="671">
        <v>44561.0</v>
      </c>
      <c r="O252" s="671">
        <v>44557.0</v>
      </c>
      <c r="P252" s="671">
        <v>44557.0</v>
      </c>
      <c r="Q252" s="164"/>
      <c r="R252" s="164"/>
      <c r="S252" s="678">
        <v>44584.0</v>
      </c>
      <c r="T252" s="678">
        <v>44592.0</v>
      </c>
      <c r="U252" s="164"/>
      <c r="V252" s="164"/>
      <c r="W252" s="164"/>
      <c r="X252" s="654"/>
      <c r="Y252" s="654"/>
      <c r="Z252" s="654"/>
    </row>
    <row r="253" ht="15.75" customHeight="1">
      <c r="A253" s="596"/>
      <c r="B253" s="596"/>
      <c r="C253" s="596"/>
      <c r="D253" s="596"/>
      <c r="E253" s="665">
        <v>378.87</v>
      </c>
      <c r="F253" s="668"/>
      <c r="G253" s="681"/>
      <c r="H253" s="663"/>
      <c r="I253" s="664"/>
      <c r="J253" s="369"/>
      <c r="K253" s="164"/>
      <c r="L253" s="164"/>
      <c r="M253" s="136"/>
      <c r="N253" s="136"/>
      <c r="O253" s="164"/>
      <c r="P253" s="164"/>
      <c r="Q253" s="164"/>
      <c r="R253" s="164"/>
      <c r="S253" s="164"/>
      <c r="T253" s="164"/>
      <c r="U253" s="164"/>
      <c r="V253" s="164"/>
      <c r="W253" s="164"/>
      <c r="X253" s="654"/>
      <c r="Y253" s="654"/>
      <c r="Z253" s="654"/>
    </row>
    <row r="254" ht="15.75" customHeight="1">
      <c r="A254" s="596">
        <v>125.0</v>
      </c>
      <c r="B254" s="596" t="s">
        <v>1502</v>
      </c>
      <c r="C254" s="599" t="s">
        <v>237</v>
      </c>
      <c r="D254" s="599" t="s">
        <v>1068</v>
      </c>
      <c r="E254" s="599"/>
      <c r="F254" s="668"/>
      <c r="G254" s="136">
        <v>44303.0</v>
      </c>
      <c r="H254" s="136">
        <v>44413.0</v>
      </c>
      <c r="I254" s="669" t="s">
        <v>1418</v>
      </c>
      <c r="J254" s="670"/>
      <c r="K254" s="671">
        <v>44528.0</v>
      </c>
      <c r="L254" s="671">
        <v>44537.0</v>
      </c>
      <c r="M254" s="671">
        <v>44557.0</v>
      </c>
      <c r="N254" s="671">
        <v>44561.0</v>
      </c>
      <c r="O254" s="671">
        <v>44557.0</v>
      </c>
      <c r="P254" s="671">
        <v>44557.0</v>
      </c>
      <c r="Q254" s="164"/>
      <c r="R254" s="164"/>
      <c r="S254" s="678">
        <v>44584.0</v>
      </c>
      <c r="T254" s="678">
        <v>44592.0</v>
      </c>
      <c r="U254" s="164"/>
      <c r="V254" s="164"/>
      <c r="W254" s="164"/>
      <c r="X254" s="654"/>
      <c r="Y254" s="654"/>
      <c r="Z254" s="654"/>
    </row>
    <row r="255" ht="15.75" customHeight="1">
      <c r="A255" s="596"/>
      <c r="B255" s="596"/>
      <c r="C255" s="596"/>
      <c r="D255" s="596"/>
      <c r="E255" s="665">
        <v>333.063</v>
      </c>
      <c r="F255" s="495"/>
      <c r="G255" s="681"/>
      <c r="H255" s="663"/>
      <c r="I255" s="664"/>
      <c r="J255" s="369"/>
      <c r="K255" s="164"/>
      <c r="L255" s="164"/>
      <c r="M255" s="164"/>
      <c r="N255" s="164"/>
      <c r="O255" s="164"/>
      <c r="P255" s="164"/>
      <c r="Q255" s="164"/>
      <c r="R255" s="164"/>
      <c r="S255" s="164"/>
      <c r="T255" s="164"/>
      <c r="U255" s="164"/>
      <c r="V255" s="164"/>
      <c r="W255" s="164"/>
      <c r="X255" s="654"/>
      <c r="Y255" s="654"/>
      <c r="Z255" s="654"/>
    </row>
    <row r="256" ht="15.75" customHeight="1">
      <c r="A256" s="596">
        <v>126.0</v>
      </c>
      <c r="B256" s="596" t="s">
        <v>1503</v>
      </c>
      <c r="C256" s="599" t="s">
        <v>279</v>
      </c>
      <c r="D256" s="599" t="s">
        <v>1504</v>
      </c>
      <c r="E256" s="599"/>
      <c r="F256" s="676"/>
      <c r="G256" s="136">
        <v>44303.0</v>
      </c>
      <c r="H256" s="136">
        <v>44413.0</v>
      </c>
      <c r="I256" s="669" t="s">
        <v>1418</v>
      </c>
      <c r="J256" s="670"/>
      <c r="K256" s="675">
        <v>44497.0</v>
      </c>
      <c r="L256" s="675">
        <v>44508.0</v>
      </c>
      <c r="M256" s="671">
        <v>44525.0</v>
      </c>
      <c r="N256" s="679">
        <v>44537.0</v>
      </c>
      <c r="O256" s="675">
        <v>44520.0</v>
      </c>
      <c r="P256" s="675">
        <v>44521.0</v>
      </c>
      <c r="Q256" s="164"/>
      <c r="R256" s="164"/>
      <c r="S256" s="678">
        <v>44584.0</v>
      </c>
      <c r="T256" s="678">
        <v>44592.0</v>
      </c>
      <c r="U256" s="164"/>
      <c r="V256" s="164"/>
      <c r="W256" s="164"/>
      <c r="X256" s="654"/>
      <c r="Y256" s="654"/>
      <c r="Z256" s="654"/>
    </row>
    <row r="257" ht="15.75" customHeight="1">
      <c r="A257" s="596"/>
      <c r="B257" s="596"/>
      <c r="C257" s="596"/>
      <c r="D257" s="596"/>
      <c r="E257" s="665">
        <v>405.779</v>
      </c>
      <c r="F257" s="667">
        <v>827.278</v>
      </c>
      <c r="G257" s="681"/>
      <c r="H257" s="663"/>
      <c r="I257" s="664"/>
      <c r="J257" s="369"/>
      <c r="K257" s="164"/>
      <c r="L257" s="164"/>
      <c r="M257" s="164"/>
      <c r="N257" s="164"/>
      <c r="O257" s="164"/>
      <c r="P257" s="164"/>
      <c r="Q257" s="164"/>
      <c r="R257" s="164"/>
      <c r="S257" s="164"/>
      <c r="T257" s="164"/>
      <c r="U257" s="164"/>
      <c r="V257" s="164"/>
      <c r="W257" s="164"/>
      <c r="X257" s="654"/>
      <c r="Y257" s="654"/>
      <c r="Z257" s="654"/>
    </row>
    <row r="258" ht="15.75" customHeight="1">
      <c r="A258" s="596">
        <v>127.0</v>
      </c>
      <c r="B258" s="596" t="s">
        <v>1505</v>
      </c>
      <c r="C258" s="596" t="s">
        <v>261</v>
      </c>
      <c r="D258" s="596" t="s">
        <v>1068</v>
      </c>
      <c r="E258" s="596"/>
      <c r="F258" s="668"/>
      <c r="G258" s="136">
        <v>44303.0</v>
      </c>
      <c r="H258" s="164">
        <v>44510.0</v>
      </c>
      <c r="I258" s="664" t="s">
        <v>1440</v>
      </c>
      <c r="J258" s="369"/>
      <c r="K258" s="671">
        <v>44535.0</v>
      </c>
      <c r="L258" s="671">
        <v>44543.0</v>
      </c>
      <c r="M258" s="678">
        <v>44573.0</v>
      </c>
      <c r="N258" s="678">
        <f>M258+7</f>
        <v>44580</v>
      </c>
      <c r="O258" s="671">
        <v>44558.0</v>
      </c>
      <c r="P258" s="671">
        <v>44558.0</v>
      </c>
      <c r="Q258" s="164"/>
      <c r="R258" s="164"/>
      <c r="S258" s="164"/>
      <c r="T258" s="164"/>
      <c r="U258" s="164"/>
      <c r="V258" s="164"/>
      <c r="W258" s="164"/>
      <c r="X258" s="654"/>
      <c r="Y258" s="654"/>
      <c r="Z258" s="654"/>
    </row>
    <row r="259" ht="15.75" customHeight="1">
      <c r="A259" s="596"/>
      <c r="B259" s="596"/>
      <c r="C259" s="596"/>
      <c r="D259" s="596"/>
      <c r="E259" s="665">
        <v>421.499</v>
      </c>
      <c r="F259" s="495"/>
      <c r="G259" s="681"/>
      <c r="H259" s="663"/>
      <c r="I259" s="664"/>
      <c r="J259" s="369"/>
      <c r="K259" s="164"/>
      <c r="L259" s="164"/>
      <c r="M259" s="164"/>
      <c r="N259" s="164"/>
      <c r="O259" s="164"/>
      <c r="P259" s="164"/>
      <c r="Q259" s="164"/>
      <c r="R259" s="164"/>
      <c r="S259" s="164"/>
      <c r="T259" s="164"/>
      <c r="U259" s="164"/>
      <c r="V259" s="164"/>
      <c r="W259" s="164"/>
      <c r="X259" s="654"/>
      <c r="Y259" s="654"/>
      <c r="Z259" s="654"/>
    </row>
    <row r="260" ht="15.75" customHeight="1">
      <c r="A260" s="596">
        <v>128.0</v>
      </c>
      <c r="B260" s="596" t="s">
        <v>1506</v>
      </c>
      <c r="C260" s="596" t="s">
        <v>231</v>
      </c>
      <c r="D260" s="596" t="s">
        <v>1507</v>
      </c>
      <c r="E260" s="596"/>
      <c r="F260" s="662"/>
      <c r="G260" s="136">
        <v>44303.0</v>
      </c>
      <c r="H260" s="164">
        <v>44510.0</v>
      </c>
      <c r="I260" s="664" t="s">
        <v>1418</v>
      </c>
      <c r="J260" s="369"/>
      <c r="K260" s="164" t="s">
        <v>1443</v>
      </c>
      <c r="L260" s="164" t="s">
        <v>1443</v>
      </c>
      <c r="M260" s="164"/>
      <c r="N260" s="164"/>
      <c r="O260" s="164"/>
      <c r="P260" s="164"/>
      <c r="Q260" s="164"/>
      <c r="R260" s="164"/>
      <c r="S260" s="164"/>
      <c r="T260" s="164"/>
      <c r="U260" s="164"/>
      <c r="V260" s="164"/>
      <c r="W260" s="164"/>
      <c r="X260" s="654"/>
      <c r="Y260" s="654"/>
      <c r="Z260" s="654"/>
    </row>
    <row r="261" ht="15.75" customHeight="1">
      <c r="A261" s="596"/>
      <c r="B261" s="596"/>
      <c r="C261" s="596"/>
      <c r="D261" s="596"/>
      <c r="E261" s="665">
        <v>239.927</v>
      </c>
      <c r="F261" s="662">
        <v>239.927</v>
      </c>
      <c r="G261" s="681"/>
      <c r="H261" s="663"/>
      <c r="I261" s="664"/>
      <c r="J261" s="369"/>
      <c r="K261" s="164"/>
      <c r="L261" s="164"/>
      <c r="M261" s="164"/>
      <c r="N261" s="164"/>
      <c r="O261" s="164"/>
      <c r="P261" s="164"/>
      <c r="Q261" s="164"/>
      <c r="R261" s="164"/>
      <c r="S261" s="164"/>
      <c r="T261" s="164"/>
      <c r="U261" s="164"/>
      <c r="V261" s="164"/>
      <c r="W261" s="164"/>
      <c r="X261" s="654"/>
      <c r="Y261" s="654"/>
      <c r="Z261" s="654"/>
    </row>
    <row r="262" ht="15.75" customHeight="1">
      <c r="A262" s="596">
        <v>129.0</v>
      </c>
      <c r="B262" s="596" t="s">
        <v>1508</v>
      </c>
      <c r="C262" s="596" t="s">
        <v>231</v>
      </c>
      <c r="D262" s="596" t="s">
        <v>1509</v>
      </c>
      <c r="E262" s="596"/>
      <c r="F262" s="662"/>
      <c r="G262" s="136">
        <v>44303.0</v>
      </c>
      <c r="H262" s="164">
        <v>44510.0</v>
      </c>
      <c r="I262" s="664" t="s">
        <v>1418</v>
      </c>
      <c r="J262" s="369"/>
      <c r="K262" s="164" t="s">
        <v>1443</v>
      </c>
      <c r="L262" s="164" t="s">
        <v>1443</v>
      </c>
      <c r="M262" s="164"/>
      <c r="N262" s="164"/>
      <c r="O262" s="164"/>
      <c r="P262" s="164"/>
      <c r="Q262" s="164"/>
      <c r="R262" s="164"/>
      <c r="S262" s="164"/>
      <c r="T262" s="164"/>
      <c r="U262" s="164"/>
      <c r="V262" s="164"/>
      <c r="W262" s="164"/>
      <c r="X262" s="654"/>
      <c r="Y262" s="654"/>
      <c r="Z262" s="654"/>
    </row>
    <row r="263" ht="15.75" customHeight="1">
      <c r="A263" s="596"/>
      <c r="B263" s="596"/>
      <c r="C263" s="596"/>
      <c r="D263" s="596"/>
      <c r="E263" s="665">
        <v>195.923</v>
      </c>
      <c r="F263" s="662">
        <v>195.923</v>
      </c>
      <c r="G263" s="681"/>
      <c r="H263" s="663"/>
      <c r="I263" s="664"/>
      <c r="J263" s="369"/>
      <c r="K263" s="164"/>
      <c r="L263" s="164"/>
      <c r="M263" s="164"/>
      <c r="N263" s="164"/>
      <c r="O263" s="164"/>
      <c r="P263" s="164"/>
      <c r="Q263" s="164"/>
      <c r="R263" s="164"/>
      <c r="S263" s="164"/>
      <c r="T263" s="164"/>
      <c r="U263" s="164"/>
      <c r="V263" s="164"/>
      <c r="W263" s="164"/>
      <c r="X263" s="654"/>
      <c r="Y263" s="654"/>
      <c r="Z263" s="654"/>
    </row>
    <row r="264" ht="15.75" customHeight="1">
      <c r="A264" s="596">
        <v>130.0</v>
      </c>
      <c r="B264" s="596" t="s">
        <v>1510</v>
      </c>
      <c r="C264" s="596" t="s">
        <v>231</v>
      </c>
      <c r="D264" s="596" t="s">
        <v>1511</v>
      </c>
      <c r="E264" s="596"/>
      <c r="F264" s="662"/>
      <c r="G264" s="136">
        <v>44303.0</v>
      </c>
      <c r="H264" s="164">
        <v>44510.0</v>
      </c>
      <c r="I264" s="664" t="s">
        <v>1418</v>
      </c>
      <c r="J264" s="369"/>
      <c r="K264" s="164" t="s">
        <v>1443</v>
      </c>
      <c r="L264" s="164" t="s">
        <v>1443</v>
      </c>
      <c r="M264" s="164"/>
      <c r="N264" s="164"/>
      <c r="O264" s="164"/>
      <c r="P264" s="164"/>
      <c r="Q264" s="164"/>
      <c r="R264" s="164"/>
      <c r="S264" s="164"/>
      <c r="T264" s="164"/>
      <c r="U264" s="164"/>
      <c r="V264" s="164"/>
      <c r="W264" s="164"/>
      <c r="X264" s="654"/>
      <c r="Y264" s="654"/>
      <c r="Z264" s="654"/>
    </row>
    <row r="265" ht="15.75" customHeight="1">
      <c r="A265" s="596"/>
      <c r="B265" s="596"/>
      <c r="C265" s="596"/>
      <c r="D265" s="596"/>
      <c r="E265" s="665">
        <v>239.908</v>
      </c>
      <c r="F265" s="662">
        <v>239.908</v>
      </c>
      <c r="G265" s="681"/>
      <c r="H265" s="663"/>
      <c r="I265" s="664"/>
      <c r="J265" s="369"/>
      <c r="K265" s="164"/>
      <c r="L265" s="164"/>
      <c r="M265" s="164"/>
      <c r="N265" s="164"/>
      <c r="O265" s="164"/>
      <c r="P265" s="164"/>
      <c r="Q265" s="164"/>
      <c r="R265" s="164"/>
      <c r="S265" s="164"/>
      <c r="T265" s="164"/>
      <c r="U265" s="164"/>
      <c r="V265" s="164"/>
      <c r="W265" s="164"/>
      <c r="X265" s="654"/>
      <c r="Y265" s="654"/>
      <c r="Z265" s="654"/>
    </row>
    <row r="266" ht="15.75" customHeight="1">
      <c r="A266" s="596">
        <v>131.0</v>
      </c>
      <c r="B266" s="596" t="s">
        <v>1512</v>
      </c>
      <c r="C266" s="596" t="s">
        <v>231</v>
      </c>
      <c r="D266" s="596" t="s">
        <v>1513</v>
      </c>
      <c r="E266" s="596"/>
      <c r="F266" s="662"/>
      <c r="G266" s="136">
        <v>44303.0</v>
      </c>
      <c r="H266" s="136">
        <v>44321.0</v>
      </c>
      <c r="I266" s="664" t="s">
        <v>1418</v>
      </c>
      <c r="J266" s="369"/>
      <c r="K266" s="164" t="s">
        <v>1443</v>
      </c>
      <c r="L266" s="164" t="s">
        <v>1443</v>
      </c>
      <c r="M266" s="164"/>
      <c r="N266" s="164"/>
      <c r="O266" s="164"/>
      <c r="P266" s="164"/>
      <c r="Q266" s="164"/>
      <c r="R266" s="164"/>
      <c r="S266" s="164"/>
      <c r="T266" s="164"/>
      <c r="U266" s="164"/>
      <c r="V266" s="164"/>
      <c r="W266" s="164"/>
      <c r="X266" s="654"/>
      <c r="Y266" s="654"/>
      <c r="Z266" s="654"/>
    </row>
    <row r="267" ht="15.75" customHeight="1">
      <c r="A267" s="596"/>
      <c r="B267" s="596"/>
      <c r="C267" s="596"/>
      <c r="D267" s="596"/>
      <c r="E267" s="665">
        <v>448.372</v>
      </c>
      <c r="F267" s="662">
        <v>448.372</v>
      </c>
      <c r="G267" s="681"/>
      <c r="H267" s="663"/>
      <c r="I267" s="664"/>
      <c r="J267" s="369"/>
      <c r="K267" s="164"/>
      <c r="L267" s="164"/>
      <c r="M267" s="164"/>
      <c r="N267" s="164"/>
      <c r="O267" s="164"/>
      <c r="P267" s="164"/>
      <c r="Q267" s="164"/>
      <c r="R267" s="164"/>
      <c r="S267" s="164"/>
      <c r="T267" s="164"/>
      <c r="U267" s="164"/>
      <c r="V267" s="164"/>
      <c r="W267" s="164"/>
      <c r="X267" s="654"/>
      <c r="Y267" s="654"/>
      <c r="Z267" s="654"/>
    </row>
    <row r="268" ht="15.75" customHeight="1">
      <c r="A268" s="596">
        <v>132.0</v>
      </c>
      <c r="B268" s="596" t="s">
        <v>1514</v>
      </c>
      <c r="C268" s="596" t="s">
        <v>237</v>
      </c>
      <c r="D268" s="596" t="s">
        <v>1068</v>
      </c>
      <c r="E268" s="596"/>
      <c r="F268" s="662"/>
      <c r="G268" s="136">
        <v>44303.0</v>
      </c>
      <c r="H268" s="136">
        <v>44321.0</v>
      </c>
      <c r="I268" s="664"/>
      <c r="J268" s="369"/>
      <c r="K268" s="678">
        <v>44562.0</v>
      </c>
      <c r="L268" s="678">
        <f>K268+11</f>
        <v>44573</v>
      </c>
      <c r="M268" s="164"/>
      <c r="N268" s="164"/>
      <c r="O268" s="164"/>
      <c r="P268" s="164"/>
      <c r="Q268" s="164"/>
      <c r="R268" s="164"/>
      <c r="S268" s="164"/>
      <c r="T268" s="164"/>
      <c r="U268" s="164"/>
      <c r="V268" s="164"/>
      <c r="W268" s="164"/>
      <c r="X268" s="654"/>
      <c r="Y268" s="654"/>
      <c r="Z268" s="654"/>
    </row>
    <row r="269" ht="15.75" customHeight="1">
      <c r="A269" s="596"/>
      <c r="B269" s="596"/>
      <c r="C269" s="596"/>
      <c r="D269" s="596"/>
      <c r="E269" s="665">
        <v>452.352</v>
      </c>
      <c r="F269" s="667">
        <v>2326.949</v>
      </c>
      <c r="G269" s="681"/>
      <c r="H269" s="663"/>
      <c r="I269" s="664"/>
      <c r="J269" s="369"/>
      <c r="K269" s="164"/>
      <c r="L269" s="164"/>
      <c r="M269" s="164"/>
      <c r="N269" s="164"/>
      <c r="O269" s="164"/>
      <c r="P269" s="164"/>
      <c r="Q269" s="164"/>
      <c r="R269" s="164"/>
      <c r="S269" s="164"/>
      <c r="T269" s="164"/>
      <c r="U269" s="164"/>
      <c r="V269" s="164"/>
      <c r="W269" s="164"/>
      <c r="X269" s="654"/>
      <c r="Y269" s="654"/>
      <c r="Z269" s="654"/>
    </row>
    <row r="270" ht="15.75" customHeight="1">
      <c r="A270" s="596">
        <v>133.0</v>
      </c>
      <c r="B270" s="596" t="s">
        <v>1515</v>
      </c>
      <c r="C270" s="596" t="s">
        <v>237</v>
      </c>
      <c r="D270" s="596" t="s">
        <v>1068</v>
      </c>
      <c r="E270" s="596"/>
      <c r="F270" s="668"/>
      <c r="G270" s="136">
        <v>44303.0</v>
      </c>
      <c r="H270" s="136">
        <v>44321.0</v>
      </c>
      <c r="I270" s="664"/>
      <c r="J270" s="369"/>
      <c r="K270" s="678">
        <f>L268</f>
        <v>44573</v>
      </c>
      <c r="L270" s="678">
        <f>L268+7</f>
        <v>44580</v>
      </c>
      <c r="M270" s="164"/>
      <c r="N270" s="164"/>
      <c r="O270" s="164"/>
      <c r="P270" s="164"/>
      <c r="Q270" s="164"/>
      <c r="R270" s="164"/>
      <c r="S270" s="164"/>
      <c r="T270" s="164"/>
      <c r="U270" s="164"/>
      <c r="V270" s="164"/>
      <c r="W270" s="164"/>
      <c r="X270" s="654"/>
      <c r="Y270" s="654"/>
      <c r="Z270" s="654"/>
    </row>
    <row r="271" ht="15.75" customHeight="1">
      <c r="A271" s="596"/>
      <c r="B271" s="596"/>
      <c r="C271" s="596"/>
      <c r="D271" s="596"/>
      <c r="E271" s="665">
        <v>379.722</v>
      </c>
      <c r="F271" s="668"/>
      <c r="G271" s="681"/>
      <c r="H271" s="663"/>
      <c r="I271" s="664"/>
      <c r="J271" s="369"/>
      <c r="K271" s="164"/>
      <c r="L271" s="164"/>
      <c r="M271" s="164"/>
      <c r="N271" s="164"/>
      <c r="O271" s="164"/>
      <c r="P271" s="164"/>
      <c r="Q271" s="164"/>
      <c r="R271" s="164"/>
      <c r="S271" s="164"/>
      <c r="T271" s="164"/>
      <c r="U271" s="164"/>
      <c r="V271" s="164"/>
      <c r="W271" s="164"/>
      <c r="X271" s="654"/>
      <c r="Y271" s="654"/>
      <c r="Z271" s="654"/>
    </row>
    <row r="272" ht="15.75" customHeight="1">
      <c r="A272" s="596">
        <v>134.0</v>
      </c>
      <c r="B272" s="596" t="s">
        <v>1516</v>
      </c>
      <c r="C272" s="596" t="s">
        <v>237</v>
      </c>
      <c r="D272" s="596" t="s">
        <v>1068</v>
      </c>
      <c r="E272" s="596"/>
      <c r="F272" s="668"/>
      <c r="G272" s="136">
        <v>44303.0</v>
      </c>
      <c r="H272" s="136">
        <v>44321.0</v>
      </c>
      <c r="I272" s="664"/>
      <c r="J272" s="369"/>
      <c r="K272" s="678">
        <f>L270</f>
        <v>44580</v>
      </c>
      <c r="L272" s="678">
        <f>K272+7</f>
        <v>44587</v>
      </c>
      <c r="M272" s="164"/>
      <c r="N272" s="164"/>
      <c r="O272" s="164"/>
      <c r="P272" s="164"/>
      <c r="Q272" s="164"/>
      <c r="R272" s="164"/>
      <c r="S272" s="164"/>
      <c r="T272" s="164"/>
      <c r="U272" s="164"/>
      <c r="V272" s="164"/>
      <c r="W272" s="164"/>
      <c r="X272" s="654"/>
      <c r="Y272" s="654"/>
      <c r="Z272" s="654"/>
    </row>
    <row r="273" ht="15.75" customHeight="1">
      <c r="A273" s="596"/>
      <c r="B273" s="596"/>
      <c r="C273" s="596"/>
      <c r="D273" s="596"/>
      <c r="E273" s="665">
        <v>365.961</v>
      </c>
      <c r="F273" s="668"/>
      <c r="G273" s="681"/>
      <c r="H273" s="663"/>
      <c r="I273" s="664"/>
      <c r="J273" s="369"/>
      <c r="K273" s="164"/>
      <c r="L273" s="164"/>
      <c r="M273" s="164"/>
      <c r="N273" s="164"/>
      <c r="O273" s="164"/>
      <c r="P273" s="164"/>
      <c r="Q273" s="164"/>
      <c r="R273" s="164"/>
      <c r="S273" s="164"/>
      <c r="T273" s="164"/>
      <c r="U273" s="164"/>
      <c r="V273" s="164"/>
      <c r="W273" s="164"/>
      <c r="X273" s="654"/>
      <c r="Y273" s="654"/>
      <c r="Z273" s="654"/>
    </row>
    <row r="274" ht="15.75" customHeight="1">
      <c r="A274" s="596">
        <v>135.0</v>
      </c>
      <c r="B274" s="596" t="s">
        <v>1517</v>
      </c>
      <c r="C274" s="596" t="s">
        <v>237</v>
      </c>
      <c r="D274" s="596" t="s">
        <v>1068</v>
      </c>
      <c r="E274" s="596"/>
      <c r="F274" s="668"/>
      <c r="G274" s="136">
        <v>44303.0</v>
      </c>
      <c r="H274" s="136">
        <v>44321.0</v>
      </c>
      <c r="I274" s="664"/>
      <c r="J274" s="369"/>
      <c r="K274" s="678">
        <f>L272</f>
        <v>44587</v>
      </c>
      <c r="L274" s="678">
        <f>K274+5</f>
        <v>44592</v>
      </c>
      <c r="M274" s="164"/>
      <c r="N274" s="164"/>
      <c r="O274" s="164"/>
      <c r="P274" s="164"/>
      <c r="Q274" s="164"/>
      <c r="R274" s="164"/>
      <c r="S274" s="164"/>
      <c r="T274" s="164"/>
      <c r="U274" s="164"/>
      <c r="V274" s="164"/>
      <c r="W274" s="164"/>
      <c r="X274" s="654"/>
      <c r="Y274" s="654"/>
      <c r="Z274" s="654"/>
    </row>
    <row r="275" ht="15.75" customHeight="1">
      <c r="A275" s="596"/>
      <c r="B275" s="596"/>
      <c r="C275" s="596"/>
      <c r="D275" s="596"/>
      <c r="E275" s="665">
        <v>370.132</v>
      </c>
      <c r="F275" s="668"/>
      <c r="G275" s="681"/>
      <c r="H275" s="663"/>
      <c r="I275" s="664"/>
      <c r="J275" s="369"/>
      <c r="K275" s="164"/>
      <c r="L275" s="164"/>
      <c r="M275" s="164"/>
      <c r="N275" s="164"/>
      <c r="O275" s="164"/>
      <c r="P275" s="164"/>
      <c r="Q275" s="164"/>
      <c r="R275" s="164"/>
      <c r="S275" s="164"/>
      <c r="T275" s="164"/>
      <c r="U275" s="164"/>
      <c r="V275" s="164"/>
      <c r="W275" s="164"/>
      <c r="X275" s="654"/>
      <c r="Y275" s="654"/>
      <c r="Z275" s="654"/>
    </row>
    <row r="276" ht="15.75" customHeight="1">
      <c r="A276" s="596">
        <v>136.0</v>
      </c>
      <c r="B276" s="596" t="s">
        <v>1518</v>
      </c>
      <c r="C276" s="596" t="s">
        <v>237</v>
      </c>
      <c r="D276" s="596" t="s">
        <v>1068</v>
      </c>
      <c r="E276" s="596"/>
      <c r="F276" s="668"/>
      <c r="G276" s="136">
        <v>44303.0</v>
      </c>
      <c r="H276" s="136">
        <v>44321.0</v>
      </c>
      <c r="I276" s="664"/>
      <c r="J276" s="369"/>
      <c r="K276" s="678">
        <f>K270</f>
        <v>44573</v>
      </c>
      <c r="L276" s="678">
        <f>K276+7</f>
        <v>44580</v>
      </c>
      <c r="M276" s="164"/>
      <c r="N276" s="164"/>
      <c r="O276" s="164"/>
      <c r="P276" s="164"/>
      <c r="Q276" s="164"/>
      <c r="R276" s="164"/>
      <c r="S276" s="164"/>
      <c r="T276" s="164"/>
      <c r="U276" s="164"/>
      <c r="V276" s="164"/>
      <c r="W276" s="164"/>
      <c r="X276" s="654"/>
      <c r="Y276" s="654"/>
      <c r="Z276" s="654"/>
    </row>
    <row r="277" ht="15.75" customHeight="1">
      <c r="A277" s="596"/>
      <c r="B277" s="596"/>
      <c r="C277" s="596"/>
      <c r="D277" s="596"/>
      <c r="E277" s="665">
        <v>375.345</v>
      </c>
      <c r="F277" s="668"/>
      <c r="G277" s="681"/>
      <c r="H277" s="663"/>
      <c r="I277" s="664"/>
      <c r="J277" s="369"/>
      <c r="K277" s="164"/>
      <c r="L277" s="164"/>
      <c r="M277" s="164"/>
      <c r="N277" s="164"/>
      <c r="O277" s="164"/>
      <c r="P277" s="164"/>
      <c r="Q277" s="164"/>
      <c r="R277" s="164"/>
      <c r="S277" s="164"/>
      <c r="T277" s="164"/>
      <c r="U277" s="164"/>
      <c r="V277" s="164"/>
      <c r="W277" s="164"/>
      <c r="X277" s="654"/>
      <c r="Y277" s="654"/>
      <c r="Z277" s="654"/>
    </row>
    <row r="278" ht="15.75" customHeight="1">
      <c r="A278" s="596">
        <v>137.0</v>
      </c>
      <c r="B278" s="596" t="s">
        <v>1519</v>
      </c>
      <c r="C278" s="596" t="s">
        <v>237</v>
      </c>
      <c r="D278" s="596" t="s">
        <v>1068</v>
      </c>
      <c r="E278" s="596"/>
      <c r="F278" s="668"/>
      <c r="G278" s="136">
        <v>44303.0</v>
      </c>
      <c r="H278" s="136">
        <v>44321.0</v>
      </c>
      <c r="I278" s="664"/>
      <c r="J278" s="369"/>
      <c r="K278" s="164"/>
      <c r="L278" s="164"/>
      <c r="M278" s="164"/>
      <c r="N278" s="164"/>
      <c r="O278" s="164"/>
      <c r="P278" s="164"/>
      <c r="Q278" s="164"/>
      <c r="R278" s="164"/>
      <c r="S278" s="164"/>
      <c r="T278" s="164"/>
      <c r="U278" s="164"/>
      <c r="V278" s="164"/>
      <c r="W278" s="164"/>
      <c r="X278" s="654"/>
      <c r="Y278" s="654"/>
      <c r="Z278" s="654"/>
    </row>
    <row r="279" ht="15.75" customHeight="1">
      <c r="A279" s="596"/>
      <c r="B279" s="596"/>
      <c r="C279" s="596"/>
      <c r="D279" s="596"/>
      <c r="E279" s="665">
        <v>383.437</v>
      </c>
      <c r="F279" s="495"/>
      <c r="G279" s="681"/>
      <c r="H279" s="663"/>
      <c r="I279" s="664"/>
      <c r="J279" s="369"/>
      <c r="K279" s="164"/>
      <c r="L279" s="164"/>
      <c r="M279" s="164"/>
      <c r="N279" s="164"/>
      <c r="O279" s="164"/>
      <c r="P279" s="164"/>
      <c r="Q279" s="164"/>
      <c r="R279" s="164"/>
      <c r="S279" s="164"/>
      <c r="T279" s="164"/>
      <c r="U279" s="164"/>
      <c r="V279" s="164"/>
      <c r="W279" s="164"/>
      <c r="X279" s="654"/>
      <c r="Y279" s="654"/>
      <c r="Z279" s="654"/>
    </row>
    <row r="280" ht="15.75" customHeight="1">
      <c r="A280" s="596">
        <v>138.0</v>
      </c>
      <c r="B280" s="596" t="s">
        <v>1520</v>
      </c>
      <c r="C280" s="596" t="s">
        <v>257</v>
      </c>
      <c r="D280" s="596" t="s">
        <v>1521</v>
      </c>
      <c r="E280" s="596"/>
      <c r="F280" s="662"/>
      <c r="G280" s="136">
        <v>44303.0</v>
      </c>
      <c r="H280" s="136">
        <v>44321.0</v>
      </c>
      <c r="I280" s="664" t="s">
        <v>1418</v>
      </c>
      <c r="J280" s="369"/>
      <c r="K280" s="675">
        <v>44556.0</v>
      </c>
      <c r="L280" s="675">
        <v>44561.0</v>
      </c>
      <c r="M280" s="164"/>
      <c r="N280" s="164"/>
      <c r="O280" s="164"/>
      <c r="P280" s="164"/>
      <c r="Q280" s="164"/>
      <c r="R280" s="164"/>
      <c r="S280" s="164"/>
      <c r="T280" s="164"/>
      <c r="U280" s="164"/>
      <c r="V280" s="164"/>
      <c r="W280" s="164"/>
      <c r="X280" s="654"/>
      <c r="Y280" s="654"/>
      <c r="Z280" s="654"/>
    </row>
    <row r="281" ht="14.25" customHeight="1">
      <c r="A281" s="596"/>
      <c r="B281" s="596"/>
      <c r="C281" s="596"/>
      <c r="D281" s="596"/>
      <c r="E281" s="665">
        <v>411.944</v>
      </c>
      <c r="F281" s="667">
        <v>3320.723</v>
      </c>
      <c r="G281" s="681"/>
      <c r="H281" s="663"/>
      <c r="I281" s="664"/>
      <c r="J281" s="369"/>
      <c r="K281" s="164"/>
      <c r="L281" s="164"/>
      <c r="M281" s="164"/>
      <c r="N281" s="164"/>
      <c r="O281" s="164"/>
      <c r="P281" s="164"/>
      <c r="Q281" s="164"/>
      <c r="R281" s="164"/>
      <c r="S281" s="164"/>
      <c r="T281" s="164"/>
      <c r="U281" s="164"/>
      <c r="V281" s="164"/>
      <c r="W281" s="164"/>
      <c r="X281" s="654"/>
      <c r="Y281" s="654"/>
      <c r="Z281" s="654"/>
    </row>
    <row r="282" ht="15.75" customHeight="1">
      <c r="A282" s="596">
        <v>139.0</v>
      </c>
      <c r="B282" s="596" t="s">
        <v>1522</v>
      </c>
      <c r="C282" s="599" t="s">
        <v>237</v>
      </c>
      <c r="D282" s="599" t="s">
        <v>1068</v>
      </c>
      <c r="E282" s="599"/>
      <c r="F282" s="668"/>
      <c r="G282" s="136">
        <v>44303.0</v>
      </c>
      <c r="H282" s="136">
        <v>44321.0</v>
      </c>
      <c r="I282" s="669" t="s">
        <v>1344</v>
      </c>
      <c r="J282" s="670"/>
      <c r="K282" s="678">
        <f>L276</f>
        <v>44580</v>
      </c>
      <c r="L282" s="678">
        <f>K282+7</f>
        <v>44587</v>
      </c>
      <c r="M282" s="164"/>
      <c r="N282" s="164"/>
      <c r="O282" s="164"/>
      <c r="P282" s="164"/>
      <c r="Q282" s="164"/>
      <c r="R282" s="164"/>
      <c r="S282" s="164"/>
      <c r="T282" s="164"/>
      <c r="U282" s="164"/>
      <c r="V282" s="164"/>
      <c r="W282" s="164"/>
      <c r="X282" s="654"/>
      <c r="Y282" s="654"/>
      <c r="Z282" s="654"/>
    </row>
    <row r="283" ht="15.75" customHeight="1">
      <c r="A283" s="596"/>
      <c r="B283" s="596"/>
      <c r="C283" s="596"/>
      <c r="D283" s="596"/>
      <c r="E283" s="665">
        <v>409.69</v>
      </c>
      <c r="F283" s="668"/>
      <c r="G283" s="681"/>
      <c r="H283" s="663"/>
      <c r="I283" s="664"/>
      <c r="J283" s="369"/>
      <c r="K283" s="164"/>
      <c r="L283" s="164"/>
      <c r="M283" s="164"/>
      <c r="N283" s="164"/>
      <c r="O283" s="164"/>
      <c r="P283" s="164"/>
      <c r="Q283" s="164"/>
      <c r="R283" s="164"/>
      <c r="S283" s="164"/>
      <c r="T283" s="164"/>
      <c r="U283" s="164"/>
      <c r="V283" s="164"/>
      <c r="W283" s="164"/>
      <c r="X283" s="654"/>
      <c r="Y283" s="654"/>
      <c r="Z283" s="654"/>
    </row>
    <row r="284" ht="15.75" customHeight="1">
      <c r="A284" s="596">
        <v>140.0</v>
      </c>
      <c r="B284" s="596" t="s">
        <v>1523</v>
      </c>
      <c r="C284" s="599" t="s">
        <v>261</v>
      </c>
      <c r="D284" s="599" t="s">
        <v>1068</v>
      </c>
      <c r="E284" s="599"/>
      <c r="F284" s="668"/>
      <c r="G284" s="136">
        <v>44303.0</v>
      </c>
      <c r="H284" s="136">
        <v>44321.0</v>
      </c>
      <c r="I284" s="669" t="s">
        <v>1344</v>
      </c>
      <c r="J284" s="670"/>
      <c r="K284" s="675">
        <v>44340.0</v>
      </c>
      <c r="L284" s="675">
        <v>44350.0</v>
      </c>
      <c r="M284" s="678">
        <v>44580.0</v>
      </c>
      <c r="N284" s="678">
        <f>M284+5</f>
        <v>44585</v>
      </c>
      <c r="O284" s="675">
        <v>44356.0</v>
      </c>
      <c r="P284" s="675">
        <v>44356.0</v>
      </c>
      <c r="Q284" s="164"/>
      <c r="R284" s="164"/>
      <c r="S284" s="164"/>
      <c r="T284" s="164"/>
      <c r="U284" s="164"/>
      <c r="V284" s="164"/>
      <c r="W284" s="164"/>
      <c r="X284" s="654"/>
      <c r="Y284" s="654"/>
      <c r="Z284" s="654"/>
    </row>
    <row r="285" ht="15.75" customHeight="1">
      <c r="A285" s="596"/>
      <c r="B285" s="596"/>
      <c r="C285" s="596"/>
      <c r="D285" s="596"/>
      <c r="E285" s="665">
        <v>412.908</v>
      </c>
      <c r="F285" s="668"/>
      <c r="G285" s="681"/>
      <c r="H285" s="663"/>
      <c r="I285" s="664"/>
      <c r="J285" s="369"/>
      <c r="K285" s="164"/>
      <c r="L285" s="164"/>
      <c r="M285" s="164"/>
      <c r="N285" s="164"/>
      <c r="O285" s="164"/>
      <c r="P285" s="164"/>
      <c r="Q285" s="164"/>
      <c r="R285" s="164"/>
      <c r="S285" s="164"/>
      <c r="T285" s="164"/>
      <c r="U285" s="164"/>
      <c r="V285" s="164"/>
      <c r="W285" s="164"/>
      <c r="X285" s="654"/>
      <c r="Y285" s="654"/>
      <c r="Z285" s="654"/>
    </row>
    <row r="286" ht="15.75" customHeight="1">
      <c r="A286" s="596">
        <v>141.0</v>
      </c>
      <c r="B286" s="596" t="s">
        <v>1524</v>
      </c>
      <c r="C286" s="599" t="s">
        <v>237</v>
      </c>
      <c r="D286" s="599" t="s">
        <v>1068</v>
      </c>
      <c r="E286" s="599"/>
      <c r="F286" s="668"/>
      <c r="G286" s="136">
        <v>44303.0</v>
      </c>
      <c r="H286" s="136">
        <v>44321.0</v>
      </c>
      <c r="I286" s="669" t="s">
        <v>1344</v>
      </c>
      <c r="J286" s="670"/>
      <c r="K286" s="678">
        <f>L282</f>
        <v>44587</v>
      </c>
      <c r="L286" s="678">
        <f>K286+5</f>
        <v>44592</v>
      </c>
      <c r="M286" s="164"/>
      <c r="N286" s="164"/>
      <c r="O286" s="164"/>
      <c r="P286" s="164"/>
      <c r="Q286" s="164"/>
      <c r="R286" s="164"/>
      <c r="S286" s="164"/>
      <c r="T286" s="164"/>
      <c r="U286" s="164"/>
      <c r="V286" s="164"/>
      <c r="W286" s="164"/>
      <c r="X286" s="654"/>
      <c r="Y286" s="654"/>
      <c r="Z286" s="654"/>
    </row>
    <row r="287" ht="15.75" customHeight="1">
      <c r="A287" s="596"/>
      <c r="B287" s="596"/>
      <c r="C287" s="596"/>
      <c r="D287" s="596"/>
      <c r="E287" s="665">
        <v>414.411</v>
      </c>
      <c r="F287" s="668"/>
      <c r="G287" s="681"/>
      <c r="H287" s="663"/>
      <c r="I287" s="664"/>
      <c r="J287" s="369"/>
      <c r="K287" s="164"/>
      <c r="L287" s="164"/>
      <c r="M287" s="164"/>
      <c r="N287" s="164"/>
      <c r="O287" s="164"/>
      <c r="P287" s="164"/>
      <c r="Q287" s="164"/>
      <c r="R287" s="164"/>
      <c r="S287" s="164"/>
      <c r="T287" s="164"/>
      <c r="U287" s="164"/>
      <c r="V287" s="164"/>
      <c r="W287" s="164"/>
      <c r="X287" s="654"/>
      <c r="Y287" s="654"/>
      <c r="Z287" s="654"/>
    </row>
    <row r="288" ht="15.75" customHeight="1">
      <c r="A288" s="596">
        <v>142.0</v>
      </c>
      <c r="B288" s="596" t="s">
        <v>1525</v>
      </c>
      <c r="C288" s="599" t="s">
        <v>261</v>
      </c>
      <c r="D288" s="599" t="s">
        <v>1068</v>
      </c>
      <c r="E288" s="599"/>
      <c r="F288" s="668"/>
      <c r="G288" s="136">
        <v>44303.0</v>
      </c>
      <c r="H288" s="136">
        <v>44321.0</v>
      </c>
      <c r="I288" s="669" t="s">
        <v>1344</v>
      </c>
      <c r="J288" s="670"/>
      <c r="K288" s="678">
        <f>K276</f>
        <v>44573</v>
      </c>
      <c r="L288" s="678">
        <f>K288+7</f>
        <v>44580</v>
      </c>
      <c r="M288" s="164"/>
      <c r="N288" s="164"/>
      <c r="O288" s="164"/>
      <c r="P288" s="164"/>
      <c r="Q288" s="164"/>
      <c r="R288" s="164"/>
      <c r="S288" s="164"/>
      <c r="T288" s="164"/>
      <c r="U288" s="164"/>
      <c r="V288" s="164"/>
      <c r="W288" s="164"/>
      <c r="X288" s="654"/>
      <c r="Y288" s="654"/>
      <c r="Z288" s="654"/>
    </row>
    <row r="289" ht="15.75" customHeight="1">
      <c r="A289" s="596"/>
      <c r="B289" s="596"/>
      <c r="C289" s="596"/>
      <c r="D289" s="596"/>
      <c r="E289" s="665">
        <v>420.733</v>
      </c>
      <c r="F289" s="668"/>
      <c r="G289" s="681"/>
      <c r="H289" s="663"/>
      <c r="I289" s="664"/>
      <c r="J289" s="369"/>
      <c r="K289" s="164"/>
      <c r="L289" s="164"/>
      <c r="M289" s="164"/>
      <c r="N289" s="164"/>
      <c r="O289" s="164"/>
      <c r="P289" s="164"/>
      <c r="Q289" s="164"/>
      <c r="R289" s="164"/>
      <c r="S289" s="164"/>
      <c r="T289" s="164"/>
      <c r="U289" s="164"/>
      <c r="V289" s="164"/>
      <c r="W289" s="164"/>
      <c r="X289" s="654"/>
      <c r="Y289" s="654"/>
      <c r="Z289" s="654"/>
    </row>
    <row r="290" ht="15.75" customHeight="1">
      <c r="A290" s="596">
        <v>143.0</v>
      </c>
      <c r="B290" s="596" t="s">
        <v>1526</v>
      </c>
      <c r="C290" s="599" t="s">
        <v>261</v>
      </c>
      <c r="D290" s="599" t="s">
        <v>1068</v>
      </c>
      <c r="E290" s="599"/>
      <c r="F290" s="668"/>
      <c r="G290" s="136">
        <v>44303.0</v>
      </c>
      <c r="H290" s="136">
        <v>44321.0</v>
      </c>
      <c r="I290" s="669" t="s">
        <v>1344</v>
      </c>
      <c r="J290" s="670"/>
      <c r="K290" s="675">
        <v>44340.0</v>
      </c>
      <c r="L290" s="675">
        <v>44347.0</v>
      </c>
      <c r="M290" s="678">
        <f>N284</f>
        <v>44585</v>
      </c>
      <c r="N290" s="678">
        <f>M290+7</f>
        <v>44592</v>
      </c>
      <c r="O290" s="675">
        <v>44525.0</v>
      </c>
      <c r="P290" s="675">
        <v>44525.0</v>
      </c>
      <c r="Q290" s="164"/>
      <c r="R290" s="164"/>
      <c r="S290" s="164"/>
      <c r="T290" s="164"/>
      <c r="U290" s="164"/>
      <c r="V290" s="164"/>
      <c r="W290" s="164"/>
      <c r="X290" s="654"/>
      <c r="Y290" s="654"/>
      <c r="Z290" s="654"/>
    </row>
    <row r="291" ht="15.75" customHeight="1">
      <c r="A291" s="596"/>
      <c r="B291" s="596"/>
      <c r="C291" s="596"/>
      <c r="D291" s="596"/>
      <c r="E291" s="665">
        <v>413.981</v>
      </c>
      <c r="F291" s="668"/>
      <c r="G291" s="681"/>
      <c r="H291" s="663"/>
      <c r="I291" s="664"/>
      <c r="J291" s="369"/>
      <c r="K291" s="164"/>
      <c r="L291" s="164"/>
      <c r="M291" s="164"/>
      <c r="N291" s="164"/>
      <c r="O291" s="164"/>
      <c r="P291" s="164"/>
      <c r="Q291" s="164"/>
      <c r="R291" s="164"/>
      <c r="S291" s="164"/>
      <c r="T291" s="164"/>
      <c r="U291" s="164"/>
      <c r="V291" s="164"/>
      <c r="W291" s="164"/>
      <c r="X291" s="654"/>
      <c r="Y291" s="654"/>
      <c r="Z291" s="654"/>
    </row>
    <row r="292" ht="15.75" customHeight="1">
      <c r="A292" s="596">
        <v>144.0</v>
      </c>
      <c r="B292" s="596" t="s">
        <v>1527</v>
      </c>
      <c r="C292" s="599" t="s">
        <v>237</v>
      </c>
      <c r="D292" s="599" t="s">
        <v>1068</v>
      </c>
      <c r="E292" s="599"/>
      <c r="F292" s="668"/>
      <c r="G292" s="136">
        <v>44303.0</v>
      </c>
      <c r="H292" s="136">
        <v>44321.0</v>
      </c>
      <c r="I292" s="669"/>
      <c r="J292" s="670"/>
      <c r="K292" s="678">
        <v>44580.0</v>
      </c>
      <c r="L292" s="678">
        <v>44587.0</v>
      </c>
      <c r="M292" s="164"/>
      <c r="N292" s="164"/>
      <c r="O292" s="164"/>
      <c r="P292" s="164"/>
      <c r="Q292" s="164"/>
      <c r="R292" s="164"/>
      <c r="S292" s="164"/>
      <c r="T292" s="164"/>
      <c r="U292" s="164"/>
      <c r="V292" s="164"/>
      <c r="W292" s="164"/>
      <c r="X292" s="654"/>
      <c r="Y292" s="654"/>
      <c r="Z292" s="654"/>
    </row>
    <row r="293" ht="15.75" customHeight="1">
      <c r="A293" s="596"/>
      <c r="B293" s="596"/>
      <c r="C293" s="596"/>
      <c r="D293" s="596"/>
      <c r="E293" s="665">
        <v>424.91</v>
      </c>
      <c r="F293" s="668"/>
      <c r="G293" s="681"/>
      <c r="H293" s="663"/>
      <c r="I293" s="664"/>
      <c r="J293" s="369"/>
      <c r="K293" s="164"/>
      <c r="L293" s="164"/>
      <c r="M293" s="164"/>
      <c r="N293" s="164"/>
      <c r="O293" s="164"/>
      <c r="P293" s="164"/>
      <c r="Q293" s="164"/>
      <c r="R293" s="164"/>
      <c r="S293" s="164"/>
      <c r="T293" s="164"/>
      <c r="U293" s="164"/>
      <c r="V293" s="164"/>
      <c r="W293" s="164"/>
      <c r="X293" s="654"/>
      <c r="Y293" s="654"/>
      <c r="Z293" s="654"/>
    </row>
    <row r="294" ht="15.75" customHeight="1">
      <c r="A294" s="596">
        <v>145.0</v>
      </c>
      <c r="B294" s="596" t="s">
        <v>1528</v>
      </c>
      <c r="C294" s="599" t="s">
        <v>261</v>
      </c>
      <c r="D294" s="599" t="s">
        <v>1068</v>
      </c>
      <c r="E294" s="599"/>
      <c r="F294" s="668"/>
      <c r="G294" s="136">
        <v>44303.0</v>
      </c>
      <c r="H294" s="136">
        <v>44321.0</v>
      </c>
      <c r="I294" s="669" t="s">
        <v>1344</v>
      </c>
      <c r="J294" s="670"/>
      <c r="K294" s="678" t="s">
        <v>1443</v>
      </c>
      <c r="L294" s="678" t="s">
        <v>1443</v>
      </c>
      <c r="M294" s="164"/>
      <c r="N294" s="164"/>
      <c r="O294" s="164"/>
      <c r="P294" s="164"/>
      <c r="Q294" s="164"/>
      <c r="R294" s="164"/>
      <c r="S294" s="164"/>
      <c r="T294" s="164"/>
      <c r="U294" s="164"/>
      <c r="V294" s="164"/>
      <c r="W294" s="164"/>
      <c r="X294" s="654"/>
      <c r="Y294" s="654"/>
      <c r="Z294" s="654"/>
    </row>
    <row r="295" ht="15.75" customHeight="1">
      <c r="A295" s="596"/>
      <c r="B295" s="596"/>
      <c r="C295" s="596"/>
      <c r="D295" s="596"/>
      <c r="E295" s="665">
        <v>412.146</v>
      </c>
      <c r="F295" s="495"/>
      <c r="G295" s="681"/>
      <c r="H295" s="663"/>
      <c r="I295" s="664"/>
      <c r="J295" s="369"/>
      <c r="K295" s="164"/>
      <c r="L295" s="164"/>
      <c r="M295" s="164"/>
      <c r="N295" s="164"/>
      <c r="O295" s="164"/>
      <c r="P295" s="164"/>
      <c r="Q295" s="164"/>
      <c r="R295" s="164"/>
      <c r="S295" s="164"/>
      <c r="T295" s="164"/>
      <c r="U295" s="164"/>
      <c r="V295" s="164"/>
      <c r="W295" s="164"/>
      <c r="X295" s="654"/>
      <c r="Y295" s="654"/>
      <c r="Z295" s="654"/>
    </row>
    <row r="296" ht="15.75" customHeight="1">
      <c r="A296" s="596">
        <v>146.0</v>
      </c>
      <c r="B296" s="596" t="s">
        <v>1529</v>
      </c>
      <c r="C296" s="596" t="s">
        <v>279</v>
      </c>
      <c r="D296" s="596" t="s">
        <v>1530</v>
      </c>
      <c r="E296" s="596"/>
      <c r="F296" s="662"/>
      <c r="G296" s="136">
        <v>44303.0</v>
      </c>
      <c r="H296" s="136">
        <v>44321.0</v>
      </c>
      <c r="I296" s="664"/>
      <c r="J296" s="369"/>
      <c r="K296" s="678">
        <v>44573.0</v>
      </c>
      <c r="L296" s="678">
        <v>44580.0</v>
      </c>
      <c r="M296" s="164"/>
      <c r="N296" s="164"/>
      <c r="O296" s="164"/>
      <c r="P296" s="164"/>
      <c r="Q296" s="164"/>
      <c r="R296" s="164"/>
      <c r="S296" s="164"/>
      <c r="T296" s="164"/>
      <c r="U296" s="164"/>
      <c r="V296" s="164"/>
      <c r="W296" s="164"/>
      <c r="X296" s="654"/>
      <c r="Y296" s="654"/>
      <c r="Z296" s="654"/>
    </row>
    <row r="297" ht="15.75" customHeight="1">
      <c r="A297" s="596"/>
      <c r="B297" s="596"/>
      <c r="C297" s="596"/>
      <c r="D297" s="596"/>
      <c r="E297" s="665">
        <v>419.811</v>
      </c>
      <c r="F297" s="667">
        <v>4992.051</v>
      </c>
      <c r="G297" s="681"/>
      <c r="H297" s="663"/>
      <c r="I297" s="664"/>
      <c r="J297" s="369"/>
      <c r="K297" s="164"/>
      <c r="L297" s="164"/>
      <c r="M297" s="164"/>
      <c r="N297" s="164"/>
      <c r="O297" s="164"/>
      <c r="P297" s="164"/>
      <c r="Q297" s="164"/>
      <c r="R297" s="164"/>
      <c r="S297" s="164"/>
      <c r="T297" s="164"/>
      <c r="U297" s="164"/>
      <c r="V297" s="164"/>
      <c r="W297" s="164"/>
      <c r="X297" s="654"/>
      <c r="Y297" s="654"/>
      <c r="Z297" s="654"/>
    </row>
    <row r="298" ht="15.75" customHeight="1">
      <c r="A298" s="596">
        <v>147.0</v>
      </c>
      <c r="B298" s="596" t="s">
        <v>1531</v>
      </c>
      <c r="C298" s="599" t="s">
        <v>261</v>
      </c>
      <c r="D298" s="599" t="s">
        <v>1068</v>
      </c>
      <c r="E298" s="599"/>
      <c r="F298" s="668"/>
      <c r="G298" s="136">
        <v>44303.0</v>
      </c>
      <c r="H298" s="136">
        <v>44413.0</v>
      </c>
      <c r="I298" s="669"/>
      <c r="J298" s="670"/>
      <c r="K298" s="678">
        <v>44580.0</v>
      </c>
      <c r="L298" s="678">
        <v>44587.0</v>
      </c>
      <c r="M298" s="164"/>
      <c r="N298" s="164"/>
      <c r="O298" s="164"/>
      <c r="P298" s="164"/>
      <c r="Q298" s="164"/>
      <c r="R298" s="164"/>
      <c r="S298" s="164"/>
      <c r="T298" s="164"/>
      <c r="U298" s="164"/>
      <c r="V298" s="164"/>
      <c r="W298" s="164"/>
      <c r="X298" s="654"/>
      <c r="Y298" s="654"/>
      <c r="Z298" s="654"/>
    </row>
    <row r="299" ht="15.75" customHeight="1">
      <c r="A299" s="596"/>
      <c r="B299" s="596"/>
      <c r="C299" s="596"/>
      <c r="D299" s="596"/>
      <c r="E299" s="665">
        <v>418.081</v>
      </c>
      <c r="F299" s="668"/>
      <c r="G299" s="681"/>
      <c r="H299" s="663"/>
      <c r="I299" s="664"/>
      <c r="J299" s="369"/>
      <c r="K299" s="164"/>
      <c r="L299" s="164"/>
      <c r="M299" s="164"/>
      <c r="N299" s="164"/>
      <c r="O299" s="164"/>
      <c r="P299" s="164"/>
      <c r="Q299" s="164"/>
      <c r="R299" s="164"/>
      <c r="S299" s="164"/>
      <c r="T299" s="164"/>
      <c r="U299" s="164"/>
      <c r="V299" s="164"/>
      <c r="W299" s="164"/>
      <c r="X299" s="654"/>
      <c r="Y299" s="654"/>
      <c r="Z299" s="654"/>
    </row>
    <row r="300" ht="15.75" customHeight="1">
      <c r="A300" s="596">
        <v>148.0</v>
      </c>
      <c r="B300" s="596" t="s">
        <v>1532</v>
      </c>
      <c r="C300" s="596" t="s">
        <v>237</v>
      </c>
      <c r="D300" s="596" t="s">
        <v>1068</v>
      </c>
      <c r="E300" s="596"/>
      <c r="F300" s="668"/>
      <c r="G300" s="136">
        <v>44303.0</v>
      </c>
      <c r="H300" s="136">
        <v>44413.0</v>
      </c>
      <c r="I300" s="664" t="s">
        <v>1533</v>
      </c>
      <c r="J300" s="369"/>
      <c r="K300" s="164" t="s">
        <v>1443</v>
      </c>
      <c r="L300" s="164" t="s">
        <v>1443</v>
      </c>
      <c r="M300" s="164"/>
      <c r="N300" s="164"/>
      <c r="O300" s="164"/>
      <c r="P300" s="164"/>
      <c r="Q300" s="164"/>
      <c r="R300" s="164"/>
      <c r="S300" s="164"/>
      <c r="T300" s="164"/>
      <c r="U300" s="164"/>
      <c r="V300" s="164"/>
      <c r="W300" s="164"/>
      <c r="X300" s="654"/>
      <c r="Y300" s="654"/>
      <c r="Z300" s="654"/>
    </row>
    <row r="301" ht="15.75" customHeight="1">
      <c r="A301" s="596"/>
      <c r="B301" s="596"/>
      <c r="C301" s="596"/>
      <c r="D301" s="596"/>
      <c r="E301" s="665">
        <v>415.898</v>
      </c>
      <c r="F301" s="668"/>
      <c r="G301" s="681"/>
      <c r="H301" s="663"/>
      <c r="I301" s="664"/>
      <c r="J301" s="369"/>
      <c r="K301" s="164"/>
      <c r="L301" s="164"/>
      <c r="M301" s="164"/>
      <c r="N301" s="164"/>
      <c r="O301" s="164"/>
      <c r="P301" s="164"/>
      <c r="Q301" s="164"/>
      <c r="R301" s="164"/>
      <c r="S301" s="164"/>
      <c r="T301" s="164"/>
      <c r="U301" s="164"/>
      <c r="V301" s="164"/>
      <c r="W301" s="164"/>
      <c r="X301" s="654"/>
      <c r="Y301" s="654"/>
      <c r="Z301" s="654"/>
    </row>
    <row r="302" ht="15.75" customHeight="1">
      <c r="A302" s="596">
        <v>149.0</v>
      </c>
      <c r="B302" s="596" t="s">
        <v>1534</v>
      </c>
      <c r="C302" s="596" t="s">
        <v>261</v>
      </c>
      <c r="D302" s="596" t="s">
        <v>1068</v>
      </c>
      <c r="E302" s="596"/>
      <c r="F302" s="668"/>
      <c r="G302" s="136">
        <v>44303.0</v>
      </c>
      <c r="H302" s="136">
        <v>44413.0</v>
      </c>
      <c r="I302" s="664"/>
      <c r="J302" s="369"/>
      <c r="K302" s="678">
        <v>44580.0</v>
      </c>
      <c r="L302" s="678">
        <v>44587.0</v>
      </c>
      <c r="M302" s="164"/>
      <c r="N302" s="164"/>
      <c r="O302" s="164"/>
      <c r="P302" s="164"/>
      <c r="Q302" s="164"/>
      <c r="R302" s="164"/>
      <c r="S302" s="164"/>
      <c r="T302" s="164"/>
      <c r="U302" s="164"/>
      <c r="V302" s="164"/>
      <c r="W302" s="164"/>
      <c r="X302" s="654"/>
      <c r="Y302" s="654"/>
      <c r="Z302" s="654"/>
    </row>
    <row r="303" ht="15.75" customHeight="1">
      <c r="A303" s="596"/>
      <c r="B303" s="596"/>
      <c r="C303" s="596"/>
      <c r="D303" s="596"/>
      <c r="E303" s="665">
        <v>416.232</v>
      </c>
      <c r="F303" s="668"/>
      <c r="G303" s="681"/>
      <c r="H303" s="663"/>
      <c r="I303" s="664"/>
      <c r="J303" s="369"/>
      <c r="K303" s="164"/>
      <c r="L303" s="164"/>
      <c r="M303" s="164"/>
      <c r="N303" s="164"/>
      <c r="O303" s="164"/>
      <c r="P303" s="164"/>
      <c r="Q303" s="164"/>
      <c r="R303" s="164"/>
      <c r="S303" s="164"/>
      <c r="T303" s="164"/>
      <c r="U303" s="164"/>
      <c r="V303" s="164"/>
      <c r="W303" s="164"/>
      <c r="X303" s="654"/>
      <c r="Y303" s="654"/>
      <c r="Z303" s="654"/>
    </row>
    <row r="304" ht="15.75" customHeight="1">
      <c r="A304" s="596">
        <v>150.0</v>
      </c>
      <c r="B304" s="596" t="s">
        <v>1535</v>
      </c>
      <c r="C304" s="596" t="s">
        <v>237</v>
      </c>
      <c r="D304" s="596" t="s">
        <v>1068</v>
      </c>
      <c r="E304" s="596"/>
      <c r="F304" s="668"/>
      <c r="G304" s="136">
        <v>44303.0</v>
      </c>
      <c r="H304" s="136">
        <v>44413.0</v>
      </c>
      <c r="I304" s="664"/>
      <c r="J304" s="369"/>
      <c r="K304" s="678">
        <v>44587.0</v>
      </c>
      <c r="L304" s="678">
        <v>44592.0</v>
      </c>
      <c r="M304" s="164"/>
      <c r="N304" s="164"/>
      <c r="O304" s="164"/>
      <c r="P304" s="164"/>
      <c r="Q304" s="164"/>
      <c r="R304" s="164"/>
      <c r="S304" s="164"/>
      <c r="T304" s="164"/>
      <c r="U304" s="164"/>
      <c r="V304" s="164"/>
      <c r="W304" s="164"/>
      <c r="X304" s="654"/>
      <c r="Y304" s="654"/>
      <c r="Z304" s="654"/>
    </row>
    <row r="305" ht="15.75" customHeight="1">
      <c r="A305" s="596"/>
      <c r="B305" s="596"/>
      <c r="C305" s="596"/>
      <c r="D305" s="596"/>
      <c r="E305" s="665">
        <v>403.469</v>
      </c>
      <c r="F305" s="668"/>
      <c r="G305" s="681"/>
      <c r="H305" s="663"/>
      <c r="I305" s="664"/>
      <c r="J305" s="369"/>
      <c r="K305" s="164"/>
      <c r="L305" s="164"/>
      <c r="M305" s="164"/>
      <c r="N305" s="164"/>
      <c r="O305" s="164"/>
      <c r="P305" s="164"/>
      <c r="Q305" s="164"/>
      <c r="R305" s="164"/>
      <c r="S305" s="164"/>
      <c r="T305" s="164"/>
      <c r="U305" s="164"/>
      <c r="V305" s="164"/>
      <c r="W305" s="164"/>
      <c r="X305" s="654"/>
      <c r="Y305" s="654"/>
      <c r="Z305" s="654"/>
    </row>
    <row r="306" ht="15.75" customHeight="1">
      <c r="A306" s="596">
        <v>151.0</v>
      </c>
      <c r="B306" s="596" t="s">
        <v>1536</v>
      </c>
      <c r="C306" s="596" t="s">
        <v>249</v>
      </c>
      <c r="D306" s="596" t="s">
        <v>1068</v>
      </c>
      <c r="E306" s="596"/>
      <c r="F306" s="668"/>
      <c r="G306" s="136">
        <v>44303.0</v>
      </c>
      <c r="H306" s="136">
        <v>44413.0</v>
      </c>
      <c r="I306" s="664"/>
      <c r="J306" s="369"/>
      <c r="K306" s="164"/>
      <c r="L306" s="164"/>
      <c r="M306" s="164"/>
      <c r="N306" s="164"/>
      <c r="O306" s="164"/>
      <c r="P306" s="164"/>
      <c r="Q306" s="164"/>
      <c r="R306" s="164"/>
      <c r="S306" s="164"/>
      <c r="T306" s="164"/>
      <c r="U306" s="164"/>
      <c r="V306" s="164"/>
      <c r="W306" s="164"/>
      <c r="X306" s="654"/>
      <c r="Y306" s="654"/>
      <c r="Z306" s="654"/>
    </row>
    <row r="307" ht="15.75" customHeight="1">
      <c r="A307" s="596"/>
      <c r="B307" s="596"/>
      <c r="C307" s="596"/>
      <c r="D307" s="596"/>
      <c r="E307" s="665">
        <v>426.249</v>
      </c>
      <c r="F307" s="668"/>
      <c r="G307" s="681"/>
      <c r="H307" s="663"/>
      <c r="I307" s="664"/>
      <c r="J307" s="369"/>
      <c r="K307" s="164"/>
      <c r="L307" s="164"/>
      <c r="M307" s="164"/>
      <c r="N307" s="164"/>
      <c r="O307" s="164"/>
      <c r="P307" s="164"/>
      <c r="Q307" s="164"/>
      <c r="R307" s="164"/>
      <c r="S307" s="164"/>
      <c r="T307" s="164"/>
      <c r="U307" s="164"/>
      <c r="V307" s="164"/>
      <c r="W307" s="164"/>
      <c r="X307" s="654"/>
      <c r="Y307" s="654"/>
      <c r="Z307" s="654"/>
    </row>
    <row r="308" ht="15.75" customHeight="1">
      <c r="A308" s="596">
        <v>152.0</v>
      </c>
      <c r="B308" s="596" t="s">
        <v>1537</v>
      </c>
      <c r="C308" s="596" t="s">
        <v>237</v>
      </c>
      <c r="D308" s="596" t="s">
        <v>1068</v>
      </c>
      <c r="E308" s="596"/>
      <c r="F308" s="668"/>
      <c r="G308" s="136">
        <v>44303.0</v>
      </c>
      <c r="H308" s="136">
        <v>44413.0</v>
      </c>
      <c r="I308" s="664"/>
      <c r="J308" s="369"/>
      <c r="K308" s="164"/>
      <c r="L308" s="164"/>
      <c r="M308" s="164"/>
      <c r="N308" s="164"/>
      <c r="O308" s="164"/>
      <c r="P308" s="164"/>
      <c r="Q308" s="164"/>
      <c r="R308" s="164"/>
      <c r="S308" s="164"/>
      <c r="T308" s="164"/>
      <c r="U308" s="164"/>
      <c r="V308" s="164"/>
      <c r="W308" s="164"/>
      <c r="X308" s="654"/>
      <c r="Y308" s="654"/>
      <c r="Z308" s="654"/>
    </row>
    <row r="309" ht="15.75" customHeight="1">
      <c r="A309" s="596"/>
      <c r="B309" s="596"/>
      <c r="C309" s="596"/>
      <c r="D309" s="596"/>
      <c r="E309" s="665">
        <v>392.785</v>
      </c>
      <c r="F309" s="668"/>
      <c r="G309" s="681"/>
      <c r="H309" s="663"/>
      <c r="I309" s="664"/>
      <c r="J309" s="369"/>
      <c r="K309" s="164"/>
      <c r="L309" s="164"/>
      <c r="M309" s="164"/>
      <c r="N309" s="164"/>
      <c r="O309" s="164"/>
      <c r="P309" s="164"/>
      <c r="Q309" s="164"/>
      <c r="R309" s="164"/>
      <c r="S309" s="164"/>
      <c r="T309" s="164"/>
      <c r="U309" s="164"/>
      <c r="V309" s="164"/>
      <c r="W309" s="164"/>
      <c r="X309" s="654"/>
      <c r="Y309" s="654"/>
      <c r="Z309" s="654"/>
    </row>
    <row r="310" ht="15.75" customHeight="1">
      <c r="A310" s="596">
        <v>153.0</v>
      </c>
      <c r="B310" s="596" t="s">
        <v>1538</v>
      </c>
      <c r="C310" s="596" t="s">
        <v>279</v>
      </c>
      <c r="D310" s="596" t="s">
        <v>1068</v>
      </c>
      <c r="E310" s="596"/>
      <c r="F310" s="668"/>
      <c r="G310" s="136">
        <v>44303.0</v>
      </c>
      <c r="H310" s="136">
        <v>44413.0</v>
      </c>
      <c r="I310" s="664" t="s">
        <v>1440</v>
      </c>
      <c r="J310" s="369"/>
      <c r="K310" s="164" t="s">
        <v>1443</v>
      </c>
      <c r="L310" s="164" t="s">
        <v>1443</v>
      </c>
      <c r="M310" s="164"/>
      <c r="N310" s="164"/>
      <c r="O310" s="164"/>
      <c r="P310" s="164"/>
      <c r="Q310" s="164"/>
      <c r="R310" s="164"/>
      <c r="S310" s="164"/>
      <c r="T310" s="164"/>
      <c r="U310" s="164"/>
      <c r="V310" s="164"/>
      <c r="W310" s="164"/>
      <c r="X310" s="654"/>
      <c r="Y310" s="654"/>
      <c r="Z310" s="654"/>
    </row>
    <row r="311" ht="15.75" customHeight="1">
      <c r="A311" s="596"/>
      <c r="B311" s="596"/>
      <c r="C311" s="596"/>
      <c r="D311" s="596"/>
      <c r="E311" s="665">
        <v>428.759</v>
      </c>
      <c r="F311" s="668"/>
      <c r="G311" s="681"/>
      <c r="H311" s="663"/>
      <c r="I311" s="664"/>
      <c r="J311" s="369"/>
      <c r="K311" s="164"/>
      <c r="L311" s="164"/>
      <c r="M311" s="164"/>
      <c r="N311" s="164"/>
      <c r="O311" s="164"/>
      <c r="P311" s="164"/>
      <c r="Q311" s="164"/>
      <c r="R311" s="164"/>
      <c r="S311" s="164"/>
      <c r="T311" s="164"/>
      <c r="U311" s="164"/>
      <c r="V311" s="164"/>
      <c r="W311" s="164"/>
      <c r="X311" s="654"/>
      <c r="Y311" s="654"/>
      <c r="Z311" s="654"/>
    </row>
    <row r="312" ht="15.75" customHeight="1">
      <c r="A312" s="596">
        <v>154.0</v>
      </c>
      <c r="B312" s="596" t="s">
        <v>1539</v>
      </c>
      <c r="C312" s="596" t="s">
        <v>249</v>
      </c>
      <c r="D312" s="596" t="s">
        <v>1068</v>
      </c>
      <c r="E312" s="596"/>
      <c r="F312" s="668"/>
      <c r="G312" s="136">
        <v>44303.0</v>
      </c>
      <c r="H312" s="136">
        <v>44413.0</v>
      </c>
      <c r="I312" s="664" t="s">
        <v>1440</v>
      </c>
      <c r="J312" s="369"/>
      <c r="K312" s="164" t="s">
        <v>1443</v>
      </c>
      <c r="L312" s="164" t="s">
        <v>1443</v>
      </c>
      <c r="M312" s="164"/>
      <c r="N312" s="164"/>
      <c r="O312" s="164"/>
      <c r="P312" s="164"/>
      <c r="Q312" s="164"/>
      <c r="R312" s="164"/>
      <c r="S312" s="164"/>
      <c r="T312" s="164"/>
      <c r="U312" s="164"/>
      <c r="V312" s="164"/>
      <c r="W312" s="164"/>
      <c r="X312" s="654"/>
      <c r="Y312" s="654"/>
      <c r="Z312" s="654"/>
    </row>
    <row r="313" ht="15.75" customHeight="1">
      <c r="A313" s="596"/>
      <c r="B313" s="596"/>
      <c r="C313" s="596"/>
      <c r="D313" s="596"/>
      <c r="E313" s="665">
        <v>410.022</v>
      </c>
      <c r="F313" s="668"/>
      <c r="G313" s="681"/>
      <c r="H313" s="663"/>
      <c r="I313" s="664"/>
      <c r="J313" s="369"/>
      <c r="K313" s="164"/>
      <c r="L313" s="164"/>
      <c r="M313" s="164"/>
      <c r="N313" s="164"/>
      <c r="O313" s="164"/>
      <c r="P313" s="164"/>
      <c r="Q313" s="164"/>
      <c r="R313" s="164"/>
      <c r="S313" s="164"/>
      <c r="T313" s="164"/>
      <c r="U313" s="164"/>
      <c r="V313" s="164"/>
      <c r="W313" s="164"/>
      <c r="X313" s="654"/>
      <c r="Y313" s="654"/>
      <c r="Z313" s="654"/>
    </row>
    <row r="314" ht="15.75" customHeight="1">
      <c r="A314" s="596">
        <v>155.0</v>
      </c>
      <c r="B314" s="596" t="s">
        <v>1540</v>
      </c>
      <c r="C314" s="596" t="s">
        <v>237</v>
      </c>
      <c r="D314" s="596" t="s">
        <v>1068</v>
      </c>
      <c r="E314" s="596"/>
      <c r="F314" s="668"/>
      <c r="G314" s="136">
        <v>44303.0</v>
      </c>
      <c r="H314" s="136">
        <v>44413.0</v>
      </c>
      <c r="I314" s="664"/>
      <c r="J314" s="369"/>
      <c r="K314" s="164"/>
      <c r="L314" s="164"/>
      <c r="M314" s="164"/>
      <c r="N314" s="164"/>
      <c r="O314" s="164"/>
      <c r="P314" s="164"/>
      <c r="Q314" s="164"/>
      <c r="R314" s="164"/>
      <c r="S314" s="164"/>
      <c r="T314" s="164"/>
      <c r="U314" s="164"/>
      <c r="V314" s="164"/>
      <c r="W314" s="164"/>
      <c r="X314" s="654"/>
      <c r="Y314" s="654"/>
      <c r="Z314" s="654"/>
    </row>
    <row r="315" ht="15.75" customHeight="1">
      <c r="A315" s="596"/>
      <c r="B315" s="596"/>
      <c r="C315" s="596"/>
      <c r="D315" s="596"/>
      <c r="E315" s="665">
        <v>427.775</v>
      </c>
      <c r="F315" s="668"/>
      <c r="G315" s="681"/>
      <c r="H315" s="663"/>
      <c r="I315" s="664"/>
      <c r="J315" s="369"/>
      <c r="K315" s="164"/>
      <c r="L315" s="164"/>
      <c r="M315" s="164"/>
      <c r="N315" s="164"/>
      <c r="O315" s="164"/>
      <c r="P315" s="164"/>
      <c r="Q315" s="164"/>
      <c r="R315" s="164"/>
      <c r="S315" s="164"/>
      <c r="T315" s="164"/>
      <c r="U315" s="164"/>
      <c r="V315" s="164"/>
      <c r="W315" s="164"/>
      <c r="X315" s="654"/>
      <c r="Y315" s="654"/>
      <c r="Z315" s="654"/>
    </row>
    <row r="316" ht="15.75" customHeight="1">
      <c r="A316" s="596">
        <v>156.0</v>
      </c>
      <c r="B316" s="596" t="s">
        <v>1541</v>
      </c>
      <c r="C316" s="596" t="s">
        <v>249</v>
      </c>
      <c r="D316" s="596" t="s">
        <v>1068</v>
      </c>
      <c r="E316" s="596"/>
      <c r="F316" s="668"/>
      <c r="G316" s="136">
        <v>44303.0</v>
      </c>
      <c r="H316" s="136">
        <v>44413.0</v>
      </c>
      <c r="I316" s="664"/>
      <c r="J316" s="369"/>
      <c r="K316" s="164"/>
      <c r="L316" s="164"/>
      <c r="M316" s="164"/>
      <c r="N316" s="164"/>
      <c r="O316" s="164"/>
      <c r="P316" s="164"/>
      <c r="Q316" s="164"/>
      <c r="R316" s="164"/>
      <c r="S316" s="164"/>
      <c r="T316" s="164"/>
      <c r="U316" s="164"/>
      <c r="V316" s="164"/>
      <c r="W316" s="164"/>
      <c r="X316" s="654"/>
      <c r="Y316" s="654"/>
      <c r="Z316" s="654"/>
    </row>
    <row r="317" ht="15.75" customHeight="1">
      <c r="A317" s="596"/>
      <c r="B317" s="596"/>
      <c r="C317" s="596"/>
      <c r="D317" s="596"/>
      <c r="E317" s="665">
        <v>411.2</v>
      </c>
      <c r="F317" s="668"/>
      <c r="G317" s="681"/>
      <c r="H317" s="663"/>
      <c r="I317" s="664"/>
      <c r="J317" s="369"/>
      <c r="K317" s="164"/>
      <c r="L317" s="164"/>
      <c r="M317" s="164"/>
      <c r="N317" s="164"/>
      <c r="O317" s="164"/>
      <c r="P317" s="164"/>
      <c r="Q317" s="164"/>
      <c r="R317" s="164"/>
      <c r="S317" s="164"/>
      <c r="T317" s="164"/>
      <c r="U317" s="164"/>
      <c r="V317" s="164"/>
      <c r="W317" s="164"/>
      <c r="X317" s="654"/>
      <c r="Y317" s="654"/>
      <c r="Z317" s="654"/>
    </row>
    <row r="318" ht="15.75" customHeight="1">
      <c r="A318" s="596">
        <v>157.0</v>
      </c>
      <c r="B318" s="596" t="s">
        <v>1542</v>
      </c>
      <c r="C318" s="596" t="s">
        <v>249</v>
      </c>
      <c r="D318" s="596" t="s">
        <v>1068</v>
      </c>
      <c r="E318" s="596"/>
      <c r="F318" s="668"/>
      <c r="G318" s="136">
        <v>44303.0</v>
      </c>
      <c r="H318" s="136">
        <v>44413.0</v>
      </c>
      <c r="I318" s="664"/>
      <c r="J318" s="369"/>
      <c r="K318" s="164"/>
      <c r="L318" s="164"/>
      <c r="M318" s="164"/>
      <c r="N318" s="164"/>
      <c r="O318" s="164"/>
      <c r="P318" s="164"/>
      <c r="Q318" s="164"/>
      <c r="R318" s="164"/>
      <c r="S318" s="164"/>
      <c r="T318" s="164"/>
      <c r="U318" s="164"/>
      <c r="V318" s="164"/>
      <c r="W318" s="164"/>
      <c r="X318" s="654"/>
      <c r="Y318" s="654"/>
      <c r="Z318" s="654"/>
    </row>
    <row r="319" ht="15.75" customHeight="1">
      <c r="A319" s="596"/>
      <c r="B319" s="596"/>
      <c r="C319" s="596"/>
      <c r="D319" s="596"/>
      <c r="E319" s="665">
        <v>421.77</v>
      </c>
      <c r="F319" s="495"/>
      <c r="G319" s="681"/>
      <c r="H319" s="663"/>
      <c r="I319" s="664"/>
      <c r="J319" s="369"/>
      <c r="K319" s="164"/>
      <c r="L319" s="164"/>
      <c r="M319" s="164"/>
      <c r="N319" s="164"/>
      <c r="O319" s="164"/>
      <c r="P319" s="164"/>
      <c r="Q319" s="164"/>
      <c r="R319" s="164"/>
      <c r="S319" s="164"/>
      <c r="T319" s="164"/>
      <c r="U319" s="164"/>
      <c r="V319" s="164"/>
      <c r="W319" s="164"/>
      <c r="X319" s="654"/>
      <c r="Y319" s="654"/>
      <c r="Z319" s="654"/>
    </row>
    <row r="320" ht="15.75" customHeight="1">
      <c r="A320" s="596">
        <v>158.0</v>
      </c>
      <c r="B320" s="596" t="s">
        <v>1543</v>
      </c>
      <c r="C320" s="596" t="s">
        <v>380</v>
      </c>
      <c r="D320" s="596" t="s">
        <v>1544</v>
      </c>
      <c r="E320" s="596"/>
      <c r="F320" s="662"/>
      <c r="G320" s="136">
        <v>44357.0</v>
      </c>
      <c r="H320" s="136">
        <v>44413.0</v>
      </c>
      <c r="I320" s="664" t="s">
        <v>1440</v>
      </c>
      <c r="J320" s="369"/>
      <c r="K320" s="164" t="s">
        <v>1443</v>
      </c>
      <c r="L320" s="164" t="s">
        <v>1443</v>
      </c>
      <c r="M320" s="164" t="s">
        <v>1443</v>
      </c>
      <c r="N320" s="164" t="s">
        <v>1443</v>
      </c>
      <c r="O320" s="164"/>
      <c r="P320" s="164"/>
      <c r="Q320" s="164"/>
      <c r="R320" s="164"/>
      <c r="S320" s="164"/>
      <c r="T320" s="164"/>
      <c r="U320" s="164"/>
      <c r="V320" s="164"/>
      <c r="W320" s="164"/>
      <c r="X320" s="654"/>
      <c r="Y320" s="654"/>
      <c r="Z320" s="654"/>
    </row>
    <row r="321" ht="15.75" customHeight="1">
      <c r="A321" s="596"/>
      <c r="B321" s="682"/>
      <c r="C321" s="596"/>
      <c r="D321" s="596"/>
      <c r="E321" s="665">
        <v>374.914</v>
      </c>
      <c r="F321" s="667">
        <f>SUM(E321:E327)</f>
        <v>1495.218</v>
      </c>
      <c r="G321" s="681"/>
      <c r="H321" s="663"/>
      <c r="I321" s="664"/>
      <c r="J321" s="369"/>
      <c r="K321" s="164"/>
      <c r="L321" s="164"/>
      <c r="M321" s="164"/>
      <c r="N321" s="164"/>
      <c r="O321" s="164"/>
      <c r="P321" s="164"/>
      <c r="Q321" s="164"/>
      <c r="R321" s="164"/>
      <c r="S321" s="164"/>
      <c r="T321" s="164"/>
      <c r="U321" s="164"/>
      <c r="V321" s="164"/>
      <c r="W321" s="164"/>
      <c r="X321" s="654"/>
      <c r="Y321" s="654"/>
      <c r="Z321" s="654"/>
    </row>
    <row r="322" ht="15.75" customHeight="1">
      <c r="A322" s="596">
        <v>159.0</v>
      </c>
      <c r="B322" s="596" t="s">
        <v>1545</v>
      </c>
      <c r="C322" s="599" t="s">
        <v>261</v>
      </c>
      <c r="D322" s="599" t="s">
        <v>1068</v>
      </c>
      <c r="E322" s="599"/>
      <c r="F322" s="668"/>
      <c r="G322" s="136">
        <v>44357.0</v>
      </c>
      <c r="H322" s="663"/>
      <c r="I322" s="669"/>
      <c r="J322" s="670"/>
      <c r="K322" s="678">
        <v>44573.0</v>
      </c>
      <c r="L322" s="678">
        <v>44580.0</v>
      </c>
      <c r="M322" s="164" t="s">
        <v>1443</v>
      </c>
      <c r="N322" s="164" t="s">
        <v>1443</v>
      </c>
      <c r="O322" s="164"/>
      <c r="P322" s="164"/>
      <c r="Q322" s="164"/>
      <c r="R322" s="164"/>
      <c r="S322" s="164"/>
      <c r="T322" s="164"/>
      <c r="U322" s="164"/>
      <c r="V322" s="164"/>
      <c r="W322" s="164"/>
      <c r="X322" s="654"/>
      <c r="Y322" s="654"/>
      <c r="Z322" s="654"/>
    </row>
    <row r="323" ht="15.75" customHeight="1">
      <c r="A323" s="596"/>
      <c r="B323" s="596"/>
      <c r="C323" s="596"/>
      <c r="D323" s="596"/>
      <c r="E323" s="665">
        <v>342.978</v>
      </c>
      <c r="F323" s="668"/>
      <c r="G323" s="681"/>
      <c r="H323" s="663"/>
      <c r="I323" s="664"/>
      <c r="J323" s="369"/>
      <c r="K323" s="164"/>
      <c r="L323" s="164"/>
      <c r="M323" s="164"/>
      <c r="N323" s="164"/>
      <c r="O323" s="164"/>
      <c r="P323" s="164"/>
      <c r="Q323" s="164"/>
      <c r="R323" s="164"/>
      <c r="S323" s="164"/>
      <c r="T323" s="164"/>
      <c r="U323" s="164"/>
      <c r="V323" s="164"/>
      <c r="W323" s="164"/>
      <c r="X323" s="654"/>
      <c r="Y323" s="654"/>
      <c r="Z323" s="654"/>
    </row>
    <row r="324" ht="15.75" customHeight="1">
      <c r="A324" s="596">
        <v>160.0</v>
      </c>
      <c r="B324" s="596" t="s">
        <v>1546</v>
      </c>
      <c r="C324" s="596" t="s">
        <v>237</v>
      </c>
      <c r="D324" s="596" t="s">
        <v>1068</v>
      </c>
      <c r="E324" s="596"/>
      <c r="F324" s="668"/>
      <c r="G324" s="136">
        <v>44357.0</v>
      </c>
      <c r="H324" s="663"/>
      <c r="I324" s="664" t="s">
        <v>1418</v>
      </c>
      <c r="J324" s="369"/>
      <c r="K324" s="671">
        <v>44550.0</v>
      </c>
      <c r="L324" s="671">
        <v>44561.0</v>
      </c>
      <c r="M324" s="678">
        <v>44573.0</v>
      </c>
      <c r="N324" s="678">
        <f>M324+7</f>
        <v>44580</v>
      </c>
      <c r="O324" s="164"/>
      <c r="P324" s="164"/>
      <c r="Q324" s="164"/>
      <c r="R324" s="164"/>
      <c r="S324" s="164"/>
      <c r="T324" s="164"/>
      <c r="U324" s="164"/>
      <c r="V324" s="164"/>
      <c r="W324" s="164"/>
      <c r="X324" s="654"/>
      <c r="Y324" s="654"/>
      <c r="Z324" s="654"/>
    </row>
    <row r="325" ht="15.75" customHeight="1">
      <c r="A325" s="596"/>
      <c r="B325" s="596"/>
      <c r="C325" s="596"/>
      <c r="D325" s="596"/>
      <c r="E325" s="665">
        <v>368.14</v>
      </c>
      <c r="F325" s="668"/>
      <c r="G325" s="681"/>
      <c r="H325" s="663"/>
      <c r="I325" s="664"/>
      <c r="J325" s="369"/>
      <c r="K325" s="136"/>
      <c r="L325" s="136"/>
      <c r="M325" s="164"/>
      <c r="N325" s="164"/>
      <c r="O325" s="164"/>
      <c r="P325" s="164"/>
      <c r="Q325" s="164"/>
      <c r="R325" s="164"/>
      <c r="S325" s="164"/>
      <c r="T325" s="164"/>
      <c r="U325" s="164"/>
      <c r="V325" s="164"/>
      <c r="W325" s="164"/>
      <c r="X325" s="654"/>
      <c r="Y325" s="654"/>
      <c r="Z325" s="654"/>
    </row>
    <row r="326" ht="15.75" customHeight="1">
      <c r="A326" s="596">
        <v>161.0</v>
      </c>
      <c r="B326" s="596" t="s">
        <v>1547</v>
      </c>
      <c r="C326" s="596" t="s">
        <v>251</v>
      </c>
      <c r="D326" s="596" t="s">
        <v>1068</v>
      </c>
      <c r="E326" s="596"/>
      <c r="F326" s="668"/>
      <c r="G326" s="136">
        <v>44357.0</v>
      </c>
      <c r="H326" s="663"/>
      <c r="I326" s="664" t="s">
        <v>1418</v>
      </c>
      <c r="J326" s="369"/>
      <c r="K326" s="671">
        <v>44551.0</v>
      </c>
      <c r="L326" s="671">
        <v>44558.0</v>
      </c>
      <c r="M326" s="164" t="s">
        <v>1443</v>
      </c>
      <c r="N326" s="164" t="s">
        <v>1443</v>
      </c>
      <c r="O326" s="164"/>
      <c r="P326" s="164"/>
      <c r="Q326" s="164"/>
      <c r="R326" s="164"/>
      <c r="S326" s="164"/>
      <c r="T326" s="164"/>
      <c r="U326" s="164"/>
      <c r="V326" s="164"/>
      <c r="W326" s="164"/>
      <c r="X326" s="654"/>
      <c r="Y326" s="654"/>
      <c r="Z326" s="654"/>
    </row>
    <row r="327" ht="15.75" customHeight="1">
      <c r="A327" s="596"/>
      <c r="B327" s="596"/>
      <c r="C327" s="596"/>
      <c r="D327" s="596"/>
      <c r="E327" s="665">
        <v>409.186</v>
      </c>
      <c r="F327" s="495"/>
      <c r="G327" s="681"/>
      <c r="H327" s="663"/>
      <c r="I327" s="664"/>
      <c r="J327" s="369"/>
      <c r="K327" s="164"/>
      <c r="L327" s="164"/>
      <c r="M327" s="164"/>
      <c r="N327" s="164"/>
      <c r="O327" s="164"/>
      <c r="P327" s="164"/>
      <c r="Q327" s="164"/>
      <c r="R327" s="164"/>
      <c r="S327" s="164"/>
      <c r="T327" s="164"/>
      <c r="U327" s="164"/>
      <c r="V327" s="164"/>
      <c r="W327" s="164"/>
      <c r="X327" s="654"/>
      <c r="Y327" s="654"/>
      <c r="Z327" s="654"/>
    </row>
    <row r="328" ht="15.75" customHeight="1">
      <c r="A328" s="596">
        <v>162.0</v>
      </c>
      <c r="B328" s="596" t="s">
        <v>1548</v>
      </c>
      <c r="C328" s="596" t="s">
        <v>351</v>
      </c>
      <c r="D328" s="596" t="s">
        <v>1549</v>
      </c>
      <c r="E328" s="596"/>
      <c r="F328" s="662"/>
      <c r="G328" s="136">
        <v>44357.0</v>
      </c>
      <c r="H328" s="663"/>
      <c r="I328" s="664"/>
      <c r="J328" s="369"/>
      <c r="K328" s="678">
        <v>44547.0</v>
      </c>
      <c r="L328" s="678">
        <f>K328+44</f>
        <v>44591</v>
      </c>
      <c r="M328" s="164" t="s">
        <v>1443</v>
      </c>
      <c r="N328" s="164" t="s">
        <v>1443</v>
      </c>
      <c r="O328" s="164"/>
      <c r="P328" s="164"/>
      <c r="Q328" s="164"/>
      <c r="R328" s="164"/>
      <c r="S328" s="164"/>
      <c r="T328" s="164"/>
      <c r="U328" s="164"/>
      <c r="V328" s="164"/>
      <c r="W328" s="164"/>
      <c r="X328" s="654"/>
      <c r="Y328" s="654"/>
      <c r="Z328" s="654"/>
    </row>
    <row r="329" ht="15.75" customHeight="1">
      <c r="A329" s="596"/>
      <c r="B329" s="596"/>
      <c r="C329" s="596"/>
      <c r="D329" s="596"/>
      <c r="E329" s="665">
        <v>591.008</v>
      </c>
      <c r="F329" s="662">
        <v>591.0</v>
      </c>
      <c r="G329" s="681"/>
      <c r="H329" s="663"/>
      <c r="I329" s="664"/>
      <c r="J329" s="369"/>
      <c r="K329" s="664"/>
      <c r="L329" s="369"/>
      <c r="M329" s="164"/>
      <c r="N329" s="164"/>
      <c r="O329" s="164"/>
      <c r="P329" s="164"/>
      <c r="Q329" s="164"/>
      <c r="R329" s="164"/>
      <c r="S329" s="164"/>
      <c r="T329" s="164"/>
      <c r="U329" s="164"/>
      <c r="V329" s="164"/>
      <c r="W329" s="164"/>
      <c r="X329" s="654"/>
      <c r="Y329" s="654"/>
      <c r="Z329" s="654"/>
    </row>
    <row r="330" ht="15.75" customHeight="1">
      <c r="A330" s="596">
        <v>163.0</v>
      </c>
      <c r="B330" s="596" t="s">
        <v>1550</v>
      </c>
      <c r="C330" s="596" t="s">
        <v>351</v>
      </c>
      <c r="D330" s="596" t="s">
        <v>1551</v>
      </c>
      <c r="E330" s="596"/>
      <c r="F330" s="662"/>
      <c r="G330" s="136">
        <v>44357.0</v>
      </c>
      <c r="H330" s="136">
        <v>44449.0</v>
      </c>
      <c r="I330" s="664"/>
      <c r="J330" s="369"/>
      <c r="K330" s="164"/>
      <c r="L330" s="164"/>
      <c r="M330" s="164"/>
      <c r="N330" s="164"/>
      <c r="O330" s="164"/>
      <c r="P330" s="164"/>
      <c r="Q330" s="164"/>
      <c r="R330" s="164"/>
      <c r="S330" s="164"/>
      <c r="T330" s="164"/>
      <c r="U330" s="164"/>
      <c r="V330" s="164"/>
      <c r="W330" s="164"/>
      <c r="X330" s="654"/>
      <c r="Y330" s="654"/>
      <c r="Z330" s="654"/>
    </row>
    <row r="331" ht="15.75" customHeight="1">
      <c r="A331" s="596"/>
      <c r="B331" s="596"/>
      <c r="C331" s="596"/>
      <c r="D331" s="596"/>
      <c r="E331" s="665">
        <v>404.958</v>
      </c>
      <c r="F331" s="667">
        <f>SUM(E331:E353)</f>
        <v>4889.416</v>
      </c>
      <c r="G331" s="681"/>
      <c r="H331" s="663"/>
      <c r="I331" s="664"/>
      <c r="J331" s="369"/>
      <c r="K331" s="164"/>
      <c r="L331" s="164"/>
      <c r="M331" s="164"/>
      <c r="N331" s="164"/>
      <c r="O331" s="164"/>
      <c r="P331" s="164"/>
      <c r="Q331" s="164"/>
      <c r="R331" s="164"/>
      <c r="S331" s="164"/>
      <c r="T331" s="164"/>
      <c r="U331" s="164"/>
      <c r="V331" s="164"/>
      <c r="W331" s="164"/>
      <c r="X331" s="654"/>
      <c r="Y331" s="654"/>
      <c r="Z331" s="654"/>
    </row>
    <row r="332" ht="15.75" customHeight="1">
      <c r="A332" s="596">
        <v>164.0</v>
      </c>
      <c r="B332" s="596" t="s">
        <v>1552</v>
      </c>
      <c r="C332" s="596" t="s">
        <v>251</v>
      </c>
      <c r="D332" s="596" t="s">
        <v>1068</v>
      </c>
      <c r="E332" s="596"/>
      <c r="F332" s="668"/>
      <c r="G332" s="136">
        <v>44357.0</v>
      </c>
      <c r="H332" s="136">
        <v>44449.0</v>
      </c>
      <c r="I332" s="664" t="s">
        <v>1344</v>
      </c>
      <c r="J332" s="369"/>
      <c r="K332" s="671">
        <v>44547.0</v>
      </c>
      <c r="L332" s="671">
        <v>44560.0</v>
      </c>
      <c r="M332" s="678" t="str">
        <f>N326</f>
        <v>July'22</v>
      </c>
      <c r="N332" s="678" t="str">
        <f>M332+7</f>
        <v>#VALUE!</v>
      </c>
      <c r="O332" s="164"/>
      <c r="P332" s="164"/>
      <c r="Q332" s="164"/>
      <c r="R332" s="164"/>
      <c r="S332" s="164"/>
      <c r="T332" s="164"/>
      <c r="U332" s="164"/>
      <c r="V332" s="164"/>
      <c r="W332" s="164"/>
      <c r="X332" s="654"/>
      <c r="Y332" s="654"/>
      <c r="Z332" s="654"/>
    </row>
    <row r="333" ht="15.75" customHeight="1">
      <c r="A333" s="596"/>
      <c r="B333" s="596"/>
      <c r="C333" s="596"/>
      <c r="D333" s="596"/>
      <c r="E333" s="665">
        <v>420.781</v>
      </c>
      <c r="F333" s="668"/>
      <c r="G333" s="681"/>
      <c r="H333" s="663"/>
      <c r="I333" s="664"/>
      <c r="J333" s="369"/>
      <c r="K333" s="164"/>
      <c r="L333" s="164"/>
      <c r="M333" s="164"/>
      <c r="N333" s="164"/>
      <c r="O333" s="164"/>
      <c r="P333" s="164"/>
      <c r="Q333" s="164"/>
      <c r="R333" s="164"/>
      <c r="S333" s="164"/>
      <c r="T333" s="164"/>
      <c r="U333" s="164"/>
      <c r="V333" s="164"/>
      <c r="W333" s="164"/>
      <c r="X333" s="654"/>
      <c r="Y333" s="654"/>
      <c r="Z333" s="654"/>
    </row>
    <row r="334" ht="15.75" customHeight="1">
      <c r="A334" s="596">
        <v>165.0</v>
      </c>
      <c r="B334" s="596" t="s">
        <v>1553</v>
      </c>
      <c r="C334" s="599" t="s">
        <v>237</v>
      </c>
      <c r="D334" s="599" t="s">
        <v>1068</v>
      </c>
      <c r="E334" s="599"/>
      <c r="F334" s="668"/>
      <c r="G334" s="136">
        <v>44357.0</v>
      </c>
      <c r="H334" s="136">
        <v>44449.0</v>
      </c>
      <c r="I334" s="669" t="s">
        <v>1344</v>
      </c>
      <c r="J334" s="670"/>
      <c r="K334" s="671">
        <v>44520.0</v>
      </c>
      <c r="L334" s="671">
        <v>44533.0</v>
      </c>
      <c r="M334" s="671">
        <v>44548.0</v>
      </c>
      <c r="N334" s="671">
        <v>44557.0</v>
      </c>
      <c r="O334" s="675">
        <v>44538.0</v>
      </c>
      <c r="P334" s="675">
        <v>44538.0</v>
      </c>
      <c r="Q334" s="164"/>
      <c r="R334" s="164"/>
      <c r="S334" s="164"/>
      <c r="T334" s="164"/>
      <c r="U334" s="164"/>
      <c r="V334" s="164"/>
      <c r="W334" s="164"/>
      <c r="X334" s="654"/>
      <c r="Y334" s="654"/>
      <c r="Z334" s="654"/>
    </row>
    <row r="335" ht="15.75" customHeight="1">
      <c r="A335" s="596"/>
      <c r="B335" s="596"/>
      <c r="C335" s="596"/>
      <c r="D335" s="596"/>
      <c r="E335" s="665">
        <v>389.483</v>
      </c>
      <c r="F335" s="668"/>
      <c r="G335" s="681"/>
      <c r="H335" s="663"/>
      <c r="I335" s="664"/>
      <c r="J335" s="369"/>
      <c r="K335" s="164"/>
      <c r="L335" s="164"/>
      <c r="M335" s="164"/>
      <c r="N335" s="164"/>
      <c r="O335" s="164"/>
      <c r="P335" s="164"/>
      <c r="Q335" s="164"/>
      <c r="R335" s="164"/>
      <c r="S335" s="164"/>
      <c r="T335" s="164"/>
      <c r="U335" s="164"/>
      <c r="V335" s="164"/>
      <c r="W335" s="164"/>
      <c r="X335" s="654"/>
      <c r="Y335" s="654"/>
      <c r="Z335" s="654"/>
    </row>
    <row r="336" ht="15.75" customHeight="1">
      <c r="A336" s="596">
        <v>166.0</v>
      </c>
      <c r="B336" s="596" t="s">
        <v>1554</v>
      </c>
      <c r="C336" s="599" t="s">
        <v>261</v>
      </c>
      <c r="D336" s="599" t="s">
        <v>1068</v>
      </c>
      <c r="E336" s="599"/>
      <c r="F336" s="668"/>
      <c r="G336" s="136">
        <v>44357.0</v>
      </c>
      <c r="H336" s="136">
        <v>44449.0</v>
      </c>
      <c r="I336" s="669" t="s">
        <v>1344</v>
      </c>
      <c r="J336" s="670"/>
      <c r="K336" s="675">
        <v>44490.0</v>
      </c>
      <c r="L336" s="675">
        <v>44493.0</v>
      </c>
      <c r="M336" s="675">
        <v>44510.0</v>
      </c>
      <c r="N336" s="675">
        <v>44515.0</v>
      </c>
      <c r="O336" s="675">
        <v>44525.0</v>
      </c>
      <c r="P336" s="675">
        <v>44525.0</v>
      </c>
      <c r="Q336" s="164"/>
      <c r="R336" s="164"/>
      <c r="S336" s="164"/>
      <c r="T336" s="164"/>
      <c r="U336" s="164"/>
      <c r="V336" s="164"/>
      <c r="W336" s="164"/>
      <c r="X336" s="654"/>
      <c r="Y336" s="654"/>
      <c r="Z336" s="654"/>
    </row>
    <row r="337" ht="15.75" customHeight="1">
      <c r="A337" s="596"/>
      <c r="B337" s="596"/>
      <c r="C337" s="596"/>
      <c r="D337" s="596"/>
      <c r="E337" s="665">
        <v>419.493</v>
      </c>
      <c r="F337" s="668"/>
      <c r="G337" s="681"/>
      <c r="H337" s="663"/>
      <c r="I337" s="664"/>
      <c r="J337" s="369"/>
      <c r="K337" s="164"/>
      <c r="L337" s="164"/>
      <c r="M337" s="164"/>
      <c r="N337" s="164"/>
      <c r="O337" s="164"/>
      <c r="P337" s="164"/>
      <c r="Q337" s="164"/>
      <c r="R337" s="164"/>
      <c r="S337" s="164"/>
      <c r="T337" s="164"/>
      <c r="U337" s="164"/>
      <c r="V337" s="164"/>
      <c r="W337" s="164"/>
      <c r="X337" s="654"/>
      <c r="Y337" s="654"/>
      <c r="Z337" s="654"/>
    </row>
    <row r="338" ht="15.75" customHeight="1">
      <c r="A338" s="596">
        <v>167.0</v>
      </c>
      <c r="B338" s="596" t="s">
        <v>1555</v>
      </c>
      <c r="C338" s="599" t="s">
        <v>261</v>
      </c>
      <c r="D338" s="599" t="s">
        <v>1068</v>
      </c>
      <c r="E338" s="599"/>
      <c r="F338" s="668"/>
      <c r="G338" s="136">
        <v>44357.0</v>
      </c>
      <c r="H338" s="136">
        <v>44449.0</v>
      </c>
      <c r="I338" s="669" t="s">
        <v>1344</v>
      </c>
      <c r="J338" s="670"/>
      <c r="K338" s="675">
        <v>44501.0</v>
      </c>
      <c r="L338" s="675">
        <v>44521.0</v>
      </c>
      <c r="M338" s="671">
        <v>44557.0</v>
      </c>
      <c r="N338" s="671">
        <v>44560.0</v>
      </c>
      <c r="O338" s="675">
        <v>44535.0</v>
      </c>
      <c r="P338" s="675">
        <v>44535.0</v>
      </c>
      <c r="Q338" s="164"/>
      <c r="R338" s="164"/>
      <c r="S338" s="164"/>
      <c r="T338" s="164"/>
      <c r="U338" s="164"/>
      <c r="V338" s="164"/>
      <c r="W338" s="164"/>
      <c r="X338" s="654"/>
      <c r="Y338" s="654"/>
      <c r="Z338" s="654"/>
    </row>
    <row r="339" ht="15.75" customHeight="1">
      <c r="A339" s="596"/>
      <c r="B339" s="596"/>
      <c r="C339" s="596"/>
      <c r="D339" s="596"/>
      <c r="E339" s="665">
        <v>407.895</v>
      </c>
      <c r="F339" s="668"/>
      <c r="G339" s="681"/>
      <c r="H339" s="663"/>
      <c r="I339" s="664"/>
      <c r="J339" s="369"/>
      <c r="K339" s="164"/>
      <c r="L339" s="164"/>
      <c r="M339" s="164"/>
      <c r="N339" s="164"/>
      <c r="O339" s="164"/>
      <c r="P339" s="164"/>
      <c r="Q339" s="164"/>
      <c r="R339" s="164"/>
      <c r="S339" s="164"/>
      <c r="T339" s="164"/>
      <c r="U339" s="164"/>
      <c r="V339" s="164"/>
      <c r="W339" s="164"/>
      <c r="X339" s="654"/>
      <c r="Y339" s="654"/>
      <c r="Z339" s="654"/>
    </row>
    <row r="340" ht="15.75" customHeight="1">
      <c r="A340" s="596">
        <v>168.0</v>
      </c>
      <c r="B340" s="596" t="s">
        <v>1556</v>
      </c>
      <c r="C340" s="599" t="s">
        <v>237</v>
      </c>
      <c r="D340" s="599" t="s">
        <v>1068</v>
      </c>
      <c r="E340" s="599"/>
      <c r="F340" s="668"/>
      <c r="G340" s="136">
        <v>44357.0</v>
      </c>
      <c r="H340" s="136">
        <v>44449.0</v>
      </c>
      <c r="I340" s="669" t="s">
        <v>1344</v>
      </c>
      <c r="J340" s="670"/>
      <c r="K340" s="675">
        <v>44480.0</v>
      </c>
      <c r="L340" s="675">
        <v>44495.0</v>
      </c>
      <c r="M340" s="675">
        <v>44519.0</v>
      </c>
      <c r="N340" s="675">
        <v>44524.0</v>
      </c>
      <c r="O340" s="675">
        <v>44520.0</v>
      </c>
      <c r="P340" s="675">
        <v>44521.0</v>
      </c>
      <c r="Q340" s="164"/>
      <c r="R340" s="164"/>
      <c r="S340" s="164"/>
      <c r="T340" s="164"/>
      <c r="U340" s="164"/>
      <c r="V340" s="164"/>
      <c r="W340" s="164"/>
      <c r="X340" s="654"/>
      <c r="Y340" s="654"/>
      <c r="Z340" s="654"/>
    </row>
    <row r="341" ht="15.75" customHeight="1">
      <c r="A341" s="596"/>
      <c r="B341" s="596"/>
      <c r="C341" s="596"/>
      <c r="D341" s="596"/>
      <c r="E341" s="665">
        <v>412.932</v>
      </c>
      <c r="F341" s="668"/>
      <c r="G341" s="681"/>
      <c r="H341" s="663"/>
      <c r="I341" s="664"/>
      <c r="J341" s="369"/>
      <c r="K341" s="164"/>
      <c r="L341" s="164"/>
      <c r="M341" s="164"/>
      <c r="N341" s="164"/>
      <c r="O341" s="164"/>
      <c r="P341" s="164"/>
      <c r="Q341" s="164"/>
      <c r="R341" s="164"/>
      <c r="S341" s="164"/>
      <c r="T341" s="164"/>
      <c r="U341" s="164"/>
      <c r="V341" s="164"/>
      <c r="W341" s="164"/>
      <c r="X341" s="654"/>
      <c r="Y341" s="654"/>
      <c r="Z341" s="654"/>
    </row>
    <row r="342" ht="15.75" customHeight="1">
      <c r="A342" s="596">
        <v>169.0</v>
      </c>
      <c r="B342" s="596" t="s">
        <v>1557</v>
      </c>
      <c r="C342" s="599" t="s">
        <v>261</v>
      </c>
      <c r="D342" s="599" t="s">
        <v>1068</v>
      </c>
      <c r="E342" s="599"/>
      <c r="F342" s="668"/>
      <c r="G342" s="136">
        <v>44357.0</v>
      </c>
      <c r="H342" s="136">
        <v>44449.0</v>
      </c>
      <c r="I342" s="669" t="s">
        <v>1344</v>
      </c>
      <c r="J342" s="670"/>
      <c r="K342" s="675">
        <v>44454.0</v>
      </c>
      <c r="L342" s="675">
        <v>44459.0</v>
      </c>
      <c r="M342" s="678">
        <v>44573.0</v>
      </c>
      <c r="N342" s="678">
        <f>M342+5</f>
        <v>44578</v>
      </c>
      <c r="O342" s="675">
        <v>44473.0</v>
      </c>
      <c r="P342" s="675">
        <v>44473.0</v>
      </c>
      <c r="Q342" s="164"/>
      <c r="R342" s="164"/>
      <c r="S342" s="164"/>
      <c r="T342" s="164"/>
      <c r="U342" s="164"/>
      <c r="V342" s="164"/>
      <c r="W342" s="164"/>
      <c r="X342" s="654"/>
      <c r="Y342" s="654"/>
      <c r="Z342" s="654"/>
    </row>
    <row r="343" ht="15.75" customHeight="1">
      <c r="A343" s="596"/>
      <c r="B343" s="596"/>
      <c r="C343" s="596"/>
      <c r="D343" s="596"/>
      <c r="E343" s="665">
        <v>380.209</v>
      </c>
      <c r="F343" s="668"/>
      <c r="G343" s="681"/>
      <c r="H343" s="663"/>
      <c r="I343" s="664"/>
      <c r="J343" s="369"/>
      <c r="K343" s="164"/>
      <c r="L343" s="164"/>
      <c r="M343" s="164"/>
      <c r="N343" s="164"/>
      <c r="O343" s="164"/>
      <c r="P343" s="164"/>
      <c r="Q343" s="164"/>
      <c r="R343" s="164"/>
      <c r="S343" s="164"/>
      <c r="T343" s="164"/>
      <c r="U343" s="164"/>
      <c r="V343" s="164"/>
      <c r="W343" s="164"/>
      <c r="X343" s="654"/>
      <c r="Y343" s="654"/>
      <c r="Z343" s="654"/>
    </row>
    <row r="344" ht="15.75" customHeight="1">
      <c r="A344" s="596">
        <v>170.0</v>
      </c>
      <c r="B344" s="596" t="s">
        <v>1558</v>
      </c>
      <c r="C344" s="599" t="s">
        <v>261</v>
      </c>
      <c r="D344" s="599" t="s">
        <v>1068</v>
      </c>
      <c r="E344" s="599"/>
      <c r="F344" s="668"/>
      <c r="G344" s="136">
        <v>44357.0</v>
      </c>
      <c r="H344" s="136">
        <v>44449.0</v>
      </c>
      <c r="I344" s="669" t="s">
        <v>1344</v>
      </c>
      <c r="J344" s="670"/>
      <c r="K344" s="675">
        <v>44466.0</v>
      </c>
      <c r="L344" s="675">
        <v>44469.0</v>
      </c>
      <c r="M344" s="675">
        <v>44505.0</v>
      </c>
      <c r="N344" s="675">
        <v>44510.0</v>
      </c>
      <c r="O344" s="675">
        <v>44473.0</v>
      </c>
      <c r="P344" s="675">
        <v>44473.0</v>
      </c>
      <c r="Q344" s="164"/>
      <c r="R344" s="164"/>
      <c r="S344" s="164"/>
      <c r="T344" s="164"/>
      <c r="U344" s="164"/>
      <c r="V344" s="164"/>
      <c r="W344" s="164"/>
      <c r="X344" s="654"/>
      <c r="Y344" s="654"/>
      <c r="Z344" s="654"/>
    </row>
    <row r="345" ht="15.75" customHeight="1">
      <c r="A345" s="596"/>
      <c r="B345" s="596"/>
      <c r="C345" s="596"/>
      <c r="D345" s="596"/>
      <c r="E345" s="665">
        <v>406.23</v>
      </c>
      <c r="F345" s="668"/>
      <c r="G345" s="681"/>
      <c r="H345" s="663"/>
      <c r="I345" s="664"/>
      <c r="J345" s="369"/>
      <c r="K345" s="164"/>
      <c r="L345" s="164"/>
      <c r="M345" s="164"/>
      <c r="N345" s="164"/>
      <c r="O345" s="164"/>
      <c r="P345" s="164"/>
      <c r="Q345" s="164"/>
      <c r="R345" s="164"/>
      <c r="S345" s="164"/>
      <c r="T345" s="164"/>
      <c r="U345" s="164"/>
      <c r="V345" s="164"/>
      <c r="W345" s="164"/>
      <c r="X345" s="654"/>
      <c r="Y345" s="654"/>
      <c r="Z345" s="654"/>
    </row>
    <row r="346" ht="15.75" customHeight="1">
      <c r="A346" s="596">
        <v>171.0</v>
      </c>
      <c r="B346" s="596" t="s">
        <v>1559</v>
      </c>
      <c r="C346" s="599" t="s">
        <v>237</v>
      </c>
      <c r="D346" s="599" t="s">
        <v>1068</v>
      </c>
      <c r="E346" s="599"/>
      <c r="F346" s="668"/>
      <c r="G346" s="136">
        <v>44357.0</v>
      </c>
      <c r="H346" s="136">
        <v>44449.0</v>
      </c>
      <c r="I346" s="669" t="s">
        <v>1344</v>
      </c>
      <c r="J346" s="670"/>
      <c r="K346" s="675">
        <v>44460.0</v>
      </c>
      <c r="L346" s="675">
        <v>44466.0</v>
      </c>
      <c r="M346" s="675">
        <v>44482.0</v>
      </c>
      <c r="N346" s="675">
        <v>44488.0</v>
      </c>
      <c r="O346" s="675">
        <v>44496.0</v>
      </c>
      <c r="P346" s="675">
        <v>44496.0</v>
      </c>
      <c r="Q346" s="164"/>
      <c r="R346" s="164"/>
      <c r="S346" s="164"/>
      <c r="T346" s="164"/>
      <c r="U346" s="164"/>
      <c r="V346" s="164"/>
      <c r="W346" s="164"/>
      <c r="X346" s="654"/>
      <c r="Y346" s="654"/>
      <c r="Z346" s="654"/>
    </row>
    <row r="347" ht="15.75" customHeight="1">
      <c r="A347" s="596"/>
      <c r="B347" s="596"/>
      <c r="C347" s="596"/>
      <c r="D347" s="596"/>
      <c r="E347" s="665">
        <v>403.861</v>
      </c>
      <c r="F347" s="668"/>
      <c r="G347" s="681"/>
      <c r="H347" s="663"/>
      <c r="I347" s="664"/>
      <c r="J347" s="369"/>
      <c r="K347" s="164"/>
      <c r="L347" s="164"/>
      <c r="M347" s="164"/>
      <c r="N347" s="164"/>
      <c r="O347" s="164"/>
      <c r="P347" s="164"/>
      <c r="Q347" s="164"/>
      <c r="R347" s="164"/>
      <c r="S347" s="164"/>
      <c r="T347" s="164"/>
      <c r="U347" s="164"/>
      <c r="V347" s="164"/>
      <c r="W347" s="164"/>
      <c r="X347" s="654"/>
      <c r="Y347" s="654"/>
      <c r="Z347" s="654"/>
    </row>
    <row r="348" ht="15.75" customHeight="1">
      <c r="A348" s="596">
        <v>172.0</v>
      </c>
      <c r="B348" s="596" t="s">
        <v>1560</v>
      </c>
      <c r="C348" s="599" t="s">
        <v>237</v>
      </c>
      <c r="D348" s="599" t="s">
        <v>1068</v>
      </c>
      <c r="E348" s="599"/>
      <c r="F348" s="668"/>
      <c r="G348" s="136">
        <v>44357.0</v>
      </c>
      <c r="H348" s="136">
        <v>44449.0</v>
      </c>
      <c r="I348" s="669" t="s">
        <v>1344</v>
      </c>
      <c r="J348" s="670"/>
      <c r="K348" s="675">
        <v>44466.0</v>
      </c>
      <c r="L348" s="675">
        <v>44474.0</v>
      </c>
      <c r="M348" s="675">
        <v>44494.0</v>
      </c>
      <c r="N348" s="675">
        <v>44500.0</v>
      </c>
      <c r="O348" s="675">
        <v>44496.0</v>
      </c>
      <c r="P348" s="675">
        <v>44496.0</v>
      </c>
      <c r="Q348" s="164"/>
      <c r="R348" s="164"/>
      <c r="S348" s="164"/>
      <c r="T348" s="164"/>
      <c r="U348" s="164"/>
      <c r="V348" s="164"/>
      <c r="W348" s="164"/>
      <c r="X348" s="654"/>
      <c r="Y348" s="654"/>
      <c r="Z348" s="654"/>
    </row>
    <row r="349" ht="15.75" customHeight="1">
      <c r="A349" s="596"/>
      <c r="B349" s="596"/>
      <c r="C349" s="596"/>
      <c r="D349" s="596"/>
      <c r="E349" s="665">
        <v>404.445</v>
      </c>
      <c r="F349" s="668"/>
      <c r="G349" s="681"/>
      <c r="H349" s="663"/>
      <c r="I349" s="664"/>
      <c r="J349" s="369"/>
      <c r="K349" s="164"/>
      <c r="L349" s="164"/>
      <c r="M349" s="164"/>
      <c r="N349" s="164"/>
      <c r="O349" s="164"/>
      <c r="P349" s="164"/>
      <c r="Q349" s="164"/>
      <c r="R349" s="164"/>
      <c r="S349" s="164"/>
      <c r="T349" s="164"/>
      <c r="U349" s="164"/>
      <c r="V349" s="164"/>
      <c r="W349" s="164"/>
      <c r="X349" s="654"/>
      <c r="Y349" s="654"/>
      <c r="Z349" s="654"/>
    </row>
    <row r="350" ht="15.75" customHeight="1">
      <c r="A350" s="596">
        <v>173.0</v>
      </c>
      <c r="B350" s="596" t="s">
        <v>1561</v>
      </c>
      <c r="C350" s="599" t="s">
        <v>261</v>
      </c>
      <c r="D350" s="599" t="s">
        <v>1068</v>
      </c>
      <c r="E350" s="599"/>
      <c r="F350" s="668"/>
      <c r="G350" s="136">
        <v>44357.0</v>
      </c>
      <c r="H350" s="136">
        <v>44449.0</v>
      </c>
      <c r="I350" s="669" t="s">
        <v>1562</v>
      </c>
      <c r="J350" s="670"/>
      <c r="K350" s="675">
        <v>44449.0</v>
      </c>
      <c r="L350" s="675">
        <v>44465.0</v>
      </c>
      <c r="M350" s="675">
        <v>44488.0</v>
      </c>
      <c r="N350" s="675">
        <v>44493.0</v>
      </c>
      <c r="O350" s="675">
        <v>44518.0</v>
      </c>
      <c r="P350" s="675">
        <v>44519.0</v>
      </c>
      <c r="Q350" s="164"/>
      <c r="R350" s="164"/>
      <c r="S350" s="164"/>
      <c r="T350" s="164"/>
      <c r="U350" s="164"/>
      <c r="V350" s="164"/>
      <c r="W350" s="164"/>
      <c r="X350" s="654"/>
      <c r="Y350" s="654"/>
      <c r="Z350" s="654"/>
    </row>
    <row r="351" ht="15.75" customHeight="1">
      <c r="A351" s="596"/>
      <c r="B351" s="596"/>
      <c r="C351" s="596"/>
      <c r="D351" s="596"/>
      <c r="E351" s="665">
        <v>407.215</v>
      </c>
      <c r="F351" s="668"/>
      <c r="G351" s="681"/>
      <c r="H351" s="663"/>
      <c r="I351" s="664"/>
      <c r="J351" s="369"/>
      <c r="K351" s="164"/>
      <c r="L351" s="164"/>
      <c r="M351" s="164"/>
      <c r="N351" s="164"/>
      <c r="O351" s="164"/>
      <c r="P351" s="164"/>
      <c r="Q351" s="164"/>
      <c r="R351" s="164"/>
      <c r="S351" s="164"/>
      <c r="T351" s="164"/>
      <c r="U351" s="164"/>
      <c r="V351" s="164"/>
      <c r="W351" s="164"/>
      <c r="X351" s="654"/>
      <c r="Y351" s="654"/>
      <c r="Z351" s="654"/>
    </row>
    <row r="352" ht="15.75" customHeight="1">
      <c r="A352" s="596">
        <v>174.0</v>
      </c>
      <c r="B352" s="596" t="s">
        <v>1563</v>
      </c>
      <c r="C352" s="599" t="s">
        <v>237</v>
      </c>
      <c r="D352" s="599" t="s">
        <v>1068</v>
      </c>
      <c r="E352" s="599"/>
      <c r="F352" s="668"/>
      <c r="G352" s="136">
        <v>44357.0</v>
      </c>
      <c r="H352" s="136">
        <v>44449.0</v>
      </c>
      <c r="I352" s="669" t="s">
        <v>1344</v>
      </c>
      <c r="J352" s="670"/>
      <c r="K352" s="675">
        <v>44472.0</v>
      </c>
      <c r="L352" s="675">
        <v>44479.0</v>
      </c>
      <c r="M352" s="675">
        <v>44501.0</v>
      </c>
      <c r="N352" s="675">
        <v>44508.0</v>
      </c>
      <c r="O352" s="675">
        <v>44496.0</v>
      </c>
      <c r="P352" s="675">
        <v>44496.0</v>
      </c>
      <c r="Q352" s="164"/>
      <c r="R352" s="164"/>
      <c r="S352" s="164"/>
      <c r="T352" s="164"/>
      <c r="U352" s="164"/>
      <c r="V352" s="164"/>
      <c r="W352" s="164"/>
      <c r="X352" s="654"/>
      <c r="Y352" s="654"/>
      <c r="Z352" s="654"/>
    </row>
    <row r="353" ht="15.75" customHeight="1">
      <c r="A353" s="596"/>
      <c r="B353" s="596"/>
      <c r="C353" s="596"/>
      <c r="D353" s="596"/>
      <c r="E353" s="665">
        <v>431.914</v>
      </c>
      <c r="F353" s="495"/>
      <c r="G353" s="681"/>
      <c r="H353" s="663"/>
      <c r="I353" s="664"/>
      <c r="J353" s="369"/>
      <c r="K353" s="164"/>
      <c r="L353" s="164"/>
      <c r="M353" s="164"/>
      <c r="N353" s="164"/>
      <c r="O353" s="164"/>
      <c r="P353" s="164"/>
      <c r="Q353" s="164"/>
      <c r="R353" s="164"/>
      <c r="S353" s="164"/>
      <c r="T353" s="164"/>
      <c r="U353" s="164"/>
      <c r="V353" s="164"/>
      <c r="W353" s="164"/>
      <c r="X353" s="654"/>
      <c r="Y353" s="654"/>
      <c r="Z353" s="654"/>
    </row>
    <row r="354" ht="15.75" customHeight="1">
      <c r="A354" s="596">
        <v>175.0</v>
      </c>
      <c r="B354" s="596" t="s">
        <v>1564</v>
      </c>
      <c r="C354" s="599" t="s">
        <v>353</v>
      </c>
      <c r="D354" s="599" t="s">
        <v>1565</v>
      </c>
      <c r="E354" s="599"/>
      <c r="F354" s="676"/>
      <c r="G354" s="136">
        <v>44357.0</v>
      </c>
      <c r="H354" s="136">
        <v>44449.0</v>
      </c>
      <c r="I354" s="669" t="s">
        <v>1344</v>
      </c>
      <c r="J354" s="670"/>
      <c r="K354" s="675">
        <v>44476.0</v>
      </c>
      <c r="L354" s="675">
        <v>44492.0</v>
      </c>
      <c r="M354" s="164"/>
      <c r="N354" s="164"/>
      <c r="O354" s="675">
        <v>44518.0</v>
      </c>
      <c r="P354" s="675">
        <v>44519.0</v>
      </c>
      <c r="Q354" s="164"/>
      <c r="R354" s="164"/>
      <c r="S354" s="164"/>
      <c r="T354" s="164"/>
      <c r="U354" s="164"/>
      <c r="V354" s="164"/>
      <c r="W354" s="164"/>
      <c r="X354" s="654"/>
      <c r="Y354" s="654"/>
      <c r="Z354" s="654"/>
    </row>
    <row r="355" ht="15.75" customHeight="1">
      <c r="A355" s="596"/>
      <c r="B355" s="596"/>
      <c r="C355" s="596"/>
      <c r="D355" s="596"/>
      <c r="E355" s="665">
        <v>239.804</v>
      </c>
      <c r="F355" s="662">
        <v>239.804</v>
      </c>
      <c r="G355" s="681"/>
      <c r="H355" s="663"/>
      <c r="I355" s="664"/>
      <c r="J355" s="369"/>
      <c r="K355" s="164"/>
      <c r="L355" s="164"/>
      <c r="M355" s="164"/>
      <c r="N355" s="164"/>
      <c r="O355" s="164"/>
      <c r="P355" s="164"/>
      <c r="Q355" s="164"/>
      <c r="R355" s="164"/>
      <c r="S355" s="164"/>
      <c r="T355" s="164"/>
      <c r="U355" s="164"/>
      <c r="V355" s="164"/>
      <c r="W355" s="164"/>
      <c r="X355" s="654"/>
      <c r="Y355" s="654"/>
      <c r="Z355" s="654"/>
    </row>
    <row r="356" ht="15.75" customHeight="1">
      <c r="A356" s="596">
        <v>176.0</v>
      </c>
      <c r="B356" s="596" t="s">
        <v>1566</v>
      </c>
      <c r="C356" s="599" t="s">
        <v>353</v>
      </c>
      <c r="D356" s="599" t="s">
        <v>1567</v>
      </c>
      <c r="E356" s="599"/>
      <c r="F356" s="676"/>
      <c r="G356" s="136">
        <v>44357.0</v>
      </c>
      <c r="H356" s="136">
        <v>44306.0</v>
      </c>
      <c r="I356" s="669" t="s">
        <v>1344</v>
      </c>
      <c r="J356" s="670"/>
      <c r="K356" s="675">
        <v>44474.0</v>
      </c>
      <c r="L356" s="675">
        <v>44495.0</v>
      </c>
      <c r="M356" s="164"/>
      <c r="N356" s="164"/>
      <c r="O356" s="675">
        <v>44518.0</v>
      </c>
      <c r="P356" s="675">
        <v>44519.0</v>
      </c>
      <c r="Q356" s="164"/>
      <c r="R356" s="164"/>
      <c r="S356" s="678">
        <v>44540.0</v>
      </c>
      <c r="T356" s="678">
        <v>44561.0</v>
      </c>
      <c r="U356" s="164"/>
      <c r="V356" s="164"/>
      <c r="W356" s="164"/>
      <c r="X356" s="654"/>
      <c r="Y356" s="654"/>
      <c r="Z356" s="654"/>
    </row>
    <row r="357" ht="14.25" customHeight="1">
      <c r="A357" s="596"/>
      <c r="B357" s="596"/>
      <c r="C357" s="596"/>
      <c r="D357" s="596"/>
      <c r="E357" s="665">
        <v>412.153</v>
      </c>
      <c r="F357" s="667">
        <v>2488.301</v>
      </c>
      <c r="G357" s="681"/>
      <c r="H357" s="663"/>
      <c r="I357" s="664"/>
      <c r="J357" s="369"/>
      <c r="K357" s="164"/>
      <c r="L357" s="164"/>
      <c r="M357" s="164"/>
      <c r="N357" s="164"/>
      <c r="O357" s="164"/>
      <c r="P357" s="164"/>
      <c r="Q357" s="164"/>
      <c r="R357" s="164"/>
      <c r="S357" s="164"/>
      <c r="T357" s="164"/>
      <c r="U357" s="164"/>
      <c r="V357" s="164"/>
      <c r="W357" s="164"/>
      <c r="X357" s="654"/>
      <c r="Y357" s="654"/>
      <c r="Z357" s="654"/>
    </row>
    <row r="358" ht="15.75" customHeight="1">
      <c r="A358" s="596">
        <v>177.0</v>
      </c>
      <c r="B358" s="596" t="s">
        <v>1568</v>
      </c>
      <c r="C358" s="599" t="s">
        <v>261</v>
      </c>
      <c r="D358" s="599" t="s">
        <v>1068</v>
      </c>
      <c r="E358" s="599"/>
      <c r="F358" s="668"/>
      <c r="G358" s="136">
        <v>44303.0</v>
      </c>
      <c r="H358" s="136">
        <v>44306.0</v>
      </c>
      <c r="I358" s="669" t="s">
        <v>1344</v>
      </c>
      <c r="J358" s="670"/>
      <c r="K358" s="675">
        <v>44340.0</v>
      </c>
      <c r="L358" s="675">
        <v>44347.0</v>
      </c>
      <c r="M358" s="675">
        <v>44472.0</v>
      </c>
      <c r="N358" s="675">
        <v>44479.0</v>
      </c>
      <c r="O358" s="675">
        <v>44369.0</v>
      </c>
      <c r="P358" s="675">
        <v>44369.0</v>
      </c>
      <c r="Q358" s="164"/>
      <c r="R358" s="164"/>
      <c r="S358" s="678">
        <v>44540.0</v>
      </c>
      <c r="T358" s="678">
        <v>44561.0</v>
      </c>
      <c r="U358" s="164"/>
      <c r="V358" s="164"/>
      <c r="W358" s="164"/>
      <c r="X358" s="654"/>
      <c r="Y358" s="654"/>
      <c r="Z358" s="654"/>
    </row>
    <row r="359" ht="15.75" customHeight="1">
      <c r="A359" s="596"/>
      <c r="B359" s="596"/>
      <c r="C359" s="596"/>
      <c r="D359" s="596"/>
      <c r="E359" s="665">
        <v>426.626</v>
      </c>
      <c r="F359" s="668"/>
      <c r="G359" s="681"/>
      <c r="H359" s="663"/>
      <c r="I359" s="664"/>
      <c r="J359" s="369"/>
      <c r="K359" s="164"/>
      <c r="L359" s="164"/>
      <c r="M359" s="164"/>
      <c r="N359" s="164"/>
      <c r="O359" s="164"/>
      <c r="P359" s="164"/>
      <c r="Q359" s="164"/>
      <c r="R359" s="164"/>
      <c r="S359" s="164"/>
      <c r="T359" s="164"/>
      <c r="U359" s="164"/>
      <c r="V359" s="164"/>
      <c r="W359" s="164"/>
      <c r="X359" s="654"/>
      <c r="Y359" s="654"/>
      <c r="Z359" s="654"/>
    </row>
    <row r="360" ht="15.75" customHeight="1">
      <c r="A360" s="596">
        <v>178.0</v>
      </c>
      <c r="B360" s="596" t="s">
        <v>1569</v>
      </c>
      <c r="C360" s="599" t="s">
        <v>261</v>
      </c>
      <c r="D360" s="599" t="s">
        <v>1068</v>
      </c>
      <c r="E360" s="599"/>
      <c r="F360" s="668"/>
      <c r="G360" s="136">
        <v>44303.0</v>
      </c>
      <c r="H360" s="136">
        <v>44306.0</v>
      </c>
      <c r="I360" s="669" t="s">
        <v>1342</v>
      </c>
      <c r="J360" s="670"/>
      <c r="K360" s="675">
        <v>44326.0</v>
      </c>
      <c r="L360" s="675">
        <v>44331.0</v>
      </c>
      <c r="M360" s="675">
        <v>44397.0</v>
      </c>
      <c r="N360" s="675">
        <v>44407.0</v>
      </c>
      <c r="O360" s="675">
        <v>44520.0</v>
      </c>
      <c r="P360" s="675">
        <v>44521.0</v>
      </c>
      <c r="Q360" s="164"/>
      <c r="R360" s="164"/>
      <c r="S360" s="678">
        <v>44540.0</v>
      </c>
      <c r="T360" s="678">
        <v>44561.0</v>
      </c>
      <c r="U360" s="164"/>
      <c r="V360" s="164"/>
      <c r="W360" s="164"/>
      <c r="X360" s="654"/>
      <c r="Y360" s="654"/>
      <c r="Z360" s="654"/>
    </row>
    <row r="361" ht="15.75" customHeight="1">
      <c r="A361" s="596"/>
      <c r="B361" s="596"/>
      <c r="C361" s="596"/>
      <c r="D361" s="596"/>
      <c r="E361" s="665">
        <v>413.16</v>
      </c>
      <c r="F361" s="668"/>
      <c r="G361" s="681"/>
      <c r="H361" s="663"/>
      <c r="I361" s="664"/>
      <c r="J361" s="369"/>
      <c r="K361" s="164"/>
      <c r="L361" s="164"/>
      <c r="M361" s="164"/>
      <c r="N361" s="164"/>
      <c r="O361" s="164"/>
      <c r="P361" s="164"/>
      <c r="Q361" s="164"/>
      <c r="R361" s="164"/>
      <c r="S361" s="164"/>
      <c r="T361" s="164"/>
      <c r="U361" s="164"/>
      <c r="V361" s="164"/>
      <c r="W361" s="164"/>
      <c r="X361" s="654"/>
      <c r="Y361" s="654"/>
      <c r="Z361" s="654"/>
    </row>
    <row r="362" ht="15.75" customHeight="1">
      <c r="A362" s="596">
        <v>179.0</v>
      </c>
      <c r="B362" s="596" t="s">
        <v>1570</v>
      </c>
      <c r="C362" s="599" t="s">
        <v>249</v>
      </c>
      <c r="D362" s="599" t="s">
        <v>1068</v>
      </c>
      <c r="E362" s="599"/>
      <c r="F362" s="668"/>
      <c r="G362" s="136">
        <v>44303.0</v>
      </c>
      <c r="H362" s="136">
        <v>44306.0</v>
      </c>
      <c r="I362" s="669" t="s">
        <v>1342</v>
      </c>
      <c r="J362" s="670"/>
      <c r="K362" s="675">
        <v>44310.0</v>
      </c>
      <c r="L362" s="675">
        <v>44317.0</v>
      </c>
      <c r="M362" s="675">
        <v>44401.0</v>
      </c>
      <c r="N362" s="675">
        <v>44413.0</v>
      </c>
      <c r="O362" s="675">
        <v>44469.0</v>
      </c>
      <c r="P362" s="675">
        <v>44469.0</v>
      </c>
      <c r="Q362" s="164"/>
      <c r="R362" s="164"/>
      <c r="S362" s="678">
        <v>44540.0</v>
      </c>
      <c r="T362" s="678">
        <v>44561.0</v>
      </c>
      <c r="U362" s="164"/>
      <c r="V362" s="164"/>
      <c r="W362" s="164"/>
      <c r="X362" s="654"/>
      <c r="Y362" s="654"/>
      <c r="Z362" s="654"/>
    </row>
    <row r="363" ht="15.75" customHeight="1">
      <c r="A363" s="596"/>
      <c r="B363" s="596"/>
      <c r="C363" s="596"/>
      <c r="D363" s="596"/>
      <c r="E363" s="665">
        <v>423.2</v>
      </c>
      <c r="F363" s="668"/>
      <c r="G363" s="681"/>
      <c r="H363" s="663"/>
      <c r="I363" s="664"/>
      <c r="J363" s="369"/>
      <c r="K363" s="164"/>
      <c r="L363" s="164"/>
      <c r="M363" s="164"/>
      <c r="N363" s="164"/>
      <c r="O363" s="164"/>
      <c r="P363" s="164"/>
      <c r="Q363" s="164"/>
      <c r="R363" s="164"/>
      <c r="S363" s="164"/>
      <c r="T363" s="164"/>
      <c r="U363" s="164"/>
      <c r="V363" s="164"/>
      <c r="W363" s="164"/>
      <c r="X363" s="654"/>
      <c r="Y363" s="654"/>
      <c r="Z363" s="654"/>
    </row>
    <row r="364" ht="15.75" customHeight="1">
      <c r="A364" s="596">
        <v>180.0</v>
      </c>
      <c r="B364" s="596" t="s">
        <v>1571</v>
      </c>
      <c r="C364" s="599" t="s">
        <v>237</v>
      </c>
      <c r="D364" s="599" t="s">
        <v>1068</v>
      </c>
      <c r="E364" s="599"/>
      <c r="F364" s="668"/>
      <c r="G364" s="136">
        <v>44303.0</v>
      </c>
      <c r="H364" s="136">
        <v>44306.0</v>
      </c>
      <c r="I364" s="669" t="s">
        <v>1342</v>
      </c>
      <c r="J364" s="670"/>
      <c r="K364" s="675">
        <v>44316.0</v>
      </c>
      <c r="L364" s="675">
        <v>44321.0</v>
      </c>
      <c r="M364" s="675">
        <v>44383.0</v>
      </c>
      <c r="N364" s="675">
        <v>44388.0</v>
      </c>
      <c r="O364" s="675">
        <v>44469.0</v>
      </c>
      <c r="P364" s="675">
        <v>44469.0</v>
      </c>
      <c r="Q364" s="164"/>
      <c r="R364" s="164"/>
      <c r="S364" s="678">
        <v>44540.0</v>
      </c>
      <c r="T364" s="678">
        <v>44561.0</v>
      </c>
      <c r="U364" s="164"/>
      <c r="V364" s="164"/>
      <c r="W364" s="164"/>
      <c r="X364" s="654"/>
      <c r="Y364" s="654"/>
      <c r="Z364" s="654"/>
    </row>
    <row r="365" ht="15.75" customHeight="1">
      <c r="A365" s="596"/>
      <c r="B365" s="596"/>
      <c r="C365" s="596"/>
      <c r="D365" s="596"/>
      <c r="E365" s="665">
        <v>404.01</v>
      </c>
      <c r="F365" s="668"/>
      <c r="G365" s="681"/>
      <c r="H365" s="663"/>
      <c r="I365" s="664"/>
      <c r="J365" s="369"/>
      <c r="K365" s="164"/>
      <c r="L365" s="164"/>
      <c r="M365" s="164"/>
      <c r="N365" s="164"/>
      <c r="O365" s="164"/>
      <c r="P365" s="164"/>
      <c r="Q365" s="164"/>
      <c r="R365" s="164"/>
      <c r="S365" s="164"/>
      <c r="T365" s="164"/>
      <c r="U365" s="164"/>
      <c r="V365" s="164"/>
      <c r="W365" s="164"/>
      <c r="X365" s="654"/>
      <c r="Y365" s="654"/>
      <c r="Z365" s="654"/>
    </row>
    <row r="366" ht="15.75" customHeight="1">
      <c r="A366" s="596">
        <v>181.0</v>
      </c>
      <c r="B366" s="596" t="s">
        <v>1572</v>
      </c>
      <c r="C366" s="599" t="s">
        <v>261</v>
      </c>
      <c r="D366" s="599" t="s">
        <v>1068</v>
      </c>
      <c r="E366" s="599"/>
      <c r="F366" s="668"/>
      <c r="G366" s="136">
        <v>44303.0</v>
      </c>
      <c r="H366" s="136">
        <v>44306.0</v>
      </c>
      <c r="I366" s="669" t="s">
        <v>1342</v>
      </c>
      <c r="J366" s="670"/>
      <c r="K366" s="675">
        <v>44321.0</v>
      </c>
      <c r="L366" s="675">
        <v>44327.0</v>
      </c>
      <c r="M366" s="675">
        <v>44387.0</v>
      </c>
      <c r="N366" s="675">
        <v>44397.0</v>
      </c>
      <c r="O366" s="675">
        <v>44520.0</v>
      </c>
      <c r="P366" s="675">
        <v>44469.0</v>
      </c>
      <c r="Q366" s="164"/>
      <c r="R366" s="164"/>
      <c r="S366" s="678">
        <v>44540.0</v>
      </c>
      <c r="T366" s="678">
        <v>44561.0</v>
      </c>
      <c r="U366" s="164"/>
      <c r="V366" s="164"/>
      <c r="W366" s="164"/>
      <c r="X366" s="654"/>
      <c r="Y366" s="654"/>
      <c r="Z366" s="654"/>
    </row>
    <row r="367" ht="15.75" customHeight="1">
      <c r="A367" s="596"/>
      <c r="B367" s="596"/>
      <c r="C367" s="596"/>
      <c r="D367" s="596"/>
      <c r="E367" s="665">
        <v>409.152</v>
      </c>
      <c r="F367" s="495"/>
      <c r="G367" s="681"/>
      <c r="H367" s="663"/>
      <c r="I367" s="664"/>
      <c r="J367" s="369"/>
      <c r="K367" s="164"/>
      <c r="L367" s="164"/>
      <c r="M367" s="164"/>
      <c r="N367" s="164"/>
      <c r="O367" s="164"/>
      <c r="P367" s="164"/>
      <c r="Q367" s="164"/>
      <c r="R367" s="164"/>
      <c r="S367" s="164"/>
      <c r="T367" s="164"/>
      <c r="U367" s="164"/>
      <c r="V367" s="164"/>
      <c r="W367" s="164"/>
      <c r="X367" s="654"/>
      <c r="Y367" s="654"/>
      <c r="Z367" s="654"/>
    </row>
    <row r="368" ht="15.75" customHeight="1">
      <c r="A368" s="596">
        <v>182.0</v>
      </c>
      <c r="B368" s="596" t="s">
        <v>1573</v>
      </c>
      <c r="C368" s="599" t="s">
        <v>334</v>
      </c>
      <c r="D368" s="599" t="s">
        <v>1574</v>
      </c>
      <c r="E368" s="599"/>
      <c r="F368" s="676"/>
      <c r="G368" s="136">
        <v>44303.0</v>
      </c>
      <c r="H368" s="136">
        <v>44306.0</v>
      </c>
      <c r="I368" s="669" t="s">
        <v>1344</v>
      </c>
      <c r="J368" s="670"/>
      <c r="K368" s="675">
        <v>44387.0</v>
      </c>
      <c r="L368" s="675">
        <v>44439.0</v>
      </c>
      <c r="M368" s="675">
        <v>44521.0</v>
      </c>
      <c r="N368" s="675">
        <v>44529.0</v>
      </c>
      <c r="O368" s="675">
        <v>44449.0</v>
      </c>
      <c r="P368" s="675">
        <v>44449.0</v>
      </c>
      <c r="Q368" s="164"/>
      <c r="R368" s="164"/>
      <c r="S368" s="675">
        <v>44530.0</v>
      </c>
      <c r="T368" s="675">
        <v>44543.0</v>
      </c>
      <c r="U368" s="164"/>
      <c r="V368" s="164"/>
      <c r="W368" s="164"/>
      <c r="X368" s="654"/>
      <c r="Y368" s="654"/>
      <c r="Z368" s="654"/>
    </row>
    <row r="369" ht="15.75" customHeight="1">
      <c r="A369" s="596"/>
      <c r="B369" s="596"/>
      <c r="C369" s="596"/>
      <c r="D369" s="596"/>
      <c r="E369" s="665">
        <v>420.714</v>
      </c>
      <c r="F369" s="667">
        <v>3294.972</v>
      </c>
      <c r="G369" s="681"/>
      <c r="H369" s="663"/>
      <c r="I369" s="664"/>
      <c r="J369" s="369"/>
      <c r="K369" s="164"/>
      <c r="L369" s="164"/>
      <c r="M369" s="164"/>
      <c r="N369" s="164"/>
      <c r="O369" s="164"/>
      <c r="P369" s="164"/>
      <c r="Q369" s="164"/>
      <c r="R369" s="164"/>
      <c r="S369" s="164"/>
      <c r="T369" s="164"/>
      <c r="U369" s="164"/>
      <c r="V369" s="164"/>
      <c r="W369" s="164"/>
      <c r="X369" s="654"/>
      <c r="Y369" s="654"/>
      <c r="Z369" s="654"/>
    </row>
    <row r="370" ht="15.75" customHeight="1">
      <c r="A370" s="596">
        <v>183.0</v>
      </c>
      <c r="B370" s="596" t="s">
        <v>1575</v>
      </c>
      <c r="C370" s="599" t="s">
        <v>249</v>
      </c>
      <c r="D370" s="599" t="s">
        <v>1068</v>
      </c>
      <c r="E370" s="599"/>
      <c r="F370" s="668"/>
      <c r="G370" s="136">
        <v>44303.0</v>
      </c>
      <c r="H370" s="136">
        <v>44306.0</v>
      </c>
      <c r="I370" s="669" t="s">
        <v>1342</v>
      </c>
      <c r="J370" s="670"/>
      <c r="K370" s="675">
        <v>44333.0</v>
      </c>
      <c r="L370" s="675">
        <v>44343.0</v>
      </c>
      <c r="M370" s="675">
        <v>44425.0</v>
      </c>
      <c r="N370" s="675">
        <v>44437.0</v>
      </c>
      <c r="O370" s="675">
        <v>44469.0</v>
      </c>
      <c r="P370" s="675">
        <v>44469.0</v>
      </c>
      <c r="Q370" s="164"/>
      <c r="R370" s="164"/>
      <c r="S370" s="675">
        <v>44530.0</v>
      </c>
      <c r="T370" s="675">
        <v>44543.0</v>
      </c>
      <c r="U370" s="164"/>
      <c r="V370" s="164"/>
      <c r="W370" s="164"/>
      <c r="X370" s="654"/>
      <c r="Y370" s="654"/>
      <c r="Z370" s="654"/>
    </row>
    <row r="371" ht="15.75" customHeight="1">
      <c r="A371" s="596"/>
      <c r="B371" s="596"/>
      <c r="C371" s="596"/>
      <c r="D371" s="596"/>
      <c r="E371" s="665">
        <v>418.98</v>
      </c>
      <c r="F371" s="668"/>
      <c r="G371" s="681"/>
      <c r="H371" s="663"/>
      <c r="I371" s="664"/>
      <c r="J371" s="369"/>
      <c r="K371" s="164"/>
      <c r="L371" s="164"/>
      <c r="M371" s="164"/>
      <c r="N371" s="164"/>
      <c r="O371" s="164"/>
      <c r="P371" s="164"/>
      <c r="Q371" s="164"/>
      <c r="R371" s="164"/>
      <c r="S371" s="164"/>
      <c r="T371" s="164"/>
      <c r="U371" s="164"/>
      <c r="V371" s="164"/>
      <c r="W371" s="164"/>
      <c r="X371" s="654"/>
      <c r="Y371" s="654"/>
      <c r="Z371" s="654"/>
    </row>
    <row r="372" ht="15.75" customHeight="1">
      <c r="A372" s="596">
        <v>184.0</v>
      </c>
      <c r="B372" s="596" t="s">
        <v>1576</v>
      </c>
      <c r="C372" s="599" t="s">
        <v>237</v>
      </c>
      <c r="D372" s="599" t="s">
        <v>1068</v>
      </c>
      <c r="E372" s="599"/>
      <c r="F372" s="668"/>
      <c r="G372" s="136">
        <v>44303.0</v>
      </c>
      <c r="H372" s="136">
        <v>44306.0</v>
      </c>
      <c r="I372" s="669" t="s">
        <v>1342</v>
      </c>
      <c r="J372" s="670"/>
      <c r="K372" s="675">
        <v>44342.0</v>
      </c>
      <c r="L372" s="675">
        <v>44359.0</v>
      </c>
      <c r="M372" s="675">
        <v>44397.0</v>
      </c>
      <c r="N372" s="675">
        <v>44408.0</v>
      </c>
      <c r="O372" s="675">
        <v>44362.0</v>
      </c>
      <c r="P372" s="675">
        <v>44362.0</v>
      </c>
      <c r="Q372" s="164"/>
      <c r="R372" s="164"/>
      <c r="S372" s="675">
        <v>44530.0</v>
      </c>
      <c r="T372" s="675">
        <v>44543.0</v>
      </c>
      <c r="U372" s="164"/>
      <c r="V372" s="164"/>
      <c r="W372" s="164"/>
      <c r="X372" s="654"/>
      <c r="Y372" s="654"/>
      <c r="Z372" s="654"/>
    </row>
    <row r="373" ht="15.75" customHeight="1">
      <c r="A373" s="596"/>
      <c r="B373" s="596"/>
      <c r="C373" s="596"/>
      <c r="D373" s="596"/>
      <c r="E373" s="665">
        <v>368.189</v>
      </c>
      <c r="F373" s="668"/>
      <c r="G373" s="681"/>
      <c r="H373" s="663"/>
      <c r="I373" s="664"/>
      <c r="J373" s="369"/>
      <c r="K373" s="164"/>
      <c r="L373" s="164"/>
      <c r="M373" s="164"/>
      <c r="N373" s="164"/>
      <c r="O373" s="164"/>
      <c r="P373" s="164"/>
      <c r="Q373" s="164"/>
      <c r="R373" s="164"/>
      <c r="S373" s="164"/>
      <c r="T373" s="164"/>
      <c r="U373" s="164"/>
      <c r="V373" s="164"/>
      <c r="W373" s="164"/>
      <c r="X373" s="654"/>
      <c r="Y373" s="654"/>
      <c r="Z373" s="654"/>
    </row>
    <row r="374" ht="15.75" customHeight="1">
      <c r="A374" s="596">
        <v>185.0</v>
      </c>
      <c r="B374" s="596" t="s">
        <v>1577</v>
      </c>
      <c r="C374" s="599" t="s">
        <v>261</v>
      </c>
      <c r="D374" s="599" t="s">
        <v>1068</v>
      </c>
      <c r="E374" s="599"/>
      <c r="F374" s="668"/>
      <c r="G374" s="136">
        <v>44303.0</v>
      </c>
      <c r="H374" s="136">
        <v>44306.0</v>
      </c>
      <c r="I374" s="669" t="s">
        <v>1342</v>
      </c>
      <c r="J374" s="670"/>
      <c r="K374" s="675">
        <v>44340.0</v>
      </c>
      <c r="L374" s="675">
        <v>44350.0</v>
      </c>
      <c r="M374" s="675">
        <v>44409.0</v>
      </c>
      <c r="N374" s="675">
        <v>44421.0</v>
      </c>
      <c r="O374" s="675">
        <v>44449.0</v>
      </c>
      <c r="P374" s="675">
        <v>44449.0</v>
      </c>
      <c r="Q374" s="164"/>
      <c r="R374" s="164"/>
      <c r="S374" s="675">
        <v>44530.0</v>
      </c>
      <c r="T374" s="675">
        <v>44543.0</v>
      </c>
      <c r="U374" s="164"/>
      <c r="V374" s="164"/>
      <c r="W374" s="164"/>
      <c r="X374" s="654"/>
      <c r="Y374" s="654"/>
      <c r="Z374" s="654"/>
    </row>
    <row r="375" ht="15.75" customHeight="1">
      <c r="A375" s="596"/>
      <c r="B375" s="596"/>
      <c r="C375" s="596"/>
      <c r="D375" s="596"/>
      <c r="E375" s="665">
        <v>439.262</v>
      </c>
      <c r="F375" s="668"/>
      <c r="G375" s="681"/>
      <c r="H375" s="663"/>
      <c r="I375" s="664"/>
      <c r="J375" s="369"/>
      <c r="K375" s="164"/>
      <c r="L375" s="164"/>
      <c r="M375" s="164"/>
      <c r="N375" s="164"/>
      <c r="O375" s="164"/>
      <c r="P375" s="164"/>
      <c r="Q375" s="164"/>
      <c r="R375" s="164"/>
      <c r="S375" s="164"/>
      <c r="T375" s="164"/>
      <c r="U375" s="164"/>
      <c r="V375" s="164"/>
      <c r="W375" s="164"/>
      <c r="X375" s="654"/>
      <c r="Y375" s="654"/>
      <c r="Z375" s="654"/>
    </row>
    <row r="376" ht="15.75" customHeight="1">
      <c r="A376" s="596">
        <v>186.0</v>
      </c>
      <c r="B376" s="596" t="s">
        <v>1578</v>
      </c>
      <c r="C376" s="599" t="s">
        <v>261</v>
      </c>
      <c r="D376" s="599" t="s">
        <v>1068</v>
      </c>
      <c r="E376" s="599"/>
      <c r="F376" s="668"/>
      <c r="G376" s="136">
        <v>44303.0</v>
      </c>
      <c r="H376" s="136">
        <v>44306.0</v>
      </c>
      <c r="I376" s="669" t="s">
        <v>1342</v>
      </c>
      <c r="J376" s="670"/>
      <c r="K376" s="675">
        <v>44373.0</v>
      </c>
      <c r="L376" s="675">
        <v>44383.0</v>
      </c>
      <c r="M376" s="675">
        <v>44417.0</v>
      </c>
      <c r="N376" s="675">
        <v>44430.0</v>
      </c>
      <c r="O376" s="675">
        <v>44449.0</v>
      </c>
      <c r="P376" s="675">
        <v>44449.0</v>
      </c>
      <c r="Q376" s="164"/>
      <c r="R376" s="164"/>
      <c r="S376" s="675">
        <v>44530.0</v>
      </c>
      <c r="T376" s="675">
        <v>44543.0</v>
      </c>
      <c r="U376" s="164"/>
      <c r="V376" s="164"/>
      <c r="W376" s="164"/>
      <c r="X376" s="654"/>
      <c r="Y376" s="654"/>
      <c r="Z376" s="654"/>
    </row>
    <row r="377" ht="15.75" customHeight="1">
      <c r="A377" s="596"/>
      <c r="B377" s="596"/>
      <c r="C377" s="596"/>
      <c r="D377" s="596"/>
      <c r="E377" s="665">
        <v>392.228</v>
      </c>
      <c r="F377" s="668"/>
      <c r="G377" s="681"/>
      <c r="H377" s="663"/>
      <c r="I377" s="664"/>
      <c r="J377" s="369"/>
      <c r="K377" s="164"/>
      <c r="L377" s="164"/>
      <c r="M377" s="164"/>
      <c r="N377" s="164"/>
      <c r="O377" s="164"/>
      <c r="P377" s="164"/>
      <c r="Q377" s="164"/>
      <c r="R377" s="164"/>
      <c r="S377" s="164"/>
      <c r="T377" s="164"/>
      <c r="U377" s="164"/>
      <c r="V377" s="164"/>
      <c r="W377" s="164"/>
      <c r="X377" s="654"/>
      <c r="Y377" s="654"/>
      <c r="Z377" s="654"/>
    </row>
    <row r="378" ht="15.75" customHeight="1">
      <c r="A378" s="596">
        <v>187.0</v>
      </c>
      <c r="B378" s="596" t="s">
        <v>1579</v>
      </c>
      <c r="C378" s="599" t="s">
        <v>261</v>
      </c>
      <c r="D378" s="599" t="s">
        <v>1068</v>
      </c>
      <c r="E378" s="599"/>
      <c r="F378" s="668"/>
      <c r="G378" s="136">
        <v>44303.0</v>
      </c>
      <c r="H378" s="136">
        <v>44306.0</v>
      </c>
      <c r="I378" s="669" t="s">
        <v>1342</v>
      </c>
      <c r="J378" s="670"/>
      <c r="K378" s="675">
        <v>44345.0</v>
      </c>
      <c r="L378" s="675">
        <v>44351.0</v>
      </c>
      <c r="M378" s="675">
        <v>44480.0</v>
      </c>
      <c r="N378" s="675">
        <v>44484.0</v>
      </c>
      <c r="O378" s="675">
        <v>44452.0</v>
      </c>
      <c r="P378" s="675">
        <v>44452.0</v>
      </c>
      <c r="Q378" s="164"/>
      <c r="R378" s="164"/>
      <c r="S378" s="675">
        <v>44530.0</v>
      </c>
      <c r="T378" s="675">
        <v>44543.0</v>
      </c>
      <c r="U378" s="164"/>
      <c r="V378" s="164"/>
      <c r="W378" s="164"/>
      <c r="X378" s="654"/>
      <c r="Y378" s="654"/>
      <c r="Z378" s="654"/>
    </row>
    <row r="379" ht="15.75" customHeight="1">
      <c r="A379" s="596"/>
      <c r="B379" s="596"/>
      <c r="C379" s="596"/>
      <c r="D379" s="596"/>
      <c r="E379" s="665">
        <v>425.66</v>
      </c>
      <c r="F379" s="668"/>
      <c r="G379" s="681"/>
      <c r="H379" s="663"/>
      <c r="I379" s="664"/>
      <c r="J379" s="369"/>
      <c r="K379" s="164"/>
      <c r="L379" s="164"/>
      <c r="M379" s="164"/>
      <c r="N379" s="164"/>
      <c r="O379" s="164"/>
      <c r="P379" s="164"/>
      <c r="Q379" s="164"/>
      <c r="R379" s="164"/>
      <c r="S379" s="164"/>
      <c r="T379" s="164"/>
      <c r="U379" s="164"/>
      <c r="V379" s="164"/>
      <c r="W379" s="164"/>
      <c r="X379" s="654"/>
      <c r="Y379" s="654"/>
      <c r="Z379" s="654"/>
    </row>
    <row r="380" ht="15.75" customHeight="1">
      <c r="A380" s="596">
        <v>188.0</v>
      </c>
      <c r="B380" s="596" t="s">
        <v>1580</v>
      </c>
      <c r="C380" s="599" t="s">
        <v>261</v>
      </c>
      <c r="D380" s="599" t="s">
        <v>1068</v>
      </c>
      <c r="E380" s="599"/>
      <c r="F380" s="668"/>
      <c r="G380" s="136">
        <v>44303.0</v>
      </c>
      <c r="H380" s="136">
        <v>44306.0</v>
      </c>
      <c r="I380" s="669" t="s">
        <v>1342</v>
      </c>
      <c r="J380" s="670"/>
      <c r="K380" s="675">
        <v>44351.0</v>
      </c>
      <c r="L380" s="675">
        <v>44358.0</v>
      </c>
      <c r="M380" s="675">
        <v>44437.0</v>
      </c>
      <c r="N380" s="675">
        <v>44445.0</v>
      </c>
      <c r="O380" s="675">
        <v>44469.0</v>
      </c>
      <c r="P380" s="675">
        <v>44469.0</v>
      </c>
      <c r="Q380" s="164"/>
      <c r="R380" s="164"/>
      <c r="S380" s="675">
        <v>44530.0</v>
      </c>
      <c r="T380" s="675">
        <v>44543.0</v>
      </c>
      <c r="U380" s="164"/>
      <c r="V380" s="164"/>
      <c r="W380" s="164"/>
      <c r="X380" s="654"/>
      <c r="Y380" s="654"/>
      <c r="Z380" s="654"/>
    </row>
    <row r="381" ht="15.75" customHeight="1">
      <c r="A381" s="596"/>
      <c r="B381" s="596"/>
      <c r="C381" s="596"/>
      <c r="D381" s="596"/>
      <c r="E381" s="665">
        <v>413.102</v>
      </c>
      <c r="F381" s="668"/>
      <c r="G381" s="681"/>
      <c r="H381" s="663"/>
      <c r="I381" s="664"/>
      <c r="J381" s="369"/>
      <c r="K381" s="164"/>
      <c r="L381" s="164"/>
      <c r="M381" s="164"/>
      <c r="N381" s="164"/>
      <c r="O381" s="164"/>
      <c r="P381" s="164"/>
      <c r="Q381" s="164"/>
      <c r="R381" s="164"/>
      <c r="S381" s="164"/>
      <c r="T381" s="164"/>
      <c r="U381" s="164"/>
      <c r="V381" s="164"/>
      <c r="W381" s="164"/>
      <c r="X381" s="654"/>
      <c r="Y381" s="654"/>
      <c r="Z381" s="654"/>
    </row>
    <row r="382" ht="15.75" customHeight="1">
      <c r="A382" s="596">
        <v>189.0</v>
      </c>
      <c r="B382" s="596" t="s">
        <v>1581</v>
      </c>
      <c r="C382" s="599" t="s">
        <v>261</v>
      </c>
      <c r="D382" s="599" t="s">
        <v>1068</v>
      </c>
      <c r="E382" s="599"/>
      <c r="F382" s="668"/>
      <c r="G382" s="136">
        <v>44303.0</v>
      </c>
      <c r="H382" s="136">
        <v>44306.0</v>
      </c>
      <c r="I382" s="669" t="s">
        <v>1342</v>
      </c>
      <c r="J382" s="670"/>
      <c r="K382" s="675">
        <v>44350.0</v>
      </c>
      <c r="L382" s="675">
        <v>44369.0</v>
      </c>
      <c r="M382" s="675">
        <v>44463.0</v>
      </c>
      <c r="N382" s="675">
        <v>44469.0</v>
      </c>
      <c r="O382" s="675" t="s">
        <v>1582</v>
      </c>
      <c r="P382" s="675">
        <v>44373.0</v>
      </c>
      <c r="Q382" s="164"/>
      <c r="R382" s="164"/>
      <c r="S382" s="675">
        <v>44530.0</v>
      </c>
      <c r="T382" s="675">
        <v>44543.0</v>
      </c>
      <c r="U382" s="164"/>
      <c r="V382" s="164"/>
      <c r="W382" s="164"/>
      <c r="X382" s="654"/>
      <c r="Y382" s="654"/>
      <c r="Z382" s="654"/>
    </row>
    <row r="383" ht="15.75" customHeight="1">
      <c r="A383" s="596"/>
      <c r="B383" s="596"/>
      <c r="C383" s="596"/>
      <c r="D383" s="596"/>
      <c r="E383" s="665">
        <v>416.837</v>
      </c>
      <c r="F383" s="495"/>
      <c r="G383" s="681"/>
      <c r="H383" s="663"/>
      <c r="I383" s="664"/>
      <c r="J383" s="369"/>
      <c r="K383" s="164"/>
      <c r="L383" s="164"/>
      <c r="M383" s="164"/>
      <c r="N383" s="164"/>
      <c r="O383" s="164"/>
      <c r="P383" s="164"/>
      <c r="Q383" s="164"/>
      <c r="R383" s="164"/>
      <c r="S383" s="164"/>
      <c r="T383" s="164"/>
      <c r="U383" s="164"/>
      <c r="V383" s="164"/>
      <c r="W383" s="164"/>
      <c r="X383" s="654"/>
      <c r="Y383" s="654"/>
      <c r="Z383" s="654"/>
    </row>
    <row r="384" ht="15.75" customHeight="1">
      <c r="A384" s="596">
        <v>190.0</v>
      </c>
      <c r="B384" s="596" t="s">
        <v>1583</v>
      </c>
      <c r="C384" s="599" t="s">
        <v>389</v>
      </c>
      <c r="D384" s="599" t="s">
        <v>1584</v>
      </c>
      <c r="E384" s="599"/>
      <c r="F384" s="676"/>
      <c r="G384" s="136">
        <v>44303.0</v>
      </c>
      <c r="H384" s="136">
        <v>44306.0</v>
      </c>
      <c r="I384" s="669" t="s">
        <v>1344</v>
      </c>
      <c r="J384" s="670"/>
      <c r="K384" s="675">
        <v>44475.0</v>
      </c>
      <c r="L384" s="675">
        <v>44479.0</v>
      </c>
      <c r="M384" s="675">
        <v>44495.0</v>
      </c>
      <c r="N384" s="675">
        <v>44500.0</v>
      </c>
      <c r="O384" s="675">
        <v>44492.0</v>
      </c>
      <c r="P384" s="675">
        <v>44493.0</v>
      </c>
      <c r="Q384" s="164"/>
      <c r="R384" s="164"/>
      <c r="S384" s="675">
        <v>44530.0</v>
      </c>
      <c r="T384" s="675">
        <v>44543.0</v>
      </c>
      <c r="U384" s="164"/>
      <c r="V384" s="164"/>
      <c r="W384" s="164"/>
      <c r="X384" s="654"/>
      <c r="Y384" s="654"/>
      <c r="Z384" s="654"/>
    </row>
    <row r="385" ht="15.0" customHeight="1">
      <c r="A385" s="596"/>
      <c r="B385" s="596"/>
      <c r="C385" s="596"/>
      <c r="D385" s="596"/>
      <c r="E385" s="665">
        <v>240.759</v>
      </c>
      <c r="F385" s="662">
        <v>240.759</v>
      </c>
      <c r="G385" s="666"/>
      <c r="H385" s="663"/>
      <c r="I385" s="664"/>
      <c r="J385" s="369"/>
      <c r="K385" s="164"/>
      <c r="L385" s="164"/>
      <c r="M385" s="164"/>
      <c r="N385" s="164"/>
      <c r="O385" s="164"/>
      <c r="P385" s="164"/>
      <c r="Q385" s="164"/>
      <c r="R385" s="164"/>
      <c r="S385" s="164"/>
      <c r="T385" s="164"/>
      <c r="U385" s="164"/>
      <c r="V385" s="164"/>
      <c r="W385" s="164"/>
      <c r="X385" s="654"/>
      <c r="Y385" s="654"/>
      <c r="Z385" s="654"/>
    </row>
    <row r="386" ht="15.75" customHeight="1">
      <c r="A386" s="596">
        <v>191.0</v>
      </c>
      <c r="B386" s="596" t="s">
        <v>1585</v>
      </c>
      <c r="C386" s="599" t="s">
        <v>389</v>
      </c>
      <c r="D386" s="599" t="s">
        <v>1586</v>
      </c>
      <c r="E386" s="599"/>
      <c r="F386" s="676"/>
      <c r="G386" s="674"/>
      <c r="H386" s="663"/>
      <c r="I386" s="669" t="s">
        <v>1344</v>
      </c>
      <c r="J386" s="670"/>
      <c r="K386" s="675">
        <v>44481.0</v>
      </c>
      <c r="L386" s="675">
        <v>44500.0</v>
      </c>
      <c r="M386" s="671">
        <v>44530.0</v>
      </c>
      <c r="N386" s="679">
        <v>44540.0</v>
      </c>
      <c r="O386" s="675">
        <v>44537.0</v>
      </c>
      <c r="P386" s="675">
        <v>44537.0</v>
      </c>
      <c r="Q386" s="164"/>
      <c r="R386" s="164"/>
      <c r="S386" s="164"/>
      <c r="T386" s="164"/>
      <c r="U386" s="164"/>
      <c r="V386" s="164"/>
      <c r="W386" s="164"/>
      <c r="X386" s="654"/>
      <c r="Y386" s="654"/>
      <c r="Z386" s="654"/>
    </row>
    <row r="387" ht="15.75" customHeight="1">
      <c r="A387" s="596"/>
      <c r="B387" s="596"/>
      <c r="C387" s="596"/>
      <c r="D387" s="596"/>
      <c r="E387" s="665">
        <v>417.081</v>
      </c>
      <c r="F387" s="667">
        <v>4916.842</v>
      </c>
      <c r="G387" s="136">
        <v>44347.0</v>
      </c>
      <c r="H387" s="136">
        <v>44362.0</v>
      </c>
      <c r="I387" s="664"/>
      <c r="J387" s="369"/>
      <c r="K387" s="164"/>
      <c r="L387" s="164"/>
      <c r="M387" s="164"/>
      <c r="N387" s="164"/>
      <c r="O387" s="164"/>
      <c r="P387" s="164"/>
      <c r="Q387" s="164"/>
      <c r="R387" s="164"/>
      <c r="S387" s="164"/>
      <c r="T387" s="164"/>
      <c r="U387" s="164"/>
      <c r="V387" s="164"/>
      <c r="W387" s="164"/>
      <c r="X387" s="654"/>
      <c r="Y387" s="654"/>
      <c r="Z387" s="654"/>
    </row>
    <row r="388" ht="15.75" customHeight="1">
      <c r="A388" s="596">
        <v>192.0</v>
      </c>
      <c r="B388" s="596" t="s">
        <v>1587</v>
      </c>
      <c r="C388" s="599" t="s">
        <v>261</v>
      </c>
      <c r="D388" s="599" t="s">
        <v>1068</v>
      </c>
      <c r="E388" s="599"/>
      <c r="F388" s="668"/>
      <c r="G388" s="666"/>
      <c r="H388" s="663"/>
      <c r="I388" s="669" t="s">
        <v>1344</v>
      </c>
      <c r="J388" s="670"/>
      <c r="K388" s="675">
        <v>44350.0</v>
      </c>
      <c r="L388" s="675">
        <v>44358.0</v>
      </c>
      <c r="M388" s="675">
        <v>44446.0</v>
      </c>
      <c r="N388" s="675">
        <v>44452.0</v>
      </c>
      <c r="O388" s="675">
        <v>44475.0</v>
      </c>
      <c r="P388" s="675">
        <v>44476.0</v>
      </c>
      <c r="Q388" s="164"/>
      <c r="R388" s="164"/>
      <c r="S388" s="164"/>
      <c r="T388" s="164"/>
      <c r="U388" s="164"/>
      <c r="V388" s="164"/>
      <c r="W388" s="164"/>
      <c r="X388" s="654"/>
      <c r="Y388" s="654"/>
      <c r="Z388" s="654"/>
    </row>
    <row r="389" ht="15.75" customHeight="1">
      <c r="A389" s="596"/>
      <c r="B389" s="596"/>
      <c r="C389" s="596"/>
      <c r="D389" s="596"/>
      <c r="E389" s="665">
        <v>417.327</v>
      </c>
      <c r="F389" s="668"/>
      <c r="G389" s="136">
        <v>44347.0</v>
      </c>
      <c r="H389" s="136">
        <v>44362.0</v>
      </c>
      <c r="I389" s="664"/>
      <c r="J389" s="369"/>
      <c r="K389" s="164"/>
      <c r="L389" s="164"/>
      <c r="M389" s="164"/>
      <c r="N389" s="164"/>
      <c r="O389" s="164"/>
      <c r="P389" s="164"/>
      <c r="Q389" s="164"/>
      <c r="R389" s="164"/>
      <c r="S389" s="164"/>
      <c r="T389" s="164"/>
      <c r="U389" s="164"/>
      <c r="V389" s="164"/>
      <c r="W389" s="164"/>
      <c r="X389" s="654"/>
      <c r="Y389" s="654"/>
      <c r="Z389" s="654"/>
    </row>
    <row r="390" ht="15.75" customHeight="1">
      <c r="A390" s="596">
        <v>193.0</v>
      </c>
      <c r="B390" s="596" t="s">
        <v>1588</v>
      </c>
      <c r="C390" s="599" t="s">
        <v>261</v>
      </c>
      <c r="D390" s="599" t="s">
        <v>1068</v>
      </c>
      <c r="E390" s="599"/>
      <c r="F390" s="668"/>
      <c r="G390" s="666"/>
      <c r="H390" s="663"/>
      <c r="I390" s="669" t="s">
        <v>1344</v>
      </c>
      <c r="J390" s="670"/>
      <c r="K390" s="675">
        <v>44392.0</v>
      </c>
      <c r="L390" s="675">
        <v>44403.0</v>
      </c>
      <c r="M390" s="675">
        <v>44454.0</v>
      </c>
      <c r="N390" s="675">
        <v>44462.0</v>
      </c>
      <c r="O390" s="164"/>
      <c r="P390" s="164"/>
      <c r="Q390" s="164"/>
      <c r="R390" s="164"/>
      <c r="S390" s="164"/>
      <c r="T390" s="164"/>
      <c r="U390" s="164"/>
      <c r="V390" s="164"/>
      <c r="W390" s="164"/>
      <c r="X390" s="654"/>
      <c r="Y390" s="654"/>
      <c r="Z390" s="654"/>
    </row>
    <row r="391" ht="15.75" customHeight="1">
      <c r="A391" s="596"/>
      <c r="B391" s="596"/>
      <c r="C391" s="596"/>
      <c r="D391" s="596"/>
      <c r="E391" s="665">
        <v>418.106</v>
      </c>
      <c r="F391" s="668"/>
      <c r="G391" s="136">
        <v>44347.0</v>
      </c>
      <c r="H391" s="136">
        <v>44362.0</v>
      </c>
      <c r="I391" s="664"/>
      <c r="J391" s="369"/>
      <c r="K391" s="164"/>
      <c r="L391" s="164"/>
      <c r="M391" s="164"/>
      <c r="N391" s="164"/>
      <c r="O391" s="164"/>
      <c r="P391" s="164"/>
      <c r="Q391" s="164"/>
      <c r="R391" s="164"/>
      <c r="S391" s="164"/>
      <c r="T391" s="164"/>
      <c r="U391" s="164"/>
      <c r="V391" s="164"/>
      <c r="W391" s="164"/>
      <c r="X391" s="654"/>
      <c r="Y391" s="654"/>
      <c r="Z391" s="654"/>
    </row>
    <row r="392" ht="15.75" customHeight="1">
      <c r="A392" s="596">
        <v>194.0</v>
      </c>
      <c r="B392" s="596" t="s">
        <v>1589</v>
      </c>
      <c r="C392" s="599" t="s">
        <v>237</v>
      </c>
      <c r="D392" s="599" t="s">
        <v>1068</v>
      </c>
      <c r="E392" s="599"/>
      <c r="F392" s="668"/>
      <c r="G392" s="666"/>
      <c r="H392" s="663"/>
      <c r="I392" s="669" t="s">
        <v>1344</v>
      </c>
      <c r="J392" s="670"/>
      <c r="K392" s="675">
        <v>44364.0</v>
      </c>
      <c r="L392" s="675">
        <v>44369.0</v>
      </c>
      <c r="M392" s="678">
        <v>44578.0</v>
      </c>
      <c r="N392" s="678">
        <f>M392+5</f>
        <v>44583</v>
      </c>
      <c r="O392" s="675">
        <v>44475.0</v>
      </c>
      <c r="P392" s="675">
        <v>44476.0</v>
      </c>
      <c r="Q392" s="164"/>
      <c r="R392" s="164"/>
      <c r="S392" s="164"/>
      <c r="T392" s="164"/>
      <c r="U392" s="164"/>
      <c r="V392" s="164"/>
      <c r="W392" s="164"/>
      <c r="X392" s="654"/>
      <c r="Y392" s="654"/>
      <c r="Z392" s="654"/>
    </row>
    <row r="393" ht="15.75" customHeight="1">
      <c r="A393" s="596"/>
      <c r="B393" s="596"/>
      <c r="C393" s="596"/>
      <c r="D393" s="596"/>
      <c r="E393" s="665">
        <v>419.903</v>
      </c>
      <c r="F393" s="668"/>
      <c r="G393" s="136">
        <v>44347.0</v>
      </c>
      <c r="H393" s="136">
        <v>44362.0</v>
      </c>
      <c r="I393" s="664"/>
      <c r="J393" s="369"/>
      <c r="K393" s="164"/>
      <c r="L393" s="164"/>
      <c r="M393" s="164"/>
      <c r="N393" s="164"/>
      <c r="O393" s="164"/>
      <c r="P393" s="164"/>
      <c r="Q393" s="164"/>
      <c r="R393" s="164"/>
      <c r="S393" s="164"/>
      <c r="T393" s="164"/>
      <c r="U393" s="164"/>
      <c r="V393" s="164"/>
      <c r="W393" s="164"/>
      <c r="X393" s="654"/>
      <c r="Y393" s="654"/>
      <c r="Z393" s="654"/>
    </row>
    <row r="394" ht="15.75" customHeight="1">
      <c r="A394" s="596">
        <v>195.0</v>
      </c>
      <c r="B394" s="596" t="s">
        <v>1590</v>
      </c>
      <c r="C394" s="599" t="s">
        <v>237</v>
      </c>
      <c r="D394" s="599" t="s">
        <v>1068</v>
      </c>
      <c r="E394" s="599"/>
      <c r="F394" s="668"/>
      <c r="G394" s="666"/>
      <c r="H394" s="663"/>
      <c r="I394" s="669" t="s">
        <v>1344</v>
      </c>
      <c r="J394" s="670"/>
      <c r="K394" s="675">
        <v>44357.0</v>
      </c>
      <c r="L394" s="675">
        <v>44364.0</v>
      </c>
      <c r="M394" s="675">
        <v>44427.0</v>
      </c>
      <c r="N394" s="675">
        <v>44435.0</v>
      </c>
      <c r="O394" s="164"/>
      <c r="P394" s="164"/>
      <c r="Q394" s="164"/>
      <c r="R394" s="164"/>
      <c r="S394" s="164"/>
      <c r="T394" s="164"/>
      <c r="U394" s="164"/>
      <c r="V394" s="164"/>
      <c r="W394" s="164"/>
      <c r="X394" s="654"/>
      <c r="Y394" s="654"/>
      <c r="Z394" s="654"/>
    </row>
    <row r="395" ht="15.75" customHeight="1">
      <c r="A395" s="596"/>
      <c r="B395" s="596"/>
      <c r="C395" s="596"/>
      <c r="D395" s="596"/>
      <c r="E395" s="665">
        <v>415.966</v>
      </c>
      <c r="F395" s="668"/>
      <c r="G395" s="136">
        <v>44347.0</v>
      </c>
      <c r="H395" s="136">
        <v>44362.0</v>
      </c>
      <c r="I395" s="664"/>
      <c r="J395" s="369"/>
      <c r="K395" s="164"/>
      <c r="L395" s="164"/>
      <c r="M395" s="164"/>
      <c r="N395" s="164"/>
      <c r="O395" s="164"/>
      <c r="P395" s="164"/>
      <c r="Q395" s="164"/>
      <c r="R395" s="164"/>
      <c r="S395" s="164"/>
      <c r="T395" s="164"/>
      <c r="U395" s="164"/>
      <c r="V395" s="164"/>
      <c r="W395" s="164"/>
      <c r="X395" s="654"/>
      <c r="Y395" s="654"/>
      <c r="Z395" s="654"/>
    </row>
    <row r="396" ht="15.75" customHeight="1">
      <c r="A396" s="596">
        <v>196.0</v>
      </c>
      <c r="B396" s="596" t="s">
        <v>1591</v>
      </c>
      <c r="C396" s="599" t="s">
        <v>249</v>
      </c>
      <c r="D396" s="599" t="s">
        <v>1068</v>
      </c>
      <c r="E396" s="599"/>
      <c r="F396" s="668"/>
      <c r="G396" s="666"/>
      <c r="H396" s="663"/>
      <c r="I396" s="669" t="s">
        <v>1344</v>
      </c>
      <c r="J396" s="670"/>
      <c r="K396" s="675">
        <v>44367.0</v>
      </c>
      <c r="L396" s="675">
        <v>44374.0</v>
      </c>
      <c r="M396" s="675">
        <v>44485.0</v>
      </c>
      <c r="N396" s="675">
        <v>44492.0</v>
      </c>
      <c r="O396" s="675">
        <v>44475.0</v>
      </c>
      <c r="P396" s="675">
        <v>44476.0</v>
      </c>
      <c r="Q396" s="164"/>
      <c r="R396" s="164"/>
      <c r="S396" s="164"/>
      <c r="T396" s="164"/>
      <c r="U396" s="164"/>
      <c r="V396" s="164"/>
      <c r="W396" s="164"/>
      <c r="X396" s="654"/>
      <c r="Y396" s="654"/>
      <c r="Z396" s="654"/>
    </row>
    <row r="397" ht="15.75" customHeight="1">
      <c r="A397" s="596"/>
      <c r="B397" s="596"/>
      <c r="C397" s="596"/>
      <c r="D397" s="596"/>
      <c r="E397" s="665">
        <v>417.766</v>
      </c>
      <c r="F397" s="668"/>
      <c r="G397" s="136">
        <v>44347.0</v>
      </c>
      <c r="H397" s="136">
        <v>44362.0</v>
      </c>
      <c r="I397" s="664"/>
      <c r="J397" s="369"/>
      <c r="K397" s="164"/>
      <c r="L397" s="164"/>
      <c r="M397" s="164"/>
      <c r="N397" s="164"/>
      <c r="O397" s="164"/>
      <c r="P397" s="164"/>
      <c r="Q397" s="164"/>
      <c r="R397" s="164"/>
      <c r="S397" s="164"/>
      <c r="T397" s="164"/>
      <c r="U397" s="164"/>
      <c r="V397" s="164"/>
      <c r="W397" s="164"/>
      <c r="X397" s="654"/>
      <c r="Y397" s="654"/>
      <c r="Z397" s="654"/>
    </row>
    <row r="398" ht="15.75" customHeight="1">
      <c r="A398" s="596">
        <v>197.0</v>
      </c>
      <c r="B398" s="596" t="s">
        <v>1592</v>
      </c>
      <c r="C398" s="599" t="s">
        <v>237</v>
      </c>
      <c r="D398" s="599" t="s">
        <v>1068</v>
      </c>
      <c r="E398" s="599"/>
      <c r="F398" s="668"/>
      <c r="G398" s="666"/>
      <c r="H398" s="663"/>
      <c r="I398" s="669" t="s">
        <v>1344</v>
      </c>
      <c r="J398" s="670"/>
      <c r="K398" s="675">
        <v>44381.0</v>
      </c>
      <c r="L398" s="675">
        <v>44390.0</v>
      </c>
      <c r="M398" s="675">
        <v>44421.0</v>
      </c>
      <c r="N398" s="675">
        <v>44428.0</v>
      </c>
      <c r="O398" s="164"/>
      <c r="P398" s="164"/>
      <c r="Q398" s="164"/>
      <c r="R398" s="164"/>
      <c r="S398" s="164"/>
      <c r="T398" s="164"/>
      <c r="U398" s="164"/>
      <c r="V398" s="164"/>
      <c r="W398" s="164"/>
      <c r="X398" s="654"/>
      <c r="Y398" s="654"/>
      <c r="Z398" s="654"/>
    </row>
    <row r="399" ht="15.75" customHeight="1">
      <c r="A399" s="596"/>
      <c r="B399" s="596"/>
      <c r="C399" s="596"/>
      <c r="D399" s="596"/>
      <c r="E399" s="665">
        <v>421.039</v>
      </c>
      <c r="F399" s="668"/>
      <c r="G399" s="136">
        <v>44347.0</v>
      </c>
      <c r="H399" s="136">
        <v>44362.0</v>
      </c>
      <c r="I399" s="664"/>
      <c r="J399" s="369"/>
      <c r="K399" s="164"/>
      <c r="L399" s="164"/>
      <c r="M399" s="164"/>
      <c r="N399" s="164"/>
      <c r="O399" s="164"/>
      <c r="P399" s="164"/>
      <c r="Q399" s="164"/>
      <c r="R399" s="164"/>
      <c r="S399" s="164"/>
      <c r="T399" s="164"/>
      <c r="U399" s="164"/>
      <c r="V399" s="164"/>
      <c r="W399" s="164"/>
      <c r="X399" s="654"/>
      <c r="Y399" s="654"/>
      <c r="Z399" s="654"/>
    </row>
    <row r="400" ht="15.75" customHeight="1">
      <c r="A400" s="596">
        <v>198.0</v>
      </c>
      <c r="B400" s="596" t="s">
        <v>1593</v>
      </c>
      <c r="C400" s="599" t="s">
        <v>261</v>
      </c>
      <c r="D400" s="599" t="s">
        <v>1068</v>
      </c>
      <c r="E400" s="599"/>
      <c r="F400" s="668"/>
      <c r="G400" s="666"/>
      <c r="H400" s="663"/>
      <c r="I400" s="669" t="s">
        <v>1344</v>
      </c>
      <c r="J400" s="670"/>
      <c r="K400" s="675">
        <v>44374.0</v>
      </c>
      <c r="L400" s="675">
        <v>44377.0</v>
      </c>
      <c r="M400" s="675">
        <v>44413.0</v>
      </c>
      <c r="N400" s="675">
        <v>44421.0</v>
      </c>
      <c r="O400" s="675">
        <v>44475.0</v>
      </c>
      <c r="P400" s="675">
        <v>44476.0</v>
      </c>
      <c r="Q400" s="164"/>
      <c r="R400" s="164"/>
      <c r="S400" s="164"/>
      <c r="T400" s="164"/>
      <c r="U400" s="164"/>
      <c r="V400" s="164"/>
      <c r="W400" s="164"/>
      <c r="X400" s="654"/>
      <c r="Y400" s="654"/>
      <c r="Z400" s="654"/>
    </row>
    <row r="401" ht="15.75" customHeight="1">
      <c r="A401" s="596"/>
      <c r="B401" s="596"/>
      <c r="C401" s="596"/>
      <c r="D401" s="596"/>
      <c r="E401" s="665">
        <v>387.769</v>
      </c>
      <c r="F401" s="668"/>
      <c r="G401" s="136">
        <v>44347.0</v>
      </c>
      <c r="H401" s="136">
        <v>44362.0</v>
      </c>
      <c r="I401" s="664"/>
      <c r="J401" s="369"/>
      <c r="K401" s="164"/>
      <c r="L401" s="164"/>
      <c r="M401" s="164"/>
      <c r="N401" s="164"/>
      <c r="O401" s="164"/>
      <c r="P401" s="164"/>
      <c r="Q401" s="164"/>
      <c r="R401" s="164"/>
      <c r="S401" s="164"/>
      <c r="T401" s="164"/>
      <c r="U401" s="164"/>
      <c r="V401" s="164"/>
      <c r="W401" s="164"/>
      <c r="X401" s="654"/>
      <c r="Y401" s="654"/>
      <c r="Z401" s="654"/>
    </row>
    <row r="402" ht="15.75" customHeight="1">
      <c r="A402" s="596">
        <v>199.0</v>
      </c>
      <c r="B402" s="596" t="s">
        <v>1594</v>
      </c>
      <c r="C402" s="599" t="s">
        <v>237</v>
      </c>
      <c r="D402" s="599" t="s">
        <v>1068</v>
      </c>
      <c r="E402" s="599"/>
      <c r="F402" s="668"/>
      <c r="G402" s="666"/>
      <c r="H402" s="663"/>
      <c r="I402" s="361" t="s">
        <v>1344</v>
      </c>
      <c r="J402" s="323"/>
      <c r="K402" s="675">
        <v>44375.0</v>
      </c>
      <c r="L402" s="675">
        <v>44382.0</v>
      </c>
      <c r="M402" s="675">
        <v>44434.0</v>
      </c>
      <c r="N402" s="675">
        <v>44442.0</v>
      </c>
      <c r="O402" s="675">
        <v>44475.0</v>
      </c>
      <c r="P402" s="675">
        <v>44476.0</v>
      </c>
      <c r="Q402" s="164"/>
      <c r="R402" s="164"/>
      <c r="S402" s="164"/>
      <c r="T402" s="164"/>
      <c r="U402" s="164"/>
      <c r="V402" s="164"/>
      <c r="W402" s="164"/>
      <c r="X402" s="654"/>
      <c r="Y402" s="654"/>
      <c r="Z402" s="654"/>
    </row>
    <row r="403" ht="15.75" customHeight="1">
      <c r="A403" s="596"/>
      <c r="B403" s="596"/>
      <c r="C403" s="596"/>
      <c r="D403" s="596"/>
      <c r="E403" s="665">
        <v>449.976</v>
      </c>
      <c r="F403" s="668"/>
      <c r="G403" s="136">
        <v>44347.0</v>
      </c>
      <c r="H403" s="136">
        <v>44362.0</v>
      </c>
      <c r="I403" s="664"/>
      <c r="J403" s="369"/>
      <c r="K403" s="164"/>
      <c r="L403" s="164"/>
      <c r="M403" s="164"/>
      <c r="N403" s="164"/>
      <c r="O403" s="164"/>
      <c r="P403" s="164"/>
      <c r="Q403" s="164"/>
      <c r="R403" s="164"/>
      <c r="S403" s="164"/>
      <c r="T403" s="164"/>
      <c r="U403" s="164"/>
      <c r="V403" s="164"/>
      <c r="W403" s="164"/>
      <c r="X403" s="654"/>
      <c r="Y403" s="654"/>
      <c r="Z403" s="654"/>
    </row>
    <row r="404" ht="15.75" customHeight="1">
      <c r="A404" s="596">
        <v>200.0</v>
      </c>
      <c r="B404" s="596" t="s">
        <v>1595</v>
      </c>
      <c r="C404" s="599" t="s">
        <v>251</v>
      </c>
      <c r="D404" s="599" t="s">
        <v>1068</v>
      </c>
      <c r="E404" s="599"/>
      <c r="F404" s="668"/>
      <c r="G404" s="666"/>
      <c r="H404" s="663"/>
      <c r="I404" s="669" t="s">
        <v>1344</v>
      </c>
      <c r="J404" s="670"/>
      <c r="K404" s="675">
        <v>44374.0</v>
      </c>
      <c r="L404" s="675">
        <v>44384.0</v>
      </c>
      <c r="M404" s="675">
        <v>44445.0</v>
      </c>
      <c r="N404" s="675">
        <v>44457.0</v>
      </c>
      <c r="O404" s="675">
        <v>44496.0</v>
      </c>
      <c r="P404" s="675">
        <v>44496.0</v>
      </c>
      <c r="Q404" s="164"/>
      <c r="R404" s="164"/>
      <c r="S404" s="164"/>
      <c r="T404" s="164"/>
      <c r="U404" s="164"/>
      <c r="V404" s="164"/>
      <c r="W404" s="164"/>
      <c r="X404" s="654"/>
      <c r="Y404" s="654"/>
      <c r="Z404" s="654"/>
    </row>
    <row r="405" ht="15.75" customHeight="1">
      <c r="A405" s="596"/>
      <c r="B405" s="596"/>
      <c r="C405" s="596"/>
      <c r="D405" s="596"/>
      <c r="E405" s="665">
        <v>388.975</v>
      </c>
      <c r="F405" s="668"/>
      <c r="G405" s="136">
        <v>44347.0</v>
      </c>
      <c r="H405" s="136">
        <v>44362.0</v>
      </c>
      <c r="I405" s="664"/>
      <c r="J405" s="369"/>
      <c r="K405" s="164"/>
      <c r="L405" s="164"/>
      <c r="M405" s="164"/>
      <c r="N405" s="164"/>
      <c r="O405" s="164"/>
      <c r="P405" s="164"/>
      <c r="Q405" s="164"/>
      <c r="R405" s="164"/>
      <c r="S405" s="164"/>
      <c r="T405" s="164"/>
      <c r="U405" s="164"/>
      <c r="V405" s="164"/>
      <c r="W405" s="164"/>
      <c r="X405" s="654"/>
      <c r="Y405" s="654"/>
      <c r="Z405" s="654"/>
    </row>
    <row r="406" ht="15.75" customHeight="1">
      <c r="A406" s="596">
        <v>201.0</v>
      </c>
      <c r="B406" s="596" t="s">
        <v>1596</v>
      </c>
      <c r="C406" s="599" t="s">
        <v>261</v>
      </c>
      <c r="D406" s="599" t="s">
        <v>1068</v>
      </c>
      <c r="E406" s="599"/>
      <c r="F406" s="668"/>
      <c r="G406" s="666"/>
      <c r="H406" s="663"/>
      <c r="I406" s="669" t="s">
        <v>1342</v>
      </c>
      <c r="J406" s="670"/>
      <c r="K406" s="675">
        <v>44367.0</v>
      </c>
      <c r="L406" s="675">
        <v>44376.0</v>
      </c>
      <c r="M406" s="675">
        <v>44505.0</v>
      </c>
      <c r="N406" s="675">
        <v>44512.0</v>
      </c>
      <c r="O406" s="675">
        <v>44381.0</v>
      </c>
      <c r="P406" s="675">
        <v>44381.0</v>
      </c>
      <c r="Q406" s="164"/>
      <c r="R406" s="164"/>
      <c r="S406" s="164"/>
      <c r="T406" s="164"/>
      <c r="U406" s="164"/>
      <c r="V406" s="164"/>
      <c r="W406" s="164"/>
      <c r="X406" s="654"/>
      <c r="Y406" s="654"/>
      <c r="Z406" s="654"/>
    </row>
    <row r="407" ht="15.75" customHeight="1">
      <c r="A407" s="596"/>
      <c r="B407" s="596"/>
      <c r="C407" s="596"/>
      <c r="D407" s="596"/>
      <c r="E407" s="665">
        <v>423.942</v>
      </c>
      <c r="F407" s="668"/>
      <c r="G407" s="136">
        <v>44347.0</v>
      </c>
      <c r="H407" s="136">
        <v>44362.0</v>
      </c>
      <c r="I407" s="664"/>
      <c r="J407" s="369"/>
      <c r="K407" s="164"/>
      <c r="L407" s="164"/>
      <c r="M407" s="164"/>
      <c r="N407" s="164"/>
      <c r="O407" s="164"/>
      <c r="P407" s="164"/>
      <c r="Q407" s="164"/>
      <c r="R407" s="164"/>
      <c r="S407" s="164"/>
      <c r="T407" s="164"/>
      <c r="U407" s="164"/>
      <c r="V407" s="164"/>
      <c r="W407" s="164"/>
      <c r="X407" s="654"/>
      <c r="Y407" s="654"/>
      <c r="Z407" s="654"/>
    </row>
    <row r="408" ht="15.75" customHeight="1">
      <c r="A408" s="596">
        <v>202.0</v>
      </c>
      <c r="B408" s="596" t="s">
        <v>1597</v>
      </c>
      <c r="C408" s="599" t="s">
        <v>237</v>
      </c>
      <c r="D408" s="599" t="s">
        <v>1068</v>
      </c>
      <c r="E408" s="599"/>
      <c r="F408" s="668"/>
      <c r="G408" s="666"/>
      <c r="H408" s="663"/>
      <c r="I408" s="669" t="s">
        <v>1342</v>
      </c>
      <c r="J408" s="670"/>
      <c r="K408" s="675">
        <v>44364.0</v>
      </c>
      <c r="L408" s="675">
        <v>44373.0</v>
      </c>
      <c r="M408" s="675">
        <v>44494.0</v>
      </c>
      <c r="N408" s="675">
        <v>44500.0</v>
      </c>
      <c r="O408" s="675">
        <v>44377.0</v>
      </c>
      <c r="P408" s="675">
        <v>44377.0</v>
      </c>
      <c r="Q408" s="164"/>
      <c r="R408" s="164"/>
      <c r="S408" s="164"/>
      <c r="T408" s="164"/>
      <c r="U408" s="164"/>
      <c r="V408" s="164"/>
      <c r="W408" s="164"/>
      <c r="X408" s="654"/>
      <c r="Y408" s="654"/>
      <c r="Z408" s="654"/>
    </row>
    <row r="409" ht="15.75" customHeight="1">
      <c r="A409" s="596"/>
      <c r="B409" s="596"/>
      <c r="C409" s="596"/>
      <c r="D409" s="596"/>
      <c r="E409" s="665">
        <v>338.992</v>
      </c>
      <c r="F409" s="495"/>
      <c r="G409" s="136">
        <v>44347.0</v>
      </c>
      <c r="H409" s="136">
        <v>44362.0</v>
      </c>
      <c r="I409" s="664"/>
      <c r="J409" s="369"/>
      <c r="K409" s="164"/>
      <c r="L409" s="164"/>
      <c r="M409" s="164"/>
      <c r="N409" s="164"/>
      <c r="O409" s="164"/>
      <c r="P409" s="164"/>
      <c r="Q409" s="164"/>
      <c r="R409" s="164"/>
      <c r="S409" s="164"/>
      <c r="T409" s="164"/>
      <c r="U409" s="164"/>
      <c r="V409" s="164"/>
      <c r="W409" s="164"/>
      <c r="X409" s="654"/>
      <c r="Y409" s="654"/>
      <c r="Z409" s="654"/>
    </row>
    <row r="410" ht="15.75" customHeight="1">
      <c r="A410" s="596">
        <v>203.0</v>
      </c>
      <c r="B410" s="596" t="s">
        <v>1598</v>
      </c>
      <c r="C410" s="596" t="s">
        <v>421</v>
      </c>
      <c r="D410" s="596" t="s">
        <v>1599</v>
      </c>
      <c r="E410" s="596"/>
      <c r="F410" s="662"/>
      <c r="G410" s="666"/>
      <c r="H410" s="663"/>
      <c r="I410" s="664" t="s">
        <v>1344</v>
      </c>
      <c r="J410" s="369"/>
      <c r="K410" s="671">
        <v>44517.0</v>
      </c>
      <c r="L410" s="671">
        <v>44544.0</v>
      </c>
      <c r="M410" s="164">
        <v>44583.0</v>
      </c>
      <c r="N410" s="164">
        <f>M410+9</f>
        <v>44592</v>
      </c>
      <c r="O410" s="164"/>
      <c r="P410" s="164"/>
      <c r="Q410" s="164"/>
      <c r="R410" s="164"/>
      <c r="S410" s="164"/>
      <c r="T410" s="164"/>
      <c r="U410" s="164"/>
      <c r="V410" s="164"/>
      <c r="W410" s="164"/>
      <c r="X410" s="654"/>
      <c r="Y410" s="654"/>
      <c r="Z410" s="654"/>
    </row>
    <row r="411" ht="15.75" customHeight="1">
      <c r="A411" s="596"/>
      <c r="B411" s="596"/>
      <c r="C411" s="596"/>
      <c r="D411" s="596"/>
      <c r="E411" s="665">
        <v>242.528</v>
      </c>
      <c r="F411" s="662">
        <v>242.528</v>
      </c>
      <c r="G411" s="136">
        <v>44347.0</v>
      </c>
      <c r="H411" s="136">
        <v>44392.0</v>
      </c>
      <c r="I411" s="664"/>
      <c r="J411" s="369"/>
      <c r="K411" s="164"/>
      <c r="L411" s="164"/>
      <c r="M411" s="164"/>
      <c r="N411" s="164"/>
      <c r="O411" s="164"/>
      <c r="P411" s="164"/>
      <c r="Q411" s="164"/>
      <c r="R411" s="164"/>
      <c r="S411" s="164"/>
      <c r="T411" s="164"/>
      <c r="U411" s="164"/>
      <c r="V411" s="164"/>
      <c r="W411" s="164"/>
      <c r="X411" s="654"/>
      <c r="Y411" s="654"/>
      <c r="Z411" s="654"/>
    </row>
    <row r="412" ht="15.75" customHeight="1">
      <c r="A412" s="596">
        <v>204.0</v>
      </c>
      <c r="B412" s="596" t="s">
        <v>1600</v>
      </c>
      <c r="C412" s="596" t="s">
        <v>421</v>
      </c>
      <c r="D412" s="596" t="s">
        <v>1601</v>
      </c>
      <c r="E412" s="596"/>
      <c r="F412" s="662"/>
      <c r="G412" s="666"/>
      <c r="H412" s="663"/>
      <c r="I412" s="664" t="s">
        <v>1344</v>
      </c>
      <c r="J412" s="369"/>
      <c r="K412" s="671">
        <v>44496.0</v>
      </c>
      <c r="L412" s="671">
        <v>44558.0</v>
      </c>
      <c r="M412" s="164">
        <v>44580.0</v>
      </c>
      <c r="N412" s="164">
        <f>M412+12</f>
        <v>44592</v>
      </c>
      <c r="O412" s="164"/>
      <c r="P412" s="164"/>
      <c r="Q412" s="164"/>
      <c r="R412" s="164"/>
      <c r="S412" s="164"/>
      <c r="T412" s="164"/>
      <c r="U412" s="164"/>
      <c r="V412" s="164"/>
      <c r="W412" s="164"/>
      <c r="X412" s="654"/>
      <c r="Y412" s="654"/>
      <c r="Z412" s="654"/>
    </row>
    <row r="413" ht="15.75" customHeight="1">
      <c r="A413" s="596"/>
      <c r="B413" s="596"/>
      <c r="C413" s="596"/>
      <c r="D413" s="596"/>
      <c r="E413" s="665">
        <v>425.318</v>
      </c>
      <c r="F413" s="667">
        <v>1648.628</v>
      </c>
      <c r="G413" s="136">
        <v>44347.0</v>
      </c>
      <c r="H413" s="136">
        <v>44392.0</v>
      </c>
      <c r="I413" s="664"/>
      <c r="J413" s="369"/>
      <c r="K413" s="164"/>
      <c r="L413" s="164"/>
      <c r="M413" s="164"/>
      <c r="N413" s="164"/>
      <c r="O413" s="164"/>
      <c r="P413" s="164"/>
      <c r="Q413" s="164"/>
      <c r="R413" s="164"/>
      <c r="S413" s="164"/>
      <c r="T413" s="164"/>
      <c r="U413" s="164"/>
      <c r="V413" s="164"/>
      <c r="W413" s="164"/>
      <c r="X413" s="654"/>
      <c r="Y413" s="654"/>
      <c r="Z413" s="654"/>
    </row>
    <row r="414" ht="15.75" customHeight="1">
      <c r="A414" s="596">
        <v>205.0</v>
      </c>
      <c r="B414" s="596" t="s">
        <v>1602</v>
      </c>
      <c r="C414" s="599" t="s">
        <v>237</v>
      </c>
      <c r="D414" s="599" t="s">
        <v>1068</v>
      </c>
      <c r="E414" s="599"/>
      <c r="F414" s="668"/>
      <c r="G414" s="666"/>
      <c r="H414" s="663"/>
      <c r="I414" s="669" t="s">
        <v>1344</v>
      </c>
      <c r="J414" s="670"/>
      <c r="K414" s="675">
        <v>44361.0</v>
      </c>
      <c r="L414" s="675">
        <v>44371.0</v>
      </c>
      <c r="M414" s="675">
        <v>44488.0</v>
      </c>
      <c r="N414" s="675">
        <v>44493.0</v>
      </c>
      <c r="O414" s="675">
        <v>44377.0</v>
      </c>
      <c r="P414" s="675">
        <v>44377.0</v>
      </c>
      <c r="Q414" s="164"/>
      <c r="R414" s="164"/>
      <c r="S414" s="164"/>
      <c r="T414" s="164"/>
      <c r="U414" s="164"/>
      <c r="V414" s="164"/>
      <c r="W414" s="164"/>
      <c r="X414" s="654"/>
      <c r="Y414" s="654"/>
      <c r="Z414" s="654"/>
    </row>
    <row r="415" ht="15.75" customHeight="1">
      <c r="A415" s="596"/>
      <c r="B415" s="596"/>
      <c r="C415" s="596"/>
      <c r="D415" s="596"/>
      <c r="E415" s="665">
        <v>391.053</v>
      </c>
      <c r="F415" s="668"/>
      <c r="G415" s="136">
        <v>44347.0</v>
      </c>
      <c r="H415" s="136">
        <v>44392.0</v>
      </c>
      <c r="I415" s="664"/>
      <c r="J415" s="369"/>
      <c r="K415" s="164"/>
      <c r="L415" s="164"/>
      <c r="M415" s="164"/>
      <c r="N415" s="164"/>
      <c r="O415" s="164"/>
      <c r="P415" s="164"/>
      <c r="Q415" s="164"/>
      <c r="R415" s="164"/>
      <c r="S415" s="164"/>
      <c r="T415" s="164"/>
      <c r="U415" s="164"/>
      <c r="V415" s="164"/>
      <c r="W415" s="164"/>
      <c r="X415" s="654"/>
      <c r="Y415" s="654"/>
      <c r="Z415" s="654"/>
    </row>
    <row r="416" ht="15.75" customHeight="1">
      <c r="A416" s="596">
        <v>206.0</v>
      </c>
      <c r="B416" s="596" t="s">
        <v>1603</v>
      </c>
      <c r="C416" s="599" t="s">
        <v>237</v>
      </c>
      <c r="D416" s="599" t="s">
        <v>1068</v>
      </c>
      <c r="E416" s="599"/>
      <c r="F416" s="668"/>
      <c r="G416" s="666"/>
      <c r="H416" s="663"/>
      <c r="I416" s="669" t="s">
        <v>1342</v>
      </c>
      <c r="J416" s="670"/>
      <c r="K416" s="675">
        <v>44367.0</v>
      </c>
      <c r="L416" s="675">
        <v>44376.0</v>
      </c>
      <c r="M416" s="675">
        <v>44458.0</v>
      </c>
      <c r="N416" s="675">
        <v>44467.0</v>
      </c>
      <c r="O416" s="675">
        <v>44379.0</v>
      </c>
      <c r="P416" s="675">
        <v>44379.0</v>
      </c>
      <c r="Q416" s="164"/>
      <c r="R416" s="164"/>
      <c r="S416" s="164"/>
      <c r="T416" s="164"/>
      <c r="U416" s="164"/>
      <c r="V416" s="164"/>
      <c r="W416" s="164"/>
      <c r="X416" s="654"/>
      <c r="Y416" s="654"/>
      <c r="Z416" s="654"/>
    </row>
    <row r="417" ht="15.75" customHeight="1">
      <c r="A417" s="596"/>
      <c r="B417" s="596"/>
      <c r="C417" s="596"/>
      <c r="D417" s="596"/>
      <c r="E417" s="665">
        <v>393.492</v>
      </c>
      <c r="F417" s="668"/>
      <c r="G417" s="136">
        <v>44347.0</v>
      </c>
      <c r="H417" s="136">
        <v>44392.0</v>
      </c>
      <c r="I417" s="664"/>
      <c r="J417" s="369"/>
      <c r="K417" s="164"/>
      <c r="L417" s="164"/>
      <c r="M417" s="164"/>
      <c r="N417" s="164"/>
      <c r="O417" s="164"/>
      <c r="P417" s="164"/>
      <c r="Q417" s="164"/>
      <c r="R417" s="164"/>
      <c r="S417" s="164"/>
      <c r="T417" s="164"/>
      <c r="U417" s="164"/>
      <c r="V417" s="164"/>
      <c r="W417" s="164"/>
      <c r="X417" s="654"/>
      <c r="Y417" s="654"/>
      <c r="Z417" s="654"/>
    </row>
    <row r="418" ht="15.75" customHeight="1">
      <c r="A418" s="596">
        <v>207.0</v>
      </c>
      <c r="B418" s="596" t="s">
        <v>1604</v>
      </c>
      <c r="C418" s="599" t="s">
        <v>261</v>
      </c>
      <c r="D418" s="599" t="s">
        <v>1068</v>
      </c>
      <c r="E418" s="599"/>
      <c r="F418" s="668"/>
      <c r="G418" s="666"/>
      <c r="H418" s="663"/>
      <c r="I418" s="669" t="s">
        <v>1344</v>
      </c>
      <c r="J418" s="670"/>
      <c r="K418" s="675">
        <v>44475.0</v>
      </c>
      <c r="L418" s="675">
        <v>44480.0</v>
      </c>
      <c r="M418" s="164" t="s">
        <v>1443</v>
      </c>
      <c r="N418" s="164" t="s">
        <v>1443</v>
      </c>
      <c r="O418" s="675">
        <v>44492.0</v>
      </c>
      <c r="P418" s="675">
        <v>44493.0</v>
      </c>
      <c r="Q418" s="164"/>
      <c r="R418" s="164"/>
      <c r="S418" s="164"/>
      <c r="T418" s="164"/>
      <c r="U418" s="164"/>
      <c r="V418" s="164"/>
      <c r="W418" s="164"/>
      <c r="X418" s="654"/>
      <c r="Y418" s="654"/>
      <c r="Z418" s="654"/>
    </row>
    <row r="419" ht="15.75" customHeight="1">
      <c r="A419" s="596"/>
      <c r="B419" s="596"/>
      <c r="C419" s="596"/>
      <c r="D419" s="596"/>
      <c r="E419" s="665">
        <v>438.765</v>
      </c>
      <c r="F419" s="495"/>
      <c r="G419" s="136">
        <v>44347.0</v>
      </c>
      <c r="H419" s="136">
        <v>44392.0</v>
      </c>
      <c r="I419" s="664"/>
      <c r="J419" s="369"/>
      <c r="K419" s="164"/>
      <c r="L419" s="164"/>
      <c r="M419" s="164"/>
      <c r="N419" s="164"/>
      <c r="O419" s="164"/>
      <c r="P419" s="164"/>
      <c r="Q419" s="164"/>
      <c r="R419" s="164"/>
      <c r="S419" s="164"/>
      <c r="T419" s="164"/>
      <c r="U419" s="164"/>
      <c r="V419" s="164"/>
      <c r="W419" s="164"/>
      <c r="X419" s="654"/>
      <c r="Y419" s="654"/>
      <c r="Z419" s="654"/>
    </row>
    <row r="420" ht="15.75" customHeight="1">
      <c r="A420" s="596">
        <v>208.0</v>
      </c>
      <c r="B420" s="596" t="s">
        <v>1605</v>
      </c>
      <c r="C420" s="599" t="s">
        <v>351</v>
      </c>
      <c r="D420" s="599" t="s">
        <v>1606</v>
      </c>
      <c r="E420" s="599"/>
      <c r="F420" s="676"/>
      <c r="G420" s="666"/>
      <c r="H420" s="663"/>
      <c r="I420" s="669" t="s">
        <v>1344</v>
      </c>
      <c r="J420" s="670"/>
      <c r="K420" s="675">
        <v>44481.0</v>
      </c>
      <c r="L420" s="675">
        <v>44500.0</v>
      </c>
      <c r="M420" s="164" t="s">
        <v>1443</v>
      </c>
      <c r="N420" s="164" t="s">
        <v>1443</v>
      </c>
      <c r="O420" s="675">
        <v>44525.0</v>
      </c>
      <c r="P420" s="675">
        <v>44525.0</v>
      </c>
      <c r="Q420" s="164"/>
      <c r="R420" s="164"/>
      <c r="S420" s="164"/>
      <c r="T420" s="164"/>
      <c r="U420" s="164"/>
      <c r="V420" s="164"/>
      <c r="W420" s="164"/>
      <c r="X420" s="654"/>
      <c r="Y420" s="654"/>
      <c r="Z420" s="654"/>
    </row>
    <row r="421" ht="15.75" customHeight="1">
      <c r="A421" s="596"/>
      <c r="B421" s="596"/>
      <c r="C421" s="596"/>
      <c r="D421" s="596"/>
      <c r="E421" s="665">
        <v>250.332</v>
      </c>
      <c r="F421" s="662">
        <v>250.332</v>
      </c>
      <c r="G421" s="136">
        <v>44347.0</v>
      </c>
      <c r="H421" s="136">
        <v>44392.0</v>
      </c>
      <c r="I421" s="664"/>
      <c r="J421" s="369"/>
      <c r="K421" s="164"/>
      <c r="L421" s="164"/>
      <c r="M421" s="164"/>
      <c r="N421" s="164"/>
      <c r="O421" s="164"/>
      <c r="P421" s="164"/>
      <c r="Q421" s="164"/>
      <c r="R421" s="164"/>
      <c r="S421" s="164"/>
      <c r="T421" s="164"/>
      <c r="U421" s="164"/>
      <c r="V421" s="164"/>
      <c r="W421" s="164"/>
      <c r="X421" s="654"/>
      <c r="Y421" s="654"/>
      <c r="Z421" s="654"/>
    </row>
    <row r="422" ht="15.75" customHeight="1">
      <c r="A422" s="596">
        <v>209.0</v>
      </c>
      <c r="B422" s="596" t="s">
        <v>1607</v>
      </c>
      <c r="C422" s="599" t="s">
        <v>351</v>
      </c>
      <c r="D422" s="599" t="s">
        <v>1608</v>
      </c>
      <c r="E422" s="599"/>
      <c r="F422" s="676"/>
      <c r="G422" s="666"/>
      <c r="H422" s="663"/>
      <c r="I422" s="669" t="s">
        <v>1344</v>
      </c>
      <c r="J422" s="670"/>
      <c r="K422" s="675">
        <v>44501.0</v>
      </c>
      <c r="L422" s="675">
        <v>44520.0</v>
      </c>
      <c r="M422" s="164"/>
      <c r="N422" s="164"/>
      <c r="O422" s="675">
        <v>44527.0</v>
      </c>
      <c r="P422" s="675">
        <v>44527.0</v>
      </c>
      <c r="Q422" s="164"/>
      <c r="R422" s="164"/>
      <c r="S422" s="164"/>
      <c r="T422" s="164"/>
      <c r="U422" s="164"/>
      <c r="V422" s="164"/>
      <c r="W422" s="164"/>
      <c r="X422" s="654"/>
      <c r="Y422" s="654"/>
      <c r="Z422" s="654"/>
    </row>
    <row r="423" ht="15.75" customHeight="1">
      <c r="A423" s="596"/>
      <c r="B423" s="596"/>
      <c r="C423" s="596"/>
      <c r="D423" s="596"/>
      <c r="E423" s="665">
        <v>419.933</v>
      </c>
      <c r="F423" s="667">
        <v>1102.655</v>
      </c>
      <c r="G423" s="136">
        <v>44347.0</v>
      </c>
      <c r="H423" s="136">
        <v>44392.0</v>
      </c>
      <c r="I423" s="664"/>
      <c r="J423" s="369"/>
      <c r="K423" s="164"/>
      <c r="L423" s="164"/>
      <c r="M423" s="164"/>
      <c r="N423" s="164"/>
      <c r="O423" s="164"/>
      <c r="P423" s="164"/>
      <c r="Q423" s="164"/>
      <c r="R423" s="164"/>
      <c r="S423" s="164"/>
      <c r="T423" s="164"/>
      <c r="U423" s="164"/>
      <c r="V423" s="164"/>
      <c r="W423" s="164"/>
      <c r="X423" s="654"/>
      <c r="Y423" s="654"/>
      <c r="Z423" s="654"/>
    </row>
    <row r="424" ht="15.75" customHeight="1">
      <c r="A424" s="596">
        <v>210.0</v>
      </c>
      <c r="B424" s="596" t="s">
        <v>1609</v>
      </c>
      <c r="C424" s="599" t="s">
        <v>261</v>
      </c>
      <c r="D424" s="599" t="s">
        <v>1068</v>
      </c>
      <c r="E424" s="599"/>
      <c r="F424" s="668"/>
      <c r="G424" s="666"/>
      <c r="H424" s="663"/>
      <c r="I424" s="669" t="s">
        <v>1344</v>
      </c>
      <c r="J424" s="670"/>
      <c r="K424" s="675">
        <v>44384.0</v>
      </c>
      <c r="L424" s="675">
        <v>44391.0</v>
      </c>
      <c r="M424" s="675">
        <v>44511.0</v>
      </c>
      <c r="N424" s="675">
        <v>44515.0</v>
      </c>
      <c r="O424" s="675">
        <v>44466.0</v>
      </c>
      <c r="P424" s="675">
        <v>44466.0</v>
      </c>
      <c r="Q424" s="164"/>
      <c r="R424" s="164"/>
      <c r="S424" s="164"/>
      <c r="T424" s="164"/>
      <c r="U424" s="164"/>
      <c r="V424" s="164"/>
      <c r="W424" s="164"/>
      <c r="X424" s="654"/>
      <c r="Y424" s="654"/>
      <c r="Z424" s="654"/>
    </row>
    <row r="425" ht="15.75" customHeight="1">
      <c r="A425" s="596"/>
      <c r="B425" s="596"/>
      <c r="C425" s="596"/>
      <c r="D425" s="596"/>
      <c r="E425" s="665">
        <v>278.679</v>
      </c>
      <c r="F425" s="668"/>
      <c r="G425" s="136">
        <v>44347.0</v>
      </c>
      <c r="H425" s="136">
        <v>44392.0</v>
      </c>
      <c r="I425" s="664"/>
      <c r="J425" s="369"/>
      <c r="K425" s="164"/>
      <c r="L425" s="164"/>
      <c r="M425" s="164"/>
      <c r="N425" s="164"/>
      <c r="O425" s="164"/>
      <c r="P425" s="164"/>
      <c r="Q425" s="164"/>
      <c r="R425" s="164"/>
      <c r="S425" s="164"/>
      <c r="T425" s="164"/>
      <c r="U425" s="164"/>
      <c r="V425" s="164"/>
      <c r="W425" s="164"/>
      <c r="X425" s="654"/>
      <c r="Y425" s="654"/>
      <c r="Z425" s="654"/>
    </row>
    <row r="426" ht="15.75" customHeight="1">
      <c r="A426" s="596">
        <v>211.0</v>
      </c>
      <c r="B426" s="596" t="s">
        <v>1610</v>
      </c>
      <c r="C426" s="599" t="s">
        <v>237</v>
      </c>
      <c r="D426" s="599" t="s">
        <v>1068</v>
      </c>
      <c r="E426" s="599"/>
      <c r="F426" s="668"/>
      <c r="G426" s="666"/>
      <c r="H426" s="663"/>
      <c r="I426" s="669" t="s">
        <v>1344</v>
      </c>
      <c r="J426" s="670"/>
      <c r="K426" s="675">
        <v>44379.0</v>
      </c>
      <c r="L426" s="675">
        <v>44387.0</v>
      </c>
      <c r="M426" s="675">
        <v>44517.0</v>
      </c>
      <c r="N426" s="675">
        <v>44521.0</v>
      </c>
      <c r="O426" s="675">
        <v>44392.0</v>
      </c>
      <c r="P426" s="675">
        <v>44392.0</v>
      </c>
      <c r="Q426" s="164"/>
      <c r="R426" s="164"/>
      <c r="S426" s="164"/>
      <c r="T426" s="164"/>
      <c r="U426" s="164"/>
      <c r="V426" s="164"/>
      <c r="W426" s="164"/>
      <c r="X426" s="654"/>
      <c r="Y426" s="654"/>
      <c r="Z426" s="654"/>
    </row>
    <row r="427" ht="15.75" customHeight="1">
      <c r="A427" s="596"/>
      <c r="B427" s="596"/>
      <c r="C427" s="596"/>
      <c r="D427" s="596"/>
      <c r="E427" s="665">
        <v>404.043</v>
      </c>
      <c r="F427" s="495"/>
      <c r="G427" s="136">
        <v>44347.0</v>
      </c>
      <c r="H427" s="136">
        <v>44392.0</v>
      </c>
      <c r="I427" s="664"/>
      <c r="J427" s="369"/>
      <c r="K427" s="164"/>
      <c r="L427" s="164"/>
      <c r="M427" s="164"/>
      <c r="N427" s="164"/>
      <c r="O427" s="164"/>
      <c r="P427" s="164"/>
      <c r="Q427" s="164"/>
      <c r="R427" s="164"/>
      <c r="S427" s="164"/>
      <c r="T427" s="164"/>
      <c r="U427" s="164"/>
      <c r="V427" s="164"/>
      <c r="W427" s="164"/>
      <c r="X427" s="654"/>
      <c r="Y427" s="654"/>
      <c r="Z427" s="654"/>
    </row>
    <row r="428" ht="15.75" customHeight="1">
      <c r="A428" s="596">
        <v>212.0</v>
      </c>
      <c r="B428" s="596" t="s">
        <v>1611</v>
      </c>
      <c r="C428" s="599" t="s">
        <v>353</v>
      </c>
      <c r="D428" s="599" t="s">
        <v>1612</v>
      </c>
      <c r="E428" s="599"/>
      <c r="F428" s="676"/>
      <c r="G428" s="666"/>
      <c r="H428" s="663"/>
      <c r="I428" s="669" t="s">
        <v>1344</v>
      </c>
      <c r="J428" s="670"/>
      <c r="K428" s="675">
        <v>44501.0</v>
      </c>
      <c r="L428" s="675">
        <v>44520.0</v>
      </c>
      <c r="M428" s="164" t="s">
        <v>1443</v>
      </c>
      <c r="N428" s="164" t="s">
        <v>1443</v>
      </c>
      <c r="O428" s="675">
        <v>44525.0</v>
      </c>
      <c r="P428" s="675">
        <v>44525.0</v>
      </c>
      <c r="Q428" s="164"/>
      <c r="R428" s="164"/>
      <c r="S428" s="164"/>
      <c r="T428" s="164"/>
      <c r="U428" s="164"/>
      <c r="V428" s="164"/>
      <c r="W428" s="164"/>
      <c r="X428" s="654"/>
      <c r="Y428" s="654"/>
      <c r="Z428" s="654"/>
    </row>
    <row r="429" ht="15.75" customHeight="1">
      <c r="A429" s="596"/>
      <c r="B429" s="596"/>
      <c r="C429" s="596"/>
      <c r="D429" s="596"/>
      <c r="E429" s="665">
        <v>233.384</v>
      </c>
      <c r="F429" s="662">
        <v>233.384</v>
      </c>
      <c r="G429" s="136">
        <v>44347.0</v>
      </c>
      <c r="H429" s="136">
        <v>44392.0</v>
      </c>
      <c r="I429" s="664"/>
      <c r="J429" s="369"/>
      <c r="K429" s="164"/>
      <c r="L429" s="164"/>
      <c r="M429" s="164"/>
      <c r="N429" s="164"/>
      <c r="O429" s="164"/>
      <c r="P429" s="164"/>
      <c r="Q429" s="164"/>
      <c r="R429" s="164"/>
      <c r="S429" s="164"/>
      <c r="T429" s="164"/>
      <c r="U429" s="164"/>
      <c r="V429" s="164"/>
      <c r="W429" s="164"/>
      <c r="X429" s="654"/>
      <c r="Y429" s="654"/>
      <c r="Z429" s="654"/>
    </row>
    <row r="430" ht="15.75" customHeight="1">
      <c r="A430" s="596">
        <v>213.0</v>
      </c>
      <c r="B430" s="596" t="s">
        <v>1613</v>
      </c>
      <c r="C430" s="596" t="s">
        <v>351</v>
      </c>
      <c r="D430" s="596" t="s">
        <v>1614</v>
      </c>
      <c r="E430" s="596"/>
      <c r="F430" s="662"/>
      <c r="G430" s="666"/>
      <c r="H430" s="663"/>
      <c r="I430" s="664"/>
      <c r="J430" s="369"/>
      <c r="K430" s="671">
        <v>44572.0</v>
      </c>
      <c r="L430" s="671">
        <v>44592.0</v>
      </c>
      <c r="M430" s="164" t="s">
        <v>1443</v>
      </c>
      <c r="N430" s="164" t="s">
        <v>1443</v>
      </c>
      <c r="O430" s="164"/>
      <c r="P430" s="164"/>
      <c r="Q430" s="164"/>
      <c r="R430" s="164"/>
      <c r="S430" s="164"/>
      <c r="T430" s="164"/>
      <c r="U430" s="164"/>
      <c r="V430" s="164"/>
      <c r="W430" s="164"/>
      <c r="X430" s="654"/>
      <c r="Y430" s="654"/>
      <c r="Z430" s="654"/>
    </row>
    <row r="431" ht="15.75" customHeight="1">
      <c r="A431" s="596"/>
      <c r="B431" s="596"/>
      <c r="C431" s="596"/>
      <c r="D431" s="596"/>
      <c r="E431" s="665">
        <v>342.001</v>
      </c>
      <c r="F431" s="662">
        <v>342.001</v>
      </c>
      <c r="G431" s="136">
        <v>44347.0</v>
      </c>
      <c r="H431" s="136">
        <v>44449.0</v>
      </c>
      <c r="I431" s="664"/>
      <c r="J431" s="369"/>
      <c r="K431" s="164"/>
      <c r="L431" s="164"/>
      <c r="M431" s="164"/>
      <c r="N431" s="164"/>
      <c r="O431" s="164"/>
      <c r="P431" s="164"/>
      <c r="Q431" s="164"/>
      <c r="R431" s="164"/>
      <c r="S431" s="164"/>
      <c r="T431" s="164"/>
      <c r="U431" s="164"/>
      <c r="V431" s="164"/>
      <c r="W431" s="164"/>
      <c r="X431" s="654"/>
      <c r="Y431" s="654"/>
      <c r="Z431" s="654"/>
    </row>
    <row r="432" ht="15.75" customHeight="1">
      <c r="A432" s="596">
        <v>214.0</v>
      </c>
      <c r="B432" s="596" t="s">
        <v>1615</v>
      </c>
      <c r="C432" s="599" t="s">
        <v>419</v>
      </c>
      <c r="D432" s="599" t="s">
        <v>1616</v>
      </c>
      <c r="E432" s="599"/>
      <c r="F432" s="676"/>
      <c r="G432" s="666"/>
      <c r="H432" s="663"/>
      <c r="I432" s="669" t="s">
        <v>1344</v>
      </c>
      <c r="J432" s="670"/>
      <c r="K432" s="675">
        <v>44448.0</v>
      </c>
      <c r="L432" s="675">
        <v>44469.0</v>
      </c>
      <c r="M432" s="671">
        <v>44535.0</v>
      </c>
      <c r="N432" s="671">
        <v>44544.0</v>
      </c>
      <c r="O432" s="675">
        <v>44479.0</v>
      </c>
      <c r="P432" s="675">
        <v>44479.0</v>
      </c>
      <c r="Q432" s="164"/>
      <c r="R432" s="164"/>
      <c r="S432" s="164"/>
      <c r="T432" s="164"/>
      <c r="U432" s="164"/>
      <c r="V432" s="164"/>
      <c r="W432" s="164"/>
      <c r="X432" s="654"/>
      <c r="Y432" s="654"/>
      <c r="Z432" s="654"/>
    </row>
    <row r="433" ht="15.75" customHeight="1">
      <c r="A433" s="596"/>
      <c r="B433" s="596"/>
      <c r="C433" s="596"/>
      <c r="D433" s="596"/>
      <c r="E433" s="665">
        <v>235.274</v>
      </c>
      <c r="F433" s="662">
        <v>235.274</v>
      </c>
      <c r="G433" s="136">
        <v>44347.0</v>
      </c>
      <c r="H433" s="136">
        <v>44449.0</v>
      </c>
      <c r="I433" s="664"/>
      <c r="J433" s="369"/>
      <c r="K433" s="164"/>
      <c r="L433" s="164"/>
      <c r="M433" s="164"/>
      <c r="N433" s="164"/>
      <c r="O433" s="164"/>
      <c r="P433" s="164"/>
      <c r="Q433" s="164"/>
      <c r="R433" s="164"/>
      <c r="S433" s="164"/>
      <c r="T433" s="164"/>
      <c r="U433" s="164"/>
      <c r="V433" s="164"/>
      <c r="W433" s="164"/>
      <c r="X433" s="654"/>
      <c r="Y433" s="654"/>
      <c r="Z433" s="654"/>
    </row>
    <row r="434" ht="15.75" customHeight="1">
      <c r="A434" s="596">
        <v>215.0</v>
      </c>
      <c r="B434" s="596" t="s">
        <v>1617</v>
      </c>
      <c r="C434" s="599" t="s">
        <v>421</v>
      </c>
      <c r="D434" s="599" t="s">
        <v>1618</v>
      </c>
      <c r="E434" s="599"/>
      <c r="F434" s="676"/>
      <c r="G434" s="666"/>
      <c r="H434" s="663"/>
      <c r="I434" s="669" t="s">
        <v>1344</v>
      </c>
      <c r="J434" s="670"/>
      <c r="K434" s="675">
        <v>44448.0</v>
      </c>
      <c r="L434" s="675">
        <v>44469.0</v>
      </c>
      <c r="M434" s="671">
        <v>44526.0</v>
      </c>
      <c r="N434" s="671">
        <v>44533.0</v>
      </c>
      <c r="O434" s="675">
        <v>44492.0</v>
      </c>
      <c r="P434" s="675">
        <v>44493.0</v>
      </c>
      <c r="Q434" s="164"/>
      <c r="R434" s="164"/>
      <c r="S434" s="164"/>
      <c r="T434" s="164"/>
      <c r="U434" s="164"/>
      <c r="V434" s="164"/>
      <c r="W434" s="164"/>
      <c r="X434" s="654"/>
      <c r="Y434" s="654"/>
      <c r="Z434" s="654"/>
    </row>
    <row r="435" ht="15.75" customHeight="1">
      <c r="A435" s="596"/>
      <c r="B435" s="596"/>
      <c r="C435" s="596"/>
      <c r="D435" s="596"/>
      <c r="E435" s="665">
        <v>500.09</v>
      </c>
      <c r="F435" s="662">
        <v>500.09</v>
      </c>
      <c r="G435" s="136">
        <v>44347.0</v>
      </c>
      <c r="H435" s="136">
        <v>44449.0</v>
      </c>
      <c r="I435" s="664"/>
      <c r="J435" s="369"/>
      <c r="K435" s="164"/>
      <c r="L435" s="164"/>
      <c r="M435" s="164"/>
      <c r="N435" s="164"/>
      <c r="O435" s="164"/>
      <c r="P435" s="164"/>
      <c r="Q435" s="164"/>
      <c r="R435" s="164"/>
      <c r="S435" s="164"/>
      <c r="T435" s="164"/>
      <c r="U435" s="164"/>
      <c r="V435" s="164"/>
      <c r="W435" s="164"/>
      <c r="X435" s="654"/>
      <c r="Y435" s="654"/>
      <c r="Z435" s="654"/>
    </row>
    <row r="436" ht="15.75" customHeight="1">
      <c r="A436" s="596">
        <v>216.0</v>
      </c>
      <c r="B436" s="596" t="s">
        <v>1619</v>
      </c>
      <c r="C436" s="599" t="s">
        <v>1620</v>
      </c>
      <c r="D436" s="599" t="s">
        <v>1621</v>
      </c>
      <c r="E436" s="599"/>
      <c r="F436" s="676"/>
      <c r="G436" s="666"/>
      <c r="H436" s="663"/>
      <c r="I436" s="669" t="s">
        <v>1344</v>
      </c>
      <c r="J436" s="670"/>
      <c r="K436" s="675">
        <v>44481.0</v>
      </c>
      <c r="L436" s="675">
        <v>44493.0</v>
      </c>
      <c r="M436" s="164"/>
      <c r="N436" s="164"/>
      <c r="O436" s="675">
        <v>44520.0</v>
      </c>
      <c r="P436" s="675">
        <v>44521.0</v>
      </c>
      <c r="Q436" s="164"/>
      <c r="R436" s="164"/>
      <c r="S436" s="164"/>
      <c r="T436" s="164"/>
      <c r="U436" s="164"/>
      <c r="V436" s="164"/>
      <c r="W436" s="164"/>
      <c r="X436" s="654"/>
      <c r="Y436" s="654"/>
      <c r="Z436" s="654"/>
    </row>
    <row r="437" ht="15.75" customHeight="1">
      <c r="A437" s="596"/>
      <c r="B437" s="596"/>
      <c r="C437" s="596"/>
      <c r="D437" s="596"/>
      <c r="E437" s="665">
        <v>380.723</v>
      </c>
      <c r="F437" s="667">
        <v>1220.349</v>
      </c>
      <c r="G437" s="136">
        <v>44347.0</v>
      </c>
      <c r="H437" s="136">
        <v>44449.0</v>
      </c>
      <c r="I437" s="664"/>
      <c r="J437" s="369"/>
      <c r="K437" s="164"/>
      <c r="L437" s="164"/>
      <c r="M437" s="164"/>
      <c r="N437" s="164"/>
      <c r="O437" s="164"/>
      <c r="P437" s="164"/>
      <c r="Q437" s="164"/>
      <c r="R437" s="164"/>
      <c r="S437" s="164"/>
      <c r="T437" s="164"/>
      <c r="U437" s="164"/>
      <c r="V437" s="164"/>
      <c r="W437" s="164"/>
      <c r="X437" s="654"/>
      <c r="Y437" s="654"/>
      <c r="Z437" s="654"/>
    </row>
    <row r="438" ht="15.75" customHeight="1">
      <c r="A438" s="596">
        <v>217.0</v>
      </c>
      <c r="B438" s="596" t="s">
        <v>1622</v>
      </c>
      <c r="C438" s="599" t="s">
        <v>237</v>
      </c>
      <c r="D438" s="599" t="s">
        <v>1068</v>
      </c>
      <c r="E438" s="599"/>
      <c r="F438" s="668"/>
      <c r="G438" s="666"/>
      <c r="H438" s="663"/>
      <c r="I438" s="669" t="s">
        <v>1344</v>
      </c>
      <c r="J438" s="670"/>
      <c r="K438" s="675">
        <v>44473.0</v>
      </c>
      <c r="L438" s="675">
        <v>44484.0</v>
      </c>
      <c r="M438" s="675">
        <v>44545.0</v>
      </c>
      <c r="N438" s="675">
        <v>44551.0</v>
      </c>
      <c r="O438" s="675">
        <v>44520.0</v>
      </c>
      <c r="P438" s="675">
        <v>44521.0</v>
      </c>
      <c r="Q438" s="164"/>
      <c r="R438" s="164"/>
      <c r="S438" s="164"/>
      <c r="T438" s="164"/>
      <c r="U438" s="164"/>
      <c r="V438" s="164"/>
      <c r="W438" s="164"/>
      <c r="X438" s="654"/>
      <c r="Y438" s="654"/>
      <c r="Z438" s="654"/>
    </row>
    <row r="439" ht="15.75" customHeight="1">
      <c r="A439" s="596"/>
      <c r="B439" s="596"/>
      <c r="C439" s="596"/>
      <c r="D439" s="596"/>
      <c r="E439" s="665">
        <v>418.035</v>
      </c>
      <c r="F439" s="668"/>
      <c r="G439" s="136">
        <v>44347.0</v>
      </c>
      <c r="H439" s="136">
        <v>44449.0</v>
      </c>
      <c r="I439" s="664"/>
      <c r="J439" s="369"/>
      <c r="K439" s="164"/>
      <c r="L439" s="164"/>
      <c r="M439" s="164"/>
      <c r="N439" s="164"/>
      <c r="O439" s="164"/>
      <c r="P439" s="164"/>
      <c r="Q439" s="164"/>
      <c r="R439" s="164"/>
      <c r="S439" s="164"/>
      <c r="T439" s="164"/>
      <c r="U439" s="164"/>
      <c r="V439" s="164"/>
      <c r="W439" s="164"/>
      <c r="X439" s="654"/>
      <c r="Y439" s="654"/>
      <c r="Z439" s="654"/>
    </row>
    <row r="440" ht="15.75" customHeight="1">
      <c r="A440" s="596">
        <v>218.0</v>
      </c>
      <c r="B440" s="596" t="s">
        <v>1623</v>
      </c>
      <c r="C440" s="599" t="s">
        <v>261</v>
      </c>
      <c r="D440" s="599" t="s">
        <v>1068</v>
      </c>
      <c r="E440" s="599"/>
      <c r="F440" s="668"/>
      <c r="G440" s="666"/>
      <c r="H440" s="663"/>
      <c r="I440" s="669" t="s">
        <v>1344</v>
      </c>
      <c r="J440" s="670"/>
      <c r="K440" s="675">
        <v>44472.0</v>
      </c>
      <c r="L440" s="675">
        <v>44492.0</v>
      </c>
      <c r="M440" s="675">
        <v>44516.0</v>
      </c>
      <c r="N440" s="675">
        <v>44521.0</v>
      </c>
      <c r="O440" s="675">
        <v>44520.0</v>
      </c>
      <c r="P440" s="675">
        <v>44521.0</v>
      </c>
      <c r="Q440" s="164"/>
      <c r="R440" s="164"/>
      <c r="S440" s="164"/>
      <c r="T440" s="164"/>
      <c r="U440" s="164"/>
      <c r="V440" s="164"/>
      <c r="W440" s="164"/>
      <c r="X440" s="654"/>
      <c r="Y440" s="654"/>
      <c r="Z440" s="654"/>
    </row>
    <row r="441" ht="15.75" customHeight="1">
      <c r="A441" s="596"/>
      <c r="B441" s="596"/>
      <c r="C441" s="596"/>
      <c r="D441" s="596"/>
      <c r="E441" s="665">
        <v>421.591</v>
      </c>
      <c r="F441" s="495"/>
      <c r="G441" s="136">
        <v>44347.0</v>
      </c>
      <c r="H441" s="136">
        <v>44449.0</v>
      </c>
      <c r="I441" s="664"/>
      <c r="J441" s="369"/>
      <c r="K441" s="164"/>
      <c r="L441" s="164"/>
      <c r="M441" s="164"/>
      <c r="N441" s="164"/>
      <c r="O441" s="164"/>
      <c r="P441" s="164"/>
      <c r="Q441" s="164"/>
      <c r="R441" s="164"/>
      <c r="S441" s="164"/>
      <c r="T441" s="164"/>
      <c r="U441" s="164"/>
      <c r="V441" s="164"/>
      <c r="W441" s="164"/>
      <c r="X441" s="654"/>
      <c r="Y441" s="654"/>
      <c r="Z441" s="654"/>
    </row>
    <row r="442" ht="15.75" customHeight="1">
      <c r="A442" s="596">
        <v>219.0</v>
      </c>
      <c r="B442" s="596" t="s">
        <v>1624</v>
      </c>
      <c r="C442" s="596" t="s">
        <v>303</v>
      </c>
      <c r="D442" s="596" t="s">
        <v>1068</v>
      </c>
      <c r="E442" s="596"/>
      <c r="F442" s="662"/>
      <c r="G442" s="666"/>
      <c r="H442" s="663"/>
      <c r="I442" s="664" t="s">
        <v>1344</v>
      </c>
      <c r="J442" s="369"/>
      <c r="K442" s="671">
        <v>44547.0</v>
      </c>
      <c r="L442" s="671">
        <v>44560.0</v>
      </c>
      <c r="M442" s="164"/>
      <c r="N442" s="164"/>
      <c r="O442" s="164"/>
      <c r="P442" s="164"/>
      <c r="Q442" s="164"/>
      <c r="R442" s="164"/>
      <c r="S442" s="164"/>
      <c r="T442" s="164"/>
      <c r="U442" s="164"/>
      <c r="V442" s="164"/>
      <c r="W442" s="164"/>
      <c r="X442" s="654"/>
      <c r="Y442" s="654"/>
      <c r="Z442" s="654"/>
    </row>
    <row r="443" ht="15.75" customHeight="1">
      <c r="A443" s="596"/>
      <c r="B443" s="596"/>
      <c r="C443" s="596"/>
      <c r="D443" s="596"/>
      <c r="E443" s="665">
        <v>416.483</v>
      </c>
      <c r="F443" s="662">
        <v>416.483</v>
      </c>
      <c r="G443" s="136">
        <v>44347.0</v>
      </c>
      <c r="H443" s="136">
        <v>44449.0</v>
      </c>
      <c r="I443" s="664"/>
      <c r="J443" s="369"/>
      <c r="K443" s="164"/>
      <c r="L443" s="164"/>
      <c r="M443" s="164"/>
      <c r="N443" s="164"/>
      <c r="O443" s="164"/>
      <c r="P443" s="164"/>
      <c r="Q443" s="164"/>
      <c r="R443" s="164"/>
      <c r="S443" s="164"/>
      <c r="T443" s="164"/>
      <c r="U443" s="164"/>
      <c r="V443" s="164"/>
      <c r="W443" s="164"/>
      <c r="X443" s="654"/>
      <c r="Y443" s="654"/>
      <c r="Z443" s="654"/>
    </row>
    <row r="444" ht="15.75" customHeight="1">
      <c r="A444" s="596">
        <v>220.0</v>
      </c>
      <c r="B444" s="596" t="s">
        <v>1625</v>
      </c>
      <c r="C444" s="596" t="s">
        <v>1626</v>
      </c>
      <c r="D444" s="596" t="s">
        <v>1627</v>
      </c>
      <c r="E444" s="596"/>
      <c r="F444" s="662"/>
      <c r="G444" s="666"/>
      <c r="H444" s="663"/>
      <c r="I444" s="664"/>
      <c r="J444" s="369"/>
      <c r="K444" s="164"/>
      <c r="L444" s="164"/>
      <c r="M444" s="164"/>
      <c r="N444" s="164"/>
      <c r="O444" s="164"/>
      <c r="P444" s="164"/>
      <c r="Q444" s="164"/>
      <c r="R444" s="164"/>
      <c r="S444" s="164"/>
      <c r="T444" s="164"/>
      <c r="U444" s="164"/>
      <c r="V444" s="164"/>
      <c r="W444" s="164"/>
      <c r="X444" s="654"/>
      <c r="Y444" s="654"/>
      <c r="Z444" s="654"/>
    </row>
    <row r="445" ht="15.75" customHeight="1">
      <c r="A445" s="596"/>
      <c r="B445" s="596"/>
      <c r="C445" s="596"/>
      <c r="D445" s="596"/>
      <c r="E445" s="665">
        <v>130.011</v>
      </c>
      <c r="F445" s="662">
        <v>130.011</v>
      </c>
      <c r="G445" s="136">
        <v>44347.0</v>
      </c>
      <c r="H445" s="136">
        <v>44449.0</v>
      </c>
      <c r="I445" s="664"/>
      <c r="J445" s="369"/>
      <c r="K445" s="164"/>
      <c r="L445" s="164"/>
      <c r="M445" s="164"/>
      <c r="N445" s="164"/>
      <c r="O445" s="164"/>
      <c r="P445" s="164"/>
      <c r="Q445" s="164"/>
      <c r="R445" s="164"/>
      <c r="S445" s="164"/>
      <c r="T445" s="164"/>
      <c r="U445" s="164"/>
      <c r="V445" s="164"/>
      <c r="W445" s="164"/>
      <c r="X445" s="654"/>
      <c r="Y445" s="654"/>
      <c r="Z445" s="654"/>
    </row>
    <row r="446" ht="15.75" customHeight="1">
      <c r="A446" s="596">
        <v>221.0</v>
      </c>
      <c r="B446" s="596" t="s">
        <v>824</v>
      </c>
      <c r="C446" s="596" t="s">
        <v>824</v>
      </c>
      <c r="D446" s="596" t="s">
        <v>1068</v>
      </c>
      <c r="E446" s="596"/>
      <c r="F446" s="662"/>
      <c r="G446" s="666"/>
      <c r="H446" s="663"/>
      <c r="I446" s="664"/>
      <c r="J446" s="369"/>
      <c r="K446" s="369"/>
      <c r="L446" s="369"/>
      <c r="M446" s="12"/>
      <c r="N446" s="12"/>
      <c r="O446" s="12"/>
      <c r="P446" s="12"/>
      <c r="Q446" s="12"/>
      <c r="R446" s="12"/>
      <c r="S446" s="12"/>
      <c r="T446" s="12"/>
      <c r="U446" s="12"/>
      <c r="V446" s="12"/>
      <c r="W446" s="12"/>
      <c r="X446" s="654"/>
      <c r="Y446" s="654"/>
      <c r="Z446" s="654"/>
    </row>
    <row r="447" ht="15.75" customHeight="1">
      <c r="A447" s="684"/>
      <c r="B447" s="684"/>
      <c r="C447" s="684"/>
      <c r="D447" s="684"/>
      <c r="E447" s="685">
        <f t="shared" ref="E447:F447" si="1">SUM(E6:E445)</f>
        <v>83587.359</v>
      </c>
      <c r="F447" s="685">
        <f t="shared" si="1"/>
        <v>83587.492</v>
      </c>
      <c r="G447" s="654"/>
      <c r="H447" s="573"/>
      <c r="I447" s="573"/>
      <c r="J447" s="573"/>
      <c r="K447" s="573"/>
      <c r="L447" s="573"/>
      <c r="M447" s="654"/>
      <c r="N447" s="654"/>
      <c r="O447" s="654"/>
      <c r="P447" s="654"/>
      <c r="Q447" s="654"/>
      <c r="R447" s="654"/>
      <c r="S447" s="654"/>
      <c r="T447" s="654"/>
      <c r="U447" s="654"/>
      <c r="V447" s="654"/>
      <c r="W447" s="654"/>
      <c r="X447" s="654"/>
      <c r="Y447" s="654"/>
      <c r="Z447" s="654"/>
    </row>
    <row r="448" ht="15.75" customHeight="1">
      <c r="A448" s="654"/>
      <c r="B448" s="483"/>
      <c r="C448" s="654"/>
      <c r="D448" s="654"/>
      <c r="E448" s="654"/>
      <c r="F448" s="658"/>
      <c r="G448" s="654"/>
      <c r="H448" s="658"/>
      <c r="I448" s="658"/>
      <c r="J448" s="658"/>
      <c r="K448" s="658"/>
      <c r="L448" s="658"/>
      <c r="M448" s="654"/>
      <c r="N448" s="654"/>
      <c r="O448" s="654"/>
      <c r="P448" s="654"/>
      <c r="Q448" s="654"/>
      <c r="R448" s="654"/>
      <c r="S448" s="654"/>
      <c r="T448" s="654"/>
      <c r="U448" s="654"/>
      <c r="V448" s="654"/>
      <c r="W448" s="654"/>
      <c r="X448" s="654"/>
      <c r="Y448" s="654"/>
      <c r="Z448" s="654"/>
    </row>
    <row r="449" ht="15.75" customHeight="1">
      <c r="A449" s="654"/>
      <c r="B449" s="175"/>
      <c r="C449" s="654"/>
      <c r="D449" s="654"/>
      <c r="E449" s="654"/>
      <c r="F449" s="658"/>
      <c r="G449" s="654"/>
      <c r="H449" s="658"/>
      <c r="I449" s="658"/>
      <c r="J449" s="658"/>
      <c r="K449" s="658"/>
      <c r="L449" s="658"/>
      <c r="M449" s="654"/>
      <c r="N449" s="654"/>
      <c r="O449" s="654"/>
      <c r="P449" s="654"/>
      <c r="Q449" s="654"/>
      <c r="R449" s="654"/>
      <c r="S449" s="654"/>
      <c r="T449" s="654"/>
      <c r="U449" s="654"/>
      <c r="V449" s="654"/>
      <c r="W449" s="654"/>
      <c r="X449" s="654"/>
      <c r="Y449" s="654"/>
      <c r="Z449" s="654"/>
    </row>
    <row r="450" ht="15.75" customHeight="1">
      <c r="A450" s="654"/>
      <c r="B450" s="483"/>
      <c r="C450" s="654"/>
      <c r="D450" s="654"/>
      <c r="E450" s="654"/>
      <c r="F450" s="658"/>
      <c r="G450" s="654"/>
      <c r="H450" s="658"/>
      <c r="I450" s="658"/>
      <c r="J450" s="658"/>
      <c r="K450" s="658"/>
      <c r="L450" s="658"/>
      <c r="M450" s="654"/>
      <c r="N450" s="654"/>
      <c r="O450" s="654"/>
      <c r="P450" s="654"/>
      <c r="Q450" s="654"/>
      <c r="R450" s="654"/>
      <c r="S450" s="654"/>
      <c r="T450" s="654"/>
      <c r="U450" s="654"/>
      <c r="V450" s="654"/>
      <c r="W450" s="654"/>
      <c r="X450" s="654"/>
      <c r="Y450" s="654"/>
      <c r="Z450" s="654"/>
    </row>
    <row r="451" ht="15.75" customHeight="1">
      <c r="A451" s="654"/>
      <c r="B451" s="483"/>
      <c r="C451" s="654"/>
      <c r="D451" s="654"/>
      <c r="E451" s="654"/>
      <c r="F451" s="658"/>
      <c r="G451" s="654"/>
      <c r="H451" s="658"/>
      <c r="I451" s="658"/>
      <c r="J451" s="658"/>
      <c r="K451" s="658"/>
      <c r="L451" s="658"/>
      <c r="M451" s="654"/>
      <c r="N451" s="654"/>
      <c r="O451" s="654"/>
      <c r="P451" s="654"/>
      <c r="Q451" s="654"/>
      <c r="R451" s="654"/>
      <c r="S451" s="654"/>
      <c r="T451" s="654"/>
      <c r="U451" s="654"/>
      <c r="V451" s="654"/>
      <c r="W451" s="654"/>
      <c r="X451" s="654"/>
      <c r="Y451" s="654"/>
      <c r="Z451" s="654"/>
    </row>
    <row r="452" ht="15.75" customHeight="1">
      <c r="A452" s="654"/>
      <c r="B452" s="483"/>
      <c r="C452" s="654"/>
      <c r="D452" s="654"/>
      <c r="E452" s="654"/>
      <c r="F452" s="658"/>
      <c r="G452" s="654"/>
      <c r="H452" s="658"/>
      <c r="I452" s="658"/>
      <c r="J452" s="658"/>
      <c r="K452" s="658"/>
      <c r="L452" s="658"/>
      <c r="M452" s="654"/>
      <c r="N452" s="654"/>
      <c r="O452" s="654"/>
      <c r="P452" s="654"/>
      <c r="Q452" s="654"/>
      <c r="R452" s="654"/>
      <c r="S452" s="654"/>
      <c r="T452" s="654"/>
      <c r="U452" s="654"/>
      <c r="V452" s="654"/>
      <c r="W452" s="654"/>
      <c r="X452" s="654"/>
      <c r="Y452" s="654"/>
      <c r="Z452" s="654"/>
    </row>
    <row r="453" ht="15.75" customHeight="1">
      <c r="A453" s="654"/>
      <c r="B453" s="483"/>
      <c r="C453" s="654"/>
      <c r="D453" s="654"/>
      <c r="E453" s="654"/>
      <c r="F453" s="658"/>
      <c r="G453" s="654"/>
      <c r="H453" s="658"/>
      <c r="I453" s="658"/>
      <c r="J453" s="658"/>
      <c r="K453" s="658"/>
      <c r="L453" s="658"/>
      <c r="M453" s="654"/>
      <c r="N453" s="654"/>
      <c r="O453" s="654"/>
      <c r="P453" s="654"/>
      <c r="Q453" s="654"/>
      <c r="R453" s="654"/>
      <c r="S453" s="654"/>
      <c r="T453" s="654"/>
      <c r="U453" s="654"/>
      <c r="V453" s="654"/>
      <c r="W453" s="654"/>
      <c r="X453" s="654"/>
      <c r="Y453" s="654"/>
      <c r="Z453" s="654"/>
    </row>
    <row r="454" ht="15.75" customHeight="1">
      <c r="A454" s="654"/>
      <c r="B454" s="483"/>
      <c r="C454" s="654"/>
      <c r="D454" s="654"/>
      <c r="E454" s="654"/>
      <c r="F454" s="658"/>
      <c r="G454" s="654"/>
      <c r="H454" s="658"/>
      <c r="I454" s="658"/>
      <c r="J454" s="658"/>
      <c r="K454" s="658"/>
      <c r="L454" s="658"/>
      <c r="M454" s="654"/>
      <c r="N454" s="654"/>
      <c r="O454" s="654"/>
      <c r="P454" s="654"/>
      <c r="Q454" s="654"/>
      <c r="R454" s="654"/>
      <c r="S454" s="654"/>
      <c r="T454" s="654"/>
      <c r="U454" s="654"/>
      <c r="V454" s="654"/>
      <c r="W454" s="654"/>
      <c r="X454" s="654"/>
      <c r="Y454" s="654"/>
      <c r="Z454" s="654"/>
    </row>
    <row r="455" ht="15.75" customHeight="1">
      <c r="A455" s="654"/>
      <c r="B455" s="483"/>
      <c r="C455" s="654"/>
      <c r="D455" s="654"/>
      <c r="E455" s="654"/>
      <c r="F455" s="658"/>
      <c r="G455" s="654"/>
      <c r="H455" s="658"/>
      <c r="I455" s="658"/>
      <c r="J455" s="658"/>
      <c r="K455" s="658"/>
      <c r="L455" s="658"/>
      <c r="M455" s="654"/>
      <c r="N455" s="654"/>
      <c r="O455" s="654"/>
      <c r="P455" s="654"/>
      <c r="Q455" s="654"/>
      <c r="R455" s="654"/>
      <c r="S455" s="654"/>
      <c r="T455" s="654"/>
      <c r="U455" s="654"/>
      <c r="V455" s="654"/>
      <c r="W455" s="654"/>
      <c r="X455" s="654"/>
      <c r="Y455" s="654"/>
      <c r="Z455" s="654"/>
    </row>
    <row r="456" ht="15.75" customHeight="1">
      <c r="A456" s="654"/>
      <c r="B456" s="483"/>
      <c r="C456" s="654"/>
      <c r="D456" s="654"/>
      <c r="E456" s="654"/>
      <c r="F456" s="658"/>
      <c r="G456" s="654"/>
      <c r="H456" s="658"/>
      <c r="I456" s="658"/>
      <c r="J456" s="658"/>
      <c r="K456" s="658"/>
      <c r="L456" s="658"/>
      <c r="M456" s="654"/>
      <c r="N456" s="654"/>
      <c r="O456" s="654"/>
      <c r="P456" s="654"/>
      <c r="Q456" s="654"/>
      <c r="R456" s="654"/>
      <c r="S456" s="654"/>
      <c r="T456" s="654"/>
      <c r="U456" s="654"/>
      <c r="V456" s="654"/>
      <c r="W456" s="654"/>
      <c r="X456" s="654"/>
      <c r="Y456" s="654"/>
      <c r="Z456" s="654"/>
    </row>
    <row r="457" ht="15.75" customHeight="1">
      <c r="A457" s="654"/>
      <c r="B457" s="483"/>
      <c r="C457" s="654"/>
      <c r="D457" s="654"/>
      <c r="E457" s="654"/>
      <c r="F457" s="658"/>
      <c r="G457" s="654"/>
      <c r="H457" s="658"/>
      <c r="I457" s="658"/>
      <c r="J457" s="658"/>
      <c r="K457" s="658"/>
      <c r="L457" s="658"/>
      <c r="M457" s="654"/>
      <c r="N457" s="654"/>
      <c r="O457" s="654"/>
      <c r="P457" s="654"/>
      <c r="Q457" s="654"/>
      <c r="R457" s="654"/>
      <c r="S457" s="654"/>
      <c r="T457" s="654"/>
      <c r="U457" s="654"/>
      <c r="V457" s="654"/>
      <c r="W457" s="654"/>
      <c r="X457" s="654"/>
      <c r="Y457" s="654"/>
      <c r="Z457" s="654"/>
    </row>
    <row r="458" ht="15.75" customHeight="1">
      <c r="A458" s="654"/>
      <c r="B458" s="483"/>
      <c r="C458" s="654"/>
      <c r="D458" s="654"/>
      <c r="E458" s="654"/>
      <c r="F458" s="658"/>
      <c r="G458" s="654"/>
      <c r="H458" s="658"/>
      <c r="I458" s="658"/>
      <c r="J458" s="658"/>
      <c r="K458" s="658"/>
      <c r="L458" s="658"/>
      <c r="M458" s="654"/>
      <c r="N458" s="654"/>
      <c r="O458" s="654"/>
      <c r="P458" s="654"/>
      <c r="Q458" s="654"/>
      <c r="R458" s="654"/>
      <c r="S458" s="654"/>
      <c r="T458" s="654"/>
      <c r="U458" s="654"/>
      <c r="V458" s="654"/>
      <c r="W458" s="654"/>
      <c r="X458" s="654"/>
      <c r="Y458" s="654"/>
      <c r="Z458" s="654"/>
    </row>
    <row r="459" ht="15.75" customHeight="1">
      <c r="A459" s="654"/>
      <c r="B459" s="483"/>
      <c r="C459" s="654"/>
      <c r="D459" s="654"/>
      <c r="E459" s="654"/>
      <c r="F459" s="658"/>
      <c r="G459" s="654"/>
      <c r="H459" s="658"/>
      <c r="I459" s="658"/>
      <c r="J459" s="658"/>
      <c r="K459" s="658"/>
      <c r="L459" s="658"/>
      <c r="M459" s="654"/>
      <c r="N459" s="654"/>
      <c r="O459" s="654"/>
      <c r="P459" s="654"/>
      <c r="Q459" s="654"/>
      <c r="R459" s="654"/>
      <c r="S459" s="654"/>
      <c r="T459" s="654"/>
      <c r="U459" s="654"/>
      <c r="V459" s="654"/>
      <c r="W459" s="654"/>
      <c r="X459" s="654"/>
      <c r="Y459" s="654"/>
      <c r="Z459" s="654"/>
    </row>
    <row r="460" ht="15.75" customHeight="1">
      <c r="A460" s="654"/>
      <c r="B460" s="483"/>
      <c r="C460" s="654"/>
      <c r="D460" s="654"/>
      <c r="E460" s="654"/>
      <c r="F460" s="658"/>
      <c r="G460" s="654"/>
      <c r="H460" s="658"/>
      <c r="I460" s="658"/>
      <c r="J460" s="658"/>
      <c r="K460" s="658"/>
      <c r="L460" s="658"/>
      <c r="M460" s="654"/>
      <c r="N460" s="654"/>
      <c r="O460" s="654"/>
      <c r="P460" s="654"/>
      <c r="Q460" s="654"/>
      <c r="R460" s="654"/>
      <c r="S460" s="654"/>
      <c r="T460" s="654"/>
      <c r="U460" s="654"/>
      <c r="V460" s="654"/>
      <c r="W460" s="654"/>
      <c r="X460" s="654"/>
      <c r="Y460" s="654"/>
      <c r="Z460" s="654"/>
    </row>
    <row r="461" ht="15.75" customHeight="1">
      <c r="A461" s="654"/>
      <c r="B461" s="483"/>
      <c r="C461" s="654"/>
      <c r="D461" s="654"/>
      <c r="E461" s="654"/>
      <c r="F461" s="658"/>
      <c r="G461" s="654"/>
      <c r="H461" s="658"/>
      <c r="I461" s="658"/>
      <c r="J461" s="658"/>
      <c r="K461" s="658"/>
      <c r="L461" s="658"/>
      <c r="M461" s="654"/>
      <c r="N461" s="654"/>
      <c r="O461" s="654"/>
      <c r="P461" s="654"/>
      <c r="Q461" s="654"/>
      <c r="R461" s="654"/>
      <c r="S461" s="654"/>
      <c r="T461" s="654"/>
      <c r="U461" s="654"/>
      <c r="V461" s="654"/>
      <c r="W461" s="654"/>
      <c r="X461" s="654"/>
      <c r="Y461" s="654"/>
      <c r="Z461" s="654"/>
    </row>
    <row r="462" ht="15.75" customHeight="1">
      <c r="A462" s="654"/>
      <c r="B462" s="483"/>
      <c r="C462" s="654"/>
      <c r="D462" s="654"/>
      <c r="E462" s="654"/>
      <c r="F462" s="658"/>
      <c r="G462" s="654"/>
      <c r="H462" s="658"/>
      <c r="I462" s="658"/>
      <c r="J462" s="658"/>
      <c r="K462" s="658"/>
      <c r="L462" s="658"/>
      <c r="M462" s="654"/>
      <c r="N462" s="654"/>
      <c r="O462" s="654"/>
      <c r="P462" s="654"/>
      <c r="Q462" s="654"/>
      <c r="R462" s="654"/>
      <c r="S462" s="654"/>
      <c r="T462" s="654"/>
      <c r="U462" s="654"/>
      <c r="V462" s="654"/>
      <c r="W462" s="654"/>
      <c r="X462" s="654"/>
      <c r="Y462" s="654"/>
      <c r="Z462" s="654"/>
    </row>
    <row r="463" ht="15.75" customHeight="1">
      <c r="A463" s="654"/>
      <c r="B463" s="483"/>
      <c r="C463" s="654"/>
      <c r="D463" s="654"/>
      <c r="E463" s="654"/>
      <c r="F463" s="658"/>
      <c r="G463" s="654"/>
      <c r="H463" s="658"/>
      <c r="I463" s="658"/>
      <c r="J463" s="658"/>
      <c r="K463" s="658"/>
      <c r="L463" s="658"/>
      <c r="M463" s="654"/>
      <c r="N463" s="654"/>
      <c r="O463" s="654"/>
      <c r="P463" s="654"/>
      <c r="Q463" s="654"/>
      <c r="R463" s="654"/>
      <c r="S463" s="654"/>
      <c r="T463" s="654"/>
      <c r="U463" s="654"/>
      <c r="V463" s="654"/>
      <c r="W463" s="654"/>
      <c r="X463" s="654"/>
      <c r="Y463" s="654"/>
      <c r="Z463" s="654"/>
    </row>
    <row r="464" ht="15.75" customHeight="1">
      <c r="A464" s="654"/>
      <c r="B464" s="483"/>
      <c r="C464" s="654"/>
      <c r="D464" s="654"/>
      <c r="E464" s="654"/>
      <c r="F464" s="658"/>
      <c r="G464" s="654"/>
      <c r="H464" s="658"/>
      <c r="I464" s="658"/>
      <c r="J464" s="658"/>
      <c r="K464" s="658"/>
      <c r="L464" s="658"/>
      <c r="M464" s="654"/>
      <c r="N464" s="654"/>
      <c r="O464" s="654"/>
      <c r="P464" s="654"/>
      <c r="Q464" s="654"/>
      <c r="R464" s="654"/>
      <c r="S464" s="654"/>
      <c r="T464" s="654"/>
      <c r="U464" s="654"/>
      <c r="V464" s="654"/>
      <c r="W464" s="654"/>
      <c r="X464" s="654"/>
      <c r="Y464" s="654"/>
      <c r="Z464" s="654"/>
    </row>
    <row r="465" ht="15.75" customHeight="1">
      <c r="A465" s="654"/>
      <c r="B465" s="483"/>
      <c r="C465" s="654"/>
      <c r="D465" s="654"/>
      <c r="E465" s="654"/>
      <c r="F465" s="658"/>
      <c r="G465" s="654"/>
      <c r="H465" s="658"/>
      <c r="I465" s="658"/>
      <c r="J465" s="658"/>
      <c r="K465" s="658"/>
      <c r="L465" s="658"/>
      <c r="M465" s="654"/>
      <c r="N465" s="654"/>
      <c r="O465" s="654"/>
      <c r="P465" s="654"/>
      <c r="Q465" s="654"/>
      <c r="R465" s="654"/>
      <c r="S465" s="654"/>
      <c r="T465" s="654"/>
      <c r="U465" s="654"/>
      <c r="V465" s="654"/>
      <c r="W465" s="654"/>
      <c r="X465" s="654"/>
      <c r="Y465" s="654"/>
      <c r="Z465" s="654"/>
    </row>
    <row r="466" ht="15.75" customHeight="1">
      <c r="A466" s="654"/>
      <c r="B466" s="483"/>
      <c r="C466" s="654"/>
      <c r="D466" s="654"/>
      <c r="E466" s="654"/>
      <c r="F466" s="658"/>
      <c r="G466" s="654"/>
      <c r="H466" s="658"/>
      <c r="I466" s="658"/>
      <c r="J466" s="658"/>
      <c r="K466" s="658"/>
      <c r="L466" s="658"/>
      <c r="M466" s="654"/>
      <c r="N466" s="654"/>
      <c r="O466" s="654"/>
      <c r="P466" s="654"/>
      <c r="Q466" s="654"/>
      <c r="R466" s="654"/>
      <c r="S466" s="654"/>
      <c r="T466" s="654"/>
      <c r="U466" s="654"/>
      <c r="V466" s="654"/>
      <c r="W466" s="654"/>
      <c r="X466" s="654"/>
      <c r="Y466" s="654"/>
      <c r="Z466" s="654"/>
    </row>
    <row r="467" ht="15.75" customHeight="1">
      <c r="A467" s="654"/>
      <c r="B467" s="483"/>
      <c r="C467" s="654"/>
      <c r="D467" s="654"/>
      <c r="E467" s="654"/>
      <c r="F467" s="658"/>
      <c r="G467" s="654"/>
      <c r="H467" s="658"/>
      <c r="I467" s="658"/>
      <c r="J467" s="658"/>
      <c r="K467" s="658"/>
      <c r="L467" s="658"/>
      <c r="M467" s="654"/>
      <c r="N467" s="654"/>
      <c r="O467" s="654"/>
      <c r="P467" s="654"/>
      <c r="Q467" s="654"/>
      <c r="R467" s="654"/>
      <c r="S467" s="654"/>
      <c r="T467" s="654"/>
      <c r="U467" s="654"/>
      <c r="V467" s="654"/>
      <c r="W467" s="654"/>
      <c r="X467" s="654"/>
      <c r="Y467" s="654"/>
      <c r="Z467" s="654"/>
    </row>
    <row r="468" ht="15.75" customHeight="1">
      <c r="A468" s="654"/>
      <c r="B468" s="483"/>
      <c r="C468" s="654"/>
      <c r="D468" s="654"/>
      <c r="E468" s="654"/>
      <c r="F468" s="658"/>
      <c r="G468" s="654"/>
      <c r="H468" s="658"/>
      <c r="I468" s="658"/>
      <c r="J468" s="658"/>
      <c r="K468" s="658"/>
      <c r="L468" s="658"/>
      <c r="M468" s="654"/>
      <c r="N468" s="654"/>
      <c r="O468" s="654"/>
      <c r="P468" s="654"/>
      <c r="Q468" s="654"/>
      <c r="R468" s="654"/>
      <c r="S468" s="654"/>
      <c r="T468" s="654"/>
      <c r="U468" s="654"/>
      <c r="V468" s="654"/>
      <c r="W468" s="654"/>
      <c r="X468" s="654"/>
      <c r="Y468" s="654"/>
      <c r="Z468" s="654"/>
    </row>
    <row r="469" ht="15.75" customHeight="1">
      <c r="A469" s="654"/>
      <c r="B469" s="483"/>
      <c r="C469" s="654"/>
      <c r="D469" s="654"/>
      <c r="E469" s="654"/>
      <c r="F469" s="658"/>
      <c r="G469" s="654"/>
      <c r="H469" s="658"/>
      <c r="I469" s="658"/>
      <c r="J469" s="658"/>
      <c r="K469" s="658"/>
      <c r="L469" s="658"/>
      <c r="M469" s="654"/>
      <c r="N469" s="654"/>
      <c r="O469" s="654"/>
      <c r="P469" s="654"/>
      <c r="Q469" s="654"/>
      <c r="R469" s="654"/>
      <c r="S469" s="654"/>
      <c r="T469" s="654"/>
      <c r="U469" s="654"/>
      <c r="V469" s="654"/>
      <c r="W469" s="654"/>
      <c r="X469" s="654"/>
      <c r="Y469" s="654"/>
      <c r="Z469" s="654"/>
    </row>
    <row r="470" ht="15.75" customHeight="1">
      <c r="A470" s="654"/>
      <c r="B470" s="483"/>
      <c r="C470" s="654"/>
      <c r="D470" s="654"/>
      <c r="E470" s="654"/>
      <c r="F470" s="658"/>
      <c r="G470" s="654"/>
      <c r="H470" s="658"/>
      <c r="I470" s="658"/>
      <c r="J470" s="658"/>
      <c r="K470" s="658"/>
      <c r="L470" s="658"/>
      <c r="M470" s="654"/>
      <c r="N470" s="654"/>
      <c r="O470" s="654"/>
      <c r="P470" s="654"/>
      <c r="Q470" s="654"/>
      <c r="R470" s="654"/>
      <c r="S470" s="654"/>
      <c r="T470" s="654"/>
      <c r="U470" s="654"/>
      <c r="V470" s="654"/>
      <c r="W470" s="654"/>
      <c r="X470" s="654"/>
      <c r="Y470" s="654"/>
      <c r="Z470" s="654"/>
    </row>
    <row r="471" ht="15.75" customHeight="1">
      <c r="A471" s="654"/>
      <c r="B471" s="483"/>
      <c r="C471" s="654"/>
      <c r="D471" s="654"/>
      <c r="E471" s="654"/>
      <c r="F471" s="658"/>
      <c r="G471" s="654"/>
      <c r="H471" s="658"/>
      <c r="I471" s="658"/>
      <c r="J471" s="658"/>
      <c r="K471" s="658"/>
      <c r="L471" s="658"/>
      <c r="M471" s="654"/>
      <c r="N471" s="654"/>
      <c r="O471" s="654"/>
      <c r="P471" s="654"/>
      <c r="Q471" s="654"/>
      <c r="R471" s="654"/>
      <c r="S471" s="654"/>
      <c r="T471" s="654"/>
      <c r="U471" s="654"/>
      <c r="V471" s="654"/>
      <c r="W471" s="654"/>
      <c r="X471" s="654"/>
      <c r="Y471" s="654"/>
      <c r="Z471" s="654"/>
    </row>
    <row r="472" ht="15.75" customHeight="1">
      <c r="A472" s="654"/>
      <c r="B472" s="483"/>
      <c r="C472" s="654"/>
      <c r="D472" s="654"/>
      <c r="E472" s="654"/>
      <c r="F472" s="658"/>
      <c r="G472" s="654"/>
      <c r="H472" s="658"/>
      <c r="I472" s="658"/>
      <c r="J472" s="658"/>
      <c r="K472" s="658"/>
      <c r="L472" s="658"/>
      <c r="M472" s="654"/>
      <c r="N472" s="654"/>
      <c r="O472" s="654"/>
      <c r="P472" s="654"/>
      <c r="Q472" s="654"/>
      <c r="R472" s="654"/>
      <c r="S472" s="654"/>
      <c r="T472" s="654"/>
      <c r="U472" s="654"/>
      <c r="V472" s="654"/>
      <c r="W472" s="654"/>
      <c r="X472" s="654"/>
      <c r="Y472" s="654"/>
      <c r="Z472" s="654"/>
    </row>
    <row r="473" ht="15.75" customHeight="1">
      <c r="A473" s="654"/>
      <c r="B473" s="483"/>
      <c r="C473" s="654"/>
      <c r="D473" s="654"/>
      <c r="E473" s="654"/>
      <c r="F473" s="658"/>
      <c r="G473" s="654"/>
      <c r="H473" s="658"/>
      <c r="I473" s="658"/>
      <c r="J473" s="658"/>
      <c r="K473" s="658"/>
      <c r="L473" s="658"/>
      <c r="M473" s="654"/>
      <c r="N473" s="654"/>
      <c r="O473" s="654"/>
      <c r="P473" s="654"/>
      <c r="Q473" s="654"/>
      <c r="R473" s="654"/>
      <c r="S473" s="654"/>
      <c r="T473" s="654"/>
      <c r="U473" s="654"/>
      <c r="V473" s="654"/>
      <c r="W473" s="654"/>
      <c r="X473" s="654"/>
      <c r="Y473" s="654"/>
      <c r="Z473" s="654"/>
    </row>
    <row r="474" ht="15.75" customHeight="1">
      <c r="A474" s="654"/>
      <c r="B474" s="483"/>
      <c r="C474" s="654"/>
      <c r="D474" s="654"/>
      <c r="E474" s="654"/>
      <c r="F474" s="658"/>
      <c r="G474" s="654"/>
      <c r="H474" s="658"/>
      <c r="I474" s="658"/>
      <c r="J474" s="658"/>
      <c r="K474" s="658"/>
      <c r="L474" s="658"/>
      <c r="M474" s="654"/>
      <c r="N474" s="654"/>
      <c r="O474" s="654"/>
      <c r="P474" s="654"/>
      <c r="Q474" s="654"/>
      <c r="R474" s="654"/>
      <c r="S474" s="654"/>
      <c r="T474" s="654"/>
      <c r="U474" s="654"/>
      <c r="V474" s="654"/>
      <c r="W474" s="654"/>
      <c r="X474" s="654"/>
      <c r="Y474" s="654"/>
      <c r="Z474" s="654"/>
    </row>
    <row r="475" ht="15.75" customHeight="1">
      <c r="A475" s="654"/>
      <c r="B475" s="483"/>
      <c r="C475" s="654"/>
      <c r="D475" s="654"/>
      <c r="E475" s="654"/>
      <c r="F475" s="658"/>
      <c r="G475" s="654"/>
      <c r="H475" s="658"/>
      <c r="I475" s="658"/>
      <c r="J475" s="658"/>
      <c r="K475" s="658"/>
      <c r="L475" s="658"/>
      <c r="M475" s="654"/>
      <c r="N475" s="654"/>
      <c r="O475" s="654"/>
      <c r="P475" s="654"/>
      <c r="Q475" s="654"/>
      <c r="R475" s="654"/>
      <c r="S475" s="654"/>
      <c r="T475" s="654"/>
      <c r="U475" s="654"/>
      <c r="V475" s="654"/>
      <c r="W475" s="654"/>
      <c r="X475" s="654"/>
      <c r="Y475" s="654"/>
      <c r="Z475" s="654"/>
    </row>
    <row r="476" ht="15.75" customHeight="1">
      <c r="A476" s="654"/>
      <c r="B476" s="483"/>
      <c r="C476" s="654"/>
      <c r="D476" s="654"/>
      <c r="E476" s="654"/>
      <c r="F476" s="658"/>
      <c r="G476" s="654"/>
      <c r="H476" s="658"/>
      <c r="I476" s="658"/>
      <c r="J476" s="658"/>
      <c r="K476" s="658"/>
      <c r="L476" s="658"/>
      <c r="M476" s="654"/>
      <c r="N476" s="654"/>
      <c r="O476" s="654"/>
      <c r="P476" s="654"/>
      <c r="Q476" s="654"/>
      <c r="R476" s="654"/>
      <c r="S476" s="654"/>
      <c r="T476" s="654"/>
      <c r="U476" s="654"/>
      <c r="V476" s="654"/>
      <c r="W476" s="654"/>
      <c r="X476" s="654"/>
      <c r="Y476" s="654"/>
      <c r="Z476" s="654"/>
    </row>
    <row r="477" ht="15.75" customHeight="1">
      <c r="A477" s="654"/>
      <c r="B477" s="483"/>
      <c r="C477" s="654"/>
      <c r="D477" s="654"/>
      <c r="E477" s="654"/>
      <c r="F477" s="658"/>
      <c r="G477" s="654"/>
      <c r="H477" s="658"/>
      <c r="I477" s="658"/>
      <c r="J477" s="658"/>
      <c r="K477" s="658"/>
      <c r="L477" s="658"/>
      <c r="M477" s="654"/>
      <c r="N477" s="654"/>
      <c r="O477" s="654"/>
      <c r="P477" s="654"/>
      <c r="Q477" s="654"/>
      <c r="R477" s="654"/>
      <c r="S477" s="654"/>
      <c r="T477" s="654"/>
      <c r="U477" s="654"/>
      <c r="V477" s="654"/>
      <c r="W477" s="654"/>
      <c r="X477" s="654"/>
      <c r="Y477" s="654"/>
      <c r="Z477" s="654"/>
    </row>
    <row r="478" ht="15.75" customHeight="1">
      <c r="A478" s="654"/>
      <c r="B478" s="483"/>
      <c r="C478" s="654"/>
      <c r="D478" s="654"/>
      <c r="E478" s="654"/>
      <c r="F478" s="658"/>
      <c r="G478" s="654"/>
      <c r="H478" s="658"/>
      <c r="I478" s="658"/>
      <c r="J478" s="658"/>
      <c r="K478" s="658"/>
      <c r="L478" s="658"/>
      <c r="M478" s="654"/>
      <c r="N478" s="654"/>
      <c r="O478" s="654"/>
      <c r="P478" s="654"/>
      <c r="Q478" s="654"/>
      <c r="R478" s="654"/>
      <c r="S478" s="654"/>
      <c r="T478" s="654"/>
      <c r="U478" s="654"/>
      <c r="V478" s="654"/>
      <c r="W478" s="654"/>
      <c r="X478" s="654"/>
      <c r="Y478" s="654"/>
      <c r="Z478" s="654"/>
    </row>
    <row r="479" ht="15.75" customHeight="1">
      <c r="A479" s="654"/>
      <c r="B479" s="483"/>
      <c r="C479" s="654"/>
      <c r="D479" s="654"/>
      <c r="E479" s="654"/>
      <c r="F479" s="658"/>
      <c r="G479" s="654"/>
      <c r="H479" s="658"/>
      <c r="I479" s="658"/>
      <c r="J479" s="658"/>
      <c r="K479" s="658"/>
      <c r="L479" s="658"/>
      <c r="M479" s="654"/>
      <c r="N479" s="654"/>
      <c r="O479" s="654"/>
      <c r="P479" s="654"/>
      <c r="Q479" s="654"/>
      <c r="R479" s="654"/>
      <c r="S479" s="654"/>
      <c r="T479" s="654"/>
      <c r="U479" s="654"/>
      <c r="V479" s="654"/>
      <c r="W479" s="654"/>
      <c r="X479" s="654"/>
      <c r="Y479" s="654"/>
      <c r="Z479" s="654"/>
    </row>
    <row r="480" ht="15.75" customHeight="1">
      <c r="A480" s="654"/>
      <c r="B480" s="483"/>
      <c r="C480" s="654"/>
      <c r="D480" s="654"/>
      <c r="E480" s="654"/>
      <c r="F480" s="658"/>
      <c r="G480" s="654"/>
      <c r="H480" s="658"/>
      <c r="I480" s="658"/>
      <c r="J480" s="658"/>
      <c r="K480" s="658"/>
      <c r="L480" s="658"/>
      <c r="M480" s="654"/>
      <c r="N480" s="654"/>
      <c r="O480" s="654"/>
      <c r="P480" s="654"/>
      <c r="Q480" s="654"/>
      <c r="R480" s="654"/>
      <c r="S480" s="654"/>
      <c r="T480" s="654"/>
      <c r="U480" s="654"/>
      <c r="V480" s="654"/>
      <c r="W480" s="654"/>
      <c r="X480" s="654"/>
      <c r="Y480" s="654"/>
      <c r="Z480" s="654"/>
    </row>
    <row r="481" ht="15.75" customHeight="1">
      <c r="A481" s="654"/>
      <c r="B481" s="483"/>
      <c r="C481" s="654"/>
      <c r="D481" s="654"/>
      <c r="E481" s="654"/>
      <c r="F481" s="658"/>
      <c r="G481" s="654"/>
      <c r="H481" s="658"/>
      <c r="I481" s="658"/>
      <c r="J481" s="658"/>
      <c r="K481" s="658"/>
      <c r="L481" s="658"/>
      <c r="M481" s="654"/>
      <c r="N481" s="654"/>
      <c r="O481" s="654"/>
      <c r="P481" s="654"/>
      <c r="Q481" s="654"/>
      <c r="R481" s="654"/>
      <c r="S481" s="654"/>
      <c r="T481" s="654"/>
      <c r="U481" s="654"/>
      <c r="V481" s="654"/>
      <c r="W481" s="654"/>
      <c r="X481" s="654"/>
      <c r="Y481" s="654"/>
      <c r="Z481" s="654"/>
    </row>
    <row r="482" ht="15.75" customHeight="1">
      <c r="A482" s="654"/>
      <c r="B482" s="483"/>
      <c r="C482" s="654"/>
      <c r="D482" s="654"/>
      <c r="E482" s="654"/>
      <c r="F482" s="658"/>
      <c r="G482" s="654"/>
      <c r="H482" s="658"/>
      <c r="I482" s="658"/>
      <c r="J482" s="658"/>
      <c r="K482" s="658"/>
      <c r="L482" s="658"/>
      <c r="M482" s="654"/>
      <c r="N482" s="654"/>
      <c r="O482" s="654"/>
      <c r="P482" s="654"/>
      <c r="Q482" s="654"/>
      <c r="R482" s="654"/>
      <c r="S482" s="654"/>
      <c r="T482" s="654"/>
      <c r="U482" s="654"/>
      <c r="V482" s="654"/>
      <c r="W482" s="654"/>
      <c r="X482" s="654"/>
      <c r="Y482" s="654"/>
      <c r="Z482" s="654"/>
    </row>
    <row r="483" ht="15.75" customHeight="1">
      <c r="A483" s="654"/>
      <c r="B483" s="483"/>
      <c r="C483" s="654"/>
      <c r="D483" s="654"/>
      <c r="E483" s="654"/>
      <c r="F483" s="658"/>
      <c r="G483" s="654"/>
      <c r="H483" s="658"/>
      <c r="I483" s="658"/>
      <c r="J483" s="658"/>
      <c r="K483" s="658"/>
      <c r="L483" s="658"/>
      <c r="M483" s="654"/>
      <c r="N483" s="654"/>
      <c r="O483" s="654"/>
      <c r="P483" s="654"/>
      <c r="Q483" s="654"/>
      <c r="R483" s="654"/>
      <c r="S483" s="654"/>
      <c r="T483" s="654"/>
      <c r="U483" s="654"/>
      <c r="V483" s="654"/>
      <c r="W483" s="654"/>
      <c r="X483" s="654"/>
      <c r="Y483" s="654"/>
      <c r="Z483" s="654"/>
    </row>
    <row r="484" ht="15.75" customHeight="1">
      <c r="A484" s="654"/>
      <c r="B484" s="483"/>
      <c r="C484" s="654"/>
      <c r="D484" s="654"/>
      <c r="E484" s="654"/>
      <c r="F484" s="658"/>
      <c r="G484" s="654"/>
      <c r="H484" s="658"/>
      <c r="I484" s="658"/>
      <c r="J484" s="658"/>
      <c r="K484" s="658"/>
      <c r="L484" s="658"/>
      <c r="M484" s="654"/>
      <c r="N484" s="654"/>
      <c r="O484" s="654"/>
      <c r="P484" s="654"/>
      <c r="Q484" s="654"/>
      <c r="R484" s="654"/>
      <c r="S484" s="654"/>
      <c r="T484" s="654"/>
      <c r="U484" s="654"/>
      <c r="V484" s="654"/>
      <c r="W484" s="654"/>
      <c r="X484" s="654"/>
      <c r="Y484" s="654"/>
      <c r="Z484" s="654"/>
    </row>
    <row r="485" ht="15.75" customHeight="1">
      <c r="A485" s="654"/>
      <c r="B485" s="483"/>
      <c r="C485" s="654"/>
      <c r="D485" s="654"/>
      <c r="E485" s="654"/>
      <c r="F485" s="658"/>
      <c r="G485" s="654"/>
      <c r="H485" s="658"/>
      <c r="I485" s="658"/>
      <c r="J485" s="658"/>
      <c r="K485" s="658"/>
      <c r="L485" s="658"/>
      <c r="M485" s="654"/>
      <c r="N485" s="654"/>
      <c r="O485" s="654"/>
      <c r="P485" s="654"/>
      <c r="Q485" s="654"/>
      <c r="R485" s="654"/>
      <c r="S485" s="654"/>
      <c r="T485" s="654"/>
      <c r="U485" s="654"/>
      <c r="V485" s="654"/>
      <c r="W485" s="654"/>
      <c r="X485" s="654"/>
      <c r="Y485" s="654"/>
      <c r="Z485" s="654"/>
    </row>
    <row r="486" ht="15.75" customHeight="1">
      <c r="A486" s="654"/>
      <c r="B486" s="483"/>
      <c r="C486" s="654"/>
      <c r="D486" s="654"/>
      <c r="E486" s="654"/>
      <c r="F486" s="658"/>
      <c r="G486" s="654"/>
      <c r="H486" s="658"/>
      <c r="I486" s="658"/>
      <c r="J486" s="658"/>
      <c r="K486" s="658"/>
      <c r="L486" s="658"/>
      <c r="M486" s="654"/>
      <c r="N486" s="654"/>
      <c r="O486" s="654"/>
      <c r="P486" s="654"/>
      <c r="Q486" s="654"/>
      <c r="R486" s="654"/>
      <c r="S486" s="654"/>
      <c r="T486" s="654"/>
      <c r="U486" s="654"/>
      <c r="V486" s="654"/>
      <c r="W486" s="654"/>
      <c r="X486" s="654"/>
      <c r="Y486" s="654"/>
      <c r="Z486" s="654"/>
    </row>
    <row r="487" ht="15.75" customHeight="1">
      <c r="A487" s="654"/>
      <c r="B487" s="483"/>
      <c r="C487" s="654"/>
      <c r="D487" s="654"/>
      <c r="E487" s="654"/>
      <c r="F487" s="658"/>
      <c r="G487" s="654"/>
      <c r="H487" s="658"/>
      <c r="I487" s="658"/>
      <c r="J487" s="658"/>
      <c r="K487" s="658"/>
      <c r="L487" s="658"/>
      <c r="M487" s="654"/>
      <c r="N487" s="654"/>
      <c r="O487" s="654"/>
      <c r="P487" s="654"/>
      <c r="Q487" s="654"/>
      <c r="R487" s="654"/>
      <c r="S487" s="654"/>
      <c r="T487" s="654"/>
      <c r="U487" s="654"/>
      <c r="V487" s="654"/>
      <c r="W487" s="654"/>
      <c r="X487" s="654"/>
      <c r="Y487" s="654"/>
      <c r="Z487" s="654"/>
    </row>
    <row r="488" ht="15.75" customHeight="1">
      <c r="A488" s="654"/>
      <c r="B488" s="483"/>
      <c r="C488" s="654"/>
      <c r="D488" s="654"/>
      <c r="E488" s="654"/>
      <c r="F488" s="658"/>
      <c r="G488" s="654"/>
      <c r="H488" s="658"/>
      <c r="I488" s="658"/>
      <c r="J488" s="658"/>
      <c r="K488" s="658"/>
      <c r="L488" s="658"/>
      <c r="M488" s="654"/>
      <c r="N488" s="654"/>
      <c r="O488" s="654"/>
      <c r="P488" s="654"/>
      <c r="Q488" s="654"/>
      <c r="R488" s="654"/>
      <c r="S488" s="654"/>
      <c r="T488" s="654"/>
      <c r="U488" s="654"/>
      <c r="V488" s="654"/>
      <c r="W488" s="654"/>
      <c r="X488" s="654"/>
      <c r="Y488" s="654"/>
      <c r="Z488" s="654"/>
    </row>
    <row r="489" ht="15.75" customHeight="1">
      <c r="A489" s="654"/>
      <c r="B489" s="483"/>
      <c r="C489" s="654"/>
      <c r="D489" s="654"/>
      <c r="E489" s="654"/>
      <c r="F489" s="658"/>
      <c r="G489" s="654"/>
      <c r="H489" s="658"/>
      <c r="I489" s="658"/>
      <c r="J489" s="658"/>
      <c r="K489" s="658"/>
      <c r="L489" s="658"/>
      <c r="M489" s="654"/>
      <c r="N489" s="654"/>
      <c r="O489" s="654"/>
      <c r="P489" s="654"/>
      <c r="Q489" s="654"/>
      <c r="R489" s="654"/>
      <c r="S489" s="654"/>
      <c r="T489" s="654"/>
      <c r="U489" s="654"/>
      <c r="V489" s="654"/>
      <c r="W489" s="654"/>
      <c r="X489" s="654"/>
      <c r="Y489" s="654"/>
      <c r="Z489" s="654"/>
    </row>
    <row r="490" ht="15.75" customHeight="1">
      <c r="A490" s="654"/>
      <c r="B490" s="483"/>
      <c r="C490" s="654"/>
      <c r="D490" s="654"/>
      <c r="E490" s="654"/>
      <c r="F490" s="658"/>
      <c r="G490" s="654"/>
      <c r="H490" s="658"/>
      <c r="I490" s="658"/>
      <c r="J490" s="658"/>
      <c r="K490" s="658"/>
      <c r="L490" s="658"/>
      <c r="M490" s="654"/>
      <c r="N490" s="654"/>
      <c r="O490" s="654"/>
      <c r="P490" s="654"/>
      <c r="Q490" s="654"/>
      <c r="R490" s="654"/>
      <c r="S490" s="654"/>
      <c r="T490" s="654"/>
      <c r="U490" s="654"/>
      <c r="V490" s="654"/>
      <c r="W490" s="654"/>
      <c r="X490" s="654"/>
      <c r="Y490" s="654"/>
      <c r="Z490" s="654"/>
    </row>
    <row r="491" ht="15.75" customHeight="1">
      <c r="A491" s="654"/>
      <c r="B491" s="483"/>
      <c r="C491" s="654"/>
      <c r="D491" s="654"/>
      <c r="E491" s="654"/>
      <c r="F491" s="658"/>
      <c r="G491" s="654"/>
      <c r="H491" s="658"/>
      <c r="I491" s="658"/>
      <c r="J491" s="658"/>
      <c r="K491" s="658"/>
      <c r="L491" s="658"/>
      <c r="M491" s="654"/>
      <c r="N491" s="654"/>
      <c r="O491" s="654"/>
      <c r="P491" s="654"/>
      <c r="Q491" s="654"/>
      <c r="R491" s="654"/>
      <c r="S491" s="654"/>
      <c r="T491" s="654"/>
      <c r="U491" s="654"/>
      <c r="V491" s="654"/>
      <c r="W491" s="654"/>
      <c r="X491" s="654"/>
      <c r="Y491" s="654"/>
      <c r="Z491" s="654"/>
    </row>
    <row r="492" ht="15.75" customHeight="1">
      <c r="A492" s="654"/>
      <c r="B492" s="483"/>
      <c r="C492" s="654"/>
      <c r="D492" s="654"/>
      <c r="E492" s="654"/>
      <c r="F492" s="658"/>
      <c r="G492" s="654"/>
      <c r="H492" s="658"/>
      <c r="I492" s="658"/>
      <c r="J492" s="658"/>
      <c r="K492" s="658"/>
      <c r="L492" s="658"/>
      <c r="M492" s="654"/>
      <c r="N492" s="654"/>
      <c r="O492" s="654"/>
      <c r="P492" s="654"/>
      <c r="Q492" s="654"/>
      <c r="R492" s="654"/>
      <c r="S492" s="654"/>
      <c r="T492" s="654"/>
      <c r="U492" s="654"/>
      <c r="V492" s="654"/>
      <c r="W492" s="654"/>
      <c r="X492" s="654"/>
      <c r="Y492" s="654"/>
      <c r="Z492" s="654"/>
    </row>
    <row r="493" ht="15.75" customHeight="1">
      <c r="A493" s="654"/>
      <c r="B493" s="483"/>
      <c r="C493" s="654"/>
      <c r="D493" s="654"/>
      <c r="E493" s="654"/>
      <c r="F493" s="658"/>
      <c r="G493" s="654"/>
      <c r="H493" s="658"/>
      <c r="I493" s="658"/>
      <c r="J493" s="658"/>
      <c r="K493" s="658"/>
      <c r="L493" s="658"/>
      <c r="M493" s="654"/>
      <c r="N493" s="654"/>
      <c r="O493" s="654"/>
      <c r="P493" s="654"/>
      <c r="Q493" s="654"/>
      <c r="R493" s="654"/>
      <c r="S493" s="654"/>
      <c r="T493" s="654"/>
      <c r="U493" s="654"/>
      <c r="V493" s="654"/>
      <c r="W493" s="654"/>
      <c r="X493" s="654"/>
      <c r="Y493" s="654"/>
      <c r="Z493" s="654"/>
    </row>
    <row r="494" ht="15.75" customHeight="1">
      <c r="A494" s="654"/>
      <c r="B494" s="483"/>
      <c r="C494" s="654"/>
      <c r="D494" s="654"/>
      <c r="E494" s="654"/>
      <c r="F494" s="658"/>
      <c r="G494" s="654"/>
      <c r="H494" s="658"/>
      <c r="I494" s="658"/>
      <c r="J494" s="658"/>
      <c r="K494" s="658"/>
      <c r="L494" s="658"/>
      <c r="M494" s="654"/>
      <c r="N494" s="654"/>
      <c r="O494" s="654"/>
      <c r="P494" s="654"/>
      <c r="Q494" s="654"/>
      <c r="R494" s="654"/>
      <c r="S494" s="654"/>
      <c r="T494" s="654"/>
      <c r="U494" s="654"/>
      <c r="V494" s="654"/>
      <c r="W494" s="654"/>
      <c r="X494" s="654"/>
      <c r="Y494" s="654"/>
      <c r="Z494" s="654"/>
    </row>
    <row r="495" ht="15.75" customHeight="1">
      <c r="A495" s="654"/>
      <c r="B495" s="483"/>
      <c r="C495" s="654"/>
      <c r="D495" s="654"/>
      <c r="E495" s="654"/>
      <c r="F495" s="658"/>
      <c r="G495" s="654"/>
      <c r="H495" s="658"/>
      <c r="I495" s="658"/>
      <c r="J495" s="658"/>
      <c r="K495" s="658"/>
      <c r="L495" s="658"/>
      <c r="M495" s="654"/>
      <c r="N495" s="654"/>
      <c r="O495" s="654"/>
      <c r="P495" s="654"/>
      <c r="Q495" s="654"/>
      <c r="R495" s="654"/>
      <c r="S495" s="654"/>
      <c r="T495" s="654"/>
      <c r="U495" s="654"/>
      <c r="V495" s="654"/>
      <c r="W495" s="654"/>
      <c r="X495" s="654"/>
      <c r="Y495" s="654"/>
      <c r="Z495" s="654"/>
    </row>
    <row r="496" ht="15.75" customHeight="1">
      <c r="A496" s="654"/>
      <c r="B496" s="483"/>
      <c r="C496" s="654"/>
      <c r="D496" s="654"/>
      <c r="E496" s="654"/>
      <c r="F496" s="658"/>
      <c r="G496" s="654"/>
      <c r="H496" s="658"/>
      <c r="I496" s="658"/>
      <c r="J496" s="658"/>
      <c r="K496" s="658"/>
      <c r="L496" s="658"/>
      <c r="M496" s="654"/>
      <c r="N496" s="654"/>
      <c r="O496" s="654"/>
      <c r="P496" s="654"/>
      <c r="Q496" s="654"/>
      <c r="R496" s="654"/>
      <c r="S496" s="654"/>
      <c r="T496" s="654"/>
      <c r="U496" s="654"/>
      <c r="V496" s="654"/>
      <c r="W496" s="654"/>
      <c r="X496" s="654"/>
      <c r="Y496" s="654"/>
      <c r="Z496" s="654"/>
    </row>
    <row r="497" ht="15.75" customHeight="1">
      <c r="A497" s="654"/>
      <c r="B497" s="483"/>
      <c r="C497" s="654"/>
      <c r="D497" s="654"/>
      <c r="E497" s="654"/>
      <c r="F497" s="658"/>
      <c r="G497" s="654"/>
      <c r="H497" s="658"/>
      <c r="I497" s="658"/>
      <c r="J497" s="658"/>
      <c r="K497" s="658"/>
      <c r="L497" s="658"/>
      <c r="M497" s="654"/>
      <c r="N497" s="654"/>
      <c r="O497" s="654"/>
      <c r="P497" s="654"/>
      <c r="Q497" s="654"/>
      <c r="R497" s="654"/>
      <c r="S497" s="654"/>
      <c r="T497" s="654"/>
      <c r="U497" s="654"/>
      <c r="V497" s="654"/>
      <c r="W497" s="654"/>
      <c r="X497" s="654"/>
      <c r="Y497" s="654"/>
      <c r="Z497" s="654"/>
    </row>
    <row r="498" ht="15.75" customHeight="1">
      <c r="A498" s="654"/>
      <c r="B498" s="483"/>
      <c r="C498" s="654"/>
      <c r="D498" s="654"/>
      <c r="E498" s="654"/>
      <c r="F498" s="658"/>
      <c r="G498" s="654"/>
      <c r="H498" s="658"/>
      <c r="I498" s="658"/>
      <c r="J498" s="658"/>
      <c r="K498" s="658"/>
      <c r="L498" s="658"/>
      <c r="M498" s="654"/>
      <c r="N498" s="654"/>
      <c r="O498" s="654"/>
      <c r="P498" s="654"/>
      <c r="Q498" s="654"/>
      <c r="R498" s="654"/>
      <c r="S498" s="654"/>
      <c r="T498" s="654"/>
      <c r="U498" s="654"/>
      <c r="V498" s="654"/>
      <c r="W498" s="654"/>
      <c r="X498" s="654"/>
      <c r="Y498" s="654"/>
      <c r="Z498" s="654"/>
    </row>
    <row r="499" ht="15.75" customHeight="1">
      <c r="A499" s="654"/>
      <c r="B499" s="483"/>
      <c r="C499" s="654"/>
      <c r="D499" s="654"/>
      <c r="E499" s="654"/>
      <c r="F499" s="658"/>
      <c r="G499" s="654"/>
      <c r="H499" s="658"/>
      <c r="I499" s="658"/>
      <c r="J499" s="658"/>
      <c r="K499" s="658"/>
      <c r="L499" s="658"/>
      <c r="M499" s="654"/>
      <c r="N499" s="654"/>
      <c r="O499" s="654"/>
      <c r="P499" s="654"/>
      <c r="Q499" s="654"/>
      <c r="R499" s="654"/>
      <c r="S499" s="654"/>
      <c r="T499" s="654"/>
      <c r="U499" s="654"/>
      <c r="V499" s="654"/>
      <c r="W499" s="654"/>
      <c r="X499" s="654"/>
      <c r="Y499" s="654"/>
      <c r="Z499" s="654"/>
    </row>
    <row r="500" ht="15.75" customHeight="1">
      <c r="A500" s="654"/>
      <c r="B500" s="483"/>
      <c r="C500" s="654"/>
      <c r="D500" s="654"/>
      <c r="E500" s="654"/>
      <c r="F500" s="658"/>
      <c r="G500" s="654"/>
      <c r="H500" s="658"/>
      <c r="I500" s="658"/>
      <c r="J500" s="658"/>
      <c r="K500" s="658"/>
      <c r="L500" s="658"/>
      <c r="M500" s="654"/>
      <c r="N500" s="654"/>
      <c r="O500" s="654"/>
      <c r="P500" s="654"/>
      <c r="Q500" s="654"/>
      <c r="R500" s="654"/>
      <c r="S500" s="654"/>
      <c r="T500" s="654"/>
      <c r="U500" s="654"/>
      <c r="V500" s="654"/>
      <c r="W500" s="654"/>
      <c r="X500" s="654"/>
      <c r="Y500" s="654"/>
      <c r="Z500" s="654"/>
    </row>
    <row r="501" ht="15.75" customHeight="1">
      <c r="A501" s="654"/>
      <c r="B501" s="483"/>
      <c r="C501" s="654"/>
      <c r="D501" s="654"/>
      <c r="E501" s="654"/>
      <c r="F501" s="658"/>
      <c r="G501" s="654"/>
      <c r="H501" s="658"/>
      <c r="I501" s="658"/>
      <c r="J501" s="658"/>
      <c r="K501" s="658"/>
      <c r="L501" s="658"/>
      <c r="M501" s="654"/>
      <c r="N501" s="654"/>
      <c r="O501" s="654"/>
      <c r="P501" s="654"/>
      <c r="Q501" s="654"/>
      <c r="R501" s="654"/>
      <c r="S501" s="654"/>
      <c r="T501" s="654"/>
      <c r="U501" s="654"/>
      <c r="V501" s="654"/>
      <c r="W501" s="654"/>
      <c r="X501" s="654"/>
      <c r="Y501" s="654"/>
      <c r="Z501" s="654"/>
    </row>
    <row r="502" ht="15.75" customHeight="1">
      <c r="A502" s="654"/>
      <c r="B502" s="483"/>
      <c r="C502" s="654"/>
      <c r="D502" s="654"/>
      <c r="E502" s="654"/>
      <c r="F502" s="658"/>
      <c r="G502" s="654"/>
      <c r="H502" s="658"/>
      <c r="I502" s="658"/>
      <c r="J502" s="658"/>
      <c r="K502" s="658"/>
      <c r="L502" s="658"/>
      <c r="M502" s="654"/>
      <c r="N502" s="654"/>
      <c r="O502" s="654"/>
      <c r="P502" s="654"/>
      <c r="Q502" s="654"/>
      <c r="R502" s="654"/>
      <c r="S502" s="654"/>
      <c r="T502" s="654"/>
      <c r="U502" s="654"/>
      <c r="V502" s="654"/>
      <c r="W502" s="654"/>
      <c r="X502" s="654"/>
      <c r="Y502" s="654"/>
      <c r="Z502" s="654"/>
    </row>
    <row r="503" ht="15.75" customHeight="1">
      <c r="A503" s="654"/>
      <c r="B503" s="483"/>
      <c r="C503" s="654"/>
      <c r="D503" s="654"/>
      <c r="E503" s="654"/>
      <c r="F503" s="658"/>
      <c r="G503" s="654"/>
      <c r="H503" s="658"/>
      <c r="I503" s="658"/>
      <c r="J503" s="658"/>
      <c r="K503" s="658"/>
      <c r="L503" s="658"/>
      <c r="M503" s="654"/>
      <c r="N503" s="654"/>
      <c r="O503" s="654"/>
      <c r="P503" s="654"/>
      <c r="Q503" s="654"/>
      <c r="R503" s="654"/>
      <c r="S503" s="654"/>
      <c r="T503" s="654"/>
      <c r="U503" s="654"/>
      <c r="V503" s="654"/>
      <c r="W503" s="654"/>
      <c r="X503" s="654"/>
      <c r="Y503" s="654"/>
      <c r="Z503" s="654"/>
    </row>
    <row r="504" ht="15.75" customHeight="1">
      <c r="A504" s="654"/>
      <c r="B504" s="483"/>
      <c r="C504" s="654"/>
      <c r="D504" s="654"/>
      <c r="E504" s="654"/>
      <c r="F504" s="658"/>
      <c r="G504" s="654"/>
      <c r="H504" s="658"/>
      <c r="I504" s="658"/>
      <c r="J504" s="658"/>
      <c r="K504" s="658"/>
      <c r="L504" s="658"/>
      <c r="M504" s="654"/>
      <c r="N504" s="654"/>
      <c r="O504" s="654"/>
      <c r="P504" s="654"/>
      <c r="Q504" s="654"/>
      <c r="R504" s="654"/>
      <c r="S504" s="654"/>
      <c r="T504" s="654"/>
      <c r="U504" s="654"/>
      <c r="V504" s="654"/>
      <c r="W504" s="654"/>
      <c r="X504" s="654"/>
      <c r="Y504" s="654"/>
      <c r="Z504" s="654"/>
    </row>
    <row r="505" ht="15.75" customHeight="1">
      <c r="A505" s="654"/>
      <c r="B505" s="483"/>
      <c r="C505" s="654"/>
      <c r="D505" s="654"/>
      <c r="E505" s="654"/>
      <c r="F505" s="658"/>
      <c r="G505" s="654"/>
      <c r="H505" s="658"/>
      <c r="I505" s="658"/>
      <c r="J505" s="658"/>
      <c r="K505" s="658"/>
      <c r="L505" s="658"/>
      <c r="M505" s="654"/>
      <c r="N505" s="654"/>
      <c r="O505" s="654"/>
      <c r="P505" s="654"/>
      <c r="Q505" s="654"/>
      <c r="R505" s="654"/>
      <c r="S505" s="654"/>
      <c r="T505" s="654"/>
      <c r="U505" s="654"/>
      <c r="V505" s="654"/>
      <c r="W505" s="654"/>
      <c r="X505" s="654"/>
      <c r="Y505" s="654"/>
      <c r="Z505" s="654"/>
    </row>
    <row r="506" ht="15.75" customHeight="1">
      <c r="A506" s="654"/>
      <c r="B506" s="483"/>
      <c r="C506" s="654"/>
      <c r="D506" s="654"/>
      <c r="E506" s="654"/>
      <c r="F506" s="658"/>
      <c r="G506" s="654"/>
      <c r="H506" s="658"/>
      <c r="I506" s="658"/>
      <c r="J506" s="658"/>
      <c r="K506" s="658"/>
      <c r="L506" s="658"/>
      <c r="M506" s="654"/>
      <c r="N506" s="654"/>
      <c r="O506" s="654"/>
      <c r="P506" s="654"/>
      <c r="Q506" s="654"/>
      <c r="R506" s="654"/>
      <c r="S506" s="654"/>
      <c r="T506" s="654"/>
      <c r="U506" s="654"/>
      <c r="V506" s="654"/>
      <c r="W506" s="654"/>
      <c r="X506" s="654"/>
      <c r="Y506" s="654"/>
      <c r="Z506" s="654"/>
    </row>
    <row r="507" ht="15.75" customHeight="1">
      <c r="A507" s="654"/>
      <c r="B507" s="483"/>
      <c r="C507" s="654"/>
      <c r="D507" s="654"/>
      <c r="E507" s="654"/>
      <c r="F507" s="658"/>
      <c r="G507" s="654"/>
      <c r="H507" s="658"/>
      <c r="I507" s="658"/>
      <c r="J507" s="658"/>
      <c r="K507" s="658"/>
      <c r="L507" s="658"/>
      <c r="M507" s="654"/>
      <c r="N507" s="654"/>
      <c r="O507" s="654"/>
      <c r="P507" s="654"/>
      <c r="Q507" s="654"/>
      <c r="R507" s="654"/>
      <c r="S507" s="654"/>
      <c r="T507" s="654"/>
      <c r="U507" s="654"/>
      <c r="V507" s="654"/>
      <c r="W507" s="654"/>
      <c r="X507" s="654"/>
      <c r="Y507" s="654"/>
      <c r="Z507" s="654"/>
    </row>
    <row r="508" ht="15.75" customHeight="1">
      <c r="A508" s="654"/>
      <c r="B508" s="483"/>
      <c r="C508" s="654"/>
      <c r="D508" s="654"/>
      <c r="E508" s="654"/>
      <c r="F508" s="658"/>
      <c r="G508" s="654"/>
      <c r="H508" s="658"/>
      <c r="I508" s="658"/>
      <c r="J508" s="658"/>
      <c r="K508" s="658"/>
      <c r="L508" s="658"/>
      <c r="M508" s="654"/>
      <c r="N508" s="654"/>
      <c r="O508" s="654"/>
      <c r="P508" s="654"/>
      <c r="Q508" s="654"/>
      <c r="R508" s="654"/>
      <c r="S508" s="654"/>
      <c r="T508" s="654"/>
      <c r="U508" s="654"/>
      <c r="V508" s="654"/>
      <c r="W508" s="654"/>
      <c r="X508" s="654"/>
      <c r="Y508" s="654"/>
      <c r="Z508" s="654"/>
    </row>
    <row r="509" ht="15.75" customHeight="1">
      <c r="A509" s="654"/>
      <c r="B509" s="483"/>
      <c r="C509" s="654"/>
      <c r="D509" s="654"/>
      <c r="E509" s="654"/>
      <c r="F509" s="658"/>
      <c r="G509" s="654"/>
      <c r="H509" s="658"/>
      <c r="I509" s="658"/>
      <c r="J509" s="658"/>
      <c r="K509" s="658"/>
      <c r="L509" s="658"/>
      <c r="M509" s="654"/>
      <c r="N509" s="654"/>
      <c r="O509" s="654"/>
      <c r="P509" s="654"/>
      <c r="Q509" s="654"/>
      <c r="R509" s="654"/>
      <c r="S509" s="654"/>
      <c r="T509" s="654"/>
      <c r="U509" s="654"/>
      <c r="V509" s="654"/>
      <c r="W509" s="654"/>
      <c r="X509" s="654"/>
      <c r="Y509" s="654"/>
      <c r="Z509" s="654"/>
    </row>
    <row r="510" ht="15.75" customHeight="1">
      <c r="A510" s="654"/>
      <c r="B510" s="483"/>
      <c r="C510" s="654"/>
      <c r="D510" s="654"/>
      <c r="E510" s="654"/>
      <c r="F510" s="658"/>
      <c r="G510" s="654"/>
      <c r="H510" s="658"/>
      <c r="I510" s="658"/>
      <c r="J510" s="658"/>
      <c r="K510" s="658"/>
      <c r="L510" s="658"/>
      <c r="M510" s="654"/>
      <c r="N510" s="654"/>
      <c r="O510" s="654"/>
      <c r="P510" s="654"/>
      <c r="Q510" s="654"/>
      <c r="R510" s="654"/>
      <c r="S510" s="654"/>
      <c r="T510" s="654"/>
      <c r="U510" s="654"/>
      <c r="V510" s="654"/>
      <c r="W510" s="654"/>
      <c r="X510" s="654"/>
      <c r="Y510" s="654"/>
      <c r="Z510" s="654"/>
    </row>
    <row r="511" ht="15.75" customHeight="1">
      <c r="A511" s="654"/>
      <c r="B511" s="483"/>
      <c r="C511" s="654"/>
      <c r="D511" s="654"/>
      <c r="E511" s="654"/>
      <c r="F511" s="658"/>
      <c r="G511" s="654"/>
      <c r="H511" s="658"/>
      <c r="I511" s="658"/>
      <c r="J511" s="658"/>
      <c r="K511" s="658"/>
      <c r="L511" s="658"/>
      <c r="M511" s="654"/>
      <c r="N511" s="654"/>
      <c r="O511" s="654"/>
      <c r="P511" s="654"/>
      <c r="Q511" s="654"/>
      <c r="R511" s="654"/>
      <c r="S511" s="654"/>
      <c r="T511" s="654"/>
      <c r="U511" s="654"/>
      <c r="V511" s="654"/>
      <c r="W511" s="654"/>
      <c r="X511" s="654"/>
      <c r="Y511" s="654"/>
      <c r="Z511" s="654"/>
    </row>
    <row r="512" ht="15.75" customHeight="1">
      <c r="A512" s="654"/>
      <c r="B512" s="483"/>
      <c r="C512" s="654"/>
      <c r="D512" s="654"/>
      <c r="E512" s="654"/>
      <c r="F512" s="658"/>
      <c r="G512" s="654"/>
      <c r="H512" s="658"/>
      <c r="I512" s="658"/>
      <c r="J512" s="658"/>
      <c r="K512" s="658"/>
      <c r="L512" s="658"/>
      <c r="M512" s="654"/>
      <c r="N512" s="654"/>
      <c r="O512" s="654"/>
      <c r="P512" s="654"/>
      <c r="Q512" s="654"/>
      <c r="R512" s="654"/>
      <c r="S512" s="654"/>
      <c r="T512" s="654"/>
      <c r="U512" s="654"/>
      <c r="V512" s="654"/>
      <c r="W512" s="654"/>
      <c r="X512" s="654"/>
      <c r="Y512" s="654"/>
      <c r="Z512" s="654"/>
    </row>
    <row r="513" ht="15.75" customHeight="1">
      <c r="A513" s="654"/>
      <c r="B513" s="483"/>
      <c r="C513" s="654"/>
      <c r="D513" s="654"/>
      <c r="E513" s="654"/>
      <c r="F513" s="658"/>
      <c r="G513" s="654"/>
      <c r="H513" s="658"/>
      <c r="I513" s="658"/>
      <c r="J513" s="658"/>
      <c r="K513" s="658"/>
      <c r="L513" s="658"/>
      <c r="M513" s="654"/>
      <c r="N513" s="654"/>
      <c r="O513" s="654"/>
      <c r="P513" s="654"/>
      <c r="Q513" s="654"/>
      <c r="R513" s="654"/>
      <c r="S513" s="654"/>
      <c r="T513" s="654"/>
      <c r="U513" s="654"/>
      <c r="V513" s="654"/>
      <c r="W513" s="654"/>
      <c r="X513" s="654"/>
      <c r="Y513" s="654"/>
      <c r="Z513" s="654"/>
    </row>
    <row r="514" ht="15.75" customHeight="1">
      <c r="A514" s="654"/>
      <c r="B514" s="483"/>
      <c r="C514" s="654"/>
      <c r="D514" s="654"/>
      <c r="E514" s="654"/>
      <c r="F514" s="658"/>
      <c r="G514" s="654"/>
      <c r="H514" s="658"/>
      <c r="I514" s="658"/>
      <c r="J514" s="658"/>
      <c r="K514" s="658"/>
      <c r="L514" s="658"/>
      <c r="M514" s="654"/>
      <c r="N514" s="654"/>
      <c r="O514" s="654"/>
      <c r="P514" s="654"/>
      <c r="Q514" s="654"/>
      <c r="R514" s="654"/>
      <c r="S514" s="654"/>
      <c r="T514" s="654"/>
      <c r="U514" s="654"/>
      <c r="V514" s="654"/>
      <c r="W514" s="654"/>
      <c r="X514" s="654"/>
      <c r="Y514" s="654"/>
      <c r="Z514" s="654"/>
    </row>
    <row r="515" ht="15.75" customHeight="1">
      <c r="A515" s="654"/>
      <c r="B515" s="483"/>
      <c r="C515" s="654"/>
      <c r="D515" s="654"/>
      <c r="E515" s="654"/>
      <c r="F515" s="658"/>
      <c r="G515" s="654"/>
      <c r="H515" s="658"/>
      <c r="I515" s="658"/>
      <c r="J515" s="658"/>
      <c r="K515" s="658"/>
      <c r="L515" s="658"/>
      <c r="M515" s="654"/>
      <c r="N515" s="654"/>
      <c r="O515" s="654"/>
      <c r="P515" s="654"/>
      <c r="Q515" s="654"/>
      <c r="R515" s="654"/>
      <c r="S515" s="654"/>
      <c r="T515" s="654"/>
      <c r="U515" s="654"/>
      <c r="V515" s="654"/>
      <c r="W515" s="654"/>
      <c r="X515" s="654"/>
      <c r="Y515" s="654"/>
      <c r="Z515" s="654"/>
    </row>
    <row r="516" ht="15.75" customHeight="1">
      <c r="A516" s="654"/>
      <c r="B516" s="483"/>
      <c r="C516" s="654"/>
      <c r="D516" s="654"/>
      <c r="E516" s="654"/>
      <c r="F516" s="658"/>
      <c r="G516" s="654"/>
      <c r="H516" s="658"/>
      <c r="I516" s="658"/>
      <c r="J516" s="658"/>
      <c r="K516" s="658"/>
      <c r="L516" s="658"/>
      <c r="M516" s="654"/>
      <c r="N516" s="654"/>
      <c r="O516" s="654"/>
      <c r="P516" s="654"/>
      <c r="Q516" s="654"/>
      <c r="R516" s="654"/>
      <c r="S516" s="654"/>
      <c r="T516" s="654"/>
      <c r="U516" s="654"/>
      <c r="V516" s="654"/>
      <c r="W516" s="654"/>
      <c r="X516" s="654"/>
      <c r="Y516" s="654"/>
      <c r="Z516" s="654"/>
    </row>
    <row r="517" ht="15.75" customHeight="1">
      <c r="A517" s="654"/>
      <c r="B517" s="483"/>
      <c r="C517" s="654"/>
      <c r="D517" s="654"/>
      <c r="E517" s="654"/>
      <c r="F517" s="658"/>
      <c r="G517" s="654"/>
      <c r="H517" s="658"/>
      <c r="I517" s="658"/>
      <c r="J517" s="658"/>
      <c r="K517" s="658"/>
      <c r="L517" s="658"/>
      <c r="M517" s="654"/>
      <c r="N517" s="654"/>
      <c r="O517" s="654"/>
      <c r="P517" s="654"/>
      <c r="Q517" s="654"/>
      <c r="R517" s="654"/>
      <c r="S517" s="654"/>
      <c r="T517" s="654"/>
      <c r="U517" s="654"/>
      <c r="V517" s="654"/>
      <c r="W517" s="654"/>
      <c r="X517" s="654"/>
      <c r="Y517" s="654"/>
      <c r="Z517" s="654"/>
    </row>
    <row r="518" ht="15.75" customHeight="1">
      <c r="A518" s="654"/>
      <c r="B518" s="483"/>
      <c r="C518" s="654"/>
      <c r="D518" s="654"/>
      <c r="E518" s="654"/>
      <c r="F518" s="658"/>
      <c r="G518" s="654"/>
      <c r="H518" s="658"/>
      <c r="I518" s="658"/>
      <c r="J518" s="658"/>
      <c r="K518" s="658"/>
      <c r="L518" s="658"/>
      <c r="M518" s="654"/>
      <c r="N518" s="654"/>
      <c r="O518" s="654"/>
      <c r="P518" s="654"/>
      <c r="Q518" s="654"/>
      <c r="R518" s="654"/>
      <c r="S518" s="654"/>
      <c r="T518" s="654"/>
      <c r="U518" s="654"/>
      <c r="V518" s="654"/>
      <c r="W518" s="654"/>
      <c r="X518" s="654"/>
      <c r="Y518" s="654"/>
      <c r="Z518" s="654"/>
    </row>
    <row r="519" ht="15.75" customHeight="1">
      <c r="A519" s="654"/>
      <c r="B519" s="483"/>
      <c r="C519" s="654"/>
      <c r="D519" s="654"/>
      <c r="E519" s="654"/>
      <c r="F519" s="658"/>
      <c r="G519" s="654"/>
      <c r="H519" s="658"/>
      <c r="I519" s="658"/>
      <c r="J519" s="658"/>
      <c r="K519" s="658"/>
      <c r="L519" s="658"/>
      <c r="M519" s="654"/>
      <c r="N519" s="654"/>
      <c r="O519" s="654"/>
      <c r="P519" s="654"/>
      <c r="Q519" s="654"/>
      <c r="R519" s="654"/>
      <c r="S519" s="654"/>
      <c r="T519" s="654"/>
      <c r="U519" s="654"/>
      <c r="V519" s="654"/>
      <c r="W519" s="654"/>
      <c r="X519" s="654"/>
      <c r="Y519" s="654"/>
      <c r="Z519" s="654"/>
    </row>
    <row r="520" ht="15.75" customHeight="1">
      <c r="A520" s="654"/>
      <c r="B520" s="483"/>
      <c r="C520" s="654"/>
      <c r="D520" s="654"/>
      <c r="E520" s="654"/>
      <c r="F520" s="658"/>
      <c r="G520" s="654"/>
      <c r="H520" s="658"/>
      <c r="I520" s="658"/>
      <c r="J520" s="658"/>
      <c r="K520" s="658"/>
      <c r="L520" s="658"/>
      <c r="M520" s="654"/>
      <c r="N520" s="654"/>
      <c r="O520" s="654"/>
      <c r="P520" s="654"/>
      <c r="Q520" s="654"/>
      <c r="R520" s="654"/>
      <c r="S520" s="654"/>
      <c r="T520" s="654"/>
      <c r="U520" s="654"/>
      <c r="V520" s="654"/>
      <c r="W520" s="654"/>
      <c r="X520" s="654"/>
      <c r="Y520" s="654"/>
      <c r="Z520" s="654"/>
    </row>
    <row r="521" ht="15.75" customHeight="1">
      <c r="A521" s="654"/>
      <c r="B521" s="483"/>
      <c r="C521" s="654"/>
      <c r="D521" s="654"/>
      <c r="E521" s="654"/>
      <c r="F521" s="658"/>
      <c r="G521" s="654"/>
      <c r="H521" s="658"/>
      <c r="I521" s="658"/>
      <c r="J521" s="658"/>
      <c r="K521" s="658"/>
      <c r="L521" s="658"/>
      <c r="M521" s="654"/>
      <c r="N521" s="654"/>
      <c r="O521" s="654"/>
      <c r="P521" s="654"/>
      <c r="Q521" s="654"/>
      <c r="R521" s="654"/>
      <c r="S521" s="654"/>
      <c r="T521" s="654"/>
      <c r="U521" s="654"/>
      <c r="V521" s="654"/>
      <c r="W521" s="654"/>
      <c r="X521" s="654"/>
      <c r="Y521" s="654"/>
      <c r="Z521" s="654"/>
    </row>
    <row r="522" ht="15.75" customHeight="1">
      <c r="A522" s="654"/>
      <c r="B522" s="483"/>
      <c r="C522" s="654"/>
      <c r="D522" s="654"/>
      <c r="E522" s="654"/>
      <c r="F522" s="658"/>
      <c r="G522" s="654"/>
      <c r="H522" s="658"/>
      <c r="I522" s="658"/>
      <c r="J522" s="658"/>
      <c r="K522" s="658"/>
      <c r="L522" s="658"/>
      <c r="M522" s="654"/>
      <c r="N522" s="654"/>
      <c r="O522" s="654"/>
      <c r="P522" s="654"/>
      <c r="Q522" s="654"/>
      <c r="R522" s="654"/>
      <c r="S522" s="654"/>
      <c r="T522" s="654"/>
      <c r="U522" s="654"/>
      <c r="V522" s="654"/>
      <c r="W522" s="654"/>
      <c r="X522" s="654"/>
      <c r="Y522" s="654"/>
      <c r="Z522" s="654"/>
    </row>
    <row r="523" ht="15.75" customHeight="1">
      <c r="A523" s="654"/>
      <c r="B523" s="483"/>
      <c r="C523" s="654"/>
      <c r="D523" s="654"/>
      <c r="E523" s="654"/>
      <c r="F523" s="658"/>
      <c r="G523" s="654"/>
      <c r="H523" s="658"/>
      <c r="I523" s="658"/>
      <c r="J523" s="658"/>
      <c r="K523" s="658"/>
      <c r="L523" s="658"/>
      <c r="M523" s="654"/>
      <c r="N523" s="654"/>
      <c r="O523" s="654"/>
      <c r="P523" s="654"/>
      <c r="Q523" s="654"/>
      <c r="R523" s="654"/>
      <c r="S523" s="654"/>
      <c r="T523" s="654"/>
      <c r="U523" s="654"/>
      <c r="V523" s="654"/>
      <c r="W523" s="654"/>
      <c r="X523" s="654"/>
      <c r="Y523" s="654"/>
      <c r="Z523" s="654"/>
    </row>
    <row r="524" ht="15.75" customHeight="1">
      <c r="A524" s="654"/>
      <c r="B524" s="483"/>
      <c r="C524" s="654"/>
      <c r="D524" s="654"/>
      <c r="E524" s="654"/>
      <c r="F524" s="658"/>
      <c r="G524" s="654"/>
      <c r="H524" s="658"/>
      <c r="I524" s="658"/>
      <c r="J524" s="658"/>
      <c r="K524" s="658"/>
      <c r="L524" s="658"/>
      <c r="M524" s="654"/>
      <c r="N524" s="654"/>
      <c r="O524" s="654"/>
      <c r="P524" s="654"/>
      <c r="Q524" s="654"/>
      <c r="R524" s="654"/>
      <c r="S524" s="654"/>
      <c r="T524" s="654"/>
      <c r="U524" s="654"/>
      <c r="V524" s="654"/>
      <c r="W524" s="654"/>
      <c r="X524" s="654"/>
      <c r="Y524" s="654"/>
      <c r="Z524" s="654"/>
    </row>
    <row r="525" ht="15.75" customHeight="1">
      <c r="A525" s="654"/>
      <c r="B525" s="483"/>
      <c r="C525" s="654"/>
      <c r="D525" s="654"/>
      <c r="E525" s="654"/>
      <c r="F525" s="658"/>
      <c r="G525" s="654"/>
      <c r="H525" s="658"/>
      <c r="I525" s="658"/>
      <c r="J525" s="658"/>
      <c r="K525" s="658"/>
      <c r="L525" s="658"/>
      <c r="M525" s="654"/>
      <c r="N525" s="654"/>
      <c r="O525" s="654"/>
      <c r="P525" s="654"/>
      <c r="Q525" s="654"/>
      <c r="R525" s="654"/>
      <c r="S525" s="654"/>
      <c r="T525" s="654"/>
      <c r="U525" s="654"/>
      <c r="V525" s="654"/>
      <c r="W525" s="654"/>
      <c r="X525" s="654"/>
      <c r="Y525" s="654"/>
      <c r="Z525" s="654"/>
    </row>
    <row r="526" ht="15.75" customHeight="1">
      <c r="A526" s="654"/>
      <c r="B526" s="483"/>
      <c r="C526" s="654"/>
      <c r="D526" s="654"/>
      <c r="E526" s="654"/>
      <c r="F526" s="658"/>
      <c r="G526" s="654"/>
      <c r="H526" s="658"/>
      <c r="I526" s="658"/>
      <c r="J526" s="658"/>
      <c r="K526" s="658"/>
      <c r="L526" s="658"/>
      <c r="M526" s="654"/>
      <c r="N526" s="654"/>
      <c r="O526" s="654"/>
      <c r="P526" s="654"/>
      <c r="Q526" s="654"/>
      <c r="R526" s="654"/>
      <c r="S526" s="654"/>
      <c r="T526" s="654"/>
      <c r="U526" s="654"/>
      <c r="V526" s="654"/>
      <c r="W526" s="654"/>
      <c r="X526" s="654"/>
      <c r="Y526" s="654"/>
      <c r="Z526" s="654"/>
    </row>
    <row r="527" ht="15.75" customHeight="1">
      <c r="A527" s="654"/>
      <c r="B527" s="483"/>
      <c r="C527" s="654"/>
      <c r="D527" s="654"/>
      <c r="E527" s="654"/>
      <c r="F527" s="658"/>
      <c r="G527" s="654"/>
      <c r="H527" s="658"/>
      <c r="I527" s="658"/>
      <c r="J527" s="658"/>
      <c r="K527" s="658"/>
      <c r="L527" s="658"/>
      <c r="M527" s="654"/>
      <c r="N527" s="654"/>
      <c r="O527" s="654"/>
      <c r="P527" s="654"/>
      <c r="Q527" s="654"/>
      <c r="R527" s="654"/>
      <c r="S527" s="654"/>
      <c r="T527" s="654"/>
      <c r="U527" s="654"/>
      <c r="V527" s="654"/>
      <c r="W527" s="654"/>
      <c r="X527" s="654"/>
      <c r="Y527" s="654"/>
      <c r="Z527" s="654"/>
    </row>
    <row r="528" ht="15.75" customHeight="1">
      <c r="A528" s="654"/>
      <c r="B528" s="483"/>
      <c r="C528" s="654"/>
      <c r="D528" s="654"/>
      <c r="E528" s="654"/>
      <c r="F528" s="658"/>
      <c r="G528" s="654"/>
      <c r="H528" s="658"/>
      <c r="I528" s="658"/>
      <c r="J528" s="658"/>
      <c r="K528" s="658"/>
      <c r="L528" s="658"/>
      <c r="M528" s="654"/>
      <c r="N528" s="654"/>
      <c r="O528" s="654"/>
      <c r="P528" s="654"/>
      <c r="Q528" s="654"/>
      <c r="R528" s="654"/>
      <c r="S528" s="654"/>
      <c r="T528" s="654"/>
      <c r="U528" s="654"/>
      <c r="V528" s="654"/>
      <c r="W528" s="654"/>
      <c r="X528" s="654"/>
      <c r="Y528" s="654"/>
      <c r="Z528" s="654"/>
    </row>
    <row r="529" ht="15.75" customHeight="1">
      <c r="A529" s="654"/>
      <c r="B529" s="483"/>
      <c r="C529" s="654"/>
      <c r="D529" s="654"/>
      <c r="E529" s="654"/>
      <c r="F529" s="658"/>
      <c r="G529" s="654"/>
      <c r="H529" s="658"/>
      <c r="I529" s="658"/>
      <c r="J529" s="658"/>
      <c r="K529" s="658"/>
      <c r="L529" s="658"/>
      <c r="M529" s="654"/>
      <c r="N529" s="654"/>
      <c r="O529" s="654"/>
      <c r="P529" s="654"/>
      <c r="Q529" s="654"/>
      <c r="R529" s="654"/>
      <c r="S529" s="654"/>
      <c r="T529" s="654"/>
      <c r="U529" s="654"/>
      <c r="V529" s="654"/>
      <c r="W529" s="654"/>
      <c r="X529" s="654"/>
      <c r="Y529" s="654"/>
      <c r="Z529" s="654"/>
    </row>
    <row r="530" ht="15.75" customHeight="1">
      <c r="A530" s="654"/>
      <c r="B530" s="483"/>
      <c r="C530" s="654"/>
      <c r="D530" s="654"/>
      <c r="E530" s="654"/>
      <c r="F530" s="658"/>
      <c r="G530" s="654"/>
      <c r="H530" s="658"/>
      <c r="I530" s="658"/>
      <c r="J530" s="658"/>
      <c r="K530" s="658"/>
      <c r="L530" s="658"/>
      <c r="M530" s="654"/>
      <c r="N530" s="654"/>
      <c r="O530" s="654"/>
      <c r="P530" s="654"/>
      <c r="Q530" s="654"/>
      <c r="R530" s="654"/>
      <c r="S530" s="654"/>
      <c r="T530" s="654"/>
      <c r="U530" s="654"/>
      <c r="V530" s="654"/>
      <c r="W530" s="654"/>
      <c r="X530" s="654"/>
      <c r="Y530" s="654"/>
      <c r="Z530" s="654"/>
    </row>
    <row r="531" ht="15.75" customHeight="1">
      <c r="A531" s="654"/>
      <c r="B531" s="483"/>
      <c r="C531" s="654"/>
      <c r="D531" s="654"/>
      <c r="E531" s="654"/>
      <c r="F531" s="658"/>
      <c r="G531" s="654"/>
      <c r="H531" s="658"/>
      <c r="I531" s="658"/>
      <c r="J531" s="658"/>
      <c r="K531" s="658"/>
      <c r="L531" s="658"/>
      <c r="M531" s="654"/>
      <c r="N531" s="654"/>
      <c r="O531" s="654"/>
      <c r="P531" s="654"/>
      <c r="Q531" s="654"/>
      <c r="R531" s="654"/>
      <c r="S531" s="654"/>
      <c r="T531" s="654"/>
      <c r="U531" s="654"/>
      <c r="V531" s="654"/>
      <c r="W531" s="654"/>
      <c r="X531" s="654"/>
      <c r="Y531" s="654"/>
      <c r="Z531" s="654"/>
    </row>
    <row r="532" ht="15.75" customHeight="1">
      <c r="A532" s="654"/>
      <c r="B532" s="483"/>
      <c r="C532" s="654"/>
      <c r="D532" s="654"/>
      <c r="E532" s="654"/>
      <c r="F532" s="658"/>
      <c r="G532" s="654"/>
      <c r="H532" s="658"/>
      <c r="I532" s="658"/>
      <c r="J532" s="658"/>
      <c r="K532" s="658"/>
      <c r="L532" s="658"/>
      <c r="M532" s="654"/>
      <c r="N532" s="654"/>
      <c r="O532" s="654"/>
      <c r="P532" s="654"/>
      <c r="Q532" s="654"/>
      <c r="R532" s="654"/>
      <c r="S532" s="654"/>
      <c r="T532" s="654"/>
      <c r="U532" s="654"/>
      <c r="V532" s="654"/>
      <c r="W532" s="654"/>
      <c r="X532" s="654"/>
      <c r="Y532" s="654"/>
      <c r="Z532" s="654"/>
    </row>
    <row r="533" ht="15.75" customHeight="1">
      <c r="A533" s="654"/>
      <c r="B533" s="483"/>
      <c r="C533" s="654"/>
      <c r="D533" s="654"/>
      <c r="E533" s="654"/>
      <c r="F533" s="658"/>
      <c r="G533" s="654"/>
      <c r="H533" s="658"/>
      <c r="I533" s="658"/>
      <c r="J533" s="658"/>
      <c r="K533" s="658"/>
      <c r="L533" s="658"/>
      <c r="M533" s="654"/>
      <c r="N533" s="654"/>
      <c r="O533" s="654"/>
      <c r="P533" s="654"/>
      <c r="Q533" s="654"/>
      <c r="R533" s="654"/>
      <c r="S533" s="654"/>
      <c r="T533" s="654"/>
      <c r="U533" s="654"/>
      <c r="V533" s="654"/>
      <c r="W533" s="654"/>
      <c r="X533" s="654"/>
      <c r="Y533" s="654"/>
      <c r="Z533" s="654"/>
    </row>
    <row r="534" ht="15.75" customHeight="1">
      <c r="A534" s="654"/>
      <c r="B534" s="483"/>
      <c r="C534" s="654"/>
      <c r="D534" s="654"/>
      <c r="E534" s="654"/>
      <c r="F534" s="658"/>
      <c r="G534" s="654"/>
      <c r="H534" s="658"/>
      <c r="I534" s="658"/>
      <c r="J534" s="658"/>
      <c r="K534" s="658"/>
      <c r="L534" s="658"/>
      <c r="M534" s="654"/>
      <c r="N534" s="654"/>
      <c r="O534" s="654"/>
      <c r="P534" s="654"/>
      <c r="Q534" s="654"/>
      <c r="R534" s="654"/>
      <c r="S534" s="654"/>
      <c r="T534" s="654"/>
      <c r="U534" s="654"/>
      <c r="V534" s="654"/>
      <c r="W534" s="654"/>
      <c r="X534" s="654"/>
      <c r="Y534" s="654"/>
      <c r="Z534" s="654"/>
    </row>
    <row r="535" ht="15.75" customHeight="1">
      <c r="A535" s="654"/>
      <c r="B535" s="483"/>
      <c r="C535" s="654"/>
      <c r="D535" s="654"/>
      <c r="E535" s="654"/>
      <c r="F535" s="658"/>
      <c r="G535" s="654"/>
      <c r="H535" s="658"/>
      <c r="I535" s="658"/>
      <c r="J535" s="658"/>
      <c r="K535" s="658"/>
      <c r="L535" s="658"/>
      <c r="M535" s="654"/>
      <c r="N535" s="654"/>
      <c r="O535" s="654"/>
      <c r="P535" s="654"/>
      <c r="Q535" s="654"/>
      <c r="R535" s="654"/>
      <c r="S535" s="654"/>
      <c r="T535" s="654"/>
      <c r="U535" s="654"/>
      <c r="V535" s="654"/>
      <c r="W535" s="654"/>
      <c r="X535" s="654"/>
      <c r="Y535" s="654"/>
      <c r="Z535" s="654"/>
    </row>
    <row r="536" ht="15.75" customHeight="1">
      <c r="A536" s="654"/>
      <c r="B536" s="483"/>
      <c r="C536" s="654"/>
      <c r="D536" s="654"/>
      <c r="E536" s="654"/>
      <c r="F536" s="658"/>
      <c r="G536" s="654"/>
      <c r="H536" s="658"/>
      <c r="I536" s="658"/>
      <c r="J536" s="658"/>
      <c r="K536" s="658"/>
      <c r="L536" s="658"/>
      <c r="M536" s="654"/>
      <c r="N536" s="654"/>
      <c r="O536" s="654"/>
      <c r="P536" s="654"/>
      <c r="Q536" s="654"/>
      <c r="R536" s="654"/>
      <c r="S536" s="654"/>
      <c r="T536" s="654"/>
      <c r="U536" s="654"/>
      <c r="V536" s="654"/>
      <c r="W536" s="654"/>
      <c r="X536" s="654"/>
      <c r="Y536" s="654"/>
      <c r="Z536" s="654"/>
    </row>
    <row r="537" ht="15.75" customHeight="1">
      <c r="A537" s="654"/>
      <c r="B537" s="483"/>
      <c r="C537" s="654"/>
      <c r="D537" s="654"/>
      <c r="E537" s="654"/>
      <c r="F537" s="658"/>
      <c r="G537" s="654"/>
      <c r="H537" s="658"/>
      <c r="I537" s="658"/>
      <c r="J537" s="658"/>
      <c r="K537" s="658"/>
      <c r="L537" s="658"/>
      <c r="M537" s="654"/>
      <c r="N537" s="654"/>
      <c r="O537" s="654"/>
      <c r="P537" s="654"/>
      <c r="Q537" s="654"/>
      <c r="R537" s="654"/>
      <c r="S537" s="654"/>
      <c r="T537" s="654"/>
      <c r="U537" s="654"/>
      <c r="V537" s="654"/>
      <c r="W537" s="654"/>
      <c r="X537" s="654"/>
      <c r="Y537" s="654"/>
      <c r="Z537" s="654"/>
    </row>
    <row r="538" ht="15.75" customHeight="1">
      <c r="A538" s="654"/>
      <c r="B538" s="483"/>
      <c r="C538" s="654"/>
      <c r="D538" s="654"/>
      <c r="E538" s="654"/>
      <c r="F538" s="658"/>
      <c r="G538" s="654"/>
      <c r="H538" s="658"/>
      <c r="I538" s="658"/>
      <c r="J538" s="658"/>
      <c r="K538" s="658"/>
      <c r="L538" s="658"/>
      <c r="M538" s="654"/>
      <c r="N538" s="654"/>
      <c r="O538" s="654"/>
      <c r="P538" s="654"/>
      <c r="Q538" s="654"/>
      <c r="R538" s="654"/>
      <c r="S538" s="654"/>
      <c r="T538" s="654"/>
      <c r="U538" s="654"/>
      <c r="V538" s="654"/>
      <c r="W538" s="654"/>
      <c r="X538" s="654"/>
      <c r="Y538" s="654"/>
      <c r="Z538" s="654"/>
    </row>
    <row r="539" ht="15.75" customHeight="1">
      <c r="A539" s="654"/>
      <c r="B539" s="483"/>
      <c r="C539" s="654"/>
      <c r="D539" s="654"/>
      <c r="E539" s="654"/>
      <c r="F539" s="658"/>
      <c r="G539" s="654"/>
      <c r="H539" s="658"/>
      <c r="I539" s="658"/>
      <c r="J539" s="658"/>
      <c r="K539" s="658"/>
      <c r="L539" s="658"/>
      <c r="M539" s="654"/>
      <c r="N539" s="654"/>
      <c r="O539" s="654"/>
      <c r="P539" s="654"/>
      <c r="Q539" s="654"/>
      <c r="R539" s="654"/>
      <c r="S539" s="654"/>
      <c r="T539" s="654"/>
      <c r="U539" s="654"/>
      <c r="V539" s="654"/>
      <c r="W539" s="654"/>
      <c r="X539" s="654"/>
      <c r="Y539" s="654"/>
      <c r="Z539" s="654"/>
    </row>
    <row r="540" ht="15.75" customHeight="1">
      <c r="A540" s="654"/>
      <c r="B540" s="483"/>
      <c r="C540" s="654"/>
      <c r="D540" s="654"/>
      <c r="E540" s="654"/>
      <c r="F540" s="658"/>
      <c r="G540" s="654"/>
      <c r="H540" s="658"/>
      <c r="I540" s="658"/>
      <c r="J540" s="658"/>
      <c r="K540" s="658"/>
      <c r="L540" s="658"/>
      <c r="M540" s="654"/>
      <c r="N540" s="654"/>
      <c r="O540" s="654"/>
      <c r="P540" s="654"/>
      <c r="Q540" s="654"/>
      <c r="R540" s="654"/>
      <c r="S540" s="654"/>
      <c r="T540" s="654"/>
      <c r="U540" s="654"/>
      <c r="V540" s="654"/>
      <c r="W540" s="654"/>
      <c r="X540" s="654"/>
      <c r="Y540" s="654"/>
      <c r="Z540" s="654"/>
    </row>
    <row r="541" ht="15.75" customHeight="1">
      <c r="A541" s="654"/>
      <c r="B541" s="483"/>
      <c r="C541" s="654"/>
      <c r="D541" s="654"/>
      <c r="E541" s="654"/>
      <c r="F541" s="658"/>
      <c r="G541" s="654"/>
      <c r="H541" s="658"/>
      <c r="I541" s="658"/>
      <c r="J541" s="658"/>
      <c r="K541" s="658"/>
      <c r="L541" s="658"/>
      <c r="M541" s="654"/>
      <c r="N541" s="654"/>
      <c r="O541" s="654"/>
      <c r="P541" s="654"/>
      <c r="Q541" s="654"/>
      <c r="R541" s="654"/>
      <c r="S541" s="654"/>
      <c r="T541" s="654"/>
      <c r="U541" s="654"/>
      <c r="V541" s="654"/>
      <c r="W541" s="654"/>
      <c r="X541" s="654"/>
      <c r="Y541" s="654"/>
      <c r="Z541" s="654"/>
    </row>
    <row r="542" ht="15.75" customHeight="1">
      <c r="A542" s="654"/>
      <c r="B542" s="483"/>
      <c r="C542" s="654"/>
      <c r="D542" s="654"/>
      <c r="E542" s="654"/>
      <c r="F542" s="658"/>
      <c r="G542" s="654"/>
      <c r="H542" s="658"/>
      <c r="I542" s="658"/>
      <c r="J542" s="658"/>
      <c r="K542" s="658"/>
      <c r="L542" s="658"/>
      <c r="M542" s="654"/>
      <c r="N542" s="654"/>
      <c r="O542" s="654"/>
      <c r="P542" s="654"/>
      <c r="Q542" s="654"/>
      <c r="R542" s="654"/>
      <c r="S542" s="654"/>
      <c r="T542" s="654"/>
      <c r="U542" s="654"/>
      <c r="V542" s="654"/>
      <c r="W542" s="654"/>
      <c r="X542" s="654"/>
      <c r="Y542" s="654"/>
      <c r="Z542" s="654"/>
    </row>
    <row r="543" ht="15.75" customHeight="1">
      <c r="A543" s="654"/>
      <c r="B543" s="483"/>
      <c r="C543" s="654"/>
      <c r="D543" s="654"/>
      <c r="E543" s="654"/>
      <c r="F543" s="658"/>
      <c r="G543" s="654"/>
      <c r="H543" s="658"/>
      <c r="I543" s="658"/>
      <c r="J543" s="658"/>
      <c r="K543" s="658"/>
      <c r="L543" s="658"/>
      <c r="M543" s="654"/>
      <c r="N543" s="654"/>
      <c r="O543" s="654"/>
      <c r="P543" s="654"/>
      <c r="Q543" s="654"/>
      <c r="R543" s="654"/>
      <c r="S543" s="654"/>
      <c r="T543" s="654"/>
      <c r="U543" s="654"/>
      <c r="V543" s="654"/>
      <c r="W543" s="654"/>
      <c r="X543" s="654"/>
      <c r="Y543" s="654"/>
      <c r="Z543" s="654"/>
    </row>
    <row r="544" ht="15.75" customHeight="1">
      <c r="A544" s="654"/>
      <c r="B544" s="483"/>
      <c r="C544" s="654"/>
      <c r="D544" s="654"/>
      <c r="E544" s="654"/>
      <c r="F544" s="658"/>
      <c r="G544" s="654"/>
      <c r="H544" s="658"/>
      <c r="I544" s="658"/>
      <c r="J544" s="658"/>
      <c r="K544" s="658"/>
      <c r="L544" s="658"/>
      <c r="M544" s="654"/>
      <c r="N544" s="654"/>
      <c r="O544" s="654"/>
      <c r="P544" s="654"/>
      <c r="Q544" s="654"/>
      <c r="R544" s="654"/>
      <c r="S544" s="654"/>
      <c r="T544" s="654"/>
      <c r="U544" s="654"/>
      <c r="V544" s="654"/>
      <c r="W544" s="654"/>
      <c r="X544" s="654"/>
      <c r="Y544" s="654"/>
      <c r="Z544" s="654"/>
    </row>
    <row r="545" ht="15.75" customHeight="1">
      <c r="A545" s="654"/>
      <c r="B545" s="483"/>
      <c r="C545" s="654"/>
      <c r="D545" s="654"/>
      <c r="E545" s="654"/>
      <c r="F545" s="658"/>
      <c r="G545" s="654"/>
      <c r="H545" s="658"/>
      <c r="I545" s="658"/>
      <c r="J545" s="658"/>
      <c r="K545" s="658"/>
      <c r="L545" s="658"/>
      <c r="M545" s="654"/>
      <c r="N545" s="654"/>
      <c r="O545" s="654"/>
      <c r="P545" s="654"/>
      <c r="Q545" s="654"/>
      <c r="R545" s="654"/>
      <c r="S545" s="654"/>
      <c r="T545" s="654"/>
      <c r="U545" s="654"/>
      <c r="V545" s="654"/>
      <c r="W545" s="654"/>
      <c r="X545" s="654"/>
      <c r="Y545" s="654"/>
      <c r="Z545" s="654"/>
    </row>
    <row r="546" ht="15.75" customHeight="1">
      <c r="A546" s="654"/>
      <c r="B546" s="483"/>
      <c r="C546" s="654"/>
      <c r="D546" s="654"/>
      <c r="E546" s="654"/>
      <c r="F546" s="658"/>
      <c r="G546" s="654"/>
      <c r="H546" s="658"/>
      <c r="I546" s="658"/>
      <c r="J546" s="658"/>
      <c r="K546" s="658"/>
      <c r="L546" s="658"/>
      <c r="M546" s="654"/>
      <c r="N546" s="654"/>
      <c r="O546" s="654"/>
      <c r="P546" s="654"/>
      <c r="Q546" s="654"/>
      <c r="R546" s="654"/>
      <c r="S546" s="654"/>
      <c r="T546" s="654"/>
      <c r="U546" s="654"/>
      <c r="V546" s="654"/>
      <c r="W546" s="654"/>
      <c r="X546" s="654"/>
      <c r="Y546" s="654"/>
      <c r="Z546" s="654"/>
    </row>
    <row r="547" ht="15.75" customHeight="1">
      <c r="A547" s="654"/>
      <c r="B547" s="483"/>
      <c r="C547" s="654"/>
      <c r="D547" s="654"/>
      <c r="E547" s="654"/>
      <c r="F547" s="658"/>
      <c r="G547" s="654"/>
      <c r="H547" s="658"/>
      <c r="I547" s="658"/>
      <c r="J547" s="658"/>
      <c r="K547" s="658"/>
      <c r="L547" s="658"/>
      <c r="M547" s="654"/>
      <c r="N547" s="654"/>
      <c r="O547" s="654"/>
      <c r="P547" s="654"/>
      <c r="Q547" s="654"/>
      <c r="R547" s="654"/>
      <c r="S547" s="654"/>
      <c r="T547" s="654"/>
      <c r="U547" s="654"/>
      <c r="V547" s="654"/>
      <c r="W547" s="654"/>
      <c r="X547" s="654"/>
      <c r="Y547" s="654"/>
      <c r="Z547" s="654"/>
    </row>
    <row r="548" ht="15.75" customHeight="1">
      <c r="A548" s="654"/>
      <c r="B548" s="483"/>
      <c r="C548" s="654"/>
      <c r="D548" s="654"/>
      <c r="E548" s="654"/>
      <c r="F548" s="658"/>
      <c r="G548" s="654"/>
      <c r="H548" s="658"/>
      <c r="I548" s="658"/>
      <c r="J548" s="658"/>
      <c r="K548" s="658"/>
      <c r="L548" s="658"/>
      <c r="M548" s="654"/>
      <c r="N548" s="654"/>
      <c r="O548" s="654"/>
      <c r="P548" s="654"/>
      <c r="Q548" s="654"/>
      <c r="R548" s="654"/>
      <c r="S548" s="654"/>
      <c r="T548" s="654"/>
      <c r="U548" s="654"/>
      <c r="V548" s="654"/>
      <c r="W548" s="654"/>
      <c r="X548" s="654"/>
      <c r="Y548" s="654"/>
      <c r="Z548" s="654"/>
    </row>
    <row r="549" ht="15.75" customHeight="1">
      <c r="A549" s="654"/>
      <c r="B549" s="483"/>
      <c r="C549" s="654"/>
      <c r="D549" s="654"/>
      <c r="E549" s="654"/>
      <c r="F549" s="658"/>
      <c r="G549" s="654"/>
      <c r="H549" s="658"/>
      <c r="I549" s="658"/>
      <c r="J549" s="658"/>
      <c r="K549" s="658"/>
      <c r="L549" s="658"/>
      <c r="M549" s="654"/>
      <c r="N549" s="654"/>
      <c r="O549" s="654"/>
      <c r="P549" s="654"/>
      <c r="Q549" s="654"/>
      <c r="R549" s="654"/>
      <c r="S549" s="654"/>
      <c r="T549" s="654"/>
      <c r="U549" s="654"/>
      <c r="V549" s="654"/>
      <c r="W549" s="654"/>
      <c r="X549" s="654"/>
      <c r="Y549" s="654"/>
      <c r="Z549" s="654"/>
    </row>
    <row r="550" ht="15.75" customHeight="1">
      <c r="A550" s="654"/>
      <c r="B550" s="483"/>
      <c r="C550" s="654"/>
      <c r="D550" s="654"/>
      <c r="E550" s="654"/>
      <c r="F550" s="658"/>
      <c r="G550" s="654"/>
      <c r="H550" s="658"/>
      <c r="I550" s="658"/>
      <c r="J550" s="658"/>
      <c r="K550" s="658"/>
      <c r="L550" s="658"/>
      <c r="M550" s="654"/>
      <c r="N550" s="654"/>
      <c r="O550" s="654"/>
      <c r="P550" s="654"/>
      <c r="Q550" s="654"/>
      <c r="R550" s="654"/>
      <c r="S550" s="654"/>
      <c r="T550" s="654"/>
      <c r="U550" s="654"/>
      <c r="V550" s="654"/>
      <c r="W550" s="654"/>
      <c r="X550" s="654"/>
      <c r="Y550" s="654"/>
      <c r="Z550" s="654"/>
    </row>
    <row r="551" ht="15.75" customHeight="1">
      <c r="A551" s="654"/>
      <c r="B551" s="483"/>
      <c r="C551" s="654"/>
      <c r="D551" s="654"/>
      <c r="E551" s="654"/>
      <c r="F551" s="658"/>
      <c r="G551" s="654"/>
      <c r="H551" s="658"/>
      <c r="I551" s="658"/>
      <c r="J551" s="658"/>
      <c r="K551" s="658"/>
      <c r="L551" s="658"/>
      <c r="M551" s="654"/>
      <c r="N551" s="654"/>
      <c r="O551" s="654"/>
      <c r="P551" s="654"/>
      <c r="Q551" s="654"/>
      <c r="R551" s="654"/>
      <c r="S551" s="654"/>
      <c r="T551" s="654"/>
      <c r="U551" s="654"/>
      <c r="V551" s="654"/>
      <c r="W551" s="654"/>
      <c r="X551" s="654"/>
      <c r="Y551" s="654"/>
      <c r="Z551" s="654"/>
    </row>
    <row r="552" ht="15.75" customHeight="1">
      <c r="A552" s="654"/>
      <c r="B552" s="483"/>
      <c r="C552" s="654"/>
      <c r="D552" s="654"/>
      <c r="E552" s="654"/>
      <c r="F552" s="658"/>
      <c r="G552" s="654"/>
      <c r="H552" s="658"/>
      <c r="I552" s="658"/>
      <c r="J552" s="658"/>
      <c r="K552" s="658"/>
      <c r="L552" s="658"/>
      <c r="M552" s="654"/>
      <c r="N552" s="654"/>
      <c r="O552" s="654"/>
      <c r="P552" s="654"/>
      <c r="Q552" s="654"/>
      <c r="R552" s="654"/>
      <c r="S552" s="654"/>
      <c r="T552" s="654"/>
      <c r="U552" s="654"/>
      <c r="V552" s="654"/>
      <c r="W552" s="654"/>
      <c r="X552" s="654"/>
      <c r="Y552" s="654"/>
      <c r="Z552" s="654"/>
    </row>
    <row r="553" ht="15.75" customHeight="1">
      <c r="A553" s="654"/>
      <c r="B553" s="483"/>
      <c r="C553" s="654"/>
      <c r="D553" s="654"/>
      <c r="E553" s="654"/>
      <c r="F553" s="658"/>
      <c r="G553" s="654"/>
      <c r="H553" s="658"/>
      <c r="I553" s="658"/>
      <c r="J553" s="658"/>
      <c r="K553" s="658"/>
      <c r="L553" s="658"/>
      <c r="M553" s="654"/>
      <c r="N553" s="654"/>
      <c r="O553" s="654"/>
      <c r="P553" s="654"/>
      <c r="Q553" s="654"/>
      <c r="R553" s="654"/>
      <c r="S553" s="654"/>
      <c r="T553" s="654"/>
      <c r="U553" s="654"/>
      <c r="V553" s="654"/>
      <c r="W553" s="654"/>
      <c r="X553" s="654"/>
      <c r="Y553" s="654"/>
      <c r="Z553" s="654"/>
    </row>
    <row r="554" ht="15.75" customHeight="1">
      <c r="A554" s="654"/>
      <c r="B554" s="483"/>
      <c r="C554" s="654"/>
      <c r="D554" s="654"/>
      <c r="E554" s="654"/>
      <c r="F554" s="658"/>
      <c r="G554" s="654"/>
      <c r="H554" s="658"/>
      <c r="I554" s="658"/>
      <c r="J554" s="658"/>
      <c r="K554" s="658"/>
      <c r="L554" s="658"/>
      <c r="M554" s="654"/>
      <c r="N554" s="654"/>
      <c r="O554" s="654"/>
      <c r="P554" s="654"/>
      <c r="Q554" s="654"/>
      <c r="R554" s="654"/>
      <c r="S554" s="654"/>
      <c r="T554" s="654"/>
      <c r="U554" s="654"/>
      <c r="V554" s="654"/>
      <c r="W554" s="654"/>
      <c r="X554" s="654"/>
      <c r="Y554" s="654"/>
      <c r="Z554" s="654"/>
    </row>
    <row r="555" ht="15.75" customHeight="1">
      <c r="A555" s="654"/>
      <c r="B555" s="483"/>
      <c r="C555" s="654"/>
      <c r="D555" s="654"/>
      <c r="E555" s="654"/>
      <c r="F555" s="658"/>
      <c r="G555" s="654"/>
      <c r="H555" s="658"/>
      <c r="I555" s="658"/>
      <c r="J555" s="658"/>
      <c r="K555" s="658"/>
      <c r="L555" s="658"/>
      <c r="M555" s="654"/>
      <c r="N555" s="654"/>
      <c r="O555" s="654"/>
      <c r="P555" s="654"/>
      <c r="Q555" s="654"/>
      <c r="R555" s="654"/>
      <c r="S555" s="654"/>
      <c r="T555" s="654"/>
      <c r="U555" s="654"/>
      <c r="V555" s="654"/>
      <c r="W555" s="654"/>
      <c r="X555" s="654"/>
      <c r="Y555" s="654"/>
      <c r="Z555" s="654"/>
    </row>
    <row r="556" ht="15.75" customHeight="1">
      <c r="A556" s="654"/>
      <c r="B556" s="483"/>
      <c r="C556" s="654"/>
      <c r="D556" s="654"/>
      <c r="E556" s="654"/>
      <c r="F556" s="658"/>
      <c r="G556" s="654"/>
      <c r="H556" s="658"/>
      <c r="I556" s="658"/>
      <c r="J556" s="658"/>
      <c r="K556" s="658"/>
      <c r="L556" s="658"/>
      <c r="M556" s="654"/>
      <c r="N556" s="654"/>
      <c r="O556" s="654"/>
      <c r="P556" s="654"/>
      <c r="Q556" s="654"/>
      <c r="R556" s="654"/>
      <c r="S556" s="654"/>
      <c r="T556" s="654"/>
      <c r="U556" s="654"/>
      <c r="V556" s="654"/>
      <c r="W556" s="654"/>
      <c r="X556" s="654"/>
      <c r="Y556" s="654"/>
      <c r="Z556" s="654"/>
    </row>
    <row r="557" ht="15.75" customHeight="1">
      <c r="A557" s="654"/>
      <c r="B557" s="483"/>
      <c r="C557" s="654"/>
      <c r="D557" s="654"/>
      <c r="E557" s="654"/>
      <c r="F557" s="658"/>
      <c r="G557" s="654"/>
      <c r="H557" s="658"/>
      <c r="I557" s="658"/>
      <c r="J557" s="658"/>
      <c r="K557" s="658"/>
      <c r="L557" s="658"/>
      <c r="M557" s="654"/>
      <c r="N557" s="654"/>
      <c r="O557" s="654"/>
      <c r="P557" s="654"/>
      <c r="Q557" s="654"/>
      <c r="R557" s="654"/>
      <c r="S557" s="654"/>
      <c r="T557" s="654"/>
      <c r="U557" s="654"/>
      <c r="V557" s="654"/>
      <c r="W557" s="654"/>
      <c r="X557" s="654"/>
      <c r="Y557" s="654"/>
      <c r="Z557" s="654"/>
    </row>
    <row r="558" ht="15.75" customHeight="1">
      <c r="A558" s="654"/>
      <c r="B558" s="483"/>
      <c r="C558" s="654"/>
      <c r="D558" s="654"/>
      <c r="E558" s="654"/>
      <c r="F558" s="658"/>
      <c r="G558" s="654"/>
      <c r="H558" s="658"/>
      <c r="I558" s="658"/>
      <c r="J558" s="658"/>
      <c r="K558" s="658"/>
      <c r="L558" s="658"/>
      <c r="M558" s="654"/>
      <c r="N558" s="654"/>
      <c r="O558" s="654"/>
      <c r="P558" s="654"/>
      <c r="Q558" s="654"/>
      <c r="R558" s="654"/>
      <c r="S558" s="654"/>
      <c r="T558" s="654"/>
      <c r="U558" s="654"/>
      <c r="V558" s="654"/>
      <c r="W558" s="654"/>
      <c r="X558" s="654"/>
      <c r="Y558" s="654"/>
      <c r="Z558" s="654"/>
    </row>
    <row r="559" ht="15.75" customHeight="1">
      <c r="A559" s="654"/>
      <c r="B559" s="483"/>
      <c r="C559" s="654"/>
      <c r="D559" s="654"/>
      <c r="E559" s="654"/>
      <c r="F559" s="658"/>
      <c r="G559" s="654"/>
      <c r="H559" s="658"/>
      <c r="I559" s="658"/>
      <c r="J559" s="658"/>
      <c r="K559" s="658"/>
      <c r="L559" s="658"/>
      <c r="M559" s="654"/>
      <c r="N559" s="654"/>
      <c r="O559" s="654"/>
      <c r="P559" s="654"/>
      <c r="Q559" s="654"/>
      <c r="R559" s="654"/>
      <c r="S559" s="654"/>
      <c r="T559" s="654"/>
      <c r="U559" s="654"/>
      <c r="V559" s="654"/>
      <c r="W559" s="654"/>
      <c r="X559" s="654"/>
      <c r="Y559" s="654"/>
      <c r="Z559" s="654"/>
    </row>
    <row r="560" ht="15.75" customHeight="1">
      <c r="A560" s="654"/>
      <c r="B560" s="483"/>
      <c r="C560" s="654"/>
      <c r="D560" s="654"/>
      <c r="E560" s="654"/>
      <c r="F560" s="658"/>
      <c r="G560" s="654"/>
      <c r="H560" s="658"/>
      <c r="I560" s="658"/>
      <c r="J560" s="658"/>
      <c r="K560" s="658"/>
      <c r="L560" s="658"/>
      <c r="M560" s="654"/>
      <c r="N560" s="654"/>
      <c r="O560" s="654"/>
      <c r="P560" s="654"/>
      <c r="Q560" s="654"/>
      <c r="R560" s="654"/>
      <c r="S560" s="654"/>
      <c r="T560" s="654"/>
      <c r="U560" s="654"/>
      <c r="V560" s="654"/>
      <c r="W560" s="654"/>
      <c r="X560" s="654"/>
      <c r="Y560" s="654"/>
      <c r="Z560" s="654"/>
    </row>
    <row r="561" ht="15.75" customHeight="1">
      <c r="A561" s="654"/>
      <c r="B561" s="483"/>
      <c r="C561" s="654"/>
      <c r="D561" s="654"/>
      <c r="E561" s="654"/>
      <c r="F561" s="658"/>
      <c r="G561" s="654"/>
      <c r="H561" s="658"/>
      <c r="I561" s="658"/>
      <c r="J561" s="658"/>
      <c r="K561" s="658"/>
      <c r="L561" s="658"/>
      <c r="M561" s="654"/>
      <c r="N561" s="654"/>
      <c r="O561" s="654"/>
      <c r="P561" s="654"/>
      <c r="Q561" s="654"/>
      <c r="R561" s="654"/>
      <c r="S561" s="654"/>
      <c r="T561" s="654"/>
      <c r="U561" s="654"/>
      <c r="V561" s="654"/>
      <c r="W561" s="654"/>
      <c r="X561" s="654"/>
      <c r="Y561" s="654"/>
      <c r="Z561" s="654"/>
    </row>
    <row r="562" ht="15.75" customHeight="1">
      <c r="A562" s="654"/>
      <c r="B562" s="483"/>
      <c r="C562" s="654"/>
      <c r="D562" s="654"/>
      <c r="E562" s="654"/>
      <c r="F562" s="658"/>
      <c r="G562" s="654"/>
      <c r="H562" s="658"/>
      <c r="I562" s="658"/>
      <c r="J562" s="658"/>
      <c r="K562" s="658"/>
      <c r="L562" s="658"/>
      <c r="M562" s="654"/>
      <c r="N562" s="654"/>
      <c r="O562" s="654"/>
      <c r="P562" s="654"/>
      <c r="Q562" s="654"/>
      <c r="R562" s="654"/>
      <c r="S562" s="654"/>
      <c r="T562" s="654"/>
      <c r="U562" s="654"/>
      <c r="V562" s="654"/>
      <c r="W562" s="654"/>
      <c r="X562" s="654"/>
      <c r="Y562" s="654"/>
      <c r="Z562" s="654"/>
    </row>
    <row r="563" ht="15.75" customHeight="1">
      <c r="A563" s="654"/>
      <c r="B563" s="483"/>
      <c r="C563" s="654"/>
      <c r="D563" s="654"/>
      <c r="E563" s="654"/>
      <c r="F563" s="658"/>
      <c r="G563" s="654"/>
      <c r="H563" s="658"/>
      <c r="I563" s="658"/>
      <c r="J563" s="658"/>
      <c r="K563" s="658"/>
      <c r="L563" s="658"/>
      <c r="M563" s="654"/>
      <c r="N563" s="654"/>
      <c r="O563" s="654"/>
      <c r="P563" s="654"/>
      <c r="Q563" s="654"/>
      <c r="R563" s="654"/>
      <c r="S563" s="654"/>
      <c r="T563" s="654"/>
      <c r="U563" s="654"/>
      <c r="V563" s="654"/>
      <c r="W563" s="654"/>
      <c r="X563" s="654"/>
      <c r="Y563" s="654"/>
      <c r="Z563" s="654"/>
    </row>
    <row r="564" ht="15.75" customHeight="1">
      <c r="A564" s="654"/>
      <c r="B564" s="483"/>
      <c r="C564" s="654"/>
      <c r="D564" s="654"/>
      <c r="E564" s="654"/>
      <c r="F564" s="658"/>
      <c r="G564" s="654"/>
      <c r="H564" s="658"/>
      <c r="I564" s="658"/>
      <c r="J564" s="658"/>
      <c r="K564" s="658"/>
      <c r="L564" s="658"/>
      <c r="M564" s="654"/>
      <c r="N564" s="654"/>
      <c r="O564" s="654"/>
      <c r="P564" s="654"/>
      <c r="Q564" s="654"/>
      <c r="R564" s="654"/>
      <c r="S564" s="654"/>
      <c r="T564" s="654"/>
      <c r="U564" s="654"/>
      <c r="V564" s="654"/>
      <c r="W564" s="654"/>
      <c r="X564" s="654"/>
      <c r="Y564" s="654"/>
      <c r="Z564" s="654"/>
    </row>
    <row r="565" ht="15.75" customHeight="1">
      <c r="A565" s="654"/>
      <c r="B565" s="483"/>
      <c r="C565" s="654"/>
      <c r="D565" s="654"/>
      <c r="E565" s="654"/>
      <c r="F565" s="658"/>
      <c r="G565" s="654"/>
      <c r="H565" s="658"/>
      <c r="I565" s="658"/>
      <c r="J565" s="658"/>
      <c r="K565" s="658"/>
      <c r="L565" s="658"/>
      <c r="M565" s="654"/>
      <c r="N565" s="654"/>
      <c r="O565" s="654"/>
      <c r="P565" s="654"/>
      <c r="Q565" s="654"/>
      <c r="R565" s="654"/>
      <c r="S565" s="654"/>
      <c r="T565" s="654"/>
      <c r="U565" s="654"/>
      <c r="V565" s="654"/>
      <c r="W565" s="654"/>
      <c r="X565" s="654"/>
      <c r="Y565" s="654"/>
      <c r="Z565" s="654"/>
    </row>
    <row r="566" ht="15.75" customHeight="1">
      <c r="A566" s="654"/>
      <c r="B566" s="483"/>
      <c r="C566" s="654"/>
      <c r="D566" s="654"/>
      <c r="E566" s="654"/>
      <c r="F566" s="658"/>
      <c r="G566" s="654"/>
      <c r="H566" s="658"/>
      <c r="I566" s="658"/>
      <c r="J566" s="658"/>
      <c r="K566" s="658"/>
      <c r="L566" s="658"/>
      <c r="M566" s="654"/>
      <c r="N566" s="654"/>
      <c r="O566" s="654"/>
      <c r="P566" s="654"/>
      <c r="Q566" s="654"/>
      <c r="R566" s="654"/>
      <c r="S566" s="654"/>
      <c r="T566" s="654"/>
      <c r="U566" s="654"/>
      <c r="V566" s="654"/>
      <c r="W566" s="654"/>
      <c r="X566" s="654"/>
      <c r="Y566" s="654"/>
      <c r="Z566" s="654"/>
    </row>
    <row r="567" ht="15.75" customHeight="1">
      <c r="A567" s="654"/>
      <c r="B567" s="483"/>
      <c r="C567" s="654"/>
      <c r="D567" s="654"/>
      <c r="E567" s="654"/>
      <c r="F567" s="658"/>
      <c r="G567" s="654"/>
      <c r="H567" s="658"/>
      <c r="I567" s="658"/>
      <c r="J567" s="658"/>
      <c r="K567" s="658"/>
      <c r="L567" s="658"/>
      <c r="M567" s="654"/>
      <c r="N567" s="654"/>
      <c r="O567" s="654"/>
      <c r="P567" s="654"/>
      <c r="Q567" s="654"/>
      <c r="R567" s="654"/>
      <c r="S567" s="654"/>
      <c r="T567" s="654"/>
      <c r="U567" s="654"/>
      <c r="V567" s="654"/>
      <c r="W567" s="654"/>
      <c r="X567" s="654"/>
      <c r="Y567" s="654"/>
      <c r="Z567" s="654"/>
    </row>
    <row r="568" ht="15.75" customHeight="1">
      <c r="A568" s="654"/>
      <c r="B568" s="483"/>
      <c r="C568" s="654"/>
      <c r="D568" s="654"/>
      <c r="E568" s="654"/>
      <c r="F568" s="658"/>
      <c r="G568" s="654"/>
      <c r="H568" s="658"/>
      <c r="I568" s="658"/>
      <c r="J568" s="658"/>
      <c r="K568" s="658"/>
      <c r="L568" s="658"/>
      <c r="M568" s="654"/>
      <c r="N568" s="654"/>
      <c r="O568" s="654"/>
      <c r="P568" s="654"/>
      <c r="Q568" s="654"/>
      <c r="R568" s="654"/>
      <c r="S568" s="654"/>
      <c r="T568" s="654"/>
      <c r="U568" s="654"/>
      <c r="V568" s="654"/>
      <c r="W568" s="654"/>
      <c r="X568" s="654"/>
      <c r="Y568" s="654"/>
      <c r="Z568" s="654"/>
    </row>
    <row r="569" ht="15.75" customHeight="1">
      <c r="A569" s="654"/>
      <c r="B569" s="483"/>
      <c r="C569" s="654"/>
      <c r="D569" s="654"/>
      <c r="E569" s="654"/>
      <c r="F569" s="658"/>
      <c r="G569" s="654"/>
      <c r="H569" s="658"/>
      <c r="I569" s="658"/>
      <c r="J569" s="658"/>
      <c r="K569" s="658"/>
      <c r="L569" s="658"/>
      <c r="M569" s="654"/>
      <c r="N569" s="654"/>
      <c r="O569" s="654"/>
      <c r="P569" s="654"/>
      <c r="Q569" s="654"/>
      <c r="R569" s="654"/>
      <c r="S569" s="654"/>
      <c r="T569" s="654"/>
      <c r="U569" s="654"/>
      <c r="V569" s="654"/>
      <c r="W569" s="654"/>
      <c r="X569" s="654"/>
      <c r="Y569" s="654"/>
      <c r="Z569" s="654"/>
    </row>
    <row r="570" ht="15.75" customHeight="1">
      <c r="A570" s="654"/>
      <c r="B570" s="483"/>
      <c r="C570" s="654"/>
      <c r="D570" s="654"/>
      <c r="E570" s="654"/>
      <c r="F570" s="658"/>
      <c r="G570" s="654"/>
      <c r="H570" s="658"/>
      <c r="I570" s="658"/>
      <c r="J570" s="658"/>
      <c r="K570" s="658"/>
      <c r="L570" s="658"/>
      <c r="M570" s="654"/>
      <c r="N570" s="654"/>
      <c r="O570" s="654"/>
      <c r="P570" s="654"/>
      <c r="Q570" s="654"/>
      <c r="R570" s="654"/>
      <c r="S570" s="654"/>
      <c r="T570" s="654"/>
      <c r="U570" s="654"/>
      <c r="V570" s="654"/>
      <c r="W570" s="654"/>
      <c r="X570" s="654"/>
      <c r="Y570" s="654"/>
      <c r="Z570" s="654"/>
    </row>
    <row r="571" ht="15.75" customHeight="1">
      <c r="A571" s="654"/>
      <c r="B571" s="483"/>
      <c r="C571" s="654"/>
      <c r="D571" s="654"/>
      <c r="E571" s="654"/>
      <c r="F571" s="658"/>
      <c r="G571" s="654"/>
      <c r="H571" s="658"/>
      <c r="I571" s="658"/>
      <c r="J571" s="658"/>
      <c r="K571" s="658"/>
      <c r="L571" s="658"/>
      <c r="M571" s="654"/>
      <c r="N571" s="654"/>
      <c r="O571" s="654"/>
      <c r="P571" s="654"/>
      <c r="Q571" s="654"/>
      <c r="R571" s="654"/>
      <c r="S571" s="654"/>
      <c r="T571" s="654"/>
      <c r="U571" s="654"/>
      <c r="V571" s="654"/>
      <c r="W571" s="654"/>
      <c r="X571" s="654"/>
      <c r="Y571" s="654"/>
      <c r="Z571" s="654"/>
    </row>
    <row r="572" ht="15.75" customHeight="1">
      <c r="A572" s="654"/>
      <c r="B572" s="483"/>
      <c r="C572" s="654"/>
      <c r="D572" s="654"/>
      <c r="E572" s="654"/>
      <c r="F572" s="658"/>
      <c r="G572" s="654"/>
      <c r="H572" s="658"/>
      <c r="I572" s="658"/>
      <c r="J572" s="658"/>
      <c r="K572" s="658"/>
      <c r="L572" s="658"/>
      <c r="M572" s="654"/>
      <c r="N572" s="654"/>
      <c r="O572" s="654"/>
      <c r="P572" s="654"/>
      <c r="Q572" s="654"/>
      <c r="R572" s="654"/>
      <c r="S572" s="654"/>
      <c r="T572" s="654"/>
      <c r="U572" s="654"/>
      <c r="V572" s="654"/>
      <c r="W572" s="654"/>
      <c r="X572" s="654"/>
      <c r="Y572" s="654"/>
      <c r="Z572" s="654"/>
    </row>
    <row r="573" ht="15.75" customHeight="1">
      <c r="A573" s="654"/>
      <c r="B573" s="483"/>
      <c r="C573" s="654"/>
      <c r="D573" s="654"/>
      <c r="E573" s="654"/>
      <c r="F573" s="658"/>
      <c r="G573" s="654"/>
      <c r="H573" s="658"/>
      <c r="I573" s="658"/>
      <c r="J573" s="658"/>
      <c r="K573" s="658"/>
      <c r="L573" s="658"/>
      <c r="M573" s="654"/>
      <c r="N573" s="654"/>
      <c r="O573" s="654"/>
      <c r="P573" s="654"/>
      <c r="Q573" s="654"/>
      <c r="R573" s="654"/>
      <c r="S573" s="654"/>
      <c r="T573" s="654"/>
      <c r="U573" s="654"/>
      <c r="V573" s="654"/>
      <c r="W573" s="654"/>
      <c r="X573" s="654"/>
      <c r="Y573" s="654"/>
      <c r="Z573" s="654"/>
    </row>
    <row r="574" ht="15.75" customHeight="1">
      <c r="A574" s="654"/>
      <c r="B574" s="483"/>
      <c r="C574" s="654"/>
      <c r="D574" s="654"/>
      <c r="E574" s="654"/>
      <c r="F574" s="658"/>
      <c r="G574" s="654"/>
      <c r="H574" s="658"/>
      <c r="I574" s="658"/>
      <c r="J574" s="658"/>
      <c r="K574" s="658"/>
      <c r="L574" s="658"/>
      <c r="M574" s="654"/>
      <c r="N574" s="654"/>
      <c r="O574" s="654"/>
      <c r="P574" s="654"/>
      <c r="Q574" s="654"/>
      <c r="R574" s="654"/>
      <c r="S574" s="654"/>
      <c r="T574" s="654"/>
      <c r="U574" s="654"/>
      <c r="V574" s="654"/>
      <c r="W574" s="654"/>
      <c r="X574" s="654"/>
      <c r="Y574" s="654"/>
      <c r="Z574" s="654"/>
    </row>
    <row r="575" ht="15.75" customHeight="1">
      <c r="A575" s="654"/>
      <c r="B575" s="483"/>
      <c r="C575" s="654"/>
      <c r="D575" s="654"/>
      <c r="E575" s="654"/>
      <c r="F575" s="658"/>
      <c r="G575" s="654"/>
      <c r="H575" s="658"/>
      <c r="I575" s="658"/>
      <c r="J575" s="658"/>
      <c r="K575" s="658"/>
      <c r="L575" s="658"/>
      <c r="M575" s="654"/>
      <c r="N575" s="654"/>
      <c r="O575" s="654"/>
      <c r="P575" s="654"/>
      <c r="Q575" s="654"/>
      <c r="R575" s="654"/>
      <c r="S575" s="654"/>
      <c r="T575" s="654"/>
      <c r="U575" s="654"/>
      <c r="V575" s="654"/>
      <c r="W575" s="654"/>
      <c r="X575" s="654"/>
      <c r="Y575" s="654"/>
      <c r="Z575" s="654"/>
    </row>
    <row r="576" ht="15.75" customHeight="1">
      <c r="A576" s="654"/>
      <c r="B576" s="483"/>
      <c r="C576" s="654"/>
      <c r="D576" s="654"/>
      <c r="E576" s="654"/>
      <c r="F576" s="658"/>
      <c r="G576" s="654"/>
      <c r="H576" s="658"/>
      <c r="I576" s="658"/>
      <c r="J576" s="658"/>
      <c r="K576" s="658"/>
      <c r="L576" s="658"/>
      <c r="M576" s="654"/>
      <c r="N576" s="654"/>
      <c r="O576" s="654"/>
      <c r="P576" s="654"/>
      <c r="Q576" s="654"/>
      <c r="R576" s="654"/>
      <c r="S576" s="654"/>
      <c r="T576" s="654"/>
      <c r="U576" s="654"/>
      <c r="V576" s="654"/>
      <c r="W576" s="654"/>
      <c r="X576" s="654"/>
      <c r="Y576" s="654"/>
      <c r="Z576" s="654"/>
    </row>
    <row r="577" ht="15.75" customHeight="1">
      <c r="A577" s="654"/>
      <c r="B577" s="483"/>
      <c r="C577" s="654"/>
      <c r="D577" s="654"/>
      <c r="E577" s="654"/>
      <c r="F577" s="658"/>
      <c r="G577" s="654"/>
      <c r="H577" s="658"/>
      <c r="I577" s="658"/>
      <c r="J577" s="658"/>
      <c r="K577" s="658"/>
      <c r="L577" s="658"/>
      <c r="M577" s="654"/>
      <c r="N577" s="654"/>
      <c r="O577" s="654"/>
      <c r="P577" s="654"/>
      <c r="Q577" s="654"/>
      <c r="R577" s="654"/>
      <c r="S577" s="654"/>
      <c r="T577" s="654"/>
      <c r="U577" s="654"/>
      <c r="V577" s="654"/>
      <c r="W577" s="654"/>
      <c r="X577" s="654"/>
      <c r="Y577" s="654"/>
      <c r="Z577" s="654"/>
    </row>
    <row r="578" ht="15.75" customHeight="1">
      <c r="A578" s="654"/>
      <c r="B578" s="483"/>
      <c r="C578" s="654"/>
      <c r="D578" s="654"/>
      <c r="E578" s="654"/>
      <c r="F578" s="658"/>
      <c r="G578" s="654"/>
      <c r="H578" s="658"/>
      <c r="I578" s="658"/>
      <c r="J578" s="658"/>
      <c r="K578" s="658"/>
      <c r="L578" s="658"/>
      <c r="M578" s="654"/>
      <c r="N578" s="654"/>
      <c r="O578" s="654"/>
      <c r="P578" s="654"/>
      <c r="Q578" s="654"/>
      <c r="R578" s="654"/>
      <c r="S578" s="654"/>
      <c r="T578" s="654"/>
      <c r="U578" s="654"/>
      <c r="V578" s="654"/>
      <c r="W578" s="654"/>
      <c r="X578" s="654"/>
      <c r="Y578" s="654"/>
      <c r="Z578" s="654"/>
    </row>
    <row r="579" ht="15.75" customHeight="1">
      <c r="A579" s="654"/>
      <c r="B579" s="483"/>
      <c r="C579" s="654"/>
      <c r="D579" s="654"/>
      <c r="E579" s="654"/>
      <c r="F579" s="658"/>
      <c r="G579" s="654"/>
      <c r="H579" s="658"/>
      <c r="I579" s="658"/>
      <c r="J579" s="658"/>
      <c r="K579" s="658"/>
      <c r="L579" s="658"/>
      <c r="M579" s="654"/>
      <c r="N579" s="654"/>
      <c r="O579" s="654"/>
      <c r="P579" s="654"/>
      <c r="Q579" s="654"/>
      <c r="R579" s="654"/>
      <c r="S579" s="654"/>
      <c r="T579" s="654"/>
      <c r="U579" s="654"/>
      <c r="V579" s="654"/>
      <c r="W579" s="654"/>
      <c r="X579" s="654"/>
      <c r="Y579" s="654"/>
      <c r="Z579" s="654"/>
    </row>
    <row r="580" ht="15.75" customHeight="1">
      <c r="A580" s="654"/>
      <c r="B580" s="483"/>
      <c r="C580" s="654"/>
      <c r="D580" s="654"/>
      <c r="E580" s="654"/>
      <c r="F580" s="658"/>
      <c r="G580" s="654"/>
      <c r="H580" s="658"/>
      <c r="I580" s="658"/>
      <c r="J580" s="658"/>
      <c r="K580" s="658"/>
      <c r="L580" s="658"/>
      <c r="M580" s="654"/>
      <c r="N580" s="654"/>
      <c r="O580" s="654"/>
      <c r="P580" s="654"/>
      <c r="Q580" s="654"/>
      <c r="R580" s="654"/>
      <c r="S580" s="654"/>
      <c r="T580" s="654"/>
      <c r="U580" s="654"/>
      <c r="V580" s="654"/>
      <c r="W580" s="654"/>
      <c r="X580" s="654"/>
      <c r="Y580" s="654"/>
      <c r="Z580" s="654"/>
    </row>
    <row r="581" ht="15.75" customHeight="1">
      <c r="A581" s="654"/>
      <c r="B581" s="483"/>
      <c r="C581" s="654"/>
      <c r="D581" s="654"/>
      <c r="E581" s="654"/>
      <c r="F581" s="658"/>
      <c r="G581" s="654"/>
      <c r="H581" s="658"/>
      <c r="I581" s="658"/>
      <c r="J581" s="658"/>
      <c r="K581" s="658"/>
      <c r="L581" s="658"/>
      <c r="M581" s="654"/>
      <c r="N581" s="654"/>
      <c r="O581" s="654"/>
      <c r="P581" s="654"/>
      <c r="Q581" s="654"/>
      <c r="R581" s="654"/>
      <c r="S581" s="654"/>
      <c r="T581" s="654"/>
      <c r="U581" s="654"/>
      <c r="V581" s="654"/>
      <c r="W581" s="654"/>
      <c r="X581" s="654"/>
      <c r="Y581" s="654"/>
      <c r="Z581" s="654"/>
    </row>
    <row r="582" ht="15.75" customHeight="1">
      <c r="A582" s="654"/>
      <c r="B582" s="483"/>
      <c r="C582" s="654"/>
      <c r="D582" s="654"/>
      <c r="E582" s="654"/>
      <c r="F582" s="658"/>
      <c r="G582" s="654"/>
      <c r="H582" s="658"/>
      <c r="I582" s="658"/>
      <c r="J582" s="658"/>
      <c r="K582" s="658"/>
      <c r="L582" s="658"/>
      <c r="M582" s="654"/>
      <c r="N582" s="654"/>
      <c r="O582" s="654"/>
      <c r="P582" s="654"/>
      <c r="Q582" s="654"/>
      <c r="R582" s="654"/>
      <c r="S582" s="654"/>
      <c r="T582" s="654"/>
      <c r="U582" s="654"/>
      <c r="V582" s="654"/>
      <c r="W582" s="654"/>
      <c r="X582" s="654"/>
      <c r="Y582" s="654"/>
      <c r="Z582" s="654"/>
    </row>
    <row r="583" ht="15.75" customHeight="1">
      <c r="A583" s="654"/>
      <c r="B583" s="483"/>
      <c r="C583" s="654"/>
      <c r="D583" s="654"/>
      <c r="E583" s="654"/>
      <c r="F583" s="658"/>
      <c r="G583" s="654"/>
      <c r="H583" s="658"/>
      <c r="I583" s="658"/>
      <c r="J583" s="658"/>
      <c r="K583" s="658"/>
      <c r="L583" s="658"/>
      <c r="M583" s="654"/>
      <c r="N583" s="654"/>
      <c r="O583" s="654"/>
      <c r="P583" s="654"/>
      <c r="Q583" s="654"/>
      <c r="R583" s="654"/>
      <c r="S583" s="654"/>
      <c r="T583" s="654"/>
      <c r="U583" s="654"/>
      <c r="V583" s="654"/>
      <c r="W583" s="654"/>
      <c r="X583" s="654"/>
      <c r="Y583" s="654"/>
      <c r="Z583" s="654"/>
    </row>
    <row r="584" ht="15.75" customHeight="1">
      <c r="A584" s="654"/>
      <c r="B584" s="483"/>
      <c r="C584" s="654"/>
      <c r="D584" s="654"/>
      <c r="E584" s="654"/>
      <c r="F584" s="658"/>
      <c r="G584" s="654"/>
      <c r="H584" s="658"/>
      <c r="I584" s="658"/>
      <c r="J584" s="658"/>
      <c r="K584" s="658"/>
      <c r="L584" s="658"/>
      <c r="M584" s="654"/>
      <c r="N584" s="654"/>
      <c r="O584" s="654"/>
      <c r="P584" s="654"/>
      <c r="Q584" s="654"/>
      <c r="R584" s="654"/>
      <c r="S584" s="654"/>
      <c r="T584" s="654"/>
      <c r="U584" s="654"/>
      <c r="V584" s="654"/>
      <c r="W584" s="654"/>
      <c r="X584" s="654"/>
      <c r="Y584" s="654"/>
      <c r="Z584" s="654"/>
    </row>
    <row r="585" ht="15.75" customHeight="1">
      <c r="A585" s="654"/>
      <c r="B585" s="483"/>
      <c r="C585" s="654"/>
      <c r="D585" s="654"/>
      <c r="E585" s="654"/>
      <c r="F585" s="658"/>
      <c r="G585" s="654"/>
      <c r="H585" s="658"/>
      <c r="I585" s="658"/>
      <c r="J585" s="658"/>
      <c r="K585" s="658"/>
      <c r="L585" s="658"/>
      <c r="M585" s="654"/>
      <c r="N585" s="654"/>
      <c r="O585" s="654"/>
      <c r="P585" s="654"/>
      <c r="Q585" s="654"/>
      <c r="R585" s="654"/>
      <c r="S585" s="654"/>
      <c r="T585" s="654"/>
      <c r="U585" s="654"/>
      <c r="V585" s="654"/>
      <c r="W585" s="654"/>
      <c r="X585" s="654"/>
      <c r="Y585" s="654"/>
      <c r="Z585" s="654"/>
    </row>
    <row r="586" ht="15.75" customHeight="1">
      <c r="A586" s="654"/>
      <c r="B586" s="483"/>
      <c r="C586" s="654"/>
      <c r="D586" s="654"/>
      <c r="E586" s="654"/>
      <c r="F586" s="658"/>
      <c r="G586" s="654"/>
      <c r="H586" s="658"/>
      <c r="I586" s="658"/>
      <c r="J586" s="658"/>
      <c r="K586" s="658"/>
      <c r="L586" s="658"/>
      <c r="M586" s="654"/>
      <c r="N586" s="654"/>
      <c r="O586" s="654"/>
      <c r="P586" s="654"/>
      <c r="Q586" s="654"/>
      <c r="R586" s="654"/>
      <c r="S586" s="654"/>
      <c r="T586" s="654"/>
      <c r="U586" s="654"/>
      <c r="V586" s="654"/>
      <c r="W586" s="654"/>
      <c r="X586" s="654"/>
      <c r="Y586" s="654"/>
      <c r="Z586" s="654"/>
    </row>
    <row r="587" ht="15.75" customHeight="1">
      <c r="A587" s="654"/>
      <c r="B587" s="483"/>
      <c r="C587" s="654"/>
      <c r="D587" s="654"/>
      <c r="E587" s="654"/>
      <c r="F587" s="658"/>
      <c r="G587" s="654"/>
      <c r="H587" s="658"/>
      <c r="I587" s="658"/>
      <c r="J587" s="658"/>
      <c r="K587" s="658"/>
      <c r="L587" s="658"/>
      <c r="M587" s="654"/>
      <c r="N587" s="654"/>
      <c r="O587" s="654"/>
      <c r="P587" s="654"/>
      <c r="Q587" s="654"/>
      <c r="R587" s="654"/>
      <c r="S587" s="654"/>
      <c r="T587" s="654"/>
      <c r="U587" s="654"/>
      <c r="V587" s="654"/>
      <c r="W587" s="654"/>
      <c r="X587" s="654"/>
      <c r="Y587" s="654"/>
      <c r="Z587" s="654"/>
    </row>
    <row r="588" ht="15.75" customHeight="1">
      <c r="A588" s="654"/>
      <c r="B588" s="483"/>
      <c r="C588" s="654"/>
      <c r="D588" s="654"/>
      <c r="E588" s="654"/>
      <c r="F588" s="658"/>
      <c r="G588" s="654"/>
      <c r="H588" s="658"/>
      <c r="I588" s="658"/>
      <c r="J588" s="658"/>
      <c r="K588" s="658"/>
      <c r="L588" s="658"/>
      <c r="M588" s="654"/>
      <c r="N588" s="654"/>
      <c r="O588" s="654"/>
      <c r="P588" s="654"/>
      <c r="Q588" s="654"/>
      <c r="R588" s="654"/>
      <c r="S588" s="654"/>
      <c r="T588" s="654"/>
      <c r="U588" s="654"/>
      <c r="V588" s="654"/>
      <c r="W588" s="654"/>
      <c r="X588" s="654"/>
      <c r="Y588" s="654"/>
      <c r="Z588" s="654"/>
    </row>
    <row r="589" ht="15.75" customHeight="1">
      <c r="A589" s="654"/>
      <c r="B589" s="483"/>
      <c r="C589" s="654"/>
      <c r="D589" s="654"/>
      <c r="E589" s="654"/>
      <c r="F589" s="658"/>
      <c r="G589" s="654"/>
      <c r="H589" s="658"/>
      <c r="I589" s="658"/>
      <c r="J589" s="658"/>
      <c r="K589" s="658"/>
      <c r="L589" s="658"/>
      <c r="M589" s="654"/>
      <c r="N589" s="654"/>
      <c r="O589" s="654"/>
      <c r="P589" s="654"/>
      <c r="Q589" s="654"/>
      <c r="R589" s="654"/>
      <c r="S589" s="654"/>
      <c r="T589" s="654"/>
      <c r="U589" s="654"/>
      <c r="V589" s="654"/>
      <c r="W589" s="654"/>
      <c r="X589" s="654"/>
      <c r="Y589" s="654"/>
      <c r="Z589" s="654"/>
    </row>
    <row r="590" ht="15.75" customHeight="1">
      <c r="A590" s="654"/>
      <c r="B590" s="483"/>
      <c r="C590" s="654"/>
      <c r="D590" s="654"/>
      <c r="E590" s="654"/>
      <c r="F590" s="658"/>
      <c r="G590" s="654"/>
      <c r="H590" s="658"/>
      <c r="I590" s="658"/>
      <c r="J590" s="658"/>
      <c r="K590" s="658"/>
      <c r="L590" s="658"/>
      <c r="M590" s="654"/>
      <c r="N590" s="654"/>
      <c r="O590" s="654"/>
      <c r="P590" s="654"/>
      <c r="Q590" s="654"/>
      <c r="R590" s="654"/>
      <c r="S590" s="654"/>
      <c r="T590" s="654"/>
      <c r="U590" s="654"/>
      <c r="V590" s="654"/>
      <c r="W590" s="654"/>
      <c r="X590" s="654"/>
      <c r="Y590" s="654"/>
      <c r="Z590" s="654"/>
    </row>
    <row r="591" ht="15.75" customHeight="1">
      <c r="A591" s="654"/>
      <c r="B591" s="483"/>
      <c r="C591" s="654"/>
      <c r="D591" s="654"/>
      <c r="E591" s="654"/>
      <c r="F591" s="658"/>
      <c r="G591" s="654"/>
      <c r="H591" s="658"/>
      <c r="I591" s="658"/>
      <c r="J591" s="658"/>
      <c r="K591" s="658"/>
      <c r="L591" s="658"/>
      <c r="M591" s="654"/>
      <c r="N591" s="654"/>
      <c r="O591" s="654"/>
      <c r="P591" s="654"/>
      <c r="Q591" s="654"/>
      <c r="R591" s="654"/>
      <c r="S591" s="654"/>
      <c r="T591" s="654"/>
      <c r="U591" s="654"/>
      <c r="V591" s="654"/>
      <c r="W591" s="654"/>
      <c r="X591" s="654"/>
      <c r="Y591" s="654"/>
      <c r="Z591" s="654"/>
    </row>
    <row r="592" ht="15.75" customHeight="1">
      <c r="A592" s="654"/>
      <c r="B592" s="483"/>
      <c r="C592" s="654"/>
      <c r="D592" s="654"/>
      <c r="E592" s="654"/>
      <c r="F592" s="658"/>
      <c r="G592" s="654"/>
      <c r="H592" s="658"/>
      <c r="I592" s="658"/>
      <c r="J592" s="658"/>
      <c r="K592" s="658"/>
      <c r="L592" s="658"/>
      <c r="M592" s="654"/>
      <c r="N592" s="654"/>
      <c r="O592" s="654"/>
      <c r="P592" s="654"/>
      <c r="Q592" s="654"/>
      <c r="R592" s="654"/>
      <c r="S592" s="654"/>
      <c r="T592" s="654"/>
      <c r="U592" s="654"/>
      <c r="V592" s="654"/>
      <c r="W592" s="654"/>
      <c r="X592" s="654"/>
      <c r="Y592" s="654"/>
      <c r="Z592" s="654"/>
    </row>
    <row r="593" ht="15.75" customHeight="1">
      <c r="A593" s="654"/>
      <c r="B593" s="483"/>
      <c r="C593" s="654"/>
      <c r="D593" s="654"/>
      <c r="E593" s="654"/>
      <c r="F593" s="658"/>
      <c r="G593" s="654"/>
      <c r="H593" s="658"/>
      <c r="I593" s="658"/>
      <c r="J593" s="658"/>
      <c r="K593" s="658"/>
      <c r="L593" s="658"/>
      <c r="M593" s="654"/>
      <c r="N593" s="654"/>
      <c r="O593" s="654"/>
      <c r="P593" s="654"/>
      <c r="Q593" s="654"/>
      <c r="R593" s="654"/>
      <c r="S593" s="654"/>
      <c r="T593" s="654"/>
      <c r="U593" s="654"/>
      <c r="V593" s="654"/>
      <c r="W593" s="654"/>
      <c r="X593" s="654"/>
      <c r="Y593" s="654"/>
      <c r="Z593" s="654"/>
    </row>
    <row r="594" ht="15.75" customHeight="1">
      <c r="A594" s="654"/>
      <c r="B594" s="483"/>
      <c r="C594" s="654"/>
      <c r="D594" s="654"/>
      <c r="E594" s="654"/>
      <c r="F594" s="658"/>
      <c r="G594" s="654"/>
      <c r="H594" s="658"/>
      <c r="I594" s="658"/>
      <c r="J594" s="658"/>
      <c r="K594" s="658"/>
      <c r="L594" s="658"/>
      <c r="M594" s="654"/>
      <c r="N594" s="654"/>
      <c r="O594" s="654"/>
      <c r="P594" s="654"/>
      <c r="Q594" s="654"/>
      <c r="R594" s="654"/>
      <c r="S594" s="654"/>
      <c r="T594" s="654"/>
      <c r="U594" s="654"/>
      <c r="V594" s="654"/>
      <c r="W594" s="654"/>
      <c r="X594" s="654"/>
      <c r="Y594" s="654"/>
      <c r="Z594" s="654"/>
    </row>
    <row r="595" ht="15.75" customHeight="1">
      <c r="A595" s="654"/>
      <c r="B595" s="483"/>
      <c r="C595" s="654"/>
      <c r="D595" s="654"/>
      <c r="E595" s="654"/>
      <c r="F595" s="658"/>
      <c r="G595" s="654"/>
      <c r="H595" s="658"/>
      <c r="I595" s="658"/>
      <c r="J595" s="658"/>
      <c r="K595" s="658"/>
      <c r="L595" s="658"/>
      <c r="M595" s="654"/>
      <c r="N595" s="654"/>
      <c r="O595" s="654"/>
      <c r="P595" s="654"/>
      <c r="Q595" s="654"/>
      <c r="R595" s="654"/>
      <c r="S595" s="654"/>
      <c r="T595" s="654"/>
      <c r="U595" s="654"/>
      <c r="V595" s="654"/>
      <c r="W595" s="654"/>
      <c r="X595" s="654"/>
      <c r="Y595" s="654"/>
      <c r="Z595" s="654"/>
    </row>
    <row r="596" ht="15.75" customHeight="1">
      <c r="A596" s="654"/>
      <c r="B596" s="483"/>
      <c r="C596" s="654"/>
      <c r="D596" s="654"/>
      <c r="E596" s="654"/>
      <c r="F596" s="658"/>
      <c r="G596" s="654"/>
      <c r="H596" s="658"/>
      <c r="I596" s="658"/>
      <c r="J596" s="658"/>
      <c r="K596" s="658"/>
      <c r="L596" s="658"/>
      <c r="M596" s="654"/>
      <c r="N596" s="654"/>
      <c r="O596" s="654"/>
      <c r="P596" s="654"/>
      <c r="Q596" s="654"/>
      <c r="R596" s="654"/>
      <c r="S596" s="654"/>
      <c r="T596" s="654"/>
      <c r="U596" s="654"/>
      <c r="V596" s="654"/>
      <c r="W596" s="654"/>
      <c r="X596" s="654"/>
      <c r="Y596" s="654"/>
      <c r="Z596" s="654"/>
    </row>
    <row r="597" ht="15.75" customHeight="1">
      <c r="A597" s="654"/>
      <c r="B597" s="483"/>
      <c r="C597" s="654"/>
      <c r="D597" s="654"/>
      <c r="E597" s="654"/>
      <c r="F597" s="658"/>
      <c r="G597" s="654"/>
      <c r="H597" s="658"/>
      <c r="I597" s="658"/>
      <c r="J597" s="658"/>
      <c r="K597" s="658"/>
      <c r="L597" s="658"/>
      <c r="M597" s="654"/>
      <c r="N597" s="654"/>
      <c r="O597" s="654"/>
      <c r="P597" s="654"/>
      <c r="Q597" s="654"/>
      <c r="R597" s="654"/>
      <c r="S597" s="654"/>
      <c r="T597" s="654"/>
      <c r="U597" s="654"/>
      <c r="V597" s="654"/>
      <c r="W597" s="654"/>
      <c r="X597" s="654"/>
      <c r="Y597" s="654"/>
      <c r="Z597" s="654"/>
    </row>
    <row r="598" ht="15.75" customHeight="1">
      <c r="A598" s="654"/>
      <c r="B598" s="483"/>
      <c r="C598" s="654"/>
      <c r="D598" s="654"/>
      <c r="E598" s="654"/>
      <c r="F598" s="658"/>
      <c r="G598" s="654"/>
      <c r="H598" s="658"/>
      <c r="I598" s="658"/>
      <c r="J598" s="658"/>
      <c r="K598" s="658"/>
      <c r="L598" s="658"/>
      <c r="M598" s="654"/>
      <c r="N598" s="654"/>
      <c r="O598" s="654"/>
      <c r="P598" s="654"/>
      <c r="Q598" s="654"/>
      <c r="R598" s="654"/>
      <c r="S598" s="654"/>
      <c r="T598" s="654"/>
      <c r="U598" s="654"/>
      <c r="V598" s="654"/>
      <c r="W598" s="654"/>
      <c r="X598" s="654"/>
      <c r="Y598" s="654"/>
      <c r="Z598" s="654"/>
    </row>
    <row r="599" ht="15.75" customHeight="1">
      <c r="A599" s="654"/>
      <c r="B599" s="483"/>
      <c r="C599" s="654"/>
      <c r="D599" s="654"/>
      <c r="E599" s="654"/>
      <c r="F599" s="658"/>
      <c r="G599" s="654"/>
      <c r="H599" s="658"/>
      <c r="I599" s="658"/>
      <c r="J599" s="658"/>
      <c r="K599" s="658"/>
      <c r="L599" s="658"/>
      <c r="M599" s="654"/>
      <c r="N599" s="654"/>
      <c r="O599" s="654"/>
      <c r="P599" s="654"/>
      <c r="Q599" s="654"/>
      <c r="R599" s="654"/>
      <c r="S599" s="654"/>
      <c r="T599" s="654"/>
      <c r="U599" s="654"/>
      <c r="V599" s="654"/>
      <c r="W599" s="654"/>
      <c r="X599" s="654"/>
      <c r="Y599" s="654"/>
      <c r="Z599" s="654"/>
    </row>
    <row r="600" ht="15.75" customHeight="1">
      <c r="A600" s="654"/>
      <c r="B600" s="483"/>
      <c r="C600" s="654"/>
      <c r="D600" s="654"/>
      <c r="E600" s="654"/>
      <c r="F600" s="658"/>
      <c r="G600" s="654"/>
      <c r="H600" s="658"/>
      <c r="I600" s="658"/>
      <c r="J600" s="658"/>
      <c r="K600" s="658"/>
      <c r="L600" s="658"/>
      <c r="M600" s="654"/>
      <c r="N600" s="654"/>
      <c r="O600" s="654"/>
      <c r="P600" s="654"/>
      <c r="Q600" s="654"/>
      <c r="R600" s="654"/>
      <c r="S600" s="654"/>
      <c r="T600" s="654"/>
      <c r="U600" s="654"/>
      <c r="V600" s="654"/>
      <c r="W600" s="654"/>
      <c r="X600" s="654"/>
      <c r="Y600" s="654"/>
      <c r="Z600" s="654"/>
    </row>
    <row r="601" ht="15.75" customHeight="1">
      <c r="A601" s="654"/>
      <c r="B601" s="483"/>
      <c r="C601" s="654"/>
      <c r="D601" s="654"/>
      <c r="E601" s="654"/>
      <c r="F601" s="658"/>
      <c r="G601" s="654"/>
      <c r="H601" s="658"/>
      <c r="I601" s="658"/>
      <c r="J601" s="658"/>
      <c r="K601" s="658"/>
      <c r="L601" s="658"/>
      <c r="M601" s="654"/>
      <c r="N601" s="654"/>
      <c r="O601" s="654"/>
      <c r="P601" s="654"/>
      <c r="Q601" s="654"/>
      <c r="R601" s="654"/>
      <c r="S601" s="654"/>
      <c r="T601" s="654"/>
      <c r="U601" s="654"/>
      <c r="V601" s="654"/>
      <c r="W601" s="654"/>
      <c r="X601" s="654"/>
      <c r="Y601" s="654"/>
      <c r="Z601" s="654"/>
    </row>
    <row r="602" ht="15.75" customHeight="1">
      <c r="A602" s="654"/>
      <c r="B602" s="483"/>
      <c r="C602" s="654"/>
      <c r="D602" s="654"/>
      <c r="E602" s="654"/>
      <c r="F602" s="658"/>
      <c r="G602" s="654"/>
      <c r="H602" s="658"/>
      <c r="I602" s="658"/>
      <c r="J602" s="658"/>
      <c r="K602" s="658"/>
      <c r="L602" s="658"/>
      <c r="M602" s="654"/>
      <c r="N602" s="654"/>
      <c r="O602" s="654"/>
      <c r="P602" s="654"/>
      <c r="Q602" s="654"/>
      <c r="R602" s="654"/>
      <c r="S602" s="654"/>
      <c r="T602" s="654"/>
      <c r="U602" s="654"/>
      <c r="V602" s="654"/>
      <c r="W602" s="654"/>
      <c r="X602" s="654"/>
      <c r="Y602" s="654"/>
      <c r="Z602" s="654"/>
    </row>
    <row r="603" ht="15.75" customHeight="1">
      <c r="A603" s="654"/>
      <c r="B603" s="483"/>
      <c r="C603" s="654"/>
      <c r="D603" s="654"/>
      <c r="E603" s="654"/>
      <c r="F603" s="658"/>
      <c r="G603" s="654"/>
      <c r="H603" s="658"/>
      <c r="I603" s="658"/>
      <c r="J603" s="658"/>
      <c r="K603" s="658"/>
      <c r="L603" s="658"/>
      <c r="M603" s="654"/>
      <c r="N603" s="654"/>
      <c r="O603" s="654"/>
      <c r="P603" s="654"/>
      <c r="Q603" s="654"/>
      <c r="R603" s="654"/>
      <c r="S603" s="654"/>
      <c r="T603" s="654"/>
      <c r="U603" s="654"/>
      <c r="V603" s="654"/>
      <c r="W603" s="654"/>
      <c r="X603" s="654"/>
      <c r="Y603" s="654"/>
      <c r="Z603" s="654"/>
    </row>
    <row r="604" ht="15.75" customHeight="1">
      <c r="A604" s="654"/>
      <c r="B604" s="483"/>
      <c r="C604" s="654"/>
      <c r="D604" s="654"/>
      <c r="E604" s="654"/>
      <c r="F604" s="658"/>
      <c r="G604" s="654"/>
      <c r="H604" s="658"/>
      <c r="I604" s="658"/>
      <c r="J604" s="658"/>
      <c r="K604" s="658"/>
      <c r="L604" s="658"/>
      <c r="M604" s="654"/>
      <c r="N604" s="654"/>
      <c r="O604" s="654"/>
      <c r="P604" s="654"/>
      <c r="Q604" s="654"/>
      <c r="R604" s="654"/>
      <c r="S604" s="654"/>
      <c r="T604" s="654"/>
      <c r="U604" s="654"/>
      <c r="V604" s="654"/>
      <c r="W604" s="654"/>
      <c r="X604" s="654"/>
      <c r="Y604" s="654"/>
      <c r="Z604" s="654"/>
    </row>
    <row r="605" ht="15.75" customHeight="1">
      <c r="A605" s="654"/>
      <c r="B605" s="483"/>
      <c r="C605" s="654"/>
      <c r="D605" s="654"/>
      <c r="E605" s="654"/>
      <c r="F605" s="658"/>
      <c r="G605" s="654"/>
      <c r="H605" s="658"/>
      <c r="I605" s="658"/>
      <c r="J605" s="658"/>
      <c r="K605" s="658"/>
      <c r="L605" s="658"/>
      <c r="M605" s="654"/>
      <c r="N605" s="654"/>
      <c r="O605" s="654"/>
      <c r="P605" s="654"/>
      <c r="Q605" s="654"/>
      <c r="R605" s="654"/>
      <c r="S605" s="654"/>
      <c r="T605" s="654"/>
      <c r="U605" s="654"/>
      <c r="V605" s="654"/>
      <c r="W605" s="654"/>
      <c r="X605" s="654"/>
      <c r="Y605" s="654"/>
      <c r="Z605" s="654"/>
    </row>
    <row r="606" ht="15.75" customHeight="1">
      <c r="A606" s="654"/>
      <c r="B606" s="483"/>
      <c r="C606" s="654"/>
      <c r="D606" s="654"/>
      <c r="E606" s="654"/>
      <c r="F606" s="658"/>
      <c r="G606" s="654"/>
      <c r="H606" s="658"/>
      <c r="I606" s="658"/>
      <c r="J606" s="658"/>
      <c r="K606" s="658"/>
      <c r="L606" s="658"/>
      <c r="M606" s="654"/>
      <c r="N606" s="654"/>
      <c r="O606" s="654"/>
      <c r="P606" s="654"/>
      <c r="Q606" s="654"/>
      <c r="R606" s="654"/>
      <c r="S606" s="654"/>
      <c r="T606" s="654"/>
      <c r="U606" s="654"/>
      <c r="V606" s="654"/>
      <c r="W606" s="654"/>
      <c r="X606" s="654"/>
      <c r="Y606" s="654"/>
      <c r="Z606" s="654"/>
    </row>
    <row r="607" ht="15.75" customHeight="1">
      <c r="A607" s="654"/>
      <c r="B607" s="483"/>
      <c r="C607" s="654"/>
      <c r="D607" s="654"/>
      <c r="E607" s="654"/>
      <c r="F607" s="658"/>
      <c r="G607" s="654"/>
      <c r="H607" s="658"/>
      <c r="I607" s="658"/>
      <c r="J607" s="658"/>
      <c r="K607" s="658"/>
      <c r="L607" s="658"/>
      <c r="M607" s="654"/>
      <c r="N607" s="654"/>
      <c r="O607" s="654"/>
      <c r="P607" s="654"/>
      <c r="Q607" s="654"/>
      <c r="R607" s="654"/>
      <c r="S607" s="654"/>
      <c r="T607" s="654"/>
      <c r="U607" s="654"/>
      <c r="V607" s="654"/>
      <c r="W607" s="654"/>
      <c r="X607" s="654"/>
      <c r="Y607" s="654"/>
      <c r="Z607" s="654"/>
    </row>
    <row r="608" ht="15.75" customHeight="1">
      <c r="A608" s="654"/>
      <c r="B608" s="483"/>
      <c r="C608" s="654"/>
      <c r="D608" s="654"/>
      <c r="E608" s="654"/>
      <c r="F608" s="658"/>
      <c r="G608" s="654"/>
      <c r="H608" s="658"/>
      <c r="I608" s="658"/>
      <c r="J608" s="658"/>
      <c r="K608" s="658"/>
      <c r="L608" s="658"/>
      <c r="M608" s="654"/>
      <c r="N608" s="654"/>
      <c r="O608" s="654"/>
      <c r="P608" s="654"/>
      <c r="Q608" s="654"/>
      <c r="R608" s="654"/>
      <c r="S608" s="654"/>
      <c r="T608" s="654"/>
      <c r="U608" s="654"/>
      <c r="V608" s="654"/>
      <c r="W608" s="654"/>
      <c r="X608" s="654"/>
      <c r="Y608" s="654"/>
      <c r="Z608" s="654"/>
    </row>
    <row r="609" ht="15.75" customHeight="1">
      <c r="A609" s="654"/>
      <c r="B609" s="483"/>
      <c r="C609" s="654"/>
      <c r="D609" s="654"/>
      <c r="E609" s="654"/>
      <c r="F609" s="658"/>
      <c r="G609" s="654"/>
      <c r="H609" s="658"/>
      <c r="I609" s="658"/>
      <c r="J609" s="658"/>
      <c r="K609" s="658"/>
      <c r="L609" s="658"/>
      <c r="M609" s="654"/>
      <c r="N609" s="654"/>
      <c r="O609" s="654"/>
      <c r="P609" s="654"/>
      <c r="Q609" s="654"/>
      <c r="R609" s="654"/>
      <c r="S609" s="654"/>
      <c r="T609" s="654"/>
      <c r="U609" s="654"/>
      <c r="V609" s="654"/>
      <c r="W609" s="654"/>
      <c r="X609" s="654"/>
      <c r="Y609" s="654"/>
      <c r="Z609" s="654"/>
    </row>
    <row r="610" ht="15.75" customHeight="1">
      <c r="A610" s="654"/>
      <c r="B610" s="483"/>
      <c r="C610" s="654"/>
      <c r="D610" s="654"/>
      <c r="E610" s="654"/>
      <c r="F610" s="658"/>
      <c r="G610" s="654"/>
      <c r="H610" s="658"/>
      <c r="I610" s="658"/>
      <c r="J610" s="658"/>
      <c r="K610" s="658"/>
      <c r="L610" s="658"/>
      <c r="M610" s="654"/>
      <c r="N610" s="654"/>
      <c r="O610" s="654"/>
      <c r="P610" s="654"/>
      <c r="Q610" s="654"/>
      <c r="R610" s="654"/>
      <c r="S610" s="654"/>
      <c r="T610" s="654"/>
      <c r="U610" s="654"/>
      <c r="V610" s="654"/>
      <c r="W610" s="654"/>
      <c r="X610" s="654"/>
      <c r="Y610" s="654"/>
      <c r="Z610" s="654"/>
    </row>
    <row r="611" ht="15.75" customHeight="1">
      <c r="A611" s="654"/>
      <c r="B611" s="483"/>
      <c r="C611" s="654"/>
      <c r="D611" s="654"/>
      <c r="E611" s="654"/>
      <c r="F611" s="658"/>
      <c r="G611" s="654"/>
      <c r="H611" s="658"/>
      <c r="I611" s="658"/>
      <c r="J611" s="658"/>
      <c r="K611" s="658"/>
      <c r="L611" s="658"/>
      <c r="M611" s="654"/>
      <c r="N611" s="654"/>
      <c r="O611" s="654"/>
      <c r="P611" s="654"/>
      <c r="Q611" s="654"/>
      <c r="R611" s="654"/>
      <c r="S611" s="654"/>
      <c r="T611" s="654"/>
      <c r="U611" s="654"/>
      <c r="V611" s="654"/>
      <c r="W611" s="654"/>
      <c r="X611" s="654"/>
      <c r="Y611" s="654"/>
      <c r="Z611" s="654"/>
    </row>
    <row r="612" ht="15.75" customHeight="1">
      <c r="A612" s="654"/>
      <c r="B612" s="483"/>
      <c r="C612" s="654"/>
      <c r="D612" s="654"/>
      <c r="E612" s="654"/>
      <c r="F612" s="658"/>
      <c r="G612" s="654"/>
      <c r="H612" s="658"/>
      <c r="I612" s="658"/>
      <c r="J612" s="658"/>
      <c r="K612" s="658"/>
      <c r="L612" s="658"/>
      <c r="M612" s="654"/>
      <c r="N612" s="654"/>
      <c r="O612" s="654"/>
      <c r="P612" s="654"/>
      <c r="Q612" s="654"/>
      <c r="R612" s="654"/>
      <c r="S612" s="654"/>
      <c r="T612" s="654"/>
      <c r="U612" s="654"/>
      <c r="V612" s="654"/>
      <c r="W612" s="654"/>
      <c r="X612" s="654"/>
      <c r="Y612" s="654"/>
      <c r="Z612" s="654"/>
    </row>
    <row r="613" ht="15.75" customHeight="1">
      <c r="A613" s="654"/>
      <c r="B613" s="483"/>
      <c r="C613" s="654"/>
      <c r="D613" s="654"/>
      <c r="E613" s="654"/>
      <c r="F613" s="658"/>
      <c r="G613" s="654"/>
      <c r="H613" s="658"/>
      <c r="I613" s="658"/>
      <c r="J613" s="658"/>
      <c r="K613" s="658"/>
      <c r="L613" s="658"/>
      <c r="M613" s="654"/>
      <c r="N613" s="654"/>
      <c r="O613" s="654"/>
      <c r="P613" s="654"/>
      <c r="Q613" s="654"/>
      <c r="R613" s="654"/>
      <c r="S613" s="654"/>
      <c r="T613" s="654"/>
      <c r="U613" s="654"/>
      <c r="V613" s="654"/>
      <c r="W613" s="654"/>
      <c r="X613" s="654"/>
      <c r="Y613" s="654"/>
      <c r="Z613" s="654"/>
    </row>
    <row r="614" ht="15.75" customHeight="1">
      <c r="A614" s="654"/>
      <c r="B614" s="483"/>
      <c r="C614" s="654"/>
      <c r="D614" s="654"/>
      <c r="E614" s="654"/>
      <c r="F614" s="658"/>
      <c r="G614" s="654"/>
      <c r="H614" s="658"/>
      <c r="I614" s="658"/>
      <c r="J614" s="658"/>
      <c r="K614" s="658"/>
      <c r="L614" s="658"/>
      <c r="M614" s="654"/>
      <c r="N614" s="654"/>
      <c r="O614" s="654"/>
      <c r="P614" s="654"/>
      <c r="Q614" s="654"/>
      <c r="R614" s="654"/>
      <c r="S614" s="654"/>
      <c r="T614" s="654"/>
      <c r="U614" s="654"/>
      <c r="V614" s="654"/>
      <c r="W614" s="654"/>
      <c r="X614" s="654"/>
      <c r="Y614" s="654"/>
      <c r="Z614" s="654"/>
    </row>
    <row r="615" ht="15.75" customHeight="1">
      <c r="A615" s="654"/>
      <c r="B615" s="483"/>
      <c r="C615" s="654"/>
      <c r="D615" s="654"/>
      <c r="E615" s="654"/>
      <c r="F615" s="658"/>
      <c r="G615" s="654"/>
      <c r="H615" s="658"/>
      <c r="I615" s="658"/>
      <c r="J615" s="658"/>
      <c r="K615" s="658"/>
      <c r="L615" s="658"/>
      <c r="M615" s="654"/>
      <c r="N615" s="654"/>
      <c r="O615" s="654"/>
      <c r="P615" s="654"/>
      <c r="Q615" s="654"/>
      <c r="R615" s="654"/>
      <c r="S615" s="654"/>
      <c r="T615" s="654"/>
      <c r="U615" s="654"/>
      <c r="V615" s="654"/>
      <c r="W615" s="654"/>
      <c r="X615" s="654"/>
      <c r="Y615" s="654"/>
      <c r="Z615" s="654"/>
    </row>
    <row r="616" ht="15.75" customHeight="1">
      <c r="A616" s="654"/>
      <c r="B616" s="483"/>
      <c r="C616" s="654"/>
      <c r="D616" s="654"/>
      <c r="E616" s="654"/>
      <c r="F616" s="658"/>
      <c r="G616" s="654"/>
      <c r="H616" s="658"/>
      <c r="I616" s="658"/>
      <c r="J616" s="658"/>
      <c r="K616" s="658"/>
      <c r="L616" s="658"/>
      <c r="M616" s="654"/>
      <c r="N616" s="654"/>
      <c r="O616" s="654"/>
      <c r="P616" s="654"/>
      <c r="Q616" s="654"/>
      <c r="R616" s="654"/>
      <c r="S616" s="654"/>
      <c r="T616" s="654"/>
      <c r="U616" s="654"/>
      <c r="V616" s="654"/>
      <c r="W616" s="654"/>
      <c r="X616" s="654"/>
      <c r="Y616" s="654"/>
      <c r="Z616" s="654"/>
    </row>
    <row r="617" ht="15.75" customHeight="1">
      <c r="A617" s="654"/>
      <c r="B617" s="483"/>
      <c r="C617" s="654"/>
      <c r="D617" s="654"/>
      <c r="E617" s="654"/>
      <c r="F617" s="658"/>
      <c r="G617" s="654"/>
      <c r="H617" s="658"/>
      <c r="I617" s="658"/>
      <c r="J617" s="658"/>
      <c r="K617" s="658"/>
      <c r="L617" s="658"/>
      <c r="M617" s="654"/>
      <c r="N617" s="654"/>
      <c r="O617" s="654"/>
      <c r="P617" s="654"/>
      <c r="Q617" s="654"/>
      <c r="R617" s="654"/>
      <c r="S617" s="654"/>
      <c r="T617" s="654"/>
      <c r="U617" s="654"/>
      <c r="V617" s="654"/>
      <c r="W617" s="654"/>
      <c r="X617" s="654"/>
      <c r="Y617" s="654"/>
      <c r="Z617" s="654"/>
    </row>
    <row r="618" ht="15.75" customHeight="1">
      <c r="A618" s="654"/>
      <c r="B618" s="483"/>
      <c r="C618" s="654"/>
      <c r="D618" s="654"/>
      <c r="E618" s="654"/>
      <c r="F618" s="658"/>
      <c r="G618" s="654"/>
      <c r="H618" s="658"/>
      <c r="I618" s="658"/>
      <c r="J618" s="658"/>
      <c r="K618" s="658"/>
      <c r="L618" s="658"/>
      <c r="M618" s="654"/>
      <c r="N618" s="654"/>
      <c r="O618" s="654"/>
      <c r="P618" s="654"/>
      <c r="Q618" s="654"/>
      <c r="R618" s="654"/>
      <c r="S618" s="654"/>
      <c r="T618" s="654"/>
      <c r="U618" s="654"/>
      <c r="V618" s="654"/>
      <c r="W618" s="654"/>
      <c r="X618" s="654"/>
      <c r="Y618" s="654"/>
      <c r="Z618" s="654"/>
    </row>
    <row r="619" ht="15.75" customHeight="1">
      <c r="A619" s="654"/>
      <c r="B619" s="483"/>
      <c r="C619" s="654"/>
      <c r="D619" s="654"/>
      <c r="E619" s="654"/>
      <c r="F619" s="658"/>
      <c r="G619" s="654"/>
      <c r="H619" s="658"/>
      <c r="I619" s="658"/>
      <c r="J619" s="658"/>
      <c r="K619" s="658"/>
      <c r="L619" s="658"/>
      <c r="M619" s="654"/>
      <c r="N619" s="654"/>
      <c r="O619" s="654"/>
      <c r="P619" s="654"/>
      <c r="Q619" s="654"/>
      <c r="R619" s="654"/>
      <c r="S619" s="654"/>
      <c r="T619" s="654"/>
      <c r="U619" s="654"/>
      <c r="V619" s="654"/>
      <c r="W619" s="654"/>
      <c r="X619" s="654"/>
      <c r="Y619" s="654"/>
      <c r="Z619" s="654"/>
    </row>
    <row r="620" ht="15.75" customHeight="1">
      <c r="A620" s="654"/>
      <c r="B620" s="483"/>
      <c r="C620" s="654"/>
      <c r="D620" s="654"/>
      <c r="E620" s="654"/>
      <c r="F620" s="658"/>
      <c r="G620" s="654"/>
      <c r="H620" s="658"/>
      <c r="I620" s="658"/>
      <c r="J620" s="658"/>
      <c r="K620" s="658"/>
      <c r="L620" s="658"/>
      <c r="M620" s="654"/>
      <c r="N620" s="654"/>
      <c r="O620" s="654"/>
      <c r="P620" s="654"/>
      <c r="Q620" s="654"/>
      <c r="R620" s="654"/>
      <c r="S620" s="654"/>
      <c r="T620" s="654"/>
      <c r="U620" s="654"/>
      <c r="V620" s="654"/>
      <c r="W620" s="654"/>
      <c r="X620" s="654"/>
      <c r="Y620" s="654"/>
      <c r="Z620" s="654"/>
    </row>
    <row r="621" ht="15.75" customHeight="1">
      <c r="A621" s="654"/>
      <c r="B621" s="483"/>
      <c r="C621" s="654"/>
      <c r="D621" s="654"/>
      <c r="E621" s="654"/>
      <c r="F621" s="658"/>
      <c r="G621" s="654"/>
      <c r="H621" s="658"/>
      <c r="I621" s="658"/>
      <c r="J621" s="658"/>
      <c r="K621" s="658"/>
      <c r="L621" s="658"/>
      <c r="M621" s="654"/>
      <c r="N621" s="654"/>
      <c r="O621" s="654"/>
      <c r="P621" s="654"/>
      <c r="Q621" s="654"/>
      <c r="R621" s="654"/>
      <c r="S621" s="654"/>
      <c r="T621" s="654"/>
      <c r="U621" s="654"/>
      <c r="V621" s="654"/>
      <c r="W621" s="654"/>
      <c r="X621" s="654"/>
      <c r="Y621" s="654"/>
      <c r="Z621" s="654"/>
    </row>
    <row r="622" ht="15.75" customHeight="1">
      <c r="A622" s="654"/>
      <c r="B622" s="483"/>
      <c r="C622" s="654"/>
      <c r="D622" s="654"/>
      <c r="E622" s="654"/>
      <c r="F622" s="658"/>
      <c r="G622" s="654"/>
      <c r="H622" s="658"/>
      <c r="I622" s="658"/>
      <c r="J622" s="658"/>
      <c r="K622" s="658"/>
      <c r="L622" s="658"/>
      <c r="M622" s="654"/>
      <c r="N622" s="654"/>
      <c r="O622" s="654"/>
      <c r="P622" s="654"/>
      <c r="Q622" s="654"/>
      <c r="R622" s="654"/>
      <c r="S622" s="654"/>
      <c r="T622" s="654"/>
      <c r="U622" s="654"/>
      <c r="V622" s="654"/>
      <c r="W622" s="654"/>
      <c r="X622" s="654"/>
      <c r="Y622" s="654"/>
      <c r="Z622" s="654"/>
    </row>
    <row r="623" ht="15.75" customHeight="1">
      <c r="A623" s="654"/>
      <c r="B623" s="483"/>
      <c r="C623" s="654"/>
      <c r="D623" s="654"/>
      <c r="E623" s="654"/>
      <c r="F623" s="658"/>
      <c r="G623" s="654"/>
      <c r="H623" s="658"/>
      <c r="I623" s="658"/>
      <c r="J623" s="658"/>
      <c r="K623" s="658"/>
      <c r="L623" s="658"/>
      <c r="M623" s="654"/>
      <c r="N623" s="654"/>
      <c r="O623" s="654"/>
      <c r="P623" s="654"/>
      <c r="Q623" s="654"/>
      <c r="R623" s="654"/>
      <c r="S623" s="654"/>
      <c r="T623" s="654"/>
      <c r="U623" s="654"/>
      <c r="V623" s="654"/>
      <c r="W623" s="654"/>
      <c r="X623" s="654"/>
      <c r="Y623" s="654"/>
      <c r="Z623" s="654"/>
    </row>
    <row r="624" ht="15.75" customHeight="1">
      <c r="A624" s="654"/>
      <c r="B624" s="483"/>
      <c r="C624" s="654"/>
      <c r="D624" s="654"/>
      <c r="E624" s="654"/>
      <c r="F624" s="658"/>
      <c r="G624" s="654"/>
      <c r="H624" s="658"/>
      <c r="I624" s="658"/>
      <c r="J624" s="658"/>
      <c r="K624" s="658"/>
      <c r="L624" s="658"/>
      <c r="M624" s="654"/>
      <c r="N624" s="654"/>
      <c r="O624" s="654"/>
      <c r="P624" s="654"/>
      <c r="Q624" s="654"/>
      <c r="R624" s="654"/>
      <c r="S624" s="654"/>
      <c r="T624" s="654"/>
      <c r="U624" s="654"/>
      <c r="V624" s="654"/>
      <c r="W624" s="654"/>
      <c r="X624" s="654"/>
      <c r="Y624" s="654"/>
      <c r="Z624" s="654"/>
    </row>
    <row r="625" ht="15.75" customHeight="1">
      <c r="A625" s="654"/>
      <c r="B625" s="483"/>
      <c r="C625" s="654"/>
      <c r="D625" s="654"/>
      <c r="E625" s="654"/>
      <c r="F625" s="658"/>
      <c r="G625" s="654"/>
      <c r="H625" s="658"/>
      <c r="I625" s="658"/>
      <c r="J625" s="658"/>
      <c r="K625" s="658"/>
      <c r="L625" s="658"/>
      <c r="M625" s="654"/>
      <c r="N625" s="654"/>
      <c r="O625" s="654"/>
      <c r="P625" s="654"/>
      <c r="Q625" s="654"/>
      <c r="R625" s="654"/>
      <c r="S625" s="654"/>
      <c r="T625" s="654"/>
      <c r="U625" s="654"/>
      <c r="V625" s="654"/>
      <c r="W625" s="654"/>
      <c r="X625" s="654"/>
      <c r="Y625" s="654"/>
      <c r="Z625" s="654"/>
    </row>
    <row r="626" ht="15.75" customHeight="1">
      <c r="A626" s="654"/>
      <c r="B626" s="483"/>
      <c r="C626" s="654"/>
      <c r="D626" s="654"/>
      <c r="E626" s="654"/>
      <c r="F626" s="658"/>
      <c r="G626" s="654"/>
      <c r="H626" s="658"/>
      <c r="I626" s="658"/>
      <c r="J626" s="658"/>
      <c r="K626" s="658"/>
      <c r="L626" s="658"/>
      <c r="M626" s="654"/>
      <c r="N626" s="654"/>
      <c r="O626" s="654"/>
      <c r="P626" s="654"/>
      <c r="Q626" s="654"/>
      <c r="R626" s="654"/>
      <c r="S626" s="654"/>
      <c r="T626" s="654"/>
      <c r="U626" s="654"/>
      <c r="V626" s="654"/>
      <c r="W626" s="654"/>
      <c r="X626" s="654"/>
      <c r="Y626" s="654"/>
      <c r="Z626" s="654"/>
    </row>
    <row r="627" ht="15.75" customHeight="1">
      <c r="A627" s="654"/>
      <c r="B627" s="483"/>
      <c r="C627" s="654"/>
      <c r="D627" s="654"/>
      <c r="E627" s="654"/>
      <c r="F627" s="658"/>
      <c r="G627" s="654"/>
      <c r="H627" s="658"/>
      <c r="I627" s="658"/>
      <c r="J627" s="658"/>
      <c r="K627" s="658"/>
      <c r="L627" s="658"/>
      <c r="M627" s="654"/>
      <c r="N627" s="654"/>
      <c r="O627" s="654"/>
      <c r="P627" s="654"/>
      <c r="Q627" s="654"/>
      <c r="R627" s="654"/>
      <c r="S627" s="654"/>
      <c r="T627" s="654"/>
      <c r="U627" s="654"/>
      <c r="V627" s="654"/>
      <c r="W627" s="654"/>
      <c r="X627" s="654"/>
      <c r="Y627" s="654"/>
      <c r="Z627" s="654"/>
    </row>
    <row r="628" ht="15.75" customHeight="1">
      <c r="A628" s="654"/>
      <c r="B628" s="483"/>
      <c r="C628" s="654"/>
      <c r="D628" s="654"/>
      <c r="E628" s="654"/>
      <c r="F628" s="658"/>
      <c r="G628" s="654"/>
      <c r="H628" s="658"/>
      <c r="I628" s="658"/>
      <c r="J628" s="658"/>
      <c r="K628" s="658"/>
      <c r="L628" s="658"/>
      <c r="M628" s="654"/>
      <c r="N628" s="654"/>
      <c r="O628" s="654"/>
      <c r="P628" s="654"/>
      <c r="Q628" s="654"/>
      <c r="R628" s="654"/>
      <c r="S628" s="654"/>
      <c r="T628" s="654"/>
      <c r="U628" s="654"/>
      <c r="V628" s="654"/>
      <c r="W628" s="654"/>
      <c r="X628" s="654"/>
      <c r="Y628" s="654"/>
      <c r="Z628" s="654"/>
    </row>
    <row r="629" ht="15.75" customHeight="1">
      <c r="A629" s="654"/>
      <c r="B629" s="483"/>
      <c r="C629" s="654"/>
      <c r="D629" s="654"/>
      <c r="E629" s="654"/>
      <c r="F629" s="658"/>
      <c r="G629" s="654"/>
      <c r="H629" s="658"/>
      <c r="I629" s="658"/>
      <c r="J629" s="658"/>
      <c r="K629" s="658"/>
      <c r="L629" s="658"/>
      <c r="M629" s="654"/>
      <c r="N629" s="654"/>
      <c r="O629" s="654"/>
      <c r="P629" s="654"/>
      <c r="Q629" s="654"/>
      <c r="R629" s="654"/>
      <c r="S629" s="654"/>
      <c r="T629" s="654"/>
      <c r="U629" s="654"/>
      <c r="V629" s="654"/>
      <c r="W629" s="654"/>
      <c r="X629" s="654"/>
      <c r="Y629" s="654"/>
      <c r="Z629" s="654"/>
    </row>
    <row r="630" ht="15.75" customHeight="1">
      <c r="A630" s="654"/>
      <c r="B630" s="483"/>
      <c r="C630" s="654"/>
      <c r="D630" s="654"/>
      <c r="E630" s="654"/>
      <c r="F630" s="658"/>
      <c r="G630" s="654"/>
      <c r="H630" s="658"/>
      <c r="I630" s="658"/>
      <c r="J630" s="658"/>
      <c r="K630" s="658"/>
      <c r="L630" s="658"/>
      <c r="M630" s="654"/>
      <c r="N630" s="654"/>
      <c r="O630" s="654"/>
      <c r="P630" s="654"/>
      <c r="Q630" s="654"/>
      <c r="R630" s="654"/>
      <c r="S630" s="654"/>
      <c r="T630" s="654"/>
      <c r="U630" s="654"/>
      <c r="V630" s="654"/>
      <c r="W630" s="654"/>
      <c r="X630" s="654"/>
      <c r="Y630" s="654"/>
      <c r="Z630" s="654"/>
    </row>
    <row r="631" ht="15.75" customHeight="1">
      <c r="A631" s="654"/>
      <c r="B631" s="483"/>
      <c r="C631" s="654"/>
      <c r="D631" s="654"/>
      <c r="E631" s="654"/>
      <c r="F631" s="658"/>
      <c r="G631" s="654"/>
      <c r="H631" s="658"/>
      <c r="I631" s="658"/>
      <c r="J631" s="658"/>
      <c r="K631" s="658"/>
      <c r="L631" s="658"/>
      <c r="M631" s="654"/>
      <c r="N631" s="654"/>
      <c r="O631" s="654"/>
      <c r="P631" s="654"/>
      <c r="Q631" s="654"/>
      <c r="R631" s="654"/>
      <c r="S631" s="654"/>
      <c r="T631" s="654"/>
      <c r="U631" s="654"/>
      <c r="V631" s="654"/>
      <c r="W631" s="654"/>
      <c r="X631" s="654"/>
      <c r="Y631" s="654"/>
      <c r="Z631" s="654"/>
    </row>
    <row r="632" ht="15.75" customHeight="1">
      <c r="A632" s="654"/>
      <c r="B632" s="483"/>
      <c r="C632" s="654"/>
      <c r="D632" s="654"/>
      <c r="E632" s="654"/>
      <c r="F632" s="658"/>
      <c r="G632" s="654"/>
      <c r="H632" s="658"/>
      <c r="I632" s="658"/>
      <c r="J632" s="658"/>
      <c r="K632" s="658"/>
      <c r="L632" s="658"/>
      <c r="M632" s="654"/>
      <c r="N632" s="654"/>
      <c r="O632" s="654"/>
      <c r="P632" s="654"/>
      <c r="Q632" s="654"/>
      <c r="R632" s="654"/>
      <c r="S632" s="654"/>
      <c r="T632" s="654"/>
      <c r="U632" s="654"/>
      <c r="V632" s="654"/>
      <c r="W632" s="654"/>
      <c r="X632" s="654"/>
      <c r="Y632" s="654"/>
      <c r="Z632" s="654"/>
    </row>
    <row r="633" ht="15.75" customHeight="1">
      <c r="A633" s="654"/>
      <c r="B633" s="483"/>
      <c r="C633" s="654"/>
      <c r="D633" s="654"/>
      <c r="E633" s="654"/>
      <c r="F633" s="658"/>
      <c r="G633" s="654"/>
      <c r="H633" s="658"/>
      <c r="I633" s="658"/>
      <c r="J633" s="658"/>
      <c r="K633" s="658"/>
      <c r="L633" s="658"/>
      <c r="M633" s="654"/>
      <c r="N633" s="654"/>
      <c r="O633" s="654"/>
      <c r="P633" s="654"/>
      <c r="Q633" s="654"/>
      <c r="R633" s="654"/>
      <c r="S633" s="654"/>
      <c r="T633" s="654"/>
      <c r="U633" s="654"/>
      <c r="V633" s="654"/>
      <c r="W633" s="654"/>
      <c r="X633" s="654"/>
      <c r="Y633" s="654"/>
      <c r="Z633" s="654"/>
    </row>
    <row r="634" ht="15.75" customHeight="1">
      <c r="A634" s="654"/>
      <c r="B634" s="483"/>
      <c r="C634" s="654"/>
      <c r="D634" s="654"/>
      <c r="E634" s="654"/>
      <c r="F634" s="658"/>
      <c r="G634" s="654"/>
      <c r="H634" s="658"/>
      <c r="I634" s="658"/>
      <c r="J634" s="658"/>
      <c r="K634" s="658"/>
      <c r="L634" s="658"/>
      <c r="M634" s="654"/>
      <c r="N634" s="654"/>
      <c r="O634" s="654"/>
      <c r="P634" s="654"/>
      <c r="Q634" s="654"/>
      <c r="R634" s="654"/>
      <c r="S634" s="654"/>
      <c r="T634" s="654"/>
      <c r="U634" s="654"/>
      <c r="V634" s="654"/>
      <c r="W634" s="654"/>
      <c r="X634" s="654"/>
      <c r="Y634" s="654"/>
      <c r="Z634" s="654"/>
    </row>
    <row r="635" ht="15.75" customHeight="1">
      <c r="A635" s="654"/>
      <c r="B635" s="483"/>
      <c r="C635" s="654"/>
      <c r="D635" s="654"/>
      <c r="E635" s="654"/>
      <c r="F635" s="658"/>
      <c r="G635" s="654"/>
      <c r="H635" s="658"/>
      <c r="I635" s="658"/>
      <c r="J635" s="658"/>
      <c r="K635" s="658"/>
      <c r="L635" s="658"/>
      <c r="M635" s="654"/>
      <c r="N635" s="654"/>
      <c r="O635" s="654"/>
      <c r="P635" s="654"/>
      <c r="Q635" s="654"/>
      <c r="R635" s="654"/>
      <c r="S635" s="654"/>
      <c r="T635" s="654"/>
      <c r="U635" s="654"/>
      <c r="V635" s="654"/>
      <c r="W635" s="654"/>
      <c r="X635" s="654"/>
      <c r="Y635" s="654"/>
      <c r="Z635" s="654"/>
    </row>
    <row r="636" ht="15.75" customHeight="1">
      <c r="A636" s="654"/>
      <c r="B636" s="483"/>
      <c r="C636" s="654"/>
      <c r="D636" s="654"/>
      <c r="E636" s="654"/>
      <c r="F636" s="658"/>
      <c r="G636" s="654"/>
      <c r="H636" s="658"/>
      <c r="I636" s="658"/>
      <c r="J636" s="658"/>
      <c r="K636" s="658"/>
      <c r="L636" s="658"/>
      <c r="M636" s="654"/>
      <c r="N636" s="654"/>
      <c r="O636" s="654"/>
      <c r="P636" s="654"/>
      <c r="Q636" s="654"/>
      <c r="R636" s="654"/>
      <c r="S636" s="654"/>
      <c r="T636" s="654"/>
      <c r="U636" s="654"/>
      <c r="V636" s="654"/>
      <c r="W636" s="654"/>
      <c r="X636" s="654"/>
      <c r="Y636" s="654"/>
      <c r="Z636" s="654"/>
    </row>
    <row r="637" ht="15.75" customHeight="1">
      <c r="A637" s="654"/>
      <c r="B637" s="483"/>
      <c r="C637" s="654"/>
      <c r="D637" s="654"/>
      <c r="E637" s="654"/>
      <c r="F637" s="658"/>
      <c r="G637" s="654"/>
      <c r="H637" s="658"/>
      <c r="I637" s="658"/>
      <c r="J637" s="658"/>
      <c r="K637" s="658"/>
      <c r="L637" s="658"/>
      <c r="M637" s="654"/>
      <c r="N637" s="654"/>
      <c r="O637" s="654"/>
      <c r="P637" s="654"/>
      <c r="Q637" s="654"/>
      <c r="R637" s="654"/>
      <c r="S637" s="654"/>
      <c r="T637" s="654"/>
      <c r="U637" s="654"/>
      <c r="V637" s="654"/>
      <c r="W637" s="654"/>
      <c r="X637" s="654"/>
      <c r="Y637" s="654"/>
      <c r="Z637" s="654"/>
    </row>
    <row r="638" ht="15.75" customHeight="1">
      <c r="A638" s="654"/>
      <c r="B638" s="483"/>
      <c r="C638" s="654"/>
      <c r="D638" s="654"/>
      <c r="E638" s="654"/>
      <c r="F638" s="658"/>
      <c r="G638" s="654"/>
      <c r="H638" s="658"/>
      <c r="I638" s="658"/>
      <c r="J638" s="658"/>
      <c r="K638" s="658"/>
      <c r="L638" s="658"/>
      <c r="M638" s="654"/>
      <c r="N638" s="654"/>
      <c r="O638" s="654"/>
      <c r="P638" s="654"/>
      <c r="Q638" s="654"/>
      <c r="R638" s="654"/>
      <c r="S638" s="654"/>
      <c r="T638" s="654"/>
      <c r="U638" s="654"/>
      <c r="V638" s="654"/>
      <c r="W638" s="654"/>
      <c r="X638" s="654"/>
      <c r="Y638" s="654"/>
      <c r="Z638" s="654"/>
    </row>
    <row r="639" ht="15.75" customHeight="1">
      <c r="A639" s="654"/>
      <c r="B639" s="483"/>
      <c r="C639" s="654"/>
      <c r="D639" s="654"/>
      <c r="E639" s="654"/>
      <c r="F639" s="658"/>
      <c r="G639" s="654"/>
      <c r="H639" s="658"/>
      <c r="I639" s="658"/>
      <c r="J639" s="658"/>
      <c r="K639" s="658"/>
      <c r="L639" s="658"/>
      <c r="M639" s="654"/>
      <c r="N639" s="654"/>
      <c r="O639" s="654"/>
      <c r="P639" s="654"/>
      <c r="Q639" s="654"/>
      <c r="R639" s="654"/>
      <c r="S639" s="654"/>
      <c r="T639" s="654"/>
      <c r="U639" s="654"/>
      <c r="V639" s="654"/>
      <c r="W639" s="654"/>
      <c r="X639" s="654"/>
      <c r="Y639" s="654"/>
      <c r="Z639" s="654"/>
    </row>
    <row r="640" ht="15.75" customHeight="1">
      <c r="A640" s="654"/>
      <c r="B640" s="483"/>
      <c r="C640" s="654"/>
      <c r="D640" s="654"/>
      <c r="E640" s="654"/>
      <c r="F640" s="658"/>
      <c r="G640" s="654"/>
      <c r="H640" s="658"/>
      <c r="I640" s="658"/>
      <c r="J640" s="658"/>
      <c r="K640" s="658"/>
      <c r="L640" s="658"/>
      <c r="M640" s="654"/>
      <c r="N640" s="654"/>
      <c r="O640" s="654"/>
      <c r="P640" s="654"/>
      <c r="Q640" s="654"/>
      <c r="R640" s="654"/>
      <c r="S640" s="654"/>
      <c r="T640" s="654"/>
      <c r="U640" s="654"/>
      <c r="V640" s="654"/>
      <c r="W640" s="654"/>
      <c r="X640" s="654"/>
      <c r="Y640" s="654"/>
      <c r="Z640" s="654"/>
    </row>
    <row r="641" ht="15.75" customHeight="1">
      <c r="A641" s="654"/>
      <c r="B641" s="483"/>
      <c r="C641" s="654"/>
      <c r="D641" s="654"/>
      <c r="E641" s="654"/>
      <c r="F641" s="658"/>
      <c r="G641" s="654"/>
      <c r="H641" s="658"/>
      <c r="I641" s="658"/>
      <c r="J641" s="658"/>
      <c r="K641" s="658"/>
      <c r="L641" s="658"/>
      <c r="M641" s="654"/>
      <c r="N641" s="654"/>
      <c r="O641" s="654"/>
      <c r="P641" s="654"/>
      <c r="Q641" s="654"/>
      <c r="R641" s="654"/>
      <c r="S641" s="654"/>
      <c r="T641" s="654"/>
      <c r="U641" s="654"/>
      <c r="V641" s="654"/>
      <c r="W641" s="654"/>
      <c r="X641" s="654"/>
      <c r="Y641" s="654"/>
      <c r="Z641" s="654"/>
    </row>
    <row r="642" ht="15.75" customHeight="1">
      <c r="A642" s="654"/>
      <c r="B642" s="483"/>
      <c r="C642" s="654"/>
      <c r="D642" s="654"/>
      <c r="E642" s="654"/>
      <c r="F642" s="658"/>
      <c r="G642" s="654"/>
      <c r="H642" s="658"/>
      <c r="I642" s="658"/>
      <c r="J642" s="658"/>
      <c r="K642" s="658"/>
      <c r="L642" s="658"/>
      <c r="M642" s="654"/>
      <c r="N642" s="654"/>
      <c r="O642" s="654"/>
      <c r="P642" s="654"/>
      <c r="Q642" s="654"/>
      <c r="R642" s="654"/>
      <c r="S642" s="654"/>
      <c r="T642" s="654"/>
      <c r="U642" s="654"/>
      <c r="V642" s="654"/>
      <c r="W642" s="654"/>
      <c r="X642" s="654"/>
      <c r="Y642" s="654"/>
      <c r="Z642" s="654"/>
    </row>
    <row r="643" ht="15.75" customHeight="1">
      <c r="A643" s="654"/>
      <c r="B643" s="483"/>
      <c r="C643" s="654"/>
      <c r="D643" s="654"/>
      <c r="E643" s="654"/>
      <c r="F643" s="658"/>
      <c r="G643" s="654"/>
      <c r="H643" s="658"/>
      <c r="I643" s="658"/>
      <c r="J643" s="658"/>
      <c r="K643" s="658"/>
      <c r="L643" s="658"/>
      <c r="M643" s="654"/>
      <c r="N643" s="654"/>
      <c r="O643" s="654"/>
      <c r="P643" s="654"/>
      <c r="Q643" s="654"/>
      <c r="R643" s="654"/>
      <c r="S643" s="654"/>
      <c r="T643" s="654"/>
      <c r="U643" s="654"/>
      <c r="V643" s="654"/>
      <c r="W643" s="654"/>
      <c r="X643" s="654"/>
      <c r="Y643" s="654"/>
      <c r="Z643" s="654"/>
    </row>
    <row r="644" ht="15.75" customHeight="1">
      <c r="A644" s="654"/>
      <c r="B644" s="483"/>
      <c r="C644" s="654"/>
      <c r="D644" s="654"/>
      <c r="E644" s="654"/>
      <c r="F644" s="658"/>
      <c r="G644" s="654"/>
      <c r="H644" s="658"/>
      <c r="I644" s="658"/>
      <c r="J644" s="658"/>
      <c r="K644" s="658"/>
      <c r="L644" s="658"/>
      <c r="M644" s="654"/>
      <c r="N644" s="654"/>
      <c r="O644" s="654"/>
      <c r="P644" s="654"/>
      <c r="Q644" s="654"/>
      <c r="R644" s="654"/>
      <c r="S644" s="654"/>
      <c r="T644" s="654"/>
      <c r="U644" s="654"/>
      <c r="V644" s="654"/>
      <c r="W644" s="654"/>
      <c r="X644" s="654"/>
      <c r="Y644" s="654"/>
      <c r="Z644" s="654"/>
    </row>
    <row r="645" ht="15.75" customHeight="1">
      <c r="A645" s="654"/>
      <c r="B645" s="483"/>
      <c r="C645" s="654"/>
      <c r="D645" s="654"/>
      <c r="E645" s="654"/>
      <c r="F645" s="658"/>
      <c r="G645" s="654"/>
      <c r="H645" s="658"/>
      <c r="I645" s="658"/>
      <c r="J645" s="658"/>
      <c r="K645" s="658"/>
      <c r="L645" s="658"/>
      <c r="M645" s="654"/>
      <c r="N645" s="654"/>
      <c r="O645" s="654"/>
      <c r="P645" s="654"/>
      <c r="Q645" s="654"/>
      <c r="R645" s="654"/>
      <c r="S645" s="654"/>
      <c r="T645" s="654"/>
      <c r="U645" s="654"/>
      <c r="V645" s="654"/>
      <c r="W645" s="654"/>
      <c r="X645" s="654"/>
      <c r="Y645" s="654"/>
      <c r="Z645" s="654"/>
    </row>
    <row r="646" ht="15.75" customHeight="1">
      <c r="A646" s="654"/>
      <c r="B646" s="483"/>
      <c r="C646" s="654"/>
      <c r="D646" s="654"/>
      <c r="E646" s="654"/>
      <c r="F646" s="658"/>
      <c r="G646" s="654"/>
      <c r="H646" s="658"/>
      <c r="I646" s="658"/>
      <c r="J646" s="658"/>
      <c r="K646" s="658"/>
      <c r="L646" s="658"/>
      <c r="M646" s="654"/>
      <c r="N646" s="654"/>
      <c r="O646" s="654"/>
      <c r="P646" s="654"/>
      <c r="Q646" s="654"/>
      <c r="R646" s="654"/>
      <c r="S646" s="654"/>
      <c r="T646" s="654"/>
      <c r="U646" s="654"/>
      <c r="V646" s="654"/>
      <c r="W646" s="654"/>
      <c r="X646" s="654"/>
      <c r="Y646" s="654"/>
      <c r="Z646" s="654"/>
    </row>
    <row r="647" ht="15.75" customHeight="1">
      <c r="A647" s="654"/>
      <c r="B647" s="483"/>
      <c r="C647" s="654"/>
      <c r="D647" s="654"/>
      <c r="E647" s="654"/>
      <c r="F647" s="658"/>
      <c r="G647" s="654"/>
      <c r="H647" s="658"/>
      <c r="I647" s="658"/>
      <c r="J647" s="658"/>
      <c r="K647" s="658"/>
      <c r="L647" s="658"/>
      <c r="M647" s="654"/>
      <c r="N647" s="654"/>
      <c r="O647" s="654"/>
      <c r="P647" s="654"/>
      <c r="Q647" s="654"/>
      <c r="R647" s="654"/>
      <c r="S647" s="654"/>
      <c r="T647" s="654"/>
      <c r="U647" s="654"/>
      <c r="V647" s="654"/>
      <c r="W647" s="654"/>
      <c r="X647" s="654"/>
      <c r="Y647" s="654"/>
      <c r="Z647" s="654"/>
    </row>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W$5"/>
  <mergeCells count="44">
    <mergeCell ref="A1:W1"/>
    <mergeCell ref="A2:W2"/>
    <mergeCell ref="A3:K3"/>
    <mergeCell ref="K4:L4"/>
    <mergeCell ref="M4:N4"/>
    <mergeCell ref="O4:P4"/>
    <mergeCell ref="Q4:R4"/>
    <mergeCell ref="S4:T4"/>
    <mergeCell ref="U4:V4"/>
    <mergeCell ref="F13:F21"/>
    <mergeCell ref="F23:F25"/>
    <mergeCell ref="F29:F31"/>
    <mergeCell ref="F35:F37"/>
    <mergeCell ref="F41:F43"/>
    <mergeCell ref="F47:F51"/>
    <mergeCell ref="F55:F57"/>
    <mergeCell ref="F59:F69"/>
    <mergeCell ref="F73:F75"/>
    <mergeCell ref="F85:F91"/>
    <mergeCell ref="F93:F101"/>
    <mergeCell ref="F103:F105"/>
    <mergeCell ref="F107:F123"/>
    <mergeCell ref="F125:F133"/>
    <mergeCell ref="F135:F141"/>
    <mergeCell ref="F147:F169"/>
    <mergeCell ref="F171:F175"/>
    <mergeCell ref="F183:F199"/>
    <mergeCell ref="F201:F211"/>
    <mergeCell ref="F213:F223"/>
    <mergeCell ref="F225:F237"/>
    <mergeCell ref="F241:F249"/>
    <mergeCell ref="F251:F255"/>
    <mergeCell ref="F257:F259"/>
    <mergeCell ref="F269:F279"/>
    <mergeCell ref="F281:F295"/>
    <mergeCell ref="F423:F427"/>
    <mergeCell ref="F437:F441"/>
    <mergeCell ref="F297:F319"/>
    <mergeCell ref="F321:F327"/>
    <mergeCell ref="F331:F353"/>
    <mergeCell ref="F357:F367"/>
    <mergeCell ref="F369:F383"/>
    <mergeCell ref="F387:F409"/>
    <mergeCell ref="F413:F419"/>
  </mergeCell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F497A"/>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43"/>
    <col customWidth="1" min="2" max="2" width="4.57"/>
    <col customWidth="1" min="3" max="3" width="47.71"/>
    <col customWidth="1" min="4" max="4" width="6.0"/>
    <col customWidth="1" min="5" max="5" width="7.86"/>
    <col customWidth="1" min="6" max="6" width="13.86"/>
    <col customWidth="1" min="7" max="7" width="12.43"/>
    <col customWidth="1" min="8" max="8" width="6.0"/>
    <col customWidth="1" min="9" max="9" width="10.86"/>
    <col customWidth="1" min="10" max="10" width="15.86"/>
    <col customWidth="1" min="11" max="11" width="12.86"/>
    <col customWidth="1" min="12" max="12" width="15.43"/>
    <col customWidth="1" min="13" max="13" width="9.14"/>
    <col customWidth="1" min="14" max="14" width="11.71"/>
    <col customWidth="1" min="15" max="15" width="9.14"/>
    <col customWidth="1" min="16" max="16" width="11.57"/>
    <col customWidth="1" min="17" max="17" width="30.57"/>
    <col customWidth="1" min="18" max="37" width="9.14"/>
  </cols>
  <sheetData>
    <row r="1" ht="21.0" customHeight="1">
      <c r="A1" s="654"/>
      <c r="B1" s="686" t="str">
        <f>DS!A1</f>
        <v>KEC International Limited</v>
      </c>
      <c r="C1" s="687"/>
      <c r="D1" s="687"/>
      <c r="E1" s="687"/>
      <c r="F1" s="687"/>
      <c r="G1" s="687"/>
      <c r="H1" s="687"/>
      <c r="I1" s="687"/>
      <c r="J1" s="687"/>
      <c r="K1" s="687"/>
      <c r="L1" s="687"/>
      <c r="M1" s="688"/>
      <c r="N1" s="688"/>
      <c r="O1" s="688"/>
      <c r="P1" s="688"/>
      <c r="Q1" s="688"/>
      <c r="R1" s="688"/>
      <c r="S1" s="688"/>
      <c r="T1" s="688"/>
      <c r="U1" s="688"/>
      <c r="V1" s="688"/>
      <c r="W1" s="688"/>
      <c r="X1" s="688"/>
      <c r="Y1" s="688"/>
      <c r="Z1" s="688"/>
      <c r="AA1" s="688"/>
      <c r="AB1" s="688"/>
      <c r="AC1" s="688"/>
      <c r="AD1" s="688"/>
      <c r="AE1" s="688"/>
      <c r="AF1" s="688"/>
      <c r="AG1" s="688"/>
      <c r="AH1" s="688"/>
      <c r="AI1" s="688"/>
      <c r="AJ1" s="688"/>
      <c r="AK1" s="688"/>
    </row>
    <row r="2">
      <c r="A2" s="531"/>
      <c r="B2" s="689" t="str">
        <f>'Summary E'!A4</f>
        <v>Name of Line: 765 kV D/C Bikaner IV PS to Siwani II (Part-01) TL</v>
      </c>
      <c r="C2" s="690"/>
      <c r="D2" s="531"/>
      <c r="E2" s="531"/>
      <c r="F2" s="531"/>
      <c r="G2" s="531"/>
      <c r="H2" s="531"/>
      <c r="I2" s="531"/>
      <c r="J2" s="691">
        <f>'Summary E'!M1</f>
        <v>46190</v>
      </c>
      <c r="K2" s="692"/>
      <c r="L2" s="72"/>
      <c r="M2" s="531"/>
      <c r="N2" s="531"/>
      <c r="O2" s="531"/>
      <c r="P2" s="531"/>
      <c r="Q2" s="690"/>
      <c r="R2" s="531"/>
      <c r="S2" s="531"/>
      <c r="T2" s="693"/>
      <c r="U2" s="531"/>
      <c r="V2" s="531"/>
      <c r="W2" s="531"/>
      <c r="X2" s="531"/>
      <c r="Y2" s="531"/>
      <c r="Z2" s="531"/>
      <c r="AA2" s="531"/>
      <c r="AB2" s="531"/>
      <c r="AC2" s="531"/>
      <c r="AD2" s="531"/>
      <c r="AE2" s="531"/>
      <c r="AF2" s="531"/>
      <c r="AG2" s="531"/>
      <c r="AH2" s="531"/>
      <c r="AI2" s="531"/>
      <c r="AJ2" s="531"/>
      <c r="AK2" s="531"/>
    </row>
    <row r="3">
      <c r="A3" s="531"/>
      <c r="B3" s="689" t="s">
        <v>1628</v>
      </c>
      <c r="C3" s="690"/>
      <c r="D3" s="531"/>
      <c r="E3" s="531"/>
      <c r="F3" s="531"/>
      <c r="G3" s="531"/>
      <c r="H3" s="531"/>
      <c r="I3" s="531"/>
      <c r="J3" s="531"/>
      <c r="K3" s="531"/>
      <c r="L3" s="531"/>
      <c r="M3" s="531"/>
      <c r="N3" s="531"/>
      <c r="O3" s="531"/>
      <c r="P3" s="531"/>
      <c r="Q3" s="531"/>
      <c r="R3" s="531"/>
      <c r="S3" s="531"/>
      <c r="T3" s="531"/>
      <c r="U3" s="531"/>
      <c r="V3" s="531"/>
      <c r="W3" s="531"/>
      <c r="X3" s="531"/>
      <c r="Y3" s="531"/>
      <c r="Z3" s="531"/>
      <c r="AA3" s="531"/>
      <c r="AB3" s="531"/>
      <c r="AC3" s="531"/>
      <c r="AD3" s="531"/>
      <c r="AE3" s="531"/>
      <c r="AF3" s="531"/>
      <c r="AG3" s="531"/>
      <c r="AH3" s="531"/>
      <c r="AI3" s="531"/>
      <c r="AJ3" s="531"/>
      <c r="AK3" s="531"/>
    </row>
    <row r="4">
      <c r="A4" s="531"/>
      <c r="B4" s="694" t="s">
        <v>1629</v>
      </c>
      <c r="C4" s="695"/>
      <c r="D4" s="696"/>
      <c r="E4" s="696"/>
      <c r="F4" s="696"/>
      <c r="G4" s="696"/>
      <c r="H4" s="696"/>
      <c r="I4" s="531"/>
      <c r="J4" s="531"/>
      <c r="K4" s="531"/>
      <c r="L4" s="531"/>
      <c r="M4" s="531"/>
      <c r="N4" s="531"/>
      <c r="O4" s="531"/>
      <c r="P4" s="531"/>
      <c r="Q4" s="697">
        <f>+'Summary E'!M1</f>
        <v>46190</v>
      </c>
      <c r="R4" s="531"/>
      <c r="S4" s="531"/>
      <c r="T4" s="531"/>
      <c r="U4" s="531"/>
      <c r="V4" s="531"/>
      <c r="W4" s="531"/>
      <c r="X4" s="531"/>
      <c r="Y4" s="531"/>
      <c r="Z4" s="531"/>
      <c r="AA4" s="531"/>
      <c r="AB4" s="531"/>
      <c r="AC4" s="531"/>
      <c r="AD4" s="531"/>
      <c r="AE4" s="531"/>
      <c r="AF4" s="531"/>
      <c r="AG4" s="531"/>
      <c r="AH4" s="531"/>
      <c r="AI4" s="531"/>
      <c r="AJ4" s="531"/>
      <c r="AK4" s="531"/>
    </row>
    <row r="5" ht="19.5" customHeight="1">
      <c r="A5" s="690"/>
      <c r="B5" s="698" t="s">
        <v>1630</v>
      </c>
      <c r="C5" s="699" t="s">
        <v>1631</v>
      </c>
      <c r="D5" s="699" t="s">
        <v>1632</v>
      </c>
      <c r="E5" s="699" t="s">
        <v>1633</v>
      </c>
      <c r="F5" s="699" t="s">
        <v>1634</v>
      </c>
      <c r="G5" s="699" t="s">
        <v>1635</v>
      </c>
      <c r="H5" s="699" t="s">
        <v>1636</v>
      </c>
      <c r="I5" s="700" t="s">
        <v>1637</v>
      </c>
      <c r="J5" s="31"/>
      <c r="K5" s="699" t="s">
        <v>1638</v>
      </c>
      <c r="L5" s="699" t="s">
        <v>1639</v>
      </c>
      <c r="M5" s="699" t="s">
        <v>1640</v>
      </c>
      <c r="N5" s="699" t="s">
        <v>1641</v>
      </c>
      <c r="O5" s="699" t="s">
        <v>1642</v>
      </c>
      <c r="P5" s="701" t="s">
        <v>1643</v>
      </c>
      <c r="Q5" s="702" t="s">
        <v>12</v>
      </c>
      <c r="R5" s="690"/>
      <c r="S5" s="690"/>
      <c r="T5" s="690"/>
      <c r="U5" s="690"/>
      <c r="V5" s="690"/>
      <c r="W5" s="690"/>
      <c r="X5" s="690"/>
      <c r="Y5" s="690"/>
      <c r="Z5" s="690"/>
      <c r="AA5" s="690"/>
      <c r="AB5" s="690"/>
      <c r="AC5" s="690"/>
      <c r="AD5" s="690"/>
      <c r="AE5" s="690"/>
      <c r="AF5" s="690"/>
      <c r="AG5" s="690"/>
      <c r="AH5" s="690"/>
      <c r="AI5" s="690"/>
      <c r="AJ5" s="690"/>
      <c r="AK5" s="690"/>
    </row>
    <row r="6" ht="27.0" customHeight="1">
      <c r="A6" s="690"/>
      <c r="B6" s="703"/>
      <c r="C6" s="704"/>
      <c r="D6" s="704"/>
      <c r="E6" s="704"/>
      <c r="F6" s="704"/>
      <c r="G6" s="704"/>
      <c r="H6" s="704"/>
      <c r="I6" s="705" t="s">
        <v>1644</v>
      </c>
      <c r="J6" s="705" t="s">
        <v>1645</v>
      </c>
      <c r="K6" s="704"/>
      <c r="L6" s="704"/>
      <c r="M6" s="704"/>
      <c r="N6" s="704"/>
      <c r="O6" s="704"/>
      <c r="P6" s="704"/>
      <c r="Q6" s="706"/>
      <c r="R6" s="690"/>
      <c r="S6" s="690"/>
      <c r="T6" s="690"/>
      <c r="U6" s="690"/>
      <c r="V6" s="690"/>
      <c r="W6" s="690"/>
      <c r="X6" s="690"/>
      <c r="Y6" s="690"/>
      <c r="Z6" s="690"/>
      <c r="AA6" s="690"/>
      <c r="AB6" s="690"/>
      <c r="AC6" s="690"/>
      <c r="AD6" s="690"/>
      <c r="AE6" s="690"/>
      <c r="AF6" s="690"/>
      <c r="AG6" s="690"/>
      <c r="AH6" s="690"/>
      <c r="AI6" s="690"/>
      <c r="AJ6" s="690"/>
      <c r="AK6" s="690"/>
    </row>
    <row r="7" ht="15.75" customHeight="1">
      <c r="A7" s="654"/>
      <c r="B7" s="707" t="s">
        <v>1646</v>
      </c>
      <c r="C7" s="708"/>
      <c r="D7" s="708"/>
      <c r="E7" s="708"/>
      <c r="F7" s="708"/>
      <c r="G7" s="708"/>
      <c r="H7" s="708"/>
      <c r="I7" s="708"/>
      <c r="J7" s="708"/>
      <c r="K7" s="708"/>
      <c r="L7" s="708"/>
      <c r="M7" s="708"/>
      <c r="N7" s="708"/>
      <c r="O7" s="708"/>
      <c r="P7" s="708"/>
      <c r="Q7" s="709"/>
      <c r="R7" s="654"/>
      <c r="S7" s="654"/>
      <c r="T7" s="654"/>
      <c r="U7" s="654"/>
      <c r="V7" s="654"/>
      <c r="W7" s="654"/>
      <c r="X7" s="654"/>
      <c r="Y7" s="654"/>
      <c r="Z7" s="654"/>
      <c r="AA7" s="654"/>
      <c r="AB7" s="654"/>
      <c r="AC7" s="654"/>
      <c r="AD7" s="654"/>
      <c r="AE7" s="654"/>
      <c r="AF7" s="654"/>
      <c r="AG7" s="654"/>
      <c r="AH7" s="654"/>
      <c r="AI7" s="654"/>
      <c r="AJ7" s="654"/>
      <c r="AK7" s="654"/>
    </row>
    <row r="8" ht="15.75" customHeight="1">
      <c r="A8" s="654"/>
      <c r="B8" s="710" t="s">
        <v>1647</v>
      </c>
      <c r="C8" s="711" t="s">
        <v>1648</v>
      </c>
      <c r="D8" s="331"/>
      <c r="E8" s="331"/>
      <c r="F8" s="331"/>
      <c r="G8" s="331"/>
      <c r="H8" s="331"/>
      <c r="I8" s="331"/>
      <c r="J8" s="331"/>
      <c r="K8" s="331"/>
      <c r="L8" s="331"/>
      <c r="M8" s="331"/>
      <c r="N8" s="331"/>
      <c r="O8" s="331"/>
      <c r="P8" s="331"/>
      <c r="Q8" s="712"/>
      <c r="R8" s="654"/>
      <c r="S8" s="654"/>
      <c r="T8" s="654"/>
      <c r="U8" s="654"/>
      <c r="V8" s="654"/>
      <c r="W8" s="654"/>
      <c r="X8" s="654"/>
      <c r="Y8" s="654"/>
      <c r="Z8" s="654"/>
      <c r="AA8" s="654"/>
      <c r="AB8" s="654"/>
      <c r="AC8" s="654"/>
      <c r="AD8" s="654"/>
      <c r="AE8" s="654"/>
      <c r="AF8" s="654"/>
      <c r="AG8" s="654"/>
      <c r="AH8" s="654"/>
      <c r="AI8" s="654"/>
      <c r="AJ8" s="654"/>
      <c r="AK8" s="654"/>
    </row>
    <row r="9" ht="15.75" customHeight="1">
      <c r="A9" s="654"/>
      <c r="B9" s="566">
        <v>1.0</v>
      </c>
      <c r="C9" s="323" t="s">
        <v>1649</v>
      </c>
      <c r="D9" s="323" t="s">
        <v>1650</v>
      </c>
      <c r="E9" s="323">
        <v>153.0</v>
      </c>
      <c r="F9" s="323"/>
      <c r="G9" s="323">
        <v>100.0</v>
      </c>
      <c r="H9" s="323"/>
      <c r="I9" s="323"/>
      <c r="J9" s="323"/>
      <c r="K9" s="323"/>
      <c r="L9" s="323">
        <v>100.0</v>
      </c>
      <c r="M9" s="323">
        <v>59.0</v>
      </c>
      <c r="N9" s="323">
        <v>56.0</v>
      </c>
      <c r="O9" s="323">
        <f>L9-M9</f>
        <v>41</v>
      </c>
      <c r="P9" s="713"/>
      <c r="Q9" s="714"/>
      <c r="R9" s="654"/>
      <c r="S9" s="654"/>
      <c r="T9" s="654"/>
      <c r="U9" s="654"/>
      <c r="V9" s="654"/>
      <c r="W9" s="654"/>
      <c r="X9" s="654"/>
      <c r="Y9" s="654"/>
      <c r="Z9" s="654"/>
      <c r="AA9" s="654"/>
      <c r="AB9" s="654"/>
      <c r="AC9" s="654"/>
      <c r="AD9" s="654"/>
      <c r="AE9" s="654"/>
      <c r="AF9" s="654"/>
      <c r="AG9" s="654"/>
      <c r="AH9" s="654"/>
      <c r="AI9" s="654"/>
      <c r="AJ9" s="654"/>
      <c r="AK9" s="654"/>
    </row>
    <row r="10" ht="15.75" hidden="1" customHeight="1">
      <c r="A10" s="654"/>
      <c r="B10" s="566">
        <v>2.0</v>
      </c>
      <c r="C10" s="269" t="s">
        <v>1651</v>
      </c>
      <c r="D10" s="323" t="s">
        <v>15</v>
      </c>
      <c r="E10" s="323"/>
      <c r="F10" s="323"/>
      <c r="G10" s="323"/>
      <c r="H10" s="323"/>
      <c r="I10" s="323"/>
      <c r="J10" s="323"/>
      <c r="K10" s="323"/>
      <c r="L10" s="323"/>
      <c r="M10" s="323"/>
      <c r="N10" s="323"/>
      <c r="O10" s="323"/>
      <c r="P10" s="715">
        <f t="shared" ref="P10:P14" si="1">F10-L10</f>
        <v>0</v>
      </c>
      <c r="Q10" s="714"/>
      <c r="R10" s="654"/>
      <c r="S10" s="654"/>
      <c r="T10" s="654"/>
      <c r="U10" s="654"/>
      <c r="V10" s="654"/>
      <c r="W10" s="654"/>
      <c r="X10" s="654"/>
      <c r="Y10" s="654"/>
      <c r="Z10" s="654"/>
      <c r="AA10" s="654"/>
      <c r="AB10" s="654"/>
      <c r="AC10" s="654"/>
      <c r="AD10" s="654"/>
      <c r="AE10" s="654"/>
      <c r="AF10" s="654"/>
      <c r="AG10" s="654"/>
      <c r="AH10" s="654"/>
      <c r="AI10" s="654"/>
      <c r="AJ10" s="654"/>
      <c r="AK10" s="654"/>
    </row>
    <row r="11" ht="15.75" hidden="1" customHeight="1">
      <c r="A11" s="654"/>
      <c r="B11" s="566">
        <v>3.0</v>
      </c>
      <c r="C11" s="323" t="s">
        <v>1652</v>
      </c>
      <c r="D11" s="323" t="s">
        <v>15</v>
      </c>
      <c r="E11" s="323"/>
      <c r="F11" s="323"/>
      <c r="G11" s="323"/>
      <c r="H11" s="323"/>
      <c r="I11" s="323"/>
      <c r="J11" s="323"/>
      <c r="K11" s="323"/>
      <c r="L11" s="323"/>
      <c r="M11" s="323"/>
      <c r="N11" s="323"/>
      <c r="O11" s="323"/>
      <c r="P11" s="715">
        <f t="shared" si="1"/>
        <v>0</v>
      </c>
      <c r="Q11" s="714"/>
      <c r="R11" s="654"/>
      <c r="S11" s="654"/>
      <c r="T11" s="654"/>
      <c r="U11" s="654"/>
      <c r="V11" s="654"/>
      <c r="W11" s="654"/>
      <c r="X11" s="654"/>
      <c r="Y11" s="654"/>
      <c r="Z11" s="654"/>
      <c r="AA11" s="654"/>
      <c r="AB11" s="654"/>
      <c r="AC11" s="654"/>
      <c r="AD11" s="654"/>
      <c r="AE11" s="654"/>
      <c r="AF11" s="654"/>
      <c r="AG11" s="654"/>
      <c r="AH11" s="654"/>
      <c r="AI11" s="654"/>
      <c r="AJ11" s="654"/>
      <c r="AK11" s="654"/>
    </row>
    <row r="12" ht="15.75" hidden="1" customHeight="1">
      <c r="A12" s="654"/>
      <c r="B12" s="566">
        <v>4.0</v>
      </c>
      <c r="C12" s="323" t="s">
        <v>1653</v>
      </c>
      <c r="D12" s="323" t="s">
        <v>15</v>
      </c>
      <c r="E12" s="323"/>
      <c r="F12" s="323"/>
      <c r="G12" s="323"/>
      <c r="H12" s="323"/>
      <c r="I12" s="323"/>
      <c r="J12" s="323"/>
      <c r="K12" s="323"/>
      <c r="L12" s="323"/>
      <c r="M12" s="323"/>
      <c r="N12" s="323"/>
      <c r="O12" s="323"/>
      <c r="P12" s="715">
        <f t="shared" si="1"/>
        <v>0</v>
      </c>
      <c r="Q12" s="714"/>
      <c r="R12" s="654"/>
      <c r="S12" s="654"/>
      <c r="T12" s="654"/>
      <c r="U12" s="654"/>
      <c r="V12" s="654"/>
      <c r="W12" s="654"/>
      <c r="X12" s="654"/>
      <c r="Y12" s="654"/>
      <c r="Z12" s="654"/>
      <c r="AA12" s="654"/>
      <c r="AB12" s="654"/>
      <c r="AC12" s="654"/>
      <c r="AD12" s="654"/>
      <c r="AE12" s="654"/>
      <c r="AF12" s="654"/>
      <c r="AG12" s="654"/>
      <c r="AH12" s="654"/>
      <c r="AI12" s="654"/>
      <c r="AJ12" s="654"/>
      <c r="AK12" s="654"/>
    </row>
    <row r="13" ht="15.75" hidden="1" customHeight="1">
      <c r="A13" s="654"/>
      <c r="B13" s="566">
        <v>5.0</v>
      </c>
      <c r="C13" s="323" t="s">
        <v>1654</v>
      </c>
      <c r="D13" s="323" t="s">
        <v>15</v>
      </c>
      <c r="E13" s="323"/>
      <c r="F13" s="323"/>
      <c r="G13" s="323"/>
      <c r="H13" s="323"/>
      <c r="I13" s="323"/>
      <c r="J13" s="323"/>
      <c r="K13" s="323"/>
      <c r="L13" s="323"/>
      <c r="M13" s="323"/>
      <c r="N13" s="323"/>
      <c r="O13" s="323"/>
      <c r="P13" s="715">
        <f t="shared" si="1"/>
        <v>0</v>
      </c>
      <c r="Q13" s="714"/>
      <c r="R13" s="654"/>
      <c r="S13" s="654"/>
      <c r="T13" s="654"/>
      <c r="U13" s="654"/>
      <c r="V13" s="654"/>
      <c r="W13" s="654"/>
      <c r="X13" s="654"/>
      <c r="Y13" s="654"/>
      <c r="Z13" s="654"/>
      <c r="AA13" s="654"/>
      <c r="AB13" s="654"/>
      <c r="AC13" s="654"/>
      <c r="AD13" s="654"/>
      <c r="AE13" s="654"/>
      <c r="AF13" s="654"/>
      <c r="AG13" s="654"/>
      <c r="AH13" s="654"/>
      <c r="AI13" s="654"/>
      <c r="AJ13" s="654"/>
      <c r="AK13" s="654"/>
    </row>
    <row r="14" ht="15.75" customHeight="1">
      <c r="A14" s="654"/>
      <c r="B14" s="566"/>
      <c r="C14" s="323"/>
      <c r="D14" s="323"/>
      <c r="E14" s="323"/>
      <c r="F14" s="323"/>
      <c r="G14" s="323"/>
      <c r="H14" s="323"/>
      <c r="I14" s="323"/>
      <c r="J14" s="323"/>
      <c r="K14" s="323"/>
      <c r="L14" s="323"/>
      <c r="M14" s="323"/>
      <c r="N14" s="323"/>
      <c r="O14" s="323"/>
      <c r="P14" s="715">
        <f t="shared" si="1"/>
        <v>0</v>
      </c>
      <c r="Q14" s="137"/>
      <c r="R14" s="654"/>
      <c r="S14" s="654"/>
      <c r="T14" s="654"/>
      <c r="U14" s="654"/>
      <c r="V14" s="654"/>
      <c r="W14" s="654"/>
      <c r="X14" s="654"/>
      <c r="Y14" s="654"/>
      <c r="Z14" s="654"/>
      <c r="AA14" s="654"/>
      <c r="AB14" s="654"/>
      <c r="AC14" s="654"/>
      <c r="AD14" s="654"/>
      <c r="AE14" s="654"/>
      <c r="AF14" s="654"/>
      <c r="AG14" s="654"/>
      <c r="AH14" s="654"/>
      <c r="AI14" s="654"/>
      <c r="AJ14" s="654"/>
      <c r="AK14" s="654"/>
    </row>
    <row r="15" ht="15.75" customHeight="1">
      <c r="A15" s="654"/>
      <c r="B15" s="716" t="s">
        <v>1655</v>
      </c>
      <c r="C15" s="661" t="s">
        <v>1656</v>
      </c>
      <c r="D15" s="323"/>
      <c r="E15" s="323"/>
      <c r="F15" s="323"/>
      <c r="G15" s="323"/>
      <c r="H15" s="323"/>
      <c r="I15" s="323"/>
      <c r="J15" s="323"/>
      <c r="K15" s="323"/>
      <c r="L15" s="323">
        <v>10.0</v>
      </c>
      <c r="M15" s="323">
        <v>3.0</v>
      </c>
      <c r="N15" s="323">
        <v>2.0</v>
      </c>
      <c r="O15" s="323">
        <f>L15-M15</f>
        <v>7</v>
      </c>
      <c r="P15" s="715"/>
      <c r="Q15" s="137"/>
      <c r="R15" s="654"/>
      <c r="S15" s="654"/>
      <c r="T15" s="654"/>
      <c r="U15" s="654"/>
      <c r="V15" s="654"/>
      <c r="W15" s="654"/>
      <c r="X15" s="654"/>
      <c r="Y15" s="654"/>
      <c r="Z15" s="654"/>
      <c r="AA15" s="654"/>
      <c r="AB15" s="654"/>
      <c r="AC15" s="654"/>
      <c r="AD15" s="654"/>
      <c r="AE15" s="654"/>
      <c r="AF15" s="654"/>
      <c r="AG15" s="654"/>
      <c r="AH15" s="654"/>
      <c r="AI15" s="654"/>
      <c r="AJ15" s="654"/>
      <c r="AK15" s="654"/>
    </row>
    <row r="16">
      <c r="A16" s="654"/>
      <c r="B16" s="566">
        <v>1.0</v>
      </c>
      <c r="C16" s="138" t="s">
        <v>1657</v>
      </c>
      <c r="D16" s="323" t="s">
        <v>1650</v>
      </c>
      <c r="E16" s="323">
        <v>18.0</v>
      </c>
      <c r="F16" s="323"/>
      <c r="G16" s="323">
        <v>5.0</v>
      </c>
      <c r="H16" s="323"/>
      <c r="I16" s="323"/>
      <c r="J16" s="323"/>
      <c r="K16" s="323"/>
      <c r="L16" s="323"/>
      <c r="M16" s="323"/>
      <c r="N16" s="323"/>
      <c r="O16" s="323"/>
      <c r="P16" s="715">
        <f t="shared" ref="P16:P90" si="2">F16-L16</f>
        <v>0</v>
      </c>
      <c r="Q16" s="137"/>
      <c r="R16" s="654"/>
      <c r="S16" s="654"/>
      <c r="T16" s="654"/>
      <c r="U16" s="654"/>
      <c r="V16" s="654"/>
      <c r="W16" s="654"/>
      <c r="X16" s="654"/>
      <c r="Y16" s="654"/>
      <c r="Z16" s="654"/>
      <c r="AA16" s="654"/>
      <c r="AB16" s="654"/>
      <c r="AC16" s="654"/>
      <c r="AD16" s="654"/>
      <c r="AE16" s="654"/>
      <c r="AF16" s="654"/>
      <c r="AG16" s="654"/>
      <c r="AH16" s="654"/>
      <c r="AI16" s="654"/>
      <c r="AJ16" s="654"/>
      <c r="AK16" s="654"/>
    </row>
    <row r="17" ht="15.75" hidden="1" customHeight="1">
      <c r="A17" s="654"/>
      <c r="B17" s="566">
        <v>2.0</v>
      </c>
      <c r="C17" s="269" t="s">
        <v>1651</v>
      </c>
      <c r="D17" s="323" t="s">
        <v>15</v>
      </c>
      <c r="E17" s="323"/>
      <c r="F17" s="323"/>
      <c r="G17" s="323"/>
      <c r="H17" s="323"/>
      <c r="I17" s="323"/>
      <c r="J17" s="323"/>
      <c r="K17" s="323"/>
      <c r="L17" s="323"/>
      <c r="M17" s="323"/>
      <c r="N17" s="323"/>
      <c r="O17" s="323"/>
      <c r="P17" s="715">
        <f t="shared" si="2"/>
        <v>0</v>
      </c>
      <c r="Q17" s="137"/>
      <c r="R17" s="654"/>
      <c r="S17" s="654"/>
      <c r="T17" s="654"/>
      <c r="U17" s="654"/>
      <c r="V17" s="654"/>
      <c r="W17" s="654"/>
      <c r="X17" s="654"/>
      <c r="Y17" s="654"/>
      <c r="Z17" s="654"/>
      <c r="AA17" s="654"/>
      <c r="AB17" s="654"/>
      <c r="AC17" s="654"/>
      <c r="AD17" s="654"/>
      <c r="AE17" s="654"/>
      <c r="AF17" s="654"/>
      <c r="AG17" s="654"/>
      <c r="AH17" s="654"/>
      <c r="AI17" s="654"/>
      <c r="AJ17" s="654"/>
      <c r="AK17" s="654"/>
    </row>
    <row r="18" ht="15.75" hidden="1" customHeight="1">
      <c r="A18" s="654"/>
      <c r="B18" s="566">
        <v>3.0</v>
      </c>
      <c r="C18" s="323" t="s">
        <v>1652</v>
      </c>
      <c r="D18" s="323" t="s">
        <v>15</v>
      </c>
      <c r="E18" s="323"/>
      <c r="F18" s="323"/>
      <c r="G18" s="323"/>
      <c r="H18" s="323"/>
      <c r="I18" s="323"/>
      <c r="J18" s="323"/>
      <c r="K18" s="323"/>
      <c r="L18" s="323"/>
      <c r="M18" s="323"/>
      <c r="N18" s="323"/>
      <c r="O18" s="323"/>
      <c r="P18" s="715">
        <f t="shared" si="2"/>
        <v>0</v>
      </c>
      <c r="Q18" s="137"/>
      <c r="R18" s="654"/>
      <c r="S18" s="654"/>
      <c r="T18" s="654"/>
      <c r="U18" s="654"/>
      <c r="V18" s="654"/>
      <c r="W18" s="654"/>
      <c r="X18" s="654"/>
      <c r="Y18" s="654"/>
      <c r="Z18" s="654"/>
      <c r="AA18" s="654"/>
      <c r="AB18" s="654"/>
      <c r="AC18" s="654"/>
      <c r="AD18" s="654"/>
      <c r="AE18" s="654"/>
      <c r="AF18" s="654"/>
      <c r="AG18" s="654"/>
      <c r="AH18" s="654"/>
      <c r="AI18" s="654"/>
      <c r="AJ18" s="654"/>
      <c r="AK18" s="654"/>
    </row>
    <row r="19" ht="15.75" hidden="1" customHeight="1">
      <c r="A19" s="654"/>
      <c r="B19" s="566">
        <v>4.0</v>
      </c>
      <c r="C19" s="323" t="s">
        <v>1653</v>
      </c>
      <c r="D19" s="323" t="s">
        <v>15</v>
      </c>
      <c r="E19" s="323"/>
      <c r="F19" s="323"/>
      <c r="G19" s="323"/>
      <c r="H19" s="323"/>
      <c r="I19" s="323"/>
      <c r="J19" s="323"/>
      <c r="K19" s="323"/>
      <c r="L19" s="323"/>
      <c r="M19" s="323"/>
      <c r="N19" s="323"/>
      <c r="O19" s="323"/>
      <c r="P19" s="715">
        <f t="shared" si="2"/>
        <v>0</v>
      </c>
      <c r="Q19" s="137"/>
      <c r="R19" s="654"/>
      <c r="S19" s="654"/>
      <c r="T19" s="654"/>
      <c r="U19" s="654"/>
      <c r="V19" s="654"/>
      <c r="W19" s="654"/>
      <c r="X19" s="654"/>
      <c r="Y19" s="654"/>
      <c r="Z19" s="654"/>
      <c r="AA19" s="654"/>
      <c r="AB19" s="654"/>
      <c r="AC19" s="654"/>
      <c r="AD19" s="654"/>
      <c r="AE19" s="654"/>
      <c r="AF19" s="654"/>
      <c r="AG19" s="654"/>
      <c r="AH19" s="654"/>
      <c r="AI19" s="654"/>
      <c r="AJ19" s="654"/>
      <c r="AK19" s="654"/>
    </row>
    <row r="20" ht="15.75" hidden="1" customHeight="1">
      <c r="A20" s="654"/>
      <c r="B20" s="566">
        <v>5.0</v>
      </c>
      <c r="C20" s="323" t="s">
        <v>1654</v>
      </c>
      <c r="D20" s="323" t="s">
        <v>15</v>
      </c>
      <c r="E20" s="323"/>
      <c r="F20" s="323"/>
      <c r="G20" s="323"/>
      <c r="H20" s="323"/>
      <c r="I20" s="323"/>
      <c r="J20" s="323"/>
      <c r="K20" s="323"/>
      <c r="L20" s="323"/>
      <c r="M20" s="323"/>
      <c r="N20" s="323"/>
      <c r="O20" s="323"/>
      <c r="P20" s="715">
        <f t="shared" si="2"/>
        <v>0</v>
      </c>
      <c r="Q20" s="137"/>
      <c r="R20" s="654"/>
      <c r="S20" s="654"/>
      <c r="T20" s="654"/>
      <c r="U20" s="654"/>
      <c r="V20" s="654"/>
      <c r="W20" s="654"/>
      <c r="X20" s="654"/>
      <c r="Y20" s="654"/>
      <c r="Z20" s="654"/>
      <c r="AA20" s="654"/>
      <c r="AB20" s="654"/>
      <c r="AC20" s="654"/>
      <c r="AD20" s="654"/>
      <c r="AE20" s="654"/>
      <c r="AF20" s="654"/>
      <c r="AG20" s="654"/>
      <c r="AH20" s="654"/>
      <c r="AI20" s="654"/>
      <c r="AJ20" s="654"/>
      <c r="AK20" s="654"/>
    </row>
    <row r="21" ht="15.75" customHeight="1">
      <c r="A21" s="654"/>
      <c r="B21" s="566"/>
      <c r="C21" s="323"/>
      <c r="D21" s="323"/>
      <c r="E21" s="323"/>
      <c r="F21" s="323"/>
      <c r="G21" s="323"/>
      <c r="H21" s="323"/>
      <c r="I21" s="323"/>
      <c r="J21" s="323"/>
      <c r="K21" s="323"/>
      <c r="L21" s="323"/>
      <c r="M21" s="323"/>
      <c r="N21" s="323"/>
      <c r="O21" s="323"/>
      <c r="P21" s="715">
        <f t="shared" si="2"/>
        <v>0</v>
      </c>
      <c r="Q21" s="137"/>
      <c r="R21" s="654"/>
      <c r="S21" s="654"/>
      <c r="T21" s="654"/>
      <c r="U21" s="654"/>
      <c r="V21" s="654"/>
      <c r="W21" s="654"/>
      <c r="X21" s="654"/>
      <c r="Y21" s="654"/>
      <c r="Z21" s="654"/>
      <c r="AA21" s="654"/>
      <c r="AB21" s="654"/>
      <c r="AC21" s="654"/>
      <c r="AD21" s="654"/>
      <c r="AE21" s="654"/>
      <c r="AF21" s="654"/>
      <c r="AG21" s="654"/>
      <c r="AH21" s="654"/>
      <c r="AI21" s="654"/>
      <c r="AJ21" s="654"/>
      <c r="AK21" s="654"/>
    </row>
    <row r="22" ht="31.5" customHeight="1">
      <c r="A22" s="654"/>
      <c r="B22" s="566">
        <v>1.0</v>
      </c>
      <c r="C22" s="138" t="s">
        <v>1658</v>
      </c>
      <c r="D22" s="323" t="s">
        <v>1650</v>
      </c>
      <c r="E22" s="323">
        <v>2.0</v>
      </c>
      <c r="F22" s="323"/>
      <c r="G22" s="323"/>
      <c r="H22" s="323"/>
      <c r="I22" s="323"/>
      <c r="J22" s="323"/>
      <c r="K22" s="323"/>
      <c r="L22" s="323"/>
      <c r="M22" s="323"/>
      <c r="N22" s="323"/>
      <c r="O22" s="323"/>
      <c r="P22" s="715">
        <f t="shared" si="2"/>
        <v>0</v>
      </c>
      <c r="Q22" s="137"/>
      <c r="R22" s="654"/>
      <c r="S22" s="654"/>
      <c r="T22" s="654"/>
      <c r="U22" s="654"/>
      <c r="V22" s="654"/>
      <c r="W22" s="654"/>
      <c r="X22" s="654"/>
      <c r="Y22" s="654"/>
      <c r="Z22" s="654"/>
      <c r="AA22" s="654"/>
      <c r="AB22" s="654"/>
      <c r="AC22" s="654"/>
      <c r="AD22" s="654"/>
      <c r="AE22" s="654"/>
      <c r="AF22" s="654"/>
      <c r="AG22" s="654"/>
      <c r="AH22" s="654"/>
      <c r="AI22" s="654"/>
      <c r="AJ22" s="654"/>
      <c r="AK22" s="654"/>
    </row>
    <row r="23" ht="15.75" customHeight="1">
      <c r="A23" s="654"/>
      <c r="B23" s="566">
        <v>2.0</v>
      </c>
      <c r="C23" s="269" t="s">
        <v>1651</v>
      </c>
      <c r="D23" s="323" t="s">
        <v>15</v>
      </c>
      <c r="E23" s="323"/>
      <c r="F23" s="323"/>
      <c r="G23" s="323"/>
      <c r="H23" s="323"/>
      <c r="I23" s="323"/>
      <c r="J23" s="323"/>
      <c r="K23" s="323"/>
      <c r="L23" s="323"/>
      <c r="M23" s="323"/>
      <c r="N23" s="323"/>
      <c r="O23" s="323"/>
      <c r="P23" s="715">
        <f t="shared" si="2"/>
        <v>0</v>
      </c>
      <c r="Q23" s="137"/>
      <c r="R23" s="654"/>
      <c r="S23" s="654"/>
      <c r="T23" s="654"/>
      <c r="U23" s="654"/>
      <c r="V23" s="654"/>
      <c r="W23" s="654"/>
      <c r="X23" s="654"/>
      <c r="Y23" s="654"/>
      <c r="Z23" s="654"/>
      <c r="AA23" s="654"/>
      <c r="AB23" s="654"/>
      <c r="AC23" s="654"/>
      <c r="AD23" s="654"/>
      <c r="AE23" s="654"/>
      <c r="AF23" s="654"/>
      <c r="AG23" s="654"/>
      <c r="AH23" s="654"/>
      <c r="AI23" s="654"/>
      <c r="AJ23" s="654"/>
      <c r="AK23" s="654"/>
    </row>
    <row r="24" ht="15.75" customHeight="1">
      <c r="A24" s="654"/>
      <c r="B24" s="566">
        <v>3.0</v>
      </c>
      <c r="C24" s="323" t="s">
        <v>1652</v>
      </c>
      <c r="D24" s="323" t="s">
        <v>15</v>
      </c>
      <c r="E24" s="323"/>
      <c r="F24" s="323"/>
      <c r="G24" s="323"/>
      <c r="H24" s="323"/>
      <c r="I24" s="323"/>
      <c r="J24" s="323"/>
      <c r="K24" s="323"/>
      <c r="L24" s="323"/>
      <c r="M24" s="323"/>
      <c r="N24" s="323"/>
      <c r="O24" s="323"/>
      <c r="P24" s="715">
        <f t="shared" si="2"/>
        <v>0</v>
      </c>
      <c r="Q24" s="137"/>
      <c r="R24" s="654"/>
      <c r="S24" s="654"/>
      <c r="T24" s="654"/>
      <c r="U24" s="654"/>
      <c r="V24" s="654"/>
      <c r="W24" s="654"/>
      <c r="X24" s="654"/>
      <c r="Y24" s="654"/>
      <c r="Z24" s="654"/>
      <c r="AA24" s="654"/>
      <c r="AB24" s="654"/>
      <c r="AC24" s="654"/>
      <c r="AD24" s="654"/>
      <c r="AE24" s="654"/>
      <c r="AF24" s="654"/>
      <c r="AG24" s="654"/>
      <c r="AH24" s="654"/>
      <c r="AI24" s="654"/>
      <c r="AJ24" s="654"/>
      <c r="AK24" s="654"/>
    </row>
    <row r="25" ht="15.75" customHeight="1">
      <c r="A25" s="654"/>
      <c r="B25" s="566">
        <v>4.0</v>
      </c>
      <c r="C25" s="323" t="s">
        <v>1653</v>
      </c>
      <c r="D25" s="323" t="s">
        <v>15</v>
      </c>
      <c r="E25" s="323"/>
      <c r="F25" s="323"/>
      <c r="G25" s="323"/>
      <c r="H25" s="323"/>
      <c r="I25" s="323"/>
      <c r="J25" s="323"/>
      <c r="K25" s="323"/>
      <c r="L25" s="323"/>
      <c r="M25" s="323"/>
      <c r="N25" s="323"/>
      <c r="O25" s="323"/>
      <c r="P25" s="715">
        <f t="shared" si="2"/>
        <v>0</v>
      </c>
      <c r="Q25" s="137"/>
      <c r="R25" s="654"/>
      <c r="S25" s="654"/>
      <c r="T25" s="654"/>
      <c r="U25" s="654"/>
      <c r="V25" s="654"/>
      <c r="W25" s="654"/>
      <c r="X25" s="654"/>
      <c r="Y25" s="654"/>
      <c r="Z25" s="654"/>
      <c r="AA25" s="654"/>
      <c r="AB25" s="654"/>
      <c r="AC25" s="654"/>
      <c r="AD25" s="654"/>
      <c r="AE25" s="654"/>
      <c r="AF25" s="654"/>
      <c r="AG25" s="654"/>
      <c r="AH25" s="654"/>
      <c r="AI25" s="654"/>
      <c r="AJ25" s="654"/>
      <c r="AK25" s="654"/>
    </row>
    <row r="26" ht="15.75" customHeight="1">
      <c r="A26" s="654"/>
      <c r="B26" s="566">
        <v>5.0</v>
      </c>
      <c r="C26" s="323" t="s">
        <v>1654</v>
      </c>
      <c r="D26" s="323" t="s">
        <v>15</v>
      </c>
      <c r="E26" s="323"/>
      <c r="F26" s="323"/>
      <c r="G26" s="323"/>
      <c r="H26" s="323"/>
      <c r="I26" s="323"/>
      <c r="J26" s="323"/>
      <c r="K26" s="323"/>
      <c r="L26" s="323"/>
      <c r="M26" s="323"/>
      <c r="N26" s="323"/>
      <c r="O26" s="323"/>
      <c r="P26" s="715">
        <f t="shared" si="2"/>
        <v>0</v>
      </c>
      <c r="Q26" s="137"/>
      <c r="R26" s="654"/>
      <c r="S26" s="654"/>
      <c r="T26" s="654"/>
      <c r="U26" s="654"/>
      <c r="V26" s="654"/>
      <c r="W26" s="654"/>
      <c r="X26" s="654"/>
      <c r="Y26" s="654"/>
      <c r="Z26" s="654"/>
      <c r="AA26" s="654"/>
      <c r="AB26" s="654"/>
      <c r="AC26" s="654"/>
      <c r="AD26" s="654"/>
      <c r="AE26" s="654"/>
      <c r="AF26" s="654"/>
      <c r="AG26" s="654"/>
      <c r="AH26" s="654"/>
      <c r="AI26" s="654"/>
      <c r="AJ26" s="654"/>
      <c r="AK26" s="654"/>
    </row>
    <row r="27" ht="15.75" customHeight="1">
      <c r="A27" s="654"/>
      <c r="B27" s="566"/>
      <c r="C27" s="323"/>
      <c r="D27" s="323"/>
      <c r="E27" s="323"/>
      <c r="F27" s="323"/>
      <c r="G27" s="323"/>
      <c r="H27" s="323"/>
      <c r="I27" s="323"/>
      <c r="J27" s="323"/>
      <c r="K27" s="323"/>
      <c r="L27" s="323"/>
      <c r="M27" s="323"/>
      <c r="N27" s="323"/>
      <c r="O27" s="323"/>
      <c r="P27" s="715">
        <f t="shared" si="2"/>
        <v>0</v>
      </c>
      <c r="Q27" s="137"/>
      <c r="R27" s="654"/>
      <c r="S27" s="654"/>
      <c r="T27" s="654"/>
      <c r="U27" s="654"/>
      <c r="V27" s="654"/>
      <c r="W27" s="654"/>
      <c r="X27" s="654"/>
      <c r="Y27" s="654"/>
      <c r="Z27" s="654"/>
      <c r="AA27" s="654"/>
      <c r="AB27" s="654"/>
      <c r="AC27" s="654"/>
      <c r="AD27" s="654"/>
      <c r="AE27" s="654"/>
      <c r="AF27" s="654"/>
      <c r="AG27" s="654"/>
      <c r="AH27" s="654"/>
      <c r="AI27" s="654"/>
      <c r="AJ27" s="654"/>
      <c r="AK27" s="654"/>
    </row>
    <row r="28" ht="26.25" customHeight="1">
      <c r="A28" s="654"/>
      <c r="B28" s="566">
        <v>1.0</v>
      </c>
      <c r="C28" s="138" t="s">
        <v>1659</v>
      </c>
      <c r="D28" s="323" t="s">
        <v>1650</v>
      </c>
      <c r="E28" s="323">
        <v>4.0</v>
      </c>
      <c r="F28" s="323">
        <v>2.0</v>
      </c>
      <c r="G28" s="323"/>
      <c r="H28" s="323"/>
      <c r="I28" s="323"/>
      <c r="J28" s="323"/>
      <c r="K28" s="323"/>
      <c r="L28" s="323"/>
      <c r="M28" s="323"/>
      <c r="N28" s="323"/>
      <c r="O28" s="323"/>
      <c r="P28" s="715">
        <f t="shared" si="2"/>
        <v>2</v>
      </c>
      <c r="Q28" s="137"/>
      <c r="R28" s="654"/>
      <c r="S28" s="654"/>
      <c r="T28" s="654"/>
      <c r="U28" s="654"/>
      <c r="V28" s="654"/>
      <c r="W28" s="654"/>
      <c r="X28" s="654"/>
      <c r="Y28" s="654"/>
      <c r="Z28" s="654"/>
      <c r="AA28" s="654"/>
      <c r="AB28" s="654"/>
      <c r="AC28" s="654"/>
      <c r="AD28" s="654"/>
      <c r="AE28" s="654"/>
      <c r="AF28" s="654"/>
      <c r="AG28" s="654"/>
      <c r="AH28" s="654"/>
      <c r="AI28" s="654"/>
      <c r="AJ28" s="654"/>
      <c r="AK28" s="654"/>
    </row>
    <row r="29" ht="15.75" customHeight="1">
      <c r="A29" s="654"/>
      <c r="B29" s="566">
        <v>2.0</v>
      </c>
      <c r="C29" s="269" t="s">
        <v>1651</v>
      </c>
      <c r="D29" s="323" t="s">
        <v>15</v>
      </c>
      <c r="E29" s="323"/>
      <c r="F29" s="323"/>
      <c r="G29" s="323"/>
      <c r="H29" s="323"/>
      <c r="I29" s="323"/>
      <c r="J29" s="323"/>
      <c r="K29" s="323"/>
      <c r="L29" s="323"/>
      <c r="M29" s="323"/>
      <c r="N29" s="323"/>
      <c r="O29" s="323"/>
      <c r="P29" s="715">
        <f t="shared" si="2"/>
        <v>0</v>
      </c>
      <c r="Q29" s="137"/>
      <c r="R29" s="654"/>
      <c r="S29" s="654"/>
      <c r="T29" s="654"/>
      <c r="U29" s="654"/>
      <c r="V29" s="654"/>
      <c r="W29" s="654"/>
      <c r="X29" s="654"/>
      <c r="Y29" s="654"/>
      <c r="Z29" s="654"/>
      <c r="AA29" s="654"/>
      <c r="AB29" s="654"/>
      <c r="AC29" s="654"/>
      <c r="AD29" s="654"/>
      <c r="AE29" s="654"/>
      <c r="AF29" s="654"/>
      <c r="AG29" s="654"/>
      <c r="AH29" s="654"/>
      <c r="AI29" s="654"/>
      <c r="AJ29" s="654"/>
      <c r="AK29" s="654"/>
    </row>
    <row r="30" ht="15.75" customHeight="1">
      <c r="A30" s="654"/>
      <c r="B30" s="566">
        <v>3.0</v>
      </c>
      <c r="C30" s="323" t="s">
        <v>1652</v>
      </c>
      <c r="D30" s="323" t="s">
        <v>15</v>
      </c>
      <c r="E30" s="323"/>
      <c r="F30" s="323"/>
      <c r="G30" s="323"/>
      <c r="H30" s="323"/>
      <c r="I30" s="323"/>
      <c r="J30" s="323"/>
      <c r="K30" s="323"/>
      <c r="L30" s="323"/>
      <c r="M30" s="323"/>
      <c r="N30" s="323"/>
      <c r="O30" s="323"/>
      <c r="P30" s="715">
        <f t="shared" si="2"/>
        <v>0</v>
      </c>
      <c r="Q30" s="137"/>
      <c r="R30" s="654"/>
      <c r="S30" s="654"/>
      <c r="T30" s="654"/>
      <c r="U30" s="654"/>
      <c r="V30" s="654"/>
      <c r="W30" s="654"/>
      <c r="X30" s="654"/>
      <c r="Y30" s="654"/>
      <c r="Z30" s="654"/>
      <c r="AA30" s="654"/>
      <c r="AB30" s="654"/>
      <c r="AC30" s="654"/>
      <c r="AD30" s="654"/>
      <c r="AE30" s="654"/>
      <c r="AF30" s="654"/>
      <c r="AG30" s="654"/>
      <c r="AH30" s="654"/>
      <c r="AI30" s="654"/>
      <c r="AJ30" s="654"/>
      <c r="AK30" s="654"/>
    </row>
    <row r="31" ht="15.75" customHeight="1">
      <c r="A31" s="654"/>
      <c r="B31" s="566">
        <v>4.0</v>
      </c>
      <c r="C31" s="323" t="s">
        <v>1653</v>
      </c>
      <c r="D31" s="323" t="s">
        <v>15</v>
      </c>
      <c r="E31" s="323"/>
      <c r="F31" s="323"/>
      <c r="G31" s="323"/>
      <c r="H31" s="323"/>
      <c r="I31" s="323"/>
      <c r="J31" s="323"/>
      <c r="K31" s="323"/>
      <c r="L31" s="323"/>
      <c r="M31" s="323"/>
      <c r="N31" s="323"/>
      <c r="O31" s="323"/>
      <c r="P31" s="715">
        <f t="shared" si="2"/>
        <v>0</v>
      </c>
      <c r="Q31" s="137"/>
      <c r="R31" s="654"/>
      <c r="S31" s="654"/>
      <c r="T31" s="654"/>
      <c r="U31" s="654"/>
      <c r="V31" s="654"/>
      <c r="W31" s="654"/>
      <c r="X31" s="654"/>
      <c r="Y31" s="654"/>
      <c r="Z31" s="654"/>
      <c r="AA31" s="654"/>
      <c r="AB31" s="654"/>
      <c r="AC31" s="654"/>
      <c r="AD31" s="654"/>
      <c r="AE31" s="654"/>
      <c r="AF31" s="654"/>
      <c r="AG31" s="654"/>
      <c r="AH31" s="654"/>
      <c r="AI31" s="654"/>
      <c r="AJ31" s="654"/>
      <c r="AK31" s="654"/>
    </row>
    <row r="32" ht="15.75" customHeight="1">
      <c r="A32" s="654"/>
      <c r="B32" s="566">
        <v>5.0</v>
      </c>
      <c r="C32" s="323" t="s">
        <v>1654</v>
      </c>
      <c r="D32" s="323" t="s">
        <v>15</v>
      </c>
      <c r="E32" s="323"/>
      <c r="F32" s="323"/>
      <c r="G32" s="323"/>
      <c r="H32" s="323"/>
      <c r="I32" s="323"/>
      <c r="J32" s="323"/>
      <c r="K32" s="323"/>
      <c r="L32" s="323"/>
      <c r="M32" s="323"/>
      <c r="N32" s="323"/>
      <c r="O32" s="323"/>
      <c r="P32" s="715">
        <f t="shared" si="2"/>
        <v>0</v>
      </c>
      <c r="Q32" s="137"/>
      <c r="R32" s="654"/>
      <c r="S32" s="654"/>
      <c r="T32" s="654"/>
      <c r="U32" s="654"/>
      <c r="V32" s="654"/>
      <c r="W32" s="654"/>
      <c r="X32" s="654"/>
      <c r="Y32" s="654"/>
      <c r="Z32" s="654"/>
      <c r="AA32" s="654"/>
      <c r="AB32" s="654"/>
      <c r="AC32" s="654"/>
      <c r="AD32" s="654"/>
      <c r="AE32" s="654"/>
      <c r="AF32" s="654"/>
      <c r="AG32" s="654"/>
      <c r="AH32" s="654"/>
      <c r="AI32" s="654"/>
      <c r="AJ32" s="654"/>
      <c r="AK32" s="654"/>
    </row>
    <row r="33" ht="15.75" customHeight="1">
      <c r="A33" s="654"/>
      <c r="B33" s="566"/>
      <c r="C33" s="323"/>
      <c r="D33" s="323"/>
      <c r="E33" s="323"/>
      <c r="F33" s="323"/>
      <c r="G33" s="323"/>
      <c r="H33" s="323"/>
      <c r="I33" s="323"/>
      <c r="J33" s="323"/>
      <c r="K33" s="323"/>
      <c r="L33" s="323"/>
      <c r="M33" s="323"/>
      <c r="N33" s="323"/>
      <c r="O33" s="323"/>
      <c r="P33" s="715">
        <f t="shared" si="2"/>
        <v>0</v>
      </c>
      <c r="Q33" s="137"/>
      <c r="R33" s="654"/>
      <c r="S33" s="654"/>
      <c r="T33" s="654"/>
      <c r="U33" s="654"/>
      <c r="V33" s="654"/>
      <c r="W33" s="654"/>
      <c r="X33" s="654"/>
      <c r="Y33" s="654"/>
      <c r="Z33" s="654"/>
      <c r="AA33" s="654"/>
      <c r="AB33" s="654"/>
      <c r="AC33" s="654"/>
      <c r="AD33" s="654"/>
      <c r="AE33" s="654"/>
      <c r="AF33" s="654"/>
      <c r="AG33" s="654"/>
      <c r="AH33" s="654"/>
      <c r="AI33" s="654"/>
      <c r="AJ33" s="654"/>
      <c r="AK33" s="654"/>
    </row>
    <row r="34" ht="31.5" customHeight="1">
      <c r="A34" s="654"/>
      <c r="B34" s="566">
        <v>1.0</v>
      </c>
      <c r="C34" s="138" t="s">
        <v>1660</v>
      </c>
      <c r="D34" s="323" t="s">
        <v>1650</v>
      </c>
      <c r="E34" s="323"/>
      <c r="F34" s="323"/>
      <c r="G34" s="323"/>
      <c r="H34" s="323"/>
      <c r="I34" s="323"/>
      <c r="J34" s="323"/>
      <c r="K34" s="323"/>
      <c r="L34" s="323"/>
      <c r="M34" s="323"/>
      <c r="N34" s="323"/>
      <c r="O34" s="323"/>
      <c r="P34" s="715">
        <f t="shared" si="2"/>
        <v>0</v>
      </c>
      <c r="Q34" s="137"/>
      <c r="R34" s="654"/>
      <c r="S34" s="654"/>
      <c r="T34" s="654"/>
      <c r="U34" s="654"/>
      <c r="V34" s="654"/>
      <c r="W34" s="654"/>
      <c r="X34" s="654"/>
      <c r="Y34" s="654"/>
      <c r="Z34" s="654"/>
      <c r="AA34" s="654"/>
      <c r="AB34" s="654"/>
      <c r="AC34" s="654"/>
      <c r="AD34" s="654"/>
      <c r="AE34" s="654"/>
      <c r="AF34" s="654"/>
      <c r="AG34" s="654"/>
      <c r="AH34" s="654"/>
      <c r="AI34" s="654"/>
      <c r="AJ34" s="654"/>
      <c r="AK34" s="654"/>
    </row>
    <row r="35" ht="15.75" customHeight="1">
      <c r="A35" s="654"/>
      <c r="B35" s="566">
        <v>2.0</v>
      </c>
      <c r="C35" s="269" t="s">
        <v>1651</v>
      </c>
      <c r="D35" s="323" t="s">
        <v>15</v>
      </c>
      <c r="E35" s="323"/>
      <c r="F35" s="323"/>
      <c r="G35" s="323"/>
      <c r="H35" s="323"/>
      <c r="I35" s="323"/>
      <c r="J35" s="323"/>
      <c r="K35" s="323"/>
      <c r="L35" s="323"/>
      <c r="M35" s="323"/>
      <c r="N35" s="323"/>
      <c r="O35" s="323"/>
      <c r="P35" s="715">
        <f t="shared" si="2"/>
        <v>0</v>
      </c>
      <c r="Q35" s="137"/>
      <c r="R35" s="654"/>
      <c r="S35" s="654"/>
      <c r="T35" s="654"/>
      <c r="U35" s="654"/>
      <c r="V35" s="654"/>
      <c r="W35" s="654"/>
      <c r="X35" s="654"/>
      <c r="Y35" s="654"/>
      <c r="Z35" s="654"/>
      <c r="AA35" s="654"/>
      <c r="AB35" s="654"/>
      <c r="AC35" s="654"/>
      <c r="AD35" s="654"/>
      <c r="AE35" s="654"/>
      <c r="AF35" s="654"/>
      <c r="AG35" s="654"/>
      <c r="AH35" s="654"/>
      <c r="AI35" s="654"/>
      <c r="AJ35" s="654"/>
      <c r="AK35" s="654"/>
    </row>
    <row r="36" ht="15.75" customHeight="1">
      <c r="A36" s="654"/>
      <c r="B36" s="566">
        <v>3.0</v>
      </c>
      <c r="C36" s="323" t="s">
        <v>1652</v>
      </c>
      <c r="D36" s="323" t="s">
        <v>15</v>
      </c>
      <c r="E36" s="323"/>
      <c r="F36" s="323"/>
      <c r="G36" s="323"/>
      <c r="H36" s="323"/>
      <c r="I36" s="323"/>
      <c r="J36" s="323"/>
      <c r="K36" s="323"/>
      <c r="L36" s="323"/>
      <c r="M36" s="323"/>
      <c r="N36" s="323"/>
      <c r="O36" s="323"/>
      <c r="P36" s="715">
        <f t="shared" si="2"/>
        <v>0</v>
      </c>
      <c r="Q36" s="137"/>
      <c r="R36" s="654"/>
      <c r="S36" s="654"/>
      <c r="T36" s="654"/>
      <c r="U36" s="654"/>
      <c r="V36" s="654"/>
      <c r="W36" s="654"/>
      <c r="X36" s="654"/>
      <c r="Y36" s="654"/>
      <c r="Z36" s="654"/>
      <c r="AA36" s="654"/>
      <c r="AB36" s="654"/>
      <c r="AC36" s="654"/>
      <c r="AD36" s="654"/>
      <c r="AE36" s="654"/>
      <c r="AF36" s="654"/>
      <c r="AG36" s="654"/>
      <c r="AH36" s="654"/>
      <c r="AI36" s="654"/>
      <c r="AJ36" s="654"/>
      <c r="AK36" s="654"/>
    </row>
    <row r="37" ht="15.75" customHeight="1">
      <c r="A37" s="654"/>
      <c r="B37" s="566">
        <v>4.0</v>
      </c>
      <c r="C37" s="323" t="s">
        <v>1653</v>
      </c>
      <c r="D37" s="323" t="s">
        <v>15</v>
      </c>
      <c r="E37" s="323"/>
      <c r="F37" s="323"/>
      <c r="G37" s="323"/>
      <c r="H37" s="323"/>
      <c r="I37" s="323"/>
      <c r="J37" s="323"/>
      <c r="K37" s="323"/>
      <c r="L37" s="323"/>
      <c r="M37" s="323"/>
      <c r="N37" s="323"/>
      <c r="O37" s="323"/>
      <c r="P37" s="715">
        <f t="shared" si="2"/>
        <v>0</v>
      </c>
      <c r="Q37" s="137"/>
      <c r="R37" s="654"/>
      <c r="S37" s="654"/>
      <c r="T37" s="654"/>
      <c r="U37" s="654"/>
      <c r="V37" s="654"/>
      <c r="W37" s="654"/>
      <c r="X37" s="654"/>
      <c r="Y37" s="654"/>
      <c r="Z37" s="654"/>
      <c r="AA37" s="654"/>
      <c r="AB37" s="654"/>
      <c r="AC37" s="654"/>
      <c r="AD37" s="654"/>
      <c r="AE37" s="654"/>
      <c r="AF37" s="654"/>
      <c r="AG37" s="654"/>
      <c r="AH37" s="654"/>
      <c r="AI37" s="654"/>
      <c r="AJ37" s="654"/>
      <c r="AK37" s="654"/>
    </row>
    <row r="38" ht="15.75" customHeight="1">
      <c r="A38" s="654"/>
      <c r="B38" s="566">
        <v>5.0</v>
      </c>
      <c r="C38" s="323" t="s">
        <v>1654</v>
      </c>
      <c r="D38" s="323" t="s">
        <v>15</v>
      </c>
      <c r="E38" s="323"/>
      <c r="F38" s="323"/>
      <c r="G38" s="323"/>
      <c r="H38" s="323"/>
      <c r="I38" s="323"/>
      <c r="J38" s="323"/>
      <c r="K38" s="323"/>
      <c r="L38" s="323"/>
      <c r="M38" s="323"/>
      <c r="N38" s="323"/>
      <c r="O38" s="323"/>
      <c r="P38" s="715">
        <f t="shared" si="2"/>
        <v>0</v>
      </c>
      <c r="Q38" s="137"/>
      <c r="R38" s="654"/>
      <c r="S38" s="654"/>
      <c r="T38" s="654"/>
      <c r="U38" s="654"/>
      <c r="V38" s="654"/>
      <c r="W38" s="654"/>
      <c r="X38" s="654"/>
      <c r="Y38" s="654"/>
      <c r="Z38" s="654"/>
      <c r="AA38" s="654"/>
      <c r="AB38" s="654"/>
      <c r="AC38" s="654"/>
      <c r="AD38" s="654"/>
      <c r="AE38" s="654"/>
      <c r="AF38" s="654"/>
      <c r="AG38" s="654"/>
      <c r="AH38" s="654"/>
      <c r="AI38" s="654"/>
      <c r="AJ38" s="654"/>
      <c r="AK38" s="654"/>
    </row>
    <row r="39" ht="15.75" customHeight="1">
      <c r="A39" s="654"/>
      <c r="B39" s="566"/>
      <c r="C39" s="323"/>
      <c r="D39" s="323"/>
      <c r="E39" s="323"/>
      <c r="F39" s="323"/>
      <c r="G39" s="323"/>
      <c r="H39" s="323"/>
      <c r="I39" s="323"/>
      <c r="J39" s="323"/>
      <c r="K39" s="323"/>
      <c r="L39" s="323"/>
      <c r="M39" s="323"/>
      <c r="N39" s="323"/>
      <c r="O39" s="323"/>
      <c r="P39" s="715">
        <f t="shared" si="2"/>
        <v>0</v>
      </c>
      <c r="Q39" s="137"/>
      <c r="R39" s="654"/>
      <c r="S39" s="654"/>
      <c r="T39" s="654"/>
      <c r="U39" s="654"/>
      <c r="V39" s="654"/>
      <c r="W39" s="654"/>
      <c r="X39" s="654"/>
      <c r="Y39" s="654"/>
      <c r="Z39" s="654"/>
      <c r="AA39" s="654"/>
      <c r="AB39" s="654"/>
      <c r="AC39" s="654"/>
      <c r="AD39" s="654"/>
      <c r="AE39" s="654"/>
      <c r="AF39" s="654"/>
      <c r="AG39" s="654"/>
      <c r="AH39" s="654"/>
      <c r="AI39" s="654"/>
      <c r="AJ39" s="654"/>
      <c r="AK39" s="654"/>
    </row>
    <row r="40" ht="15.75" customHeight="1">
      <c r="A40" s="654"/>
      <c r="B40" s="716" t="s">
        <v>1661</v>
      </c>
      <c r="C40" s="661" t="s">
        <v>1662</v>
      </c>
      <c r="D40" s="323"/>
      <c r="E40" s="323"/>
      <c r="F40" s="323"/>
      <c r="G40" s="323"/>
      <c r="H40" s="323"/>
      <c r="I40" s="323"/>
      <c r="J40" s="323"/>
      <c r="K40" s="323"/>
      <c r="L40" s="323"/>
      <c r="M40" s="323"/>
      <c r="N40" s="323"/>
      <c r="O40" s="323"/>
      <c r="P40" s="715">
        <f t="shared" si="2"/>
        <v>0</v>
      </c>
      <c r="Q40" s="137"/>
      <c r="R40" s="654"/>
      <c r="S40" s="654"/>
      <c r="T40" s="654"/>
      <c r="U40" s="654"/>
      <c r="V40" s="654"/>
      <c r="W40" s="654"/>
      <c r="X40" s="654"/>
      <c r="Y40" s="654"/>
      <c r="Z40" s="654"/>
      <c r="AA40" s="654"/>
      <c r="AB40" s="654"/>
      <c r="AC40" s="654"/>
      <c r="AD40" s="654"/>
      <c r="AE40" s="654"/>
      <c r="AF40" s="654"/>
      <c r="AG40" s="654"/>
      <c r="AH40" s="654"/>
      <c r="AI40" s="654"/>
      <c r="AJ40" s="654"/>
      <c r="AK40" s="654"/>
    </row>
    <row r="41" ht="26.25" customHeight="1">
      <c r="A41" s="654"/>
      <c r="B41" s="566">
        <v>1.0</v>
      </c>
      <c r="C41" s="138" t="s">
        <v>1663</v>
      </c>
      <c r="D41" s="323" t="s">
        <v>1650</v>
      </c>
      <c r="E41" s="323">
        <v>10.0</v>
      </c>
      <c r="F41" s="323">
        <v>1.0</v>
      </c>
      <c r="G41" s="323">
        <v>5.0</v>
      </c>
      <c r="H41" s="323"/>
      <c r="I41" s="323"/>
      <c r="J41" s="323"/>
      <c r="K41" s="323"/>
      <c r="L41" s="323"/>
      <c r="M41" s="323">
        <v>3.0</v>
      </c>
      <c r="N41" s="323">
        <v>1.0</v>
      </c>
      <c r="O41" s="323"/>
      <c r="P41" s="715">
        <f t="shared" si="2"/>
        <v>1</v>
      </c>
      <c r="Q41" s="137"/>
      <c r="R41" s="654"/>
      <c r="S41" s="654"/>
      <c r="T41" s="654"/>
      <c r="U41" s="654"/>
      <c r="V41" s="654"/>
      <c r="W41" s="654"/>
      <c r="X41" s="654"/>
      <c r="Y41" s="654"/>
      <c r="Z41" s="654"/>
      <c r="AA41" s="654"/>
      <c r="AB41" s="654"/>
      <c r="AC41" s="654"/>
      <c r="AD41" s="654"/>
      <c r="AE41" s="654"/>
      <c r="AF41" s="654"/>
      <c r="AG41" s="654"/>
      <c r="AH41" s="654"/>
      <c r="AI41" s="654"/>
      <c r="AJ41" s="654"/>
      <c r="AK41" s="654"/>
    </row>
    <row r="42" ht="15.75" customHeight="1">
      <c r="A42" s="654"/>
      <c r="B42" s="566">
        <v>2.0</v>
      </c>
      <c r="C42" s="269" t="s">
        <v>1651</v>
      </c>
      <c r="D42" s="323" t="s">
        <v>15</v>
      </c>
      <c r="E42" s="323"/>
      <c r="F42" s="323"/>
      <c r="G42" s="323"/>
      <c r="H42" s="323"/>
      <c r="I42" s="323"/>
      <c r="J42" s="323"/>
      <c r="K42" s="323"/>
      <c r="L42" s="323"/>
      <c r="M42" s="323"/>
      <c r="N42" s="323"/>
      <c r="O42" s="323"/>
      <c r="P42" s="715">
        <f t="shared" si="2"/>
        <v>0</v>
      </c>
      <c r="Q42" s="137"/>
      <c r="R42" s="654"/>
      <c r="S42" s="654"/>
      <c r="T42" s="654"/>
      <c r="U42" s="654"/>
      <c r="V42" s="654"/>
      <c r="W42" s="654"/>
      <c r="X42" s="654"/>
      <c r="Y42" s="654"/>
      <c r="Z42" s="654"/>
      <c r="AA42" s="654"/>
      <c r="AB42" s="654"/>
      <c r="AC42" s="654"/>
      <c r="AD42" s="654"/>
      <c r="AE42" s="654"/>
      <c r="AF42" s="654"/>
      <c r="AG42" s="654"/>
      <c r="AH42" s="654"/>
      <c r="AI42" s="654"/>
      <c r="AJ42" s="654"/>
      <c r="AK42" s="654"/>
    </row>
    <row r="43" ht="15.75" customHeight="1">
      <c r="A43" s="654"/>
      <c r="B43" s="566">
        <v>3.0</v>
      </c>
      <c r="C43" s="323" t="s">
        <v>1652</v>
      </c>
      <c r="D43" s="323" t="s">
        <v>15</v>
      </c>
      <c r="E43" s="323"/>
      <c r="F43" s="323"/>
      <c r="G43" s="323"/>
      <c r="H43" s="323"/>
      <c r="I43" s="323"/>
      <c r="J43" s="323"/>
      <c r="K43" s="323"/>
      <c r="L43" s="323"/>
      <c r="M43" s="323"/>
      <c r="N43" s="323"/>
      <c r="O43" s="323"/>
      <c r="P43" s="715">
        <f t="shared" si="2"/>
        <v>0</v>
      </c>
      <c r="Q43" s="137"/>
      <c r="R43" s="654"/>
      <c r="S43" s="654"/>
      <c r="T43" s="654"/>
      <c r="U43" s="654"/>
      <c r="V43" s="654"/>
      <c r="W43" s="654"/>
      <c r="X43" s="654"/>
      <c r="Y43" s="654"/>
      <c r="Z43" s="654"/>
      <c r="AA43" s="654"/>
      <c r="AB43" s="654"/>
      <c r="AC43" s="654"/>
      <c r="AD43" s="654"/>
      <c r="AE43" s="654"/>
      <c r="AF43" s="654"/>
      <c r="AG43" s="654"/>
      <c r="AH43" s="654"/>
      <c r="AI43" s="654"/>
      <c r="AJ43" s="654"/>
      <c r="AK43" s="654"/>
    </row>
    <row r="44" ht="15.75" customHeight="1">
      <c r="A44" s="654"/>
      <c r="B44" s="566">
        <v>4.0</v>
      </c>
      <c r="C44" s="323" t="s">
        <v>1653</v>
      </c>
      <c r="D44" s="323" t="s">
        <v>15</v>
      </c>
      <c r="E44" s="323"/>
      <c r="F44" s="323"/>
      <c r="G44" s="323"/>
      <c r="H44" s="323"/>
      <c r="I44" s="323"/>
      <c r="J44" s="323"/>
      <c r="K44" s="323"/>
      <c r="L44" s="323"/>
      <c r="M44" s="323"/>
      <c r="N44" s="323"/>
      <c r="O44" s="323"/>
      <c r="P44" s="715">
        <f t="shared" si="2"/>
        <v>0</v>
      </c>
      <c r="Q44" s="137"/>
      <c r="R44" s="654"/>
      <c r="S44" s="654"/>
      <c r="T44" s="654"/>
      <c r="U44" s="654"/>
      <c r="V44" s="654"/>
      <c r="W44" s="654"/>
      <c r="X44" s="654"/>
      <c r="Y44" s="654"/>
      <c r="Z44" s="654"/>
      <c r="AA44" s="654"/>
      <c r="AB44" s="654"/>
      <c r="AC44" s="654"/>
      <c r="AD44" s="654"/>
      <c r="AE44" s="654"/>
      <c r="AF44" s="654"/>
      <c r="AG44" s="654"/>
      <c r="AH44" s="654"/>
      <c r="AI44" s="654"/>
      <c r="AJ44" s="654"/>
      <c r="AK44" s="654"/>
    </row>
    <row r="45" ht="15.75" customHeight="1">
      <c r="A45" s="654"/>
      <c r="B45" s="566">
        <v>5.0</v>
      </c>
      <c r="C45" s="323" t="s">
        <v>1654</v>
      </c>
      <c r="D45" s="323" t="s">
        <v>15</v>
      </c>
      <c r="E45" s="323"/>
      <c r="F45" s="323"/>
      <c r="G45" s="323"/>
      <c r="H45" s="323"/>
      <c r="I45" s="323"/>
      <c r="J45" s="323"/>
      <c r="K45" s="323"/>
      <c r="L45" s="323"/>
      <c r="M45" s="323"/>
      <c r="N45" s="323"/>
      <c r="O45" s="323"/>
      <c r="P45" s="715">
        <f t="shared" si="2"/>
        <v>0</v>
      </c>
      <c r="Q45" s="137"/>
      <c r="R45" s="654"/>
      <c r="S45" s="654"/>
      <c r="T45" s="654"/>
      <c r="U45" s="654"/>
      <c r="V45" s="654"/>
      <c r="W45" s="654"/>
      <c r="X45" s="654"/>
      <c r="Y45" s="654"/>
      <c r="Z45" s="654"/>
      <c r="AA45" s="654"/>
      <c r="AB45" s="654"/>
      <c r="AC45" s="654"/>
      <c r="AD45" s="654"/>
      <c r="AE45" s="654"/>
      <c r="AF45" s="654"/>
      <c r="AG45" s="654"/>
      <c r="AH45" s="654"/>
      <c r="AI45" s="654"/>
      <c r="AJ45" s="654"/>
      <c r="AK45" s="654"/>
    </row>
    <row r="46" ht="15.75" customHeight="1">
      <c r="A46" s="654"/>
      <c r="B46" s="566"/>
      <c r="C46" s="323"/>
      <c r="D46" s="323"/>
      <c r="E46" s="323"/>
      <c r="F46" s="323"/>
      <c r="G46" s="323"/>
      <c r="H46" s="323"/>
      <c r="I46" s="323"/>
      <c r="J46" s="323"/>
      <c r="K46" s="323"/>
      <c r="L46" s="323"/>
      <c r="M46" s="323"/>
      <c r="N46" s="323"/>
      <c r="O46" s="323"/>
      <c r="P46" s="715">
        <f t="shared" si="2"/>
        <v>0</v>
      </c>
      <c r="Q46" s="137"/>
      <c r="R46" s="654"/>
      <c r="S46" s="654"/>
      <c r="T46" s="654"/>
      <c r="U46" s="654"/>
      <c r="V46" s="654"/>
      <c r="W46" s="654"/>
      <c r="X46" s="654"/>
      <c r="Y46" s="654"/>
      <c r="Z46" s="654"/>
      <c r="AA46" s="654"/>
      <c r="AB46" s="654"/>
      <c r="AC46" s="654"/>
      <c r="AD46" s="654"/>
      <c r="AE46" s="654"/>
      <c r="AF46" s="654"/>
      <c r="AG46" s="654"/>
      <c r="AH46" s="654"/>
      <c r="AI46" s="654"/>
      <c r="AJ46" s="654"/>
      <c r="AK46" s="654"/>
    </row>
    <row r="47" ht="15.75" customHeight="1">
      <c r="A47" s="654"/>
      <c r="B47" s="566">
        <v>1.0</v>
      </c>
      <c r="C47" s="138" t="s">
        <v>1664</v>
      </c>
      <c r="D47" s="323" t="s">
        <v>1650</v>
      </c>
      <c r="E47" s="323"/>
      <c r="F47" s="323"/>
      <c r="G47" s="323"/>
      <c r="H47" s="323"/>
      <c r="I47" s="323"/>
      <c r="J47" s="323"/>
      <c r="K47" s="323"/>
      <c r="L47" s="323"/>
      <c r="M47" s="323"/>
      <c r="N47" s="323"/>
      <c r="O47" s="323"/>
      <c r="P47" s="715">
        <f t="shared" si="2"/>
        <v>0</v>
      </c>
      <c r="Q47" s="137"/>
      <c r="R47" s="654"/>
      <c r="S47" s="654"/>
      <c r="T47" s="654"/>
      <c r="U47" s="654"/>
      <c r="V47" s="654"/>
      <c r="W47" s="654"/>
      <c r="X47" s="654"/>
      <c r="Y47" s="654"/>
      <c r="Z47" s="654"/>
      <c r="AA47" s="654"/>
      <c r="AB47" s="654"/>
      <c r="AC47" s="654"/>
      <c r="AD47" s="654"/>
      <c r="AE47" s="654"/>
      <c r="AF47" s="654"/>
      <c r="AG47" s="654"/>
      <c r="AH47" s="654"/>
      <c r="AI47" s="654"/>
      <c r="AJ47" s="654"/>
      <c r="AK47" s="654"/>
    </row>
    <row r="48" ht="15.75" customHeight="1">
      <c r="A48" s="654"/>
      <c r="B48" s="566">
        <v>2.0</v>
      </c>
      <c r="C48" s="269" t="s">
        <v>1651</v>
      </c>
      <c r="D48" s="323" t="s">
        <v>15</v>
      </c>
      <c r="E48" s="323"/>
      <c r="F48" s="323"/>
      <c r="G48" s="323"/>
      <c r="H48" s="323"/>
      <c r="I48" s="323"/>
      <c r="J48" s="323"/>
      <c r="K48" s="323"/>
      <c r="L48" s="323"/>
      <c r="M48" s="323"/>
      <c r="N48" s="323"/>
      <c r="O48" s="323"/>
      <c r="P48" s="715">
        <f t="shared" si="2"/>
        <v>0</v>
      </c>
      <c r="Q48" s="137"/>
      <c r="R48" s="654"/>
      <c r="S48" s="654"/>
      <c r="T48" s="654"/>
      <c r="U48" s="654"/>
      <c r="V48" s="654"/>
      <c r="W48" s="654"/>
      <c r="X48" s="654"/>
      <c r="Y48" s="654"/>
      <c r="Z48" s="654"/>
      <c r="AA48" s="654"/>
      <c r="AB48" s="654"/>
      <c r="AC48" s="654"/>
      <c r="AD48" s="654"/>
      <c r="AE48" s="654"/>
      <c r="AF48" s="654"/>
      <c r="AG48" s="654"/>
      <c r="AH48" s="654"/>
      <c r="AI48" s="654"/>
      <c r="AJ48" s="654"/>
      <c r="AK48" s="654"/>
    </row>
    <row r="49" ht="15.75" customHeight="1">
      <c r="A49" s="654"/>
      <c r="B49" s="566">
        <v>3.0</v>
      </c>
      <c r="C49" s="323" t="s">
        <v>1652</v>
      </c>
      <c r="D49" s="323" t="s">
        <v>15</v>
      </c>
      <c r="E49" s="323"/>
      <c r="F49" s="323"/>
      <c r="G49" s="323"/>
      <c r="H49" s="323"/>
      <c r="I49" s="323"/>
      <c r="J49" s="323"/>
      <c r="K49" s="323"/>
      <c r="L49" s="323"/>
      <c r="M49" s="323"/>
      <c r="N49" s="323"/>
      <c r="O49" s="323"/>
      <c r="P49" s="715">
        <f t="shared" si="2"/>
        <v>0</v>
      </c>
      <c r="Q49" s="137"/>
      <c r="R49" s="654"/>
      <c r="S49" s="654"/>
      <c r="T49" s="654"/>
      <c r="U49" s="654"/>
      <c r="V49" s="654"/>
      <c r="W49" s="654"/>
      <c r="X49" s="654"/>
      <c r="Y49" s="654"/>
      <c r="Z49" s="654"/>
      <c r="AA49" s="654"/>
      <c r="AB49" s="654"/>
      <c r="AC49" s="654"/>
      <c r="AD49" s="654"/>
      <c r="AE49" s="654"/>
      <c r="AF49" s="654"/>
      <c r="AG49" s="654"/>
      <c r="AH49" s="654"/>
      <c r="AI49" s="654"/>
      <c r="AJ49" s="654"/>
      <c r="AK49" s="654"/>
    </row>
    <row r="50" ht="15.75" customHeight="1">
      <c r="A50" s="654"/>
      <c r="B50" s="566">
        <v>4.0</v>
      </c>
      <c r="C50" s="323" t="s">
        <v>1653</v>
      </c>
      <c r="D50" s="323" t="s">
        <v>15</v>
      </c>
      <c r="E50" s="323"/>
      <c r="F50" s="323"/>
      <c r="G50" s="323"/>
      <c r="H50" s="323"/>
      <c r="I50" s="323"/>
      <c r="J50" s="323"/>
      <c r="K50" s="323"/>
      <c r="L50" s="323"/>
      <c r="M50" s="323"/>
      <c r="N50" s="323"/>
      <c r="O50" s="323"/>
      <c r="P50" s="715">
        <f t="shared" si="2"/>
        <v>0</v>
      </c>
      <c r="Q50" s="137"/>
      <c r="R50" s="654"/>
      <c r="S50" s="654"/>
      <c r="T50" s="654"/>
      <c r="U50" s="654"/>
      <c r="V50" s="654"/>
      <c r="W50" s="654"/>
      <c r="X50" s="654"/>
      <c r="Y50" s="654"/>
      <c r="Z50" s="654"/>
      <c r="AA50" s="654"/>
      <c r="AB50" s="654"/>
      <c r="AC50" s="654"/>
      <c r="AD50" s="654"/>
      <c r="AE50" s="654"/>
      <c r="AF50" s="654"/>
      <c r="AG50" s="654"/>
      <c r="AH50" s="654"/>
      <c r="AI50" s="654"/>
      <c r="AJ50" s="654"/>
      <c r="AK50" s="654"/>
    </row>
    <row r="51" ht="15.75" customHeight="1">
      <c r="A51" s="654"/>
      <c r="B51" s="566">
        <v>5.0</v>
      </c>
      <c r="C51" s="323" t="s">
        <v>1654</v>
      </c>
      <c r="D51" s="323" t="s">
        <v>15</v>
      </c>
      <c r="E51" s="323"/>
      <c r="F51" s="323"/>
      <c r="G51" s="323"/>
      <c r="H51" s="323"/>
      <c r="I51" s="323"/>
      <c r="J51" s="323"/>
      <c r="K51" s="323"/>
      <c r="L51" s="323"/>
      <c r="M51" s="323"/>
      <c r="N51" s="323"/>
      <c r="O51" s="323"/>
      <c r="P51" s="715">
        <f t="shared" si="2"/>
        <v>0</v>
      </c>
      <c r="Q51" s="137"/>
      <c r="R51" s="654"/>
      <c r="S51" s="654"/>
      <c r="T51" s="654"/>
      <c r="U51" s="654"/>
      <c r="V51" s="654"/>
      <c r="W51" s="654"/>
      <c r="X51" s="654"/>
      <c r="Y51" s="654"/>
      <c r="Z51" s="654"/>
      <c r="AA51" s="654"/>
      <c r="AB51" s="654"/>
      <c r="AC51" s="654"/>
      <c r="AD51" s="654"/>
      <c r="AE51" s="654"/>
      <c r="AF51" s="654"/>
      <c r="AG51" s="654"/>
      <c r="AH51" s="654"/>
      <c r="AI51" s="654"/>
      <c r="AJ51" s="654"/>
      <c r="AK51" s="654"/>
    </row>
    <row r="52" ht="15.75" customHeight="1">
      <c r="A52" s="654"/>
      <c r="B52" s="566"/>
      <c r="C52" s="323"/>
      <c r="D52" s="323"/>
      <c r="E52" s="323"/>
      <c r="F52" s="323"/>
      <c r="G52" s="323"/>
      <c r="H52" s="323"/>
      <c r="I52" s="323"/>
      <c r="J52" s="323"/>
      <c r="K52" s="323"/>
      <c r="L52" s="323"/>
      <c r="M52" s="323"/>
      <c r="N52" s="323"/>
      <c r="O52" s="323"/>
      <c r="P52" s="715">
        <f t="shared" si="2"/>
        <v>0</v>
      </c>
      <c r="Q52" s="137"/>
      <c r="R52" s="654"/>
      <c r="S52" s="654"/>
      <c r="T52" s="654"/>
      <c r="U52" s="654"/>
      <c r="V52" s="654"/>
      <c r="W52" s="654"/>
      <c r="X52" s="654"/>
      <c r="Y52" s="654"/>
      <c r="Z52" s="654"/>
      <c r="AA52" s="654"/>
      <c r="AB52" s="654"/>
      <c r="AC52" s="654"/>
      <c r="AD52" s="654"/>
      <c r="AE52" s="654"/>
      <c r="AF52" s="654"/>
      <c r="AG52" s="654"/>
      <c r="AH52" s="654"/>
      <c r="AI52" s="654"/>
      <c r="AJ52" s="654"/>
      <c r="AK52" s="654"/>
    </row>
    <row r="53" ht="15.75" customHeight="1">
      <c r="A53" s="654"/>
      <c r="B53" s="566">
        <v>1.0</v>
      </c>
      <c r="C53" s="138" t="s">
        <v>1665</v>
      </c>
      <c r="D53" s="323" t="s">
        <v>1650</v>
      </c>
      <c r="E53" s="323">
        <v>5.0</v>
      </c>
      <c r="F53" s="323"/>
      <c r="G53" s="323"/>
      <c r="H53" s="323"/>
      <c r="I53" s="323"/>
      <c r="J53" s="323"/>
      <c r="K53" s="323"/>
      <c r="L53" s="323"/>
      <c r="M53" s="323"/>
      <c r="N53" s="323"/>
      <c r="O53" s="323"/>
      <c r="P53" s="715">
        <f t="shared" si="2"/>
        <v>0</v>
      </c>
      <c r="Q53" s="137"/>
      <c r="R53" s="654"/>
      <c r="S53" s="654"/>
      <c r="T53" s="654"/>
      <c r="U53" s="654"/>
      <c r="V53" s="654"/>
      <c r="W53" s="654"/>
      <c r="X53" s="654"/>
      <c r="Y53" s="654"/>
      <c r="Z53" s="654"/>
      <c r="AA53" s="654"/>
      <c r="AB53" s="654"/>
      <c r="AC53" s="654"/>
      <c r="AD53" s="654"/>
      <c r="AE53" s="654"/>
      <c r="AF53" s="654"/>
      <c r="AG53" s="654"/>
      <c r="AH53" s="654"/>
      <c r="AI53" s="654"/>
      <c r="AJ53" s="654"/>
      <c r="AK53" s="654"/>
    </row>
    <row r="54" ht="15.75" customHeight="1">
      <c r="A54" s="654"/>
      <c r="B54" s="566">
        <v>2.0</v>
      </c>
      <c r="C54" s="269" t="s">
        <v>1651</v>
      </c>
      <c r="D54" s="323" t="s">
        <v>15</v>
      </c>
      <c r="E54" s="323"/>
      <c r="F54" s="323"/>
      <c r="G54" s="323"/>
      <c r="H54" s="323"/>
      <c r="I54" s="323"/>
      <c r="J54" s="323"/>
      <c r="K54" s="323"/>
      <c r="L54" s="323"/>
      <c r="M54" s="323"/>
      <c r="N54" s="323"/>
      <c r="O54" s="323"/>
      <c r="P54" s="715">
        <f t="shared" si="2"/>
        <v>0</v>
      </c>
      <c r="Q54" s="137"/>
      <c r="R54" s="654"/>
      <c r="S54" s="654"/>
      <c r="T54" s="654"/>
      <c r="U54" s="654"/>
      <c r="V54" s="654"/>
      <c r="W54" s="654"/>
      <c r="X54" s="654"/>
      <c r="Y54" s="654"/>
      <c r="Z54" s="654"/>
      <c r="AA54" s="654"/>
      <c r="AB54" s="654"/>
      <c r="AC54" s="654"/>
      <c r="AD54" s="654"/>
      <c r="AE54" s="654"/>
      <c r="AF54" s="654"/>
      <c r="AG54" s="654"/>
      <c r="AH54" s="654"/>
      <c r="AI54" s="654"/>
      <c r="AJ54" s="654"/>
      <c r="AK54" s="654"/>
    </row>
    <row r="55" ht="15.75" customHeight="1">
      <c r="A55" s="654"/>
      <c r="B55" s="566">
        <v>3.0</v>
      </c>
      <c r="C55" s="323" t="s">
        <v>1652</v>
      </c>
      <c r="D55" s="323" t="s">
        <v>15</v>
      </c>
      <c r="E55" s="323"/>
      <c r="F55" s="323"/>
      <c r="G55" s="323"/>
      <c r="H55" s="323"/>
      <c r="I55" s="323"/>
      <c r="J55" s="323"/>
      <c r="K55" s="323"/>
      <c r="L55" s="323"/>
      <c r="M55" s="323"/>
      <c r="N55" s="323"/>
      <c r="O55" s="323"/>
      <c r="P55" s="715">
        <f t="shared" si="2"/>
        <v>0</v>
      </c>
      <c r="Q55" s="137"/>
      <c r="R55" s="654"/>
      <c r="S55" s="654"/>
      <c r="T55" s="654"/>
      <c r="U55" s="654"/>
      <c r="V55" s="654"/>
      <c r="W55" s="654"/>
      <c r="X55" s="654"/>
      <c r="Y55" s="654"/>
      <c r="Z55" s="654"/>
      <c r="AA55" s="654"/>
      <c r="AB55" s="654"/>
      <c r="AC55" s="654"/>
      <c r="AD55" s="654"/>
      <c r="AE55" s="654"/>
      <c r="AF55" s="654"/>
      <c r="AG55" s="654"/>
      <c r="AH55" s="654"/>
      <c r="AI55" s="654"/>
      <c r="AJ55" s="654"/>
      <c r="AK55" s="654"/>
    </row>
    <row r="56" ht="15.75" customHeight="1">
      <c r="A56" s="654"/>
      <c r="B56" s="566">
        <v>4.0</v>
      </c>
      <c r="C56" s="323" t="s">
        <v>1653</v>
      </c>
      <c r="D56" s="323" t="s">
        <v>15</v>
      </c>
      <c r="E56" s="323"/>
      <c r="F56" s="323"/>
      <c r="G56" s="323"/>
      <c r="H56" s="323"/>
      <c r="I56" s="323"/>
      <c r="J56" s="323"/>
      <c r="K56" s="323"/>
      <c r="L56" s="323"/>
      <c r="M56" s="323"/>
      <c r="N56" s="323"/>
      <c r="O56" s="323"/>
      <c r="P56" s="715">
        <f t="shared" si="2"/>
        <v>0</v>
      </c>
      <c r="Q56" s="137"/>
      <c r="R56" s="654"/>
      <c r="S56" s="654"/>
      <c r="T56" s="654"/>
      <c r="U56" s="654"/>
      <c r="V56" s="654"/>
      <c r="W56" s="654"/>
      <c r="X56" s="654"/>
      <c r="Y56" s="654"/>
      <c r="Z56" s="654"/>
      <c r="AA56" s="654"/>
      <c r="AB56" s="654"/>
      <c r="AC56" s="654"/>
      <c r="AD56" s="654"/>
      <c r="AE56" s="654"/>
      <c r="AF56" s="654"/>
      <c r="AG56" s="654"/>
      <c r="AH56" s="654"/>
      <c r="AI56" s="654"/>
      <c r="AJ56" s="654"/>
      <c r="AK56" s="654"/>
    </row>
    <row r="57" ht="15.75" customHeight="1">
      <c r="A57" s="654"/>
      <c r="B57" s="566">
        <v>5.0</v>
      </c>
      <c r="C57" s="323" t="s">
        <v>1654</v>
      </c>
      <c r="D57" s="323" t="s">
        <v>15</v>
      </c>
      <c r="E57" s="323"/>
      <c r="F57" s="323"/>
      <c r="G57" s="323"/>
      <c r="H57" s="323"/>
      <c r="I57" s="323"/>
      <c r="J57" s="323"/>
      <c r="K57" s="323"/>
      <c r="L57" s="323"/>
      <c r="M57" s="323"/>
      <c r="N57" s="323"/>
      <c r="O57" s="323"/>
      <c r="P57" s="715">
        <f t="shared" si="2"/>
        <v>0</v>
      </c>
      <c r="Q57" s="137"/>
      <c r="R57" s="654"/>
      <c r="S57" s="654"/>
      <c r="T57" s="654"/>
      <c r="U57" s="654"/>
      <c r="V57" s="654"/>
      <c r="W57" s="654"/>
      <c r="X57" s="654"/>
      <c r="Y57" s="654"/>
      <c r="Z57" s="654"/>
      <c r="AA57" s="654"/>
      <c r="AB57" s="654"/>
      <c r="AC57" s="654"/>
      <c r="AD57" s="654"/>
      <c r="AE57" s="654"/>
      <c r="AF57" s="654"/>
      <c r="AG57" s="654"/>
      <c r="AH57" s="654"/>
      <c r="AI57" s="654"/>
      <c r="AJ57" s="654"/>
      <c r="AK57" s="654"/>
    </row>
    <row r="58" ht="15.75" customHeight="1">
      <c r="A58" s="654"/>
      <c r="B58" s="566"/>
      <c r="C58" s="323"/>
      <c r="D58" s="323"/>
      <c r="E58" s="323"/>
      <c r="F58" s="323"/>
      <c r="G58" s="323"/>
      <c r="H58" s="323"/>
      <c r="I58" s="323"/>
      <c r="J58" s="323"/>
      <c r="K58" s="323"/>
      <c r="L58" s="323"/>
      <c r="M58" s="323"/>
      <c r="N58" s="323"/>
      <c r="O58" s="323"/>
      <c r="P58" s="715">
        <f t="shared" si="2"/>
        <v>0</v>
      </c>
      <c r="Q58" s="137"/>
      <c r="R58" s="654"/>
      <c r="S58" s="654"/>
      <c r="T58" s="654"/>
      <c r="U58" s="654"/>
      <c r="V58" s="654"/>
      <c r="W58" s="654"/>
      <c r="X58" s="654"/>
      <c r="Y58" s="654"/>
      <c r="Z58" s="654"/>
      <c r="AA58" s="654"/>
      <c r="AB58" s="654"/>
      <c r="AC58" s="654"/>
      <c r="AD58" s="654"/>
      <c r="AE58" s="654"/>
      <c r="AF58" s="654"/>
      <c r="AG58" s="654"/>
      <c r="AH58" s="654"/>
      <c r="AI58" s="654"/>
      <c r="AJ58" s="654"/>
      <c r="AK58" s="654"/>
    </row>
    <row r="59" ht="15.75" customHeight="1">
      <c r="A59" s="654"/>
      <c r="B59" s="566">
        <v>1.0</v>
      </c>
      <c r="C59" s="138" t="s">
        <v>1666</v>
      </c>
      <c r="D59" s="323" t="s">
        <v>1650</v>
      </c>
      <c r="E59" s="323"/>
      <c r="F59" s="323"/>
      <c r="G59" s="323"/>
      <c r="H59" s="323"/>
      <c r="I59" s="323"/>
      <c r="J59" s="323"/>
      <c r="K59" s="323"/>
      <c r="L59" s="323"/>
      <c r="M59" s="323"/>
      <c r="N59" s="323"/>
      <c r="O59" s="323"/>
      <c r="P59" s="715">
        <f t="shared" si="2"/>
        <v>0</v>
      </c>
      <c r="Q59" s="137"/>
      <c r="R59" s="654"/>
      <c r="S59" s="654"/>
      <c r="T59" s="654"/>
      <c r="U59" s="654"/>
      <c r="V59" s="654"/>
      <c r="W59" s="654"/>
      <c r="X59" s="654"/>
      <c r="Y59" s="654"/>
      <c r="Z59" s="654"/>
      <c r="AA59" s="654"/>
      <c r="AB59" s="654"/>
      <c r="AC59" s="654"/>
      <c r="AD59" s="654"/>
      <c r="AE59" s="654"/>
      <c r="AF59" s="654"/>
      <c r="AG59" s="654"/>
      <c r="AH59" s="654"/>
      <c r="AI59" s="654"/>
      <c r="AJ59" s="654"/>
      <c r="AK59" s="654"/>
    </row>
    <row r="60" ht="15.75" customHeight="1">
      <c r="A60" s="654"/>
      <c r="B60" s="566">
        <v>2.0</v>
      </c>
      <c r="C60" s="269" t="s">
        <v>1651</v>
      </c>
      <c r="D60" s="323" t="s">
        <v>15</v>
      </c>
      <c r="E60" s="323"/>
      <c r="F60" s="323"/>
      <c r="G60" s="323"/>
      <c r="H60" s="323"/>
      <c r="I60" s="323"/>
      <c r="J60" s="323"/>
      <c r="K60" s="323"/>
      <c r="L60" s="323"/>
      <c r="M60" s="323"/>
      <c r="N60" s="323"/>
      <c r="O60" s="323"/>
      <c r="P60" s="715">
        <f t="shared" si="2"/>
        <v>0</v>
      </c>
      <c r="Q60" s="137"/>
      <c r="R60" s="654"/>
      <c r="S60" s="654"/>
      <c r="T60" s="654"/>
      <c r="U60" s="654"/>
      <c r="V60" s="654"/>
      <c r="W60" s="654"/>
      <c r="X60" s="654"/>
      <c r="Y60" s="654"/>
      <c r="Z60" s="654"/>
      <c r="AA60" s="654"/>
      <c r="AB60" s="654"/>
      <c r="AC60" s="654"/>
      <c r="AD60" s="654"/>
      <c r="AE60" s="654"/>
      <c r="AF60" s="654"/>
      <c r="AG60" s="654"/>
      <c r="AH60" s="654"/>
      <c r="AI60" s="654"/>
      <c r="AJ60" s="654"/>
      <c r="AK60" s="654"/>
    </row>
    <row r="61" ht="15.75" customHeight="1">
      <c r="A61" s="654"/>
      <c r="B61" s="566">
        <v>3.0</v>
      </c>
      <c r="C61" s="323" t="s">
        <v>1652</v>
      </c>
      <c r="D61" s="323" t="s">
        <v>15</v>
      </c>
      <c r="E61" s="323"/>
      <c r="F61" s="323"/>
      <c r="G61" s="323"/>
      <c r="H61" s="323"/>
      <c r="I61" s="323"/>
      <c r="J61" s="323"/>
      <c r="K61" s="323"/>
      <c r="L61" s="323"/>
      <c r="M61" s="323"/>
      <c r="N61" s="323"/>
      <c r="O61" s="323"/>
      <c r="P61" s="715">
        <f t="shared" si="2"/>
        <v>0</v>
      </c>
      <c r="Q61" s="137"/>
      <c r="R61" s="654"/>
      <c r="S61" s="654"/>
      <c r="T61" s="654"/>
      <c r="U61" s="654"/>
      <c r="V61" s="654"/>
      <c r="W61" s="654"/>
      <c r="X61" s="654"/>
      <c r="Y61" s="654"/>
      <c r="Z61" s="654"/>
      <c r="AA61" s="654"/>
      <c r="AB61" s="654"/>
      <c r="AC61" s="654"/>
      <c r="AD61" s="654"/>
      <c r="AE61" s="654"/>
      <c r="AF61" s="654"/>
      <c r="AG61" s="654"/>
      <c r="AH61" s="654"/>
      <c r="AI61" s="654"/>
      <c r="AJ61" s="654"/>
      <c r="AK61" s="654"/>
    </row>
    <row r="62" ht="15.75" customHeight="1">
      <c r="A62" s="654"/>
      <c r="B62" s="566">
        <v>4.0</v>
      </c>
      <c r="C62" s="323" t="s">
        <v>1653</v>
      </c>
      <c r="D62" s="323" t="s">
        <v>15</v>
      </c>
      <c r="E62" s="323"/>
      <c r="F62" s="323"/>
      <c r="G62" s="323"/>
      <c r="H62" s="323"/>
      <c r="I62" s="323"/>
      <c r="J62" s="323"/>
      <c r="K62" s="323"/>
      <c r="L62" s="323"/>
      <c r="M62" s="323"/>
      <c r="N62" s="323"/>
      <c r="O62" s="323"/>
      <c r="P62" s="715">
        <f t="shared" si="2"/>
        <v>0</v>
      </c>
      <c r="Q62" s="137"/>
      <c r="R62" s="654"/>
      <c r="S62" s="654"/>
      <c r="T62" s="654"/>
      <c r="U62" s="654"/>
      <c r="V62" s="654"/>
      <c r="W62" s="654"/>
      <c r="X62" s="654"/>
      <c r="Y62" s="654"/>
      <c r="Z62" s="654"/>
      <c r="AA62" s="654"/>
      <c r="AB62" s="654"/>
      <c r="AC62" s="654"/>
      <c r="AD62" s="654"/>
      <c r="AE62" s="654"/>
      <c r="AF62" s="654"/>
      <c r="AG62" s="654"/>
      <c r="AH62" s="654"/>
      <c r="AI62" s="654"/>
      <c r="AJ62" s="654"/>
      <c r="AK62" s="654"/>
    </row>
    <row r="63" ht="15.75" customHeight="1">
      <c r="A63" s="654"/>
      <c r="B63" s="566">
        <v>5.0</v>
      </c>
      <c r="C63" s="323" t="s">
        <v>1654</v>
      </c>
      <c r="D63" s="323" t="s">
        <v>15</v>
      </c>
      <c r="E63" s="323"/>
      <c r="F63" s="323"/>
      <c r="G63" s="323"/>
      <c r="H63" s="323"/>
      <c r="I63" s="323"/>
      <c r="J63" s="323"/>
      <c r="K63" s="323"/>
      <c r="L63" s="323"/>
      <c r="M63" s="323"/>
      <c r="N63" s="323"/>
      <c r="O63" s="323"/>
      <c r="P63" s="715">
        <f t="shared" si="2"/>
        <v>0</v>
      </c>
      <c r="Q63" s="137"/>
      <c r="R63" s="654"/>
      <c r="S63" s="654"/>
      <c r="T63" s="654"/>
      <c r="U63" s="654"/>
      <c r="V63" s="654"/>
      <c r="W63" s="654"/>
      <c r="X63" s="654"/>
      <c r="Y63" s="654"/>
      <c r="Z63" s="654"/>
      <c r="AA63" s="654"/>
      <c r="AB63" s="654"/>
      <c r="AC63" s="654"/>
      <c r="AD63" s="654"/>
      <c r="AE63" s="654"/>
      <c r="AF63" s="654"/>
      <c r="AG63" s="654"/>
      <c r="AH63" s="654"/>
      <c r="AI63" s="654"/>
      <c r="AJ63" s="654"/>
      <c r="AK63" s="654"/>
    </row>
    <row r="64" ht="15.75" customHeight="1">
      <c r="A64" s="654"/>
      <c r="B64" s="566"/>
      <c r="C64" s="323"/>
      <c r="D64" s="323"/>
      <c r="E64" s="323"/>
      <c r="F64" s="323"/>
      <c r="G64" s="323"/>
      <c r="H64" s="323"/>
      <c r="I64" s="323"/>
      <c r="J64" s="323"/>
      <c r="K64" s="323"/>
      <c r="L64" s="323"/>
      <c r="M64" s="323"/>
      <c r="N64" s="323"/>
      <c r="O64" s="323"/>
      <c r="P64" s="715">
        <f t="shared" si="2"/>
        <v>0</v>
      </c>
      <c r="Q64" s="137"/>
      <c r="R64" s="654"/>
      <c r="S64" s="654"/>
      <c r="T64" s="654"/>
      <c r="U64" s="654"/>
      <c r="V64" s="654"/>
      <c r="W64" s="654"/>
      <c r="X64" s="654"/>
      <c r="Y64" s="654"/>
      <c r="Z64" s="654"/>
      <c r="AA64" s="654"/>
      <c r="AB64" s="654"/>
      <c r="AC64" s="654"/>
      <c r="AD64" s="654"/>
      <c r="AE64" s="654"/>
      <c r="AF64" s="654"/>
      <c r="AG64" s="654"/>
      <c r="AH64" s="654"/>
      <c r="AI64" s="654"/>
      <c r="AJ64" s="654"/>
      <c r="AK64" s="654"/>
    </row>
    <row r="65" ht="15.75" customHeight="1">
      <c r="A65" s="654"/>
      <c r="B65" s="716" t="s">
        <v>1667</v>
      </c>
      <c r="C65" s="661" t="s">
        <v>1668</v>
      </c>
      <c r="D65" s="323"/>
      <c r="E65" s="323"/>
      <c r="F65" s="323"/>
      <c r="G65" s="323"/>
      <c r="H65" s="323"/>
      <c r="I65" s="323"/>
      <c r="J65" s="323"/>
      <c r="K65" s="323"/>
      <c r="L65" s="323"/>
      <c r="M65" s="323"/>
      <c r="N65" s="323"/>
      <c r="O65" s="323"/>
      <c r="P65" s="715">
        <f t="shared" si="2"/>
        <v>0</v>
      </c>
      <c r="Q65" s="137"/>
      <c r="R65" s="654"/>
      <c r="S65" s="654"/>
      <c r="T65" s="654"/>
      <c r="U65" s="654"/>
      <c r="V65" s="654"/>
      <c r="W65" s="654"/>
      <c r="X65" s="654"/>
      <c r="Y65" s="654"/>
      <c r="Z65" s="654"/>
      <c r="AA65" s="654"/>
      <c r="AB65" s="654"/>
      <c r="AC65" s="654"/>
      <c r="AD65" s="654"/>
      <c r="AE65" s="654"/>
      <c r="AF65" s="654"/>
      <c r="AG65" s="654"/>
      <c r="AH65" s="654"/>
      <c r="AI65" s="654"/>
      <c r="AJ65" s="654"/>
      <c r="AK65" s="654"/>
    </row>
    <row r="66" ht="15.75" customHeight="1">
      <c r="A66" s="654"/>
      <c r="B66" s="566">
        <v>1.0</v>
      </c>
      <c r="C66" s="138" t="s">
        <v>1669</v>
      </c>
      <c r="D66" s="323" t="s">
        <v>1650</v>
      </c>
      <c r="E66" s="323">
        <v>8.0</v>
      </c>
      <c r="F66" s="323"/>
      <c r="G66" s="323">
        <v>5.0</v>
      </c>
      <c r="H66" s="323"/>
      <c r="I66" s="323"/>
      <c r="J66" s="323"/>
      <c r="K66" s="323"/>
      <c r="L66" s="323"/>
      <c r="M66" s="323">
        <v>1.0</v>
      </c>
      <c r="N66" s="323"/>
      <c r="O66" s="323"/>
      <c r="P66" s="715">
        <f t="shared" si="2"/>
        <v>0</v>
      </c>
      <c r="Q66" s="159"/>
      <c r="R66" s="654"/>
      <c r="S66" s="654"/>
      <c r="T66" s="654"/>
      <c r="U66" s="654"/>
      <c r="V66" s="654"/>
      <c r="W66" s="654"/>
      <c r="X66" s="654"/>
      <c r="Y66" s="654"/>
      <c r="Z66" s="654"/>
      <c r="AA66" s="654"/>
      <c r="AB66" s="654"/>
      <c r="AC66" s="654"/>
      <c r="AD66" s="654"/>
      <c r="AE66" s="654"/>
      <c r="AF66" s="654"/>
      <c r="AG66" s="654"/>
      <c r="AH66" s="654"/>
      <c r="AI66" s="654"/>
      <c r="AJ66" s="654"/>
      <c r="AK66" s="654"/>
    </row>
    <row r="67" ht="15.75" customHeight="1">
      <c r="A67" s="654"/>
      <c r="B67" s="566">
        <v>2.0</v>
      </c>
      <c r="C67" s="269" t="s">
        <v>1651</v>
      </c>
      <c r="D67" s="323" t="s">
        <v>15</v>
      </c>
      <c r="E67" s="323"/>
      <c r="F67" s="323"/>
      <c r="G67" s="323"/>
      <c r="H67" s="323"/>
      <c r="I67" s="323"/>
      <c r="J67" s="323"/>
      <c r="K67" s="323"/>
      <c r="L67" s="323"/>
      <c r="M67" s="323"/>
      <c r="N67" s="323"/>
      <c r="O67" s="323"/>
      <c r="P67" s="715">
        <f t="shared" si="2"/>
        <v>0</v>
      </c>
      <c r="Q67" s="137"/>
      <c r="R67" s="654"/>
      <c r="S67" s="654"/>
      <c r="T67" s="654"/>
      <c r="U67" s="654"/>
      <c r="V67" s="654"/>
      <c r="W67" s="654"/>
      <c r="X67" s="654"/>
      <c r="Y67" s="654"/>
      <c r="Z67" s="654"/>
      <c r="AA67" s="654"/>
      <c r="AB67" s="654"/>
      <c r="AC67" s="654"/>
      <c r="AD67" s="654"/>
      <c r="AE67" s="654"/>
      <c r="AF67" s="654"/>
      <c r="AG67" s="654"/>
      <c r="AH67" s="654"/>
      <c r="AI67" s="654"/>
      <c r="AJ67" s="654"/>
      <c r="AK67" s="654"/>
    </row>
    <row r="68" ht="15.75" customHeight="1">
      <c r="A68" s="654"/>
      <c r="B68" s="566">
        <v>3.0</v>
      </c>
      <c r="C68" s="323" t="s">
        <v>1652</v>
      </c>
      <c r="D68" s="323" t="s">
        <v>15</v>
      </c>
      <c r="E68" s="323"/>
      <c r="F68" s="323"/>
      <c r="G68" s="323"/>
      <c r="H68" s="323"/>
      <c r="I68" s="323"/>
      <c r="J68" s="323"/>
      <c r="K68" s="323"/>
      <c r="L68" s="323"/>
      <c r="M68" s="323"/>
      <c r="N68" s="323"/>
      <c r="O68" s="323"/>
      <c r="P68" s="715">
        <f t="shared" si="2"/>
        <v>0</v>
      </c>
      <c r="Q68" s="137"/>
      <c r="R68" s="654"/>
      <c r="S68" s="654"/>
      <c r="T68" s="654"/>
      <c r="U68" s="654"/>
      <c r="V68" s="654"/>
      <c r="W68" s="654"/>
      <c r="X68" s="654"/>
      <c r="Y68" s="654"/>
      <c r="Z68" s="654"/>
      <c r="AA68" s="654"/>
      <c r="AB68" s="654"/>
      <c r="AC68" s="654"/>
      <c r="AD68" s="654"/>
      <c r="AE68" s="654"/>
      <c r="AF68" s="654"/>
      <c r="AG68" s="654"/>
      <c r="AH68" s="654"/>
      <c r="AI68" s="654"/>
      <c r="AJ68" s="654"/>
      <c r="AK68" s="654"/>
    </row>
    <row r="69" ht="15.75" customHeight="1">
      <c r="A69" s="654"/>
      <c r="B69" s="566">
        <v>4.0</v>
      </c>
      <c r="C69" s="323" t="s">
        <v>1653</v>
      </c>
      <c r="D69" s="323" t="s">
        <v>15</v>
      </c>
      <c r="E69" s="323"/>
      <c r="F69" s="323"/>
      <c r="G69" s="323"/>
      <c r="H69" s="323"/>
      <c r="I69" s="323"/>
      <c r="J69" s="323"/>
      <c r="K69" s="323"/>
      <c r="L69" s="323"/>
      <c r="M69" s="323"/>
      <c r="N69" s="323"/>
      <c r="O69" s="323"/>
      <c r="P69" s="715">
        <f t="shared" si="2"/>
        <v>0</v>
      </c>
      <c r="Q69" s="137"/>
      <c r="R69" s="654"/>
      <c r="S69" s="654"/>
      <c r="T69" s="654"/>
      <c r="U69" s="654"/>
      <c r="V69" s="654"/>
      <c r="W69" s="654"/>
      <c r="X69" s="654"/>
      <c r="Y69" s="654"/>
      <c r="Z69" s="654"/>
      <c r="AA69" s="654"/>
      <c r="AB69" s="654"/>
      <c r="AC69" s="654"/>
      <c r="AD69" s="654"/>
      <c r="AE69" s="654"/>
      <c r="AF69" s="654"/>
      <c r="AG69" s="654"/>
      <c r="AH69" s="654"/>
      <c r="AI69" s="654"/>
      <c r="AJ69" s="654"/>
      <c r="AK69" s="654"/>
    </row>
    <row r="70" ht="15.75" customHeight="1">
      <c r="A70" s="654"/>
      <c r="B70" s="566">
        <v>5.0</v>
      </c>
      <c r="C70" s="323" t="s">
        <v>1654</v>
      </c>
      <c r="D70" s="323" t="s">
        <v>15</v>
      </c>
      <c r="E70" s="323"/>
      <c r="F70" s="323"/>
      <c r="G70" s="323"/>
      <c r="H70" s="323"/>
      <c r="I70" s="323"/>
      <c r="J70" s="323"/>
      <c r="K70" s="323"/>
      <c r="L70" s="323"/>
      <c r="M70" s="323"/>
      <c r="N70" s="323"/>
      <c r="O70" s="323"/>
      <c r="P70" s="715">
        <f t="shared" si="2"/>
        <v>0</v>
      </c>
      <c r="Q70" s="137"/>
      <c r="R70" s="654"/>
      <c r="S70" s="654"/>
      <c r="T70" s="654"/>
      <c r="U70" s="654"/>
      <c r="V70" s="654"/>
      <c r="W70" s="654"/>
      <c r="X70" s="654"/>
      <c r="Y70" s="654"/>
      <c r="Z70" s="654"/>
      <c r="AA70" s="654"/>
      <c r="AB70" s="654"/>
      <c r="AC70" s="654"/>
      <c r="AD70" s="654"/>
      <c r="AE70" s="654"/>
      <c r="AF70" s="654"/>
      <c r="AG70" s="654"/>
      <c r="AH70" s="654"/>
      <c r="AI70" s="654"/>
      <c r="AJ70" s="654"/>
      <c r="AK70" s="654"/>
    </row>
    <row r="71" ht="15.75" customHeight="1">
      <c r="A71" s="654"/>
      <c r="B71" s="566"/>
      <c r="C71" s="323"/>
      <c r="D71" s="323"/>
      <c r="E71" s="323"/>
      <c r="F71" s="323"/>
      <c r="G71" s="323"/>
      <c r="H71" s="323"/>
      <c r="I71" s="323"/>
      <c r="J71" s="323"/>
      <c r="K71" s="323"/>
      <c r="L71" s="323"/>
      <c r="M71" s="323"/>
      <c r="N71" s="323"/>
      <c r="O71" s="323"/>
      <c r="P71" s="715">
        <f t="shared" si="2"/>
        <v>0</v>
      </c>
      <c r="Q71" s="137"/>
      <c r="R71" s="654"/>
      <c r="S71" s="654"/>
      <c r="T71" s="654"/>
      <c r="U71" s="654"/>
      <c r="V71" s="654"/>
      <c r="W71" s="654"/>
      <c r="X71" s="654"/>
      <c r="Y71" s="654"/>
      <c r="Z71" s="654"/>
      <c r="AA71" s="654"/>
      <c r="AB71" s="654"/>
      <c r="AC71" s="654"/>
      <c r="AD71" s="654"/>
      <c r="AE71" s="654"/>
      <c r="AF71" s="654"/>
      <c r="AG71" s="654"/>
      <c r="AH71" s="654"/>
      <c r="AI71" s="654"/>
      <c r="AJ71" s="654"/>
      <c r="AK71" s="654"/>
    </row>
    <row r="72" ht="15.75" customHeight="1">
      <c r="A72" s="654"/>
      <c r="B72" s="566">
        <v>1.0</v>
      </c>
      <c r="C72" s="138" t="s">
        <v>1670</v>
      </c>
      <c r="D72" s="323" t="s">
        <v>1650</v>
      </c>
      <c r="E72" s="323"/>
      <c r="F72" s="323"/>
      <c r="G72" s="323"/>
      <c r="H72" s="323"/>
      <c r="I72" s="323"/>
      <c r="J72" s="323"/>
      <c r="K72" s="323"/>
      <c r="L72" s="323"/>
      <c r="M72" s="323"/>
      <c r="N72" s="323"/>
      <c r="O72" s="323"/>
      <c r="P72" s="715">
        <f t="shared" si="2"/>
        <v>0</v>
      </c>
      <c r="Q72" s="137"/>
      <c r="R72" s="654"/>
      <c r="S72" s="654"/>
      <c r="T72" s="654"/>
      <c r="U72" s="654"/>
      <c r="V72" s="654"/>
      <c r="W72" s="654"/>
      <c r="X72" s="654"/>
      <c r="Y72" s="654"/>
      <c r="Z72" s="654"/>
      <c r="AA72" s="654"/>
      <c r="AB72" s="654"/>
      <c r="AC72" s="654"/>
      <c r="AD72" s="654"/>
      <c r="AE72" s="654"/>
      <c r="AF72" s="654"/>
      <c r="AG72" s="654"/>
      <c r="AH72" s="654"/>
      <c r="AI72" s="654"/>
      <c r="AJ72" s="654"/>
      <c r="AK72" s="654"/>
    </row>
    <row r="73" ht="15.75" customHeight="1">
      <c r="A73" s="654"/>
      <c r="B73" s="566">
        <v>2.0</v>
      </c>
      <c r="C73" s="269" t="s">
        <v>1651</v>
      </c>
      <c r="D73" s="323" t="s">
        <v>15</v>
      </c>
      <c r="E73" s="323"/>
      <c r="F73" s="323"/>
      <c r="G73" s="323"/>
      <c r="H73" s="323"/>
      <c r="I73" s="323"/>
      <c r="J73" s="323"/>
      <c r="K73" s="323"/>
      <c r="L73" s="323"/>
      <c r="M73" s="323"/>
      <c r="N73" s="323"/>
      <c r="O73" s="323"/>
      <c r="P73" s="715">
        <f t="shared" si="2"/>
        <v>0</v>
      </c>
      <c r="Q73" s="137"/>
      <c r="R73" s="654"/>
      <c r="S73" s="654"/>
      <c r="T73" s="654"/>
      <c r="U73" s="654"/>
      <c r="V73" s="654"/>
      <c r="W73" s="654"/>
      <c r="X73" s="654"/>
      <c r="Y73" s="654"/>
      <c r="Z73" s="654"/>
      <c r="AA73" s="654"/>
      <c r="AB73" s="654"/>
      <c r="AC73" s="654"/>
      <c r="AD73" s="654"/>
      <c r="AE73" s="654"/>
      <c r="AF73" s="654"/>
      <c r="AG73" s="654"/>
      <c r="AH73" s="654"/>
      <c r="AI73" s="654"/>
      <c r="AJ73" s="654"/>
      <c r="AK73" s="654"/>
    </row>
    <row r="74" ht="15.75" customHeight="1">
      <c r="A74" s="654"/>
      <c r="B74" s="566">
        <v>3.0</v>
      </c>
      <c r="C74" s="323" t="s">
        <v>1652</v>
      </c>
      <c r="D74" s="323" t="s">
        <v>15</v>
      </c>
      <c r="E74" s="323"/>
      <c r="F74" s="323"/>
      <c r="G74" s="323"/>
      <c r="H74" s="323"/>
      <c r="I74" s="323"/>
      <c r="J74" s="323"/>
      <c r="K74" s="323"/>
      <c r="L74" s="323"/>
      <c r="M74" s="323"/>
      <c r="N74" s="323"/>
      <c r="O74" s="323"/>
      <c r="P74" s="715">
        <f t="shared" si="2"/>
        <v>0</v>
      </c>
      <c r="Q74" s="137"/>
      <c r="R74" s="654"/>
      <c r="S74" s="654"/>
      <c r="T74" s="654"/>
      <c r="U74" s="654"/>
      <c r="V74" s="654"/>
      <c r="W74" s="654"/>
      <c r="X74" s="654"/>
      <c r="Y74" s="654"/>
      <c r="Z74" s="654"/>
      <c r="AA74" s="654"/>
      <c r="AB74" s="654"/>
      <c r="AC74" s="654"/>
      <c r="AD74" s="654"/>
      <c r="AE74" s="654"/>
      <c r="AF74" s="654"/>
      <c r="AG74" s="654"/>
      <c r="AH74" s="654"/>
      <c r="AI74" s="654"/>
      <c r="AJ74" s="654"/>
      <c r="AK74" s="654"/>
    </row>
    <row r="75" ht="15.75" customHeight="1">
      <c r="A75" s="654"/>
      <c r="B75" s="566">
        <v>4.0</v>
      </c>
      <c r="C75" s="323" t="s">
        <v>1653</v>
      </c>
      <c r="D75" s="323" t="s">
        <v>15</v>
      </c>
      <c r="E75" s="323"/>
      <c r="F75" s="323"/>
      <c r="G75" s="323"/>
      <c r="H75" s="323"/>
      <c r="I75" s="323"/>
      <c r="J75" s="323"/>
      <c r="K75" s="323"/>
      <c r="L75" s="323"/>
      <c r="M75" s="323"/>
      <c r="N75" s="323"/>
      <c r="O75" s="323"/>
      <c r="P75" s="715">
        <f t="shared" si="2"/>
        <v>0</v>
      </c>
      <c r="Q75" s="137"/>
      <c r="R75" s="654"/>
      <c r="S75" s="654"/>
      <c r="T75" s="654"/>
      <c r="U75" s="654"/>
      <c r="V75" s="654"/>
      <c r="W75" s="654"/>
      <c r="X75" s="654"/>
      <c r="Y75" s="654"/>
      <c r="Z75" s="654"/>
      <c r="AA75" s="654"/>
      <c r="AB75" s="654"/>
      <c r="AC75" s="654"/>
      <c r="AD75" s="654"/>
      <c r="AE75" s="654"/>
      <c r="AF75" s="654"/>
      <c r="AG75" s="654"/>
      <c r="AH75" s="654"/>
      <c r="AI75" s="654"/>
      <c r="AJ75" s="654"/>
      <c r="AK75" s="654"/>
    </row>
    <row r="76" ht="15.75" customHeight="1">
      <c r="A76" s="654"/>
      <c r="B76" s="566">
        <v>5.0</v>
      </c>
      <c r="C76" s="323" t="s">
        <v>1654</v>
      </c>
      <c r="D76" s="323" t="s">
        <v>15</v>
      </c>
      <c r="E76" s="323"/>
      <c r="F76" s="323"/>
      <c r="G76" s="323"/>
      <c r="H76" s="323"/>
      <c r="I76" s="323"/>
      <c r="J76" s="323"/>
      <c r="K76" s="323"/>
      <c r="L76" s="323"/>
      <c r="M76" s="323"/>
      <c r="N76" s="323"/>
      <c r="O76" s="323"/>
      <c r="P76" s="715">
        <f t="shared" si="2"/>
        <v>0</v>
      </c>
      <c r="Q76" s="137"/>
      <c r="R76" s="654"/>
      <c r="S76" s="654"/>
      <c r="T76" s="654"/>
      <c r="U76" s="654"/>
      <c r="V76" s="654"/>
      <c r="W76" s="654"/>
      <c r="X76" s="654"/>
      <c r="Y76" s="654"/>
      <c r="Z76" s="654"/>
      <c r="AA76" s="654"/>
      <c r="AB76" s="654"/>
      <c r="AC76" s="654"/>
      <c r="AD76" s="654"/>
      <c r="AE76" s="654"/>
      <c r="AF76" s="654"/>
      <c r="AG76" s="654"/>
      <c r="AH76" s="654"/>
      <c r="AI76" s="654"/>
      <c r="AJ76" s="654"/>
      <c r="AK76" s="654"/>
    </row>
    <row r="77" ht="15.75" customHeight="1">
      <c r="A77" s="654"/>
      <c r="B77" s="566"/>
      <c r="C77" s="323"/>
      <c r="D77" s="323"/>
      <c r="E77" s="323"/>
      <c r="F77" s="323"/>
      <c r="G77" s="323"/>
      <c r="H77" s="323"/>
      <c r="I77" s="323"/>
      <c r="J77" s="323"/>
      <c r="K77" s="323"/>
      <c r="L77" s="323"/>
      <c r="M77" s="323"/>
      <c r="N77" s="323"/>
      <c r="O77" s="323"/>
      <c r="P77" s="715">
        <f t="shared" si="2"/>
        <v>0</v>
      </c>
      <c r="Q77" s="137"/>
      <c r="R77" s="654"/>
      <c r="S77" s="654"/>
      <c r="T77" s="654"/>
      <c r="U77" s="654"/>
      <c r="V77" s="654"/>
      <c r="W77" s="654"/>
      <c r="X77" s="654"/>
      <c r="Y77" s="654"/>
      <c r="Z77" s="654"/>
      <c r="AA77" s="654"/>
      <c r="AB77" s="654"/>
      <c r="AC77" s="654"/>
      <c r="AD77" s="654"/>
      <c r="AE77" s="654"/>
      <c r="AF77" s="654"/>
      <c r="AG77" s="654"/>
      <c r="AH77" s="654"/>
      <c r="AI77" s="654"/>
      <c r="AJ77" s="654"/>
      <c r="AK77" s="654"/>
    </row>
    <row r="78" ht="15.75" customHeight="1">
      <c r="A78" s="654"/>
      <c r="B78" s="566">
        <v>1.0</v>
      </c>
      <c r="C78" s="138" t="s">
        <v>1671</v>
      </c>
      <c r="D78" s="323" t="s">
        <v>1650</v>
      </c>
      <c r="E78" s="323">
        <v>14.0</v>
      </c>
      <c r="F78" s="323">
        <v>1.0</v>
      </c>
      <c r="G78" s="323"/>
      <c r="H78" s="323"/>
      <c r="I78" s="323"/>
      <c r="J78" s="323"/>
      <c r="K78" s="323"/>
      <c r="L78" s="323"/>
      <c r="M78" s="323"/>
      <c r="N78" s="323"/>
      <c r="O78" s="323"/>
      <c r="P78" s="715">
        <f t="shared" si="2"/>
        <v>1</v>
      </c>
      <c r="Q78" s="159"/>
      <c r="R78" s="654"/>
      <c r="S78" s="654"/>
      <c r="T78" s="654"/>
      <c r="U78" s="654"/>
      <c r="V78" s="654"/>
      <c r="W78" s="654"/>
      <c r="X78" s="654"/>
      <c r="Y78" s="654"/>
      <c r="Z78" s="654"/>
      <c r="AA78" s="654"/>
      <c r="AB78" s="654"/>
      <c r="AC78" s="654"/>
      <c r="AD78" s="654"/>
      <c r="AE78" s="654"/>
      <c r="AF78" s="654"/>
      <c r="AG78" s="654"/>
      <c r="AH78" s="654"/>
      <c r="AI78" s="654"/>
      <c r="AJ78" s="654"/>
      <c r="AK78" s="654"/>
    </row>
    <row r="79" ht="15.75" customHeight="1">
      <c r="A79" s="654"/>
      <c r="B79" s="566">
        <v>2.0</v>
      </c>
      <c r="C79" s="269" t="s">
        <v>1651</v>
      </c>
      <c r="D79" s="323" t="s">
        <v>15</v>
      </c>
      <c r="E79" s="323"/>
      <c r="F79" s="323"/>
      <c r="G79" s="323"/>
      <c r="H79" s="323"/>
      <c r="I79" s="323"/>
      <c r="J79" s="323"/>
      <c r="K79" s="323"/>
      <c r="L79" s="323"/>
      <c r="M79" s="323"/>
      <c r="N79" s="323"/>
      <c r="O79" s="323"/>
      <c r="P79" s="715">
        <f t="shared" si="2"/>
        <v>0</v>
      </c>
      <c r="Q79" s="137"/>
      <c r="R79" s="654"/>
      <c r="S79" s="654"/>
      <c r="T79" s="654"/>
      <c r="U79" s="654"/>
      <c r="V79" s="654"/>
      <c r="W79" s="654"/>
      <c r="X79" s="654"/>
      <c r="Y79" s="654"/>
      <c r="Z79" s="654"/>
      <c r="AA79" s="654"/>
      <c r="AB79" s="654"/>
      <c r="AC79" s="654"/>
      <c r="AD79" s="654"/>
      <c r="AE79" s="654"/>
      <c r="AF79" s="654"/>
      <c r="AG79" s="654"/>
      <c r="AH79" s="654"/>
      <c r="AI79" s="654"/>
      <c r="AJ79" s="654"/>
      <c r="AK79" s="654"/>
    </row>
    <row r="80" ht="15.75" customHeight="1">
      <c r="A80" s="654"/>
      <c r="B80" s="566">
        <v>3.0</v>
      </c>
      <c r="C80" s="323" t="s">
        <v>1652</v>
      </c>
      <c r="D80" s="323" t="s">
        <v>15</v>
      </c>
      <c r="E80" s="323"/>
      <c r="F80" s="323"/>
      <c r="G80" s="323"/>
      <c r="H80" s="323"/>
      <c r="I80" s="323"/>
      <c r="J80" s="323"/>
      <c r="K80" s="323"/>
      <c r="L80" s="323"/>
      <c r="M80" s="323"/>
      <c r="N80" s="323"/>
      <c r="O80" s="323"/>
      <c r="P80" s="715">
        <f t="shared" si="2"/>
        <v>0</v>
      </c>
      <c r="Q80" s="137"/>
      <c r="R80" s="654"/>
      <c r="S80" s="654"/>
      <c r="T80" s="654"/>
      <c r="U80" s="654"/>
      <c r="V80" s="654"/>
      <c r="W80" s="654"/>
      <c r="X80" s="654"/>
      <c r="Y80" s="654"/>
      <c r="Z80" s="654"/>
      <c r="AA80" s="654"/>
      <c r="AB80" s="654"/>
      <c r="AC80" s="654"/>
      <c r="AD80" s="654"/>
      <c r="AE80" s="654"/>
      <c r="AF80" s="654"/>
      <c r="AG80" s="654"/>
      <c r="AH80" s="654"/>
      <c r="AI80" s="654"/>
      <c r="AJ80" s="654"/>
      <c r="AK80" s="654"/>
    </row>
    <row r="81" ht="15.75" customHeight="1">
      <c r="A81" s="654"/>
      <c r="B81" s="566">
        <v>4.0</v>
      </c>
      <c r="C81" s="323" t="s">
        <v>1653</v>
      </c>
      <c r="D81" s="323" t="s">
        <v>15</v>
      </c>
      <c r="E81" s="323"/>
      <c r="F81" s="323"/>
      <c r="G81" s="323"/>
      <c r="H81" s="323"/>
      <c r="I81" s="323"/>
      <c r="J81" s="323"/>
      <c r="K81" s="323"/>
      <c r="L81" s="323"/>
      <c r="M81" s="323"/>
      <c r="N81" s="323"/>
      <c r="O81" s="323"/>
      <c r="P81" s="715">
        <f t="shared" si="2"/>
        <v>0</v>
      </c>
      <c r="Q81" s="137"/>
      <c r="R81" s="654"/>
      <c r="S81" s="654"/>
      <c r="T81" s="654"/>
      <c r="U81" s="654"/>
      <c r="V81" s="654"/>
      <c r="W81" s="654"/>
      <c r="X81" s="654"/>
      <c r="Y81" s="654"/>
      <c r="Z81" s="654"/>
      <c r="AA81" s="654"/>
      <c r="AB81" s="654"/>
      <c r="AC81" s="654"/>
      <c r="AD81" s="654"/>
      <c r="AE81" s="654"/>
      <c r="AF81" s="654"/>
      <c r="AG81" s="654"/>
      <c r="AH81" s="654"/>
      <c r="AI81" s="654"/>
      <c r="AJ81" s="654"/>
      <c r="AK81" s="654"/>
    </row>
    <row r="82" ht="15.75" customHeight="1">
      <c r="A82" s="654"/>
      <c r="B82" s="566">
        <v>5.0</v>
      </c>
      <c r="C82" s="323" t="s">
        <v>1654</v>
      </c>
      <c r="D82" s="323" t="s">
        <v>15</v>
      </c>
      <c r="E82" s="323"/>
      <c r="F82" s="323"/>
      <c r="G82" s="323"/>
      <c r="H82" s="323"/>
      <c r="I82" s="323"/>
      <c r="J82" s="323"/>
      <c r="K82" s="323"/>
      <c r="L82" s="323"/>
      <c r="M82" s="323"/>
      <c r="N82" s="323"/>
      <c r="O82" s="323"/>
      <c r="P82" s="715">
        <f t="shared" si="2"/>
        <v>0</v>
      </c>
      <c r="Q82" s="137"/>
      <c r="R82" s="654"/>
      <c r="S82" s="654"/>
      <c r="T82" s="654"/>
      <c r="U82" s="654"/>
      <c r="V82" s="654"/>
      <c r="W82" s="654"/>
      <c r="X82" s="654"/>
      <c r="Y82" s="654"/>
      <c r="Z82" s="654"/>
      <c r="AA82" s="654"/>
      <c r="AB82" s="654"/>
      <c r="AC82" s="654"/>
      <c r="AD82" s="654"/>
      <c r="AE82" s="654"/>
      <c r="AF82" s="654"/>
      <c r="AG82" s="654"/>
      <c r="AH82" s="654"/>
      <c r="AI82" s="654"/>
      <c r="AJ82" s="654"/>
      <c r="AK82" s="654"/>
    </row>
    <row r="83" ht="15.75" customHeight="1">
      <c r="A83" s="654"/>
      <c r="B83" s="566"/>
      <c r="C83" s="323"/>
      <c r="D83" s="323"/>
      <c r="E83" s="323"/>
      <c r="F83" s="323"/>
      <c r="G83" s="323"/>
      <c r="H83" s="323"/>
      <c r="I83" s="323"/>
      <c r="J83" s="323"/>
      <c r="K83" s="323"/>
      <c r="L83" s="323"/>
      <c r="M83" s="323"/>
      <c r="N83" s="323"/>
      <c r="O83" s="323"/>
      <c r="P83" s="715">
        <f t="shared" si="2"/>
        <v>0</v>
      </c>
      <c r="Q83" s="137"/>
      <c r="R83" s="654"/>
      <c r="S83" s="654"/>
      <c r="T83" s="654"/>
      <c r="U83" s="654"/>
      <c r="V83" s="654"/>
      <c r="W83" s="654"/>
      <c r="X83" s="654"/>
      <c r="Y83" s="654"/>
      <c r="Z83" s="654"/>
      <c r="AA83" s="654"/>
      <c r="AB83" s="654"/>
      <c r="AC83" s="654"/>
      <c r="AD83" s="654"/>
      <c r="AE83" s="654"/>
      <c r="AF83" s="654"/>
      <c r="AG83" s="654"/>
      <c r="AH83" s="654"/>
      <c r="AI83" s="654"/>
      <c r="AJ83" s="654"/>
      <c r="AK83" s="654"/>
    </row>
    <row r="84" ht="15.75" customHeight="1">
      <c r="A84" s="654"/>
      <c r="B84" s="566">
        <v>1.0</v>
      </c>
      <c r="C84" s="323" t="s">
        <v>1672</v>
      </c>
      <c r="D84" s="323" t="s">
        <v>1650</v>
      </c>
      <c r="E84" s="323">
        <v>16.0</v>
      </c>
      <c r="F84" s="323"/>
      <c r="G84" s="323"/>
      <c r="H84" s="323"/>
      <c r="I84" s="323"/>
      <c r="J84" s="323"/>
      <c r="K84" s="323"/>
      <c r="L84" s="323"/>
      <c r="M84" s="323"/>
      <c r="N84" s="323"/>
      <c r="O84" s="323"/>
      <c r="P84" s="715">
        <f t="shared" si="2"/>
        <v>0</v>
      </c>
      <c r="Q84" s="137"/>
      <c r="R84" s="654"/>
      <c r="S84" s="654"/>
      <c r="T84" s="654"/>
      <c r="U84" s="654"/>
      <c r="V84" s="654"/>
      <c r="W84" s="654"/>
      <c r="X84" s="654"/>
      <c r="Y84" s="654"/>
      <c r="Z84" s="654"/>
      <c r="AA84" s="654"/>
      <c r="AB84" s="654"/>
      <c r="AC84" s="654"/>
      <c r="AD84" s="654"/>
      <c r="AE84" s="654"/>
      <c r="AF84" s="654"/>
      <c r="AG84" s="654"/>
      <c r="AH84" s="654"/>
      <c r="AI84" s="654"/>
      <c r="AJ84" s="654"/>
      <c r="AK84" s="654"/>
    </row>
    <row r="85" ht="15.75" customHeight="1">
      <c r="A85" s="654"/>
      <c r="B85" s="566">
        <v>2.0</v>
      </c>
      <c r="C85" s="269" t="s">
        <v>1651</v>
      </c>
      <c r="D85" s="323" t="s">
        <v>15</v>
      </c>
      <c r="E85" s="323"/>
      <c r="F85" s="323"/>
      <c r="G85" s="323"/>
      <c r="H85" s="323"/>
      <c r="I85" s="323"/>
      <c r="J85" s="323"/>
      <c r="K85" s="323"/>
      <c r="L85" s="323"/>
      <c r="M85" s="323"/>
      <c r="N85" s="323"/>
      <c r="O85" s="323"/>
      <c r="P85" s="715">
        <f t="shared" si="2"/>
        <v>0</v>
      </c>
      <c r="Q85" s="137"/>
      <c r="R85" s="654"/>
      <c r="S85" s="654"/>
      <c r="T85" s="654"/>
      <c r="U85" s="654"/>
      <c r="V85" s="654"/>
      <c r="W85" s="654"/>
      <c r="X85" s="654"/>
      <c r="Y85" s="654"/>
      <c r="Z85" s="654"/>
      <c r="AA85" s="654"/>
      <c r="AB85" s="654"/>
      <c r="AC85" s="654"/>
      <c r="AD85" s="654"/>
      <c r="AE85" s="654"/>
      <c r="AF85" s="654"/>
      <c r="AG85" s="654"/>
      <c r="AH85" s="654"/>
      <c r="AI85" s="654"/>
      <c r="AJ85" s="654"/>
      <c r="AK85" s="654"/>
    </row>
    <row r="86" ht="15.75" customHeight="1">
      <c r="A86" s="654"/>
      <c r="B86" s="566">
        <v>3.0</v>
      </c>
      <c r="C86" s="323" t="s">
        <v>1652</v>
      </c>
      <c r="D86" s="323" t="s">
        <v>15</v>
      </c>
      <c r="E86" s="323"/>
      <c r="F86" s="323"/>
      <c r="G86" s="323"/>
      <c r="H86" s="323"/>
      <c r="I86" s="323"/>
      <c r="J86" s="323"/>
      <c r="K86" s="323"/>
      <c r="L86" s="323"/>
      <c r="M86" s="323"/>
      <c r="N86" s="323"/>
      <c r="O86" s="323"/>
      <c r="P86" s="715">
        <f t="shared" si="2"/>
        <v>0</v>
      </c>
      <c r="Q86" s="137"/>
      <c r="R86" s="654"/>
      <c r="S86" s="654"/>
      <c r="T86" s="654"/>
      <c r="U86" s="654"/>
      <c r="V86" s="654"/>
      <c r="W86" s="654"/>
      <c r="X86" s="654"/>
      <c r="Y86" s="654"/>
      <c r="Z86" s="654"/>
      <c r="AA86" s="654"/>
      <c r="AB86" s="654"/>
      <c r="AC86" s="654"/>
      <c r="AD86" s="654"/>
      <c r="AE86" s="654"/>
      <c r="AF86" s="654"/>
      <c r="AG86" s="654"/>
      <c r="AH86" s="654"/>
      <c r="AI86" s="654"/>
      <c r="AJ86" s="654"/>
      <c r="AK86" s="654"/>
    </row>
    <row r="87" ht="15.75" customHeight="1">
      <c r="A87" s="654"/>
      <c r="B87" s="566">
        <v>4.0</v>
      </c>
      <c r="C87" s="323" t="s">
        <v>1653</v>
      </c>
      <c r="D87" s="323" t="s">
        <v>15</v>
      </c>
      <c r="E87" s="323"/>
      <c r="F87" s="323"/>
      <c r="G87" s="323"/>
      <c r="H87" s="323"/>
      <c r="I87" s="323"/>
      <c r="J87" s="323"/>
      <c r="K87" s="323"/>
      <c r="L87" s="323"/>
      <c r="M87" s="323"/>
      <c r="N87" s="323"/>
      <c r="O87" s="323"/>
      <c r="P87" s="715">
        <f t="shared" si="2"/>
        <v>0</v>
      </c>
      <c r="Q87" s="137"/>
      <c r="R87" s="654"/>
      <c r="S87" s="654"/>
      <c r="T87" s="654"/>
      <c r="U87" s="654"/>
      <c r="V87" s="654"/>
      <c r="W87" s="654"/>
      <c r="X87" s="654"/>
      <c r="Y87" s="654"/>
      <c r="Z87" s="654"/>
      <c r="AA87" s="654"/>
      <c r="AB87" s="654"/>
      <c r="AC87" s="654"/>
      <c r="AD87" s="654"/>
      <c r="AE87" s="654"/>
      <c r="AF87" s="654"/>
      <c r="AG87" s="654"/>
      <c r="AH87" s="654"/>
      <c r="AI87" s="654"/>
      <c r="AJ87" s="654"/>
      <c r="AK87" s="654"/>
    </row>
    <row r="88" ht="15.75" customHeight="1">
      <c r="A88" s="654"/>
      <c r="B88" s="566">
        <v>5.0</v>
      </c>
      <c r="C88" s="323" t="s">
        <v>1654</v>
      </c>
      <c r="D88" s="323" t="s">
        <v>15</v>
      </c>
      <c r="E88" s="323"/>
      <c r="F88" s="323"/>
      <c r="G88" s="323"/>
      <c r="H88" s="323"/>
      <c r="I88" s="323"/>
      <c r="J88" s="323"/>
      <c r="K88" s="323"/>
      <c r="L88" s="323"/>
      <c r="M88" s="323"/>
      <c r="N88" s="323"/>
      <c r="O88" s="323"/>
      <c r="P88" s="715">
        <f t="shared" si="2"/>
        <v>0</v>
      </c>
      <c r="Q88" s="137"/>
      <c r="R88" s="654"/>
      <c r="S88" s="654"/>
      <c r="T88" s="654"/>
      <c r="U88" s="654"/>
      <c r="V88" s="654"/>
      <c r="W88" s="654"/>
      <c r="X88" s="654"/>
      <c r="Y88" s="654"/>
      <c r="Z88" s="654"/>
      <c r="AA88" s="654"/>
      <c r="AB88" s="654"/>
      <c r="AC88" s="654"/>
      <c r="AD88" s="654"/>
      <c r="AE88" s="654"/>
      <c r="AF88" s="654"/>
      <c r="AG88" s="654"/>
      <c r="AH88" s="654"/>
      <c r="AI88" s="654"/>
      <c r="AJ88" s="654"/>
      <c r="AK88" s="654"/>
    </row>
    <row r="89" ht="15.75" customHeight="1">
      <c r="A89" s="654"/>
      <c r="B89" s="566"/>
      <c r="C89" s="323"/>
      <c r="D89" s="323"/>
      <c r="E89" s="323"/>
      <c r="F89" s="323"/>
      <c r="G89" s="323"/>
      <c r="H89" s="323"/>
      <c r="I89" s="323"/>
      <c r="J89" s="323"/>
      <c r="K89" s="323"/>
      <c r="L89" s="323"/>
      <c r="M89" s="323"/>
      <c r="N89" s="323"/>
      <c r="O89" s="323"/>
      <c r="P89" s="715">
        <f t="shared" si="2"/>
        <v>0</v>
      </c>
      <c r="Q89" s="137"/>
      <c r="R89" s="654"/>
      <c r="S89" s="654"/>
      <c r="T89" s="654"/>
      <c r="U89" s="654"/>
      <c r="V89" s="654"/>
      <c r="W89" s="654"/>
      <c r="X89" s="654"/>
      <c r="Y89" s="654"/>
      <c r="Z89" s="654"/>
      <c r="AA89" s="654"/>
      <c r="AB89" s="654"/>
      <c r="AC89" s="654"/>
      <c r="AD89" s="654"/>
      <c r="AE89" s="654"/>
      <c r="AF89" s="654"/>
      <c r="AG89" s="654"/>
      <c r="AH89" s="654"/>
      <c r="AI89" s="654"/>
      <c r="AJ89" s="654"/>
      <c r="AK89" s="654"/>
    </row>
    <row r="90" ht="15.75" customHeight="1">
      <c r="A90" s="654"/>
      <c r="B90" s="566">
        <v>1.0</v>
      </c>
      <c r="C90" s="323" t="s">
        <v>1673</v>
      </c>
      <c r="D90" s="323" t="s">
        <v>15</v>
      </c>
      <c r="E90" s="323">
        <v>2.0</v>
      </c>
      <c r="F90" s="323"/>
      <c r="G90" s="323"/>
      <c r="H90" s="323"/>
      <c r="I90" s="323"/>
      <c r="J90" s="323"/>
      <c r="K90" s="323"/>
      <c r="L90" s="323"/>
      <c r="M90" s="323"/>
      <c r="N90" s="323"/>
      <c r="O90" s="323"/>
      <c r="P90" s="715">
        <f t="shared" si="2"/>
        <v>0</v>
      </c>
      <c r="Q90" s="137"/>
      <c r="R90" s="654"/>
      <c r="S90" s="654"/>
      <c r="T90" s="654"/>
      <c r="U90" s="654"/>
      <c r="V90" s="654"/>
      <c r="W90" s="654"/>
      <c r="X90" s="654"/>
      <c r="Y90" s="654"/>
      <c r="Z90" s="654"/>
      <c r="AA90" s="654"/>
      <c r="AB90" s="654"/>
      <c r="AC90" s="654"/>
      <c r="AD90" s="654"/>
      <c r="AE90" s="654"/>
      <c r="AF90" s="654"/>
      <c r="AG90" s="654"/>
      <c r="AH90" s="654"/>
      <c r="AI90" s="654"/>
      <c r="AJ90" s="654"/>
      <c r="AK90" s="654"/>
    </row>
    <row r="91" ht="15.75" customHeight="1">
      <c r="A91" s="654"/>
      <c r="B91" s="566">
        <v>2.0</v>
      </c>
      <c r="C91" s="323" t="s">
        <v>1674</v>
      </c>
      <c r="D91" s="323" t="s">
        <v>15</v>
      </c>
      <c r="E91" s="323"/>
      <c r="F91" s="323"/>
      <c r="G91" s="323"/>
      <c r="H91" s="323"/>
      <c r="I91" s="323"/>
      <c r="J91" s="323"/>
      <c r="K91" s="323"/>
      <c r="L91" s="323"/>
      <c r="M91" s="323"/>
      <c r="N91" s="323"/>
      <c r="O91" s="323"/>
      <c r="P91" s="715">
        <v>0.0</v>
      </c>
      <c r="Q91" s="137"/>
      <c r="R91" s="654"/>
      <c r="S91" s="654"/>
      <c r="T91" s="654"/>
      <c r="U91" s="654"/>
      <c r="V91" s="654"/>
      <c r="W91" s="654"/>
      <c r="X91" s="654"/>
      <c r="Y91" s="654"/>
      <c r="Z91" s="654"/>
      <c r="AA91" s="654"/>
      <c r="AB91" s="654"/>
      <c r="AC91" s="654"/>
      <c r="AD91" s="654"/>
      <c r="AE91" s="654"/>
      <c r="AF91" s="654"/>
      <c r="AG91" s="654"/>
      <c r="AH91" s="654"/>
      <c r="AI91" s="654"/>
      <c r="AJ91" s="654"/>
      <c r="AK91" s="654"/>
    </row>
    <row r="92" ht="15.75" customHeight="1">
      <c r="A92" s="654"/>
      <c r="B92" s="566"/>
      <c r="C92" s="323"/>
      <c r="D92" s="323"/>
      <c r="E92" s="323"/>
      <c r="F92" s="323"/>
      <c r="G92" s="323"/>
      <c r="H92" s="323"/>
      <c r="I92" s="323"/>
      <c r="J92" s="323"/>
      <c r="K92" s="323"/>
      <c r="L92" s="323"/>
      <c r="M92" s="323"/>
      <c r="N92" s="323"/>
      <c r="O92" s="323"/>
      <c r="P92" s="323"/>
      <c r="Q92" s="137"/>
      <c r="R92" s="654"/>
      <c r="S92" s="654"/>
      <c r="T92" s="654"/>
      <c r="U92" s="654"/>
      <c r="V92" s="654"/>
      <c r="W92" s="654"/>
      <c r="X92" s="654"/>
      <c r="Y92" s="654"/>
      <c r="Z92" s="654"/>
      <c r="AA92" s="654"/>
      <c r="AB92" s="654"/>
      <c r="AC92" s="654"/>
      <c r="AD92" s="654"/>
      <c r="AE92" s="654"/>
      <c r="AF92" s="654"/>
      <c r="AG92" s="654"/>
      <c r="AH92" s="654"/>
      <c r="AI92" s="654"/>
      <c r="AJ92" s="654"/>
      <c r="AK92" s="654"/>
    </row>
    <row r="93" ht="15.75" customHeight="1">
      <c r="A93" s="654"/>
      <c r="B93" s="717" t="s">
        <v>1675</v>
      </c>
      <c r="C93" s="79"/>
      <c r="D93" s="79"/>
      <c r="E93" s="79"/>
      <c r="F93" s="79"/>
      <c r="G93" s="79"/>
      <c r="H93" s="79"/>
      <c r="I93" s="79"/>
      <c r="J93" s="79"/>
      <c r="K93" s="79"/>
      <c r="L93" s="79"/>
      <c r="M93" s="79"/>
      <c r="N93" s="79"/>
      <c r="O93" s="79"/>
      <c r="P93" s="79"/>
      <c r="Q93" s="85"/>
      <c r="R93" s="654"/>
      <c r="S93" s="654"/>
      <c r="T93" s="654"/>
      <c r="U93" s="654"/>
      <c r="V93" s="654"/>
      <c r="W93" s="654"/>
      <c r="X93" s="654"/>
      <c r="Y93" s="654"/>
      <c r="Z93" s="654"/>
      <c r="AA93" s="654"/>
      <c r="AB93" s="654"/>
      <c r="AC93" s="654"/>
      <c r="AD93" s="654"/>
      <c r="AE93" s="654"/>
      <c r="AF93" s="654"/>
      <c r="AG93" s="654"/>
      <c r="AH93" s="654"/>
      <c r="AI93" s="654"/>
      <c r="AJ93" s="654"/>
      <c r="AK93" s="654"/>
    </row>
    <row r="94" ht="15.75" customHeight="1">
      <c r="A94" s="654"/>
      <c r="B94" s="718" t="s">
        <v>1647</v>
      </c>
      <c r="C94" s="719" t="s">
        <v>1676</v>
      </c>
      <c r="D94" s="720"/>
      <c r="E94" s="719">
        <v>153.0</v>
      </c>
      <c r="F94" s="720"/>
      <c r="G94" s="720"/>
      <c r="H94" s="720"/>
      <c r="I94" s="720"/>
      <c r="J94" s="720"/>
      <c r="K94" s="720"/>
      <c r="L94" s="720"/>
      <c r="M94" s="720"/>
      <c r="N94" s="720"/>
      <c r="O94" s="720"/>
      <c r="P94" s="720"/>
      <c r="Q94" s="721"/>
      <c r="R94" s="654"/>
      <c r="S94" s="654"/>
      <c r="T94" s="654"/>
      <c r="U94" s="654"/>
      <c r="V94" s="654"/>
      <c r="W94" s="654"/>
      <c r="X94" s="654"/>
      <c r="Y94" s="654"/>
      <c r="Z94" s="654"/>
      <c r="AA94" s="654"/>
      <c r="AB94" s="654"/>
      <c r="AC94" s="654"/>
      <c r="AD94" s="654"/>
      <c r="AE94" s="654"/>
      <c r="AF94" s="654"/>
      <c r="AG94" s="654"/>
      <c r="AH94" s="654"/>
      <c r="AI94" s="654"/>
      <c r="AJ94" s="654"/>
      <c r="AK94" s="654"/>
    </row>
    <row r="95" ht="15.75" customHeight="1">
      <c r="A95" s="654"/>
      <c r="B95" s="566">
        <v>1.0</v>
      </c>
      <c r="C95" s="323" t="s">
        <v>1677</v>
      </c>
      <c r="D95" s="323" t="s">
        <v>15</v>
      </c>
      <c r="E95" s="323">
        <v>153.0</v>
      </c>
      <c r="F95" s="323">
        <v>19.0</v>
      </c>
      <c r="G95" s="323">
        <v>132.0</v>
      </c>
      <c r="H95" s="323"/>
      <c r="I95" s="323"/>
      <c r="J95" s="323"/>
      <c r="K95" s="323"/>
      <c r="L95" s="323"/>
      <c r="M95" s="323">
        <v>2.0</v>
      </c>
      <c r="N95" s="323">
        <v>1.0</v>
      </c>
      <c r="O95" s="323">
        <f>G95-M95</f>
        <v>130</v>
      </c>
      <c r="P95" s="323"/>
      <c r="Q95" s="714"/>
      <c r="R95" s="654"/>
      <c r="S95" s="654"/>
      <c r="T95" s="654"/>
      <c r="U95" s="654"/>
      <c r="V95" s="654"/>
      <c r="W95" s="654"/>
      <c r="X95" s="654"/>
      <c r="Y95" s="654"/>
      <c r="Z95" s="654"/>
      <c r="AA95" s="654"/>
      <c r="AB95" s="654"/>
      <c r="AC95" s="654"/>
      <c r="AD95" s="654"/>
      <c r="AE95" s="654"/>
      <c r="AF95" s="654"/>
      <c r="AG95" s="654"/>
      <c r="AH95" s="654"/>
      <c r="AI95" s="654"/>
      <c r="AJ95" s="654"/>
      <c r="AK95" s="654"/>
    </row>
    <row r="96" ht="15.75" customHeight="1">
      <c r="A96" s="654"/>
      <c r="B96" s="566">
        <v>2.0</v>
      </c>
      <c r="C96" s="269" t="s">
        <v>1678</v>
      </c>
      <c r="D96" s="323" t="s">
        <v>15</v>
      </c>
      <c r="E96" s="323"/>
      <c r="F96" s="323"/>
      <c r="G96" s="323"/>
      <c r="H96" s="323"/>
      <c r="I96" s="323"/>
      <c r="J96" s="323"/>
      <c r="K96" s="323"/>
      <c r="L96" s="323"/>
      <c r="M96" s="323"/>
      <c r="N96" s="323"/>
      <c r="O96" s="323"/>
      <c r="P96" s="323"/>
      <c r="Q96" s="714"/>
      <c r="R96" s="654"/>
      <c r="S96" s="654"/>
      <c r="T96" s="654"/>
      <c r="U96" s="654"/>
      <c r="V96" s="654"/>
      <c r="W96" s="654"/>
      <c r="X96" s="654"/>
      <c r="Y96" s="654"/>
      <c r="Z96" s="654"/>
      <c r="AA96" s="654"/>
      <c r="AB96" s="654"/>
      <c r="AC96" s="654"/>
      <c r="AD96" s="654"/>
      <c r="AE96" s="654"/>
      <c r="AF96" s="654"/>
      <c r="AG96" s="654"/>
      <c r="AH96" s="654"/>
      <c r="AI96" s="654"/>
      <c r="AJ96" s="654"/>
      <c r="AK96" s="654"/>
    </row>
    <row r="97" ht="15.75" customHeight="1">
      <c r="A97" s="654"/>
      <c r="B97" s="566">
        <v>3.0</v>
      </c>
      <c r="C97" s="269" t="s">
        <v>1679</v>
      </c>
      <c r="D97" s="323" t="s">
        <v>15</v>
      </c>
      <c r="E97" s="323"/>
      <c r="F97" s="323"/>
      <c r="G97" s="323"/>
      <c r="H97" s="323"/>
      <c r="I97" s="323"/>
      <c r="J97" s="323"/>
      <c r="K97" s="323"/>
      <c r="L97" s="323"/>
      <c r="M97" s="323"/>
      <c r="N97" s="323"/>
      <c r="O97" s="323"/>
      <c r="P97" s="323"/>
      <c r="Q97" s="714"/>
      <c r="R97" s="654"/>
      <c r="S97" s="654"/>
      <c r="T97" s="654"/>
      <c r="U97" s="654"/>
      <c r="V97" s="654"/>
      <c r="W97" s="654"/>
      <c r="X97" s="654"/>
      <c r="Y97" s="654"/>
      <c r="Z97" s="654"/>
      <c r="AA97" s="654"/>
      <c r="AB97" s="654"/>
      <c r="AC97" s="654"/>
      <c r="AD97" s="654"/>
      <c r="AE97" s="654"/>
      <c r="AF97" s="654"/>
      <c r="AG97" s="654"/>
      <c r="AH97" s="654"/>
      <c r="AI97" s="654"/>
      <c r="AJ97" s="654"/>
      <c r="AK97" s="654"/>
    </row>
    <row r="98" ht="15.75" customHeight="1">
      <c r="A98" s="654"/>
      <c r="B98" s="566">
        <v>4.0</v>
      </c>
      <c r="C98" s="269" t="s">
        <v>1680</v>
      </c>
      <c r="D98" s="323" t="s">
        <v>15</v>
      </c>
      <c r="E98" s="323"/>
      <c r="F98" s="323"/>
      <c r="G98" s="323"/>
      <c r="H98" s="323"/>
      <c r="I98" s="323"/>
      <c r="J98" s="323"/>
      <c r="K98" s="323"/>
      <c r="L98" s="323"/>
      <c r="M98" s="323"/>
      <c r="N98" s="323"/>
      <c r="O98" s="323"/>
      <c r="P98" s="323"/>
      <c r="Q98" s="714"/>
      <c r="R98" s="654"/>
      <c r="S98" s="654"/>
      <c r="T98" s="654"/>
      <c r="U98" s="654"/>
      <c r="V98" s="654"/>
      <c r="W98" s="654"/>
      <c r="X98" s="654"/>
      <c r="Y98" s="654"/>
      <c r="Z98" s="654"/>
      <c r="AA98" s="654"/>
      <c r="AB98" s="654"/>
      <c r="AC98" s="654"/>
      <c r="AD98" s="654"/>
      <c r="AE98" s="654"/>
      <c r="AF98" s="654"/>
      <c r="AG98" s="654"/>
      <c r="AH98" s="654"/>
      <c r="AI98" s="654"/>
      <c r="AJ98" s="654"/>
      <c r="AK98" s="654"/>
    </row>
    <row r="99" ht="15.75" customHeight="1">
      <c r="A99" s="654"/>
      <c r="B99" s="566">
        <v>5.0</v>
      </c>
      <c r="C99" s="269" t="s">
        <v>1681</v>
      </c>
      <c r="D99" s="323" t="s">
        <v>15</v>
      </c>
      <c r="E99" s="323"/>
      <c r="F99" s="323"/>
      <c r="G99" s="323"/>
      <c r="H99" s="323"/>
      <c r="I99" s="323"/>
      <c r="J99" s="323"/>
      <c r="K99" s="323"/>
      <c r="L99" s="323"/>
      <c r="M99" s="323"/>
      <c r="N99" s="323"/>
      <c r="O99" s="323"/>
      <c r="P99" s="323"/>
      <c r="Q99" s="714"/>
      <c r="R99" s="654"/>
      <c r="S99" s="654"/>
      <c r="T99" s="654"/>
      <c r="U99" s="654"/>
      <c r="V99" s="654"/>
      <c r="W99" s="654"/>
      <c r="X99" s="654"/>
      <c r="Y99" s="654"/>
      <c r="Z99" s="654"/>
      <c r="AA99" s="654"/>
      <c r="AB99" s="654"/>
      <c r="AC99" s="654"/>
      <c r="AD99" s="654"/>
      <c r="AE99" s="654"/>
      <c r="AF99" s="654"/>
      <c r="AG99" s="654"/>
      <c r="AH99" s="654"/>
      <c r="AI99" s="654"/>
      <c r="AJ99" s="654"/>
      <c r="AK99" s="654"/>
    </row>
    <row r="100" ht="15.75" customHeight="1">
      <c r="A100" s="654"/>
      <c r="B100" s="566">
        <v>6.0</v>
      </c>
      <c r="C100" s="269" t="s">
        <v>1682</v>
      </c>
      <c r="D100" s="323" t="s">
        <v>15</v>
      </c>
      <c r="E100" s="323">
        <v>108.0</v>
      </c>
      <c r="F100" s="323"/>
      <c r="G100" s="323">
        <v>72.0</v>
      </c>
      <c r="H100" s="323"/>
      <c r="I100" s="323"/>
      <c r="J100" s="323"/>
      <c r="K100" s="323"/>
      <c r="L100" s="323"/>
      <c r="M100" s="323">
        <v>2.0</v>
      </c>
      <c r="N100" s="323">
        <v>1.0</v>
      </c>
      <c r="O100" s="323">
        <f>G100-M100</f>
        <v>70</v>
      </c>
      <c r="P100" s="323"/>
      <c r="Q100" s="714"/>
      <c r="R100" s="654"/>
      <c r="S100" s="654"/>
      <c r="T100" s="654"/>
      <c r="U100" s="654"/>
      <c r="V100" s="654"/>
      <c r="W100" s="654"/>
      <c r="X100" s="654"/>
      <c r="Y100" s="654"/>
      <c r="Z100" s="654"/>
      <c r="AA100" s="654"/>
      <c r="AB100" s="654"/>
      <c r="AC100" s="654"/>
      <c r="AD100" s="654"/>
      <c r="AE100" s="654"/>
      <c r="AF100" s="654"/>
      <c r="AG100" s="654"/>
      <c r="AH100" s="654"/>
      <c r="AI100" s="654"/>
      <c r="AJ100" s="654"/>
      <c r="AK100" s="654"/>
    </row>
    <row r="101" ht="15.75" customHeight="1">
      <c r="A101" s="654"/>
      <c r="B101" s="566">
        <v>7.0</v>
      </c>
      <c r="C101" s="269" t="s">
        <v>1683</v>
      </c>
      <c r="D101" s="323" t="s">
        <v>15</v>
      </c>
      <c r="E101" s="323"/>
      <c r="F101" s="323"/>
      <c r="G101" s="323"/>
      <c r="H101" s="323"/>
      <c r="I101" s="323"/>
      <c r="J101" s="323"/>
      <c r="K101" s="323"/>
      <c r="L101" s="323"/>
      <c r="M101" s="323"/>
      <c r="N101" s="323"/>
      <c r="O101" s="323"/>
      <c r="P101" s="323"/>
      <c r="Q101" s="714"/>
      <c r="R101" s="654"/>
      <c r="S101" s="654"/>
      <c r="T101" s="654"/>
      <c r="U101" s="654"/>
      <c r="V101" s="654"/>
      <c r="W101" s="654"/>
      <c r="X101" s="654"/>
      <c r="Y101" s="654"/>
      <c r="Z101" s="654"/>
      <c r="AA101" s="654"/>
      <c r="AB101" s="654"/>
      <c r="AC101" s="654"/>
      <c r="AD101" s="654"/>
      <c r="AE101" s="654"/>
      <c r="AF101" s="654"/>
      <c r="AG101" s="654"/>
      <c r="AH101" s="654"/>
      <c r="AI101" s="654"/>
      <c r="AJ101" s="654"/>
      <c r="AK101" s="654"/>
    </row>
    <row r="102" ht="15.75" customHeight="1">
      <c r="A102" s="654"/>
      <c r="B102" s="566">
        <v>8.0</v>
      </c>
      <c r="C102" s="269" t="s">
        <v>1684</v>
      </c>
      <c r="D102" s="323" t="s">
        <v>15</v>
      </c>
      <c r="E102" s="323">
        <v>37.0</v>
      </c>
      <c r="F102" s="323"/>
      <c r="G102" s="323">
        <v>43.0</v>
      </c>
      <c r="H102" s="323"/>
      <c r="I102" s="323"/>
      <c r="J102" s="323"/>
      <c r="K102" s="323"/>
      <c r="L102" s="323"/>
      <c r="M102" s="323"/>
      <c r="N102" s="323"/>
      <c r="O102" s="323"/>
      <c r="P102" s="323"/>
      <c r="Q102" s="714"/>
      <c r="R102" s="654"/>
      <c r="S102" s="654"/>
      <c r="T102" s="654"/>
      <c r="U102" s="654"/>
      <c r="V102" s="654"/>
      <c r="W102" s="654"/>
      <c r="X102" s="654"/>
      <c r="Y102" s="654"/>
      <c r="Z102" s="654"/>
      <c r="AA102" s="654"/>
      <c r="AB102" s="654"/>
      <c r="AC102" s="654"/>
      <c r="AD102" s="654"/>
      <c r="AE102" s="654"/>
      <c r="AF102" s="654"/>
      <c r="AG102" s="654"/>
      <c r="AH102" s="654"/>
      <c r="AI102" s="654"/>
      <c r="AJ102" s="654"/>
      <c r="AK102" s="654"/>
    </row>
    <row r="103" ht="15.75" customHeight="1">
      <c r="A103" s="654"/>
      <c r="B103" s="566">
        <v>9.0</v>
      </c>
      <c r="C103" s="269" t="s">
        <v>1685</v>
      </c>
      <c r="D103" s="323" t="s">
        <v>15</v>
      </c>
      <c r="E103" s="323"/>
      <c r="F103" s="323"/>
      <c r="G103" s="323"/>
      <c r="H103" s="323"/>
      <c r="I103" s="323"/>
      <c r="J103" s="323"/>
      <c r="K103" s="323"/>
      <c r="L103" s="323"/>
      <c r="M103" s="323"/>
      <c r="N103" s="323"/>
      <c r="O103" s="323"/>
      <c r="P103" s="323"/>
      <c r="Q103" s="714"/>
      <c r="R103" s="654"/>
      <c r="S103" s="654"/>
      <c r="T103" s="654"/>
      <c r="U103" s="654"/>
      <c r="V103" s="654"/>
      <c r="W103" s="654"/>
      <c r="X103" s="654"/>
      <c r="Y103" s="654"/>
      <c r="Z103" s="654"/>
      <c r="AA103" s="654"/>
      <c r="AB103" s="654"/>
      <c r="AC103" s="654"/>
      <c r="AD103" s="654"/>
      <c r="AE103" s="654"/>
      <c r="AF103" s="654"/>
      <c r="AG103" s="654"/>
      <c r="AH103" s="654"/>
      <c r="AI103" s="654"/>
      <c r="AJ103" s="654"/>
      <c r="AK103" s="654"/>
    </row>
    <row r="104" ht="15.75" customHeight="1">
      <c r="A104" s="654"/>
      <c r="B104" s="566">
        <v>10.0</v>
      </c>
      <c r="C104" s="269" t="s">
        <v>1686</v>
      </c>
      <c r="D104" s="323" t="s">
        <v>15</v>
      </c>
      <c r="E104" s="323">
        <v>4.0</v>
      </c>
      <c r="F104" s="323"/>
      <c r="G104" s="323">
        <v>14.0</v>
      </c>
      <c r="H104" s="323"/>
      <c r="I104" s="323"/>
      <c r="J104" s="323"/>
      <c r="K104" s="323"/>
      <c r="L104" s="323"/>
      <c r="M104" s="323"/>
      <c r="N104" s="323"/>
      <c r="O104" s="323"/>
      <c r="P104" s="323"/>
      <c r="Q104" s="714"/>
      <c r="R104" s="654"/>
      <c r="S104" s="654"/>
      <c r="T104" s="654"/>
      <c r="U104" s="654"/>
      <c r="V104" s="654"/>
      <c r="W104" s="654"/>
      <c r="X104" s="654"/>
      <c r="Y104" s="654"/>
      <c r="Z104" s="654"/>
      <c r="AA104" s="654"/>
      <c r="AB104" s="654"/>
      <c r="AC104" s="654"/>
      <c r="AD104" s="654"/>
      <c r="AE104" s="654"/>
      <c r="AF104" s="654"/>
      <c r="AG104" s="654"/>
      <c r="AH104" s="654"/>
      <c r="AI104" s="654"/>
      <c r="AJ104" s="654"/>
      <c r="AK104" s="654"/>
    </row>
    <row r="105" ht="15.75" customHeight="1">
      <c r="A105" s="654"/>
      <c r="B105" s="566">
        <v>11.0</v>
      </c>
      <c r="C105" s="269" t="s">
        <v>1687</v>
      </c>
      <c r="D105" s="323" t="s">
        <v>15</v>
      </c>
      <c r="E105" s="323">
        <v>4.0</v>
      </c>
      <c r="F105" s="323"/>
      <c r="G105" s="323">
        <v>3.0</v>
      </c>
      <c r="H105" s="323"/>
      <c r="I105" s="323"/>
      <c r="J105" s="323"/>
      <c r="K105" s="323"/>
      <c r="L105" s="323"/>
      <c r="M105" s="323"/>
      <c r="N105" s="323"/>
      <c r="O105" s="323"/>
      <c r="P105" s="323"/>
      <c r="Q105" s="714"/>
      <c r="R105" s="654"/>
      <c r="S105" s="654"/>
      <c r="T105" s="654"/>
      <c r="U105" s="654"/>
      <c r="V105" s="654"/>
      <c r="W105" s="654"/>
      <c r="X105" s="654"/>
      <c r="Y105" s="654"/>
      <c r="Z105" s="654"/>
      <c r="AA105" s="654"/>
      <c r="AB105" s="654"/>
      <c r="AC105" s="654"/>
      <c r="AD105" s="654"/>
      <c r="AE105" s="654"/>
      <c r="AF105" s="654"/>
      <c r="AG105" s="654"/>
      <c r="AH105" s="654"/>
      <c r="AI105" s="654"/>
      <c r="AJ105" s="654"/>
      <c r="AK105" s="654"/>
    </row>
    <row r="106" ht="15.75" customHeight="1">
      <c r="A106" s="654"/>
      <c r="B106" s="566">
        <v>12.0</v>
      </c>
      <c r="C106" s="269" t="s">
        <v>1688</v>
      </c>
      <c r="D106" s="323" t="s">
        <v>15</v>
      </c>
      <c r="E106" s="323"/>
      <c r="F106" s="323"/>
      <c r="G106" s="323"/>
      <c r="H106" s="323"/>
      <c r="I106" s="323"/>
      <c r="J106" s="323"/>
      <c r="K106" s="323"/>
      <c r="L106" s="323"/>
      <c r="M106" s="323"/>
      <c r="N106" s="323"/>
      <c r="O106" s="323"/>
      <c r="P106" s="323"/>
      <c r="Q106" s="714"/>
      <c r="R106" s="654"/>
      <c r="S106" s="654"/>
      <c r="T106" s="654"/>
      <c r="U106" s="654"/>
      <c r="V106" s="654"/>
      <c r="W106" s="654"/>
      <c r="X106" s="654"/>
      <c r="Y106" s="654"/>
      <c r="Z106" s="654"/>
      <c r="AA106" s="654"/>
      <c r="AB106" s="654"/>
      <c r="AC106" s="654"/>
      <c r="AD106" s="654"/>
      <c r="AE106" s="654"/>
      <c r="AF106" s="654"/>
      <c r="AG106" s="654"/>
      <c r="AH106" s="654"/>
      <c r="AI106" s="654"/>
      <c r="AJ106" s="654"/>
      <c r="AK106" s="654"/>
    </row>
    <row r="107" ht="15.75" customHeight="1">
      <c r="A107" s="654"/>
      <c r="B107" s="566"/>
      <c r="C107" s="323"/>
      <c r="D107" s="323"/>
      <c r="E107" s="323"/>
      <c r="F107" s="323"/>
      <c r="G107" s="323"/>
      <c r="H107" s="323"/>
      <c r="I107" s="323"/>
      <c r="J107" s="323"/>
      <c r="K107" s="323"/>
      <c r="L107" s="323"/>
      <c r="M107" s="323"/>
      <c r="N107" s="323"/>
      <c r="O107" s="323"/>
      <c r="P107" s="323"/>
      <c r="Q107" s="714"/>
      <c r="R107" s="654"/>
      <c r="S107" s="654"/>
      <c r="T107" s="654"/>
      <c r="U107" s="654"/>
      <c r="V107" s="654"/>
      <c r="W107" s="654"/>
      <c r="X107" s="654"/>
      <c r="Y107" s="654"/>
      <c r="Z107" s="654"/>
      <c r="AA107" s="654"/>
      <c r="AB107" s="654"/>
      <c r="AC107" s="654"/>
      <c r="AD107" s="654"/>
      <c r="AE107" s="654"/>
      <c r="AF107" s="654"/>
      <c r="AG107" s="654"/>
      <c r="AH107" s="654"/>
      <c r="AI107" s="654"/>
      <c r="AJ107" s="654"/>
      <c r="AK107" s="654"/>
    </row>
    <row r="108" ht="15.75" customHeight="1">
      <c r="A108" s="654"/>
      <c r="B108" s="716" t="s">
        <v>1655</v>
      </c>
      <c r="C108" s="661" t="s">
        <v>1689</v>
      </c>
      <c r="D108" s="323"/>
      <c r="E108" s="661">
        <v>24.0</v>
      </c>
      <c r="F108" s="323"/>
      <c r="G108" s="323"/>
      <c r="H108" s="323"/>
      <c r="I108" s="323"/>
      <c r="J108" s="323"/>
      <c r="K108" s="323"/>
      <c r="L108" s="323"/>
      <c r="M108" s="323"/>
      <c r="N108" s="323"/>
      <c r="O108" s="323"/>
      <c r="P108" s="323"/>
      <c r="Q108" s="137"/>
      <c r="R108" s="654"/>
      <c r="S108" s="654"/>
      <c r="T108" s="654"/>
      <c r="U108" s="654"/>
      <c r="V108" s="654"/>
      <c r="W108" s="654"/>
      <c r="X108" s="654"/>
      <c r="Y108" s="654"/>
      <c r="Z108" s="654"/>
      <c r="AA108" s="654"/>
      <c r="AB108" s="654"/>
      <c r="AC108" s="654"/>
      <c r="AD108" s="654"/>
      <c r="AE108" s="654"/>
      <c r="AF108" s="654"/>
      <c r="AG108" s="654"/>
      <c r="AH108" s="654"/>
      <c r="AI108" s="654"/>
      <c r="AJ108" s="654"/>
      <c r="AK108" s="654"/>
    </row>
    <row r="109" ht="15.75" customHeight="1">
      <c r="A109" s="654"/>
      <c r="B109" s="716" t="s">
        <v>1690</v>
      </c>
      <c r="C109" s="661" t="s">
        <v>1691</v>
      </c>
      <c r="D109" s="323"/>
      <c r="E109" s="323"/>
      <c r="F109" s="323">
        <v>2.0</v>
      </c>
      <c r="G109" s="323"/>
      <c r="H109" s="323"/>
      <c r="I109" s="323"/>
      <c r="J109" s="323"/>
      <c r="K109" s="323"/>
      <c r="L109" s="323"/>
      <c r="M109" s="323"/>
      <c r="N109" s="323"/>
      <c r="O109" s="323"/>
      <c r="P109" s="323"/>
      <c r="Q109" s="137"/>
      <c r="R109" s="654"/>
      <c r="S109" s="654"/>
      <c r="T109" s="654"/>
      <c r="U109" s="654"/>
      <c r="V109" s="654"/>
      <c r="W109" s="654"/>
      <c r="X109" s="654"/>
      <c r="Y109" s="654"/>
      <c r="Z109" s="654"/>
      <c r="AA109" s="654"/>
      <c r="AB109" s="654"/>
      <c r="AC109" s="654"/>
      <c r="AD109" s="654"/>
      <c r="AE109" s="654"/>
      <c r="AF109" s="654"/>
      <c r="AG109" s="654"/>
      <c r="AH109" s="654"/>
      <c r="AI109" s="654"/>
      <c r="AJ109" s="654"/>
      <c r="AK109" s="654"/>
    </row>
    <row r="110" ht="15.75" customHeight="1">
      <c r="A110" s="654"/>
      <c r="B110" s="566">
        <v>1.0</v>
      </c>
      <c r="C110" s="323" t="s">
        <v>1677</v>
      </c>
      <c r="D110" s="323" t="s">
        <v>15</v>
      </c>
      <c r="E110" s="323"/>
      <c r="F110" s="323"/>
      <c r="G110" s="323">
        <v>9.0</v>
      </c>
      <c r="H110" s="323"/>
      <c r="I110" s="323"/>
      <c r="J110" s="323"/>
      <c r="K110" s="323"/>
      <c r="L110" s="323"/>
      <c r="M110" s="323"/>
      <c r="N110" s="323"/>
      <c r="O110" s="323"/>
      <c r="P110" s="323"/>
      <c r="Q110" s="137"/>
      <c r="R110" s="654"/>
      <c r="S110" s="654"/>
      <c r="T110" s="654"/>
      <c r="U110" s="654"/>
      <c r="V110" s="654"/>
      <c r="W110" s="654"/>
      <c r="X110" s="654"/>
      <c r="Y110" s="654"/>
      <c r="Z110" s="654"/>
      <c r="AA110" s="654"/>
      <c r="AB110" s="654"/>
      <c r="AC110" s="654"/>
      <c r="AD110" s="654"/>
      <c r="AE110" s="654"/>
      <c r="AF110" s="654"/>
      <c r="AG110" s="654"/>
      <c r="AH110" s="654"/>
      <c r="AI110" s="654"/>
      <c r="AJ110" s="654"/>
      <c r="AK110" s="654"/>
    </row>
    <row r="111" ht="15.75" customHeight="1">
      <c r="A111" s="654"/>
      <c r="B111" s="566">
        <v>2.0</v>
      </c>
      <c r="C111" s="269" t="s">
        <v>1680</v>
      </c>
      <c r="D111" s="323" t="s">
        <v>15</v>
      </c>
      <c r="E111" s="323"/>
      <c r="F111" s="323"/>
      <c r="G111" s="323"/>
      <c r="H111" s="323"/>
      <c r="I111" s="323"/>
      <c r="J111" s="323"/>
      <c r="K111" s="323"/>
      <c r="L111" s="323"/>
      <c r="M111" s="323"/>
      <c r="N111" s="323"/>
      <c r="O111" s="323"/>
      <c r="P111" s="323"/>
      <c r="Q111" s="137"/>
      <c r="R111" s="654"/>
      <c r="S111" s="654"/>
      <c r="T111" s="654"/>
      <c r="U111" s="654"/>
      <c r="V111" s="654"/>
      <c r="W111" s="654"/>
      <c r="X111" s="654"/>
      <c r="Y111" s="654"/>
      <c r="Z111" s="654"/>
      <c r="AA111" s="654"/>
      <c r="AB111" s="654"/>
      <c r="AC111" s="654"/>
      <c r="AD111" s="654"/>
      <c r="AE111" s="654"/>
      <c r="AF111" s="654"/>
      <c r="AG111" s="654"/>
      <c r="AH111" s="654"/>
      <c r="AI111" s="654"/>
      <c r="AJ111" s="654"/>
      <c r="AK111" s="654"/>
    </row>
    <row r="112" ht="15.75" customHeight="1">
      <c r="A112" s="654"/>
      <c r="B112" s="566">
        <v>3.0</v>
      </c>
      <c r="C112" s="269" t="s">
        <v>1692</v>
      </c>
      <c r="D112" s="323" t="s">
        <v>15</v>
      </c>
      <c r="E112" s="323">
        <v>12.0</v>
      </c>
      <c r="F112" s="323"/>
      <c r="G112" s="323">
        <v>6.0</v>
      </c>
      <c r="H112" s="323"/>
      <c r="I112" s="323"/>
      <c r="J112" s="323"/>
      <c r="K112" s="323"/>
      <c r="L112" s="323"/>
      <c r="M112" s="323"/>
      <c r="N112" s="323"/>
      <c r="O112" s="323"/>
      <c r="P112" s="323"/>
      <c r="Q112" s="137"/>
      <c r="R112" s="654"/>
      <c r="S112" s="654"/>
      <c r="T112" s="654"/>
      <c r="U112" s="654"/>
      <c r="V112" s="654"/>
      <c r="W112" s="654"/>
      <c r="X112" s="654"/>
      <c r="Y112" s="654"/>
      <c r="Z112" s="654"/>
      <c r="AA112" s="654"/>
      <c r="AB112" s="654"/>
      <c r="AC112" s="654"/>
      <c r="AD112" s="654"/>
      <c r="AE112" s="654"/>
      <c r="AF112" s="654"/>
      <c r="AG112" s="654"/>
      <c r="AH112" s="654"/>
      <c r="AI112" s="654"/>
      <c r="AJ112" s="654"/>
      <c r="AK112" s="654"/>
    </row>
    <row r="113" ht="15.75" customHeight="1">
      <c r="A113" s="654"/>
      <c r="B113" s="566">
        <v>4.0</v>
      </c>
      <c r="C113" s="269" t="s">
        <v>1684</v>
      </c>
      <c r="D113" s="323" t="s">
        <v>15</v>
      </c>
      <c r="E113" s="323"/>
      <c r="F113" s="323"/>
      <c r="G113" s="323">
        <v>1.0</v>
      </c>
      <c r="H113" s="323"/>
      <c r="I113" s="323"/>
      <c r="J113" s="323"/>
      <c r="K113" s="323"/>
      <c r="L113" s="323"/>
      <c r="M113" s="323"/>
      <c r="N113" s="323"/>
      <c r="O113" s="323"/>
      <c r="P113" s="323"/>
      <c r="Q113" s="137"/>
      <c r="R113" s="654"/>
      <c r="S113" s="654"/>
      <c r="T113" s="654"/>
      <c r="U113" s="654"/>
      <c r="V113" s="654"/>
      <c r="W113" s="654"/>
      <c r="X113" s="654"/>
      <c r="Y113" s="654"/>
      <c r="Z113" s="654"/>
      <c r="AA113" s="654"/>
      <c r="AB113" s="654"/>
      <c r="AC113" s="654"/>
      <c r="AD113" s="654"/>
      <c r="AE113" s="654"/>
      <c r="AF113" s="654"/>
      <c r="AG113" s="654"/>
      <c r="AH113" s="654"/>
      <c r="AI113" s="654"/>
      <c r="AJ113" s="654"/>
      <c r="AK113" s="654"/>
    </row>
    <row r="114" ht="15.75" customHeight="1">
      <c r="A114" s="654"/>
      <c r="B114" s="566">
        <v>5.0</v>
      </c>
      <c r="C114" s="269" t="s">
        <v>1686</v>
      </c>
      <c r="D114" s="323" t="s">
        <v>15</v>
      </c>
      <c r="E114" s="323"/>
      <c r="F114" s="323"/>
      <c r="G114" s="323">
        <v>2.0</v>
      </c>
      <c r="H114" s="323"/>
      <c r="I114" s="323"/>
      <c r="J114" s="323"/>
      <c r="K114" s="323"/>
      <c r="L114" s="323"/>
      <c r="M114" s="323"/>
      <c r="N114" s="323"/>
      <c r="O114" s="323"/>
      <c r="P114" s="323"/>
      <c r="Q114" s="137"/>
      <c r="R114" s="654"/>
      <c r="S114" s="654"/>
      <c r="T114" s="654"/>
      <c r="U114" s="654"/>
      <c r="V114" s="654"/>
      <c r="W114" s="654"/>
      <c r="X114" s="654"/>
      <c r="Y114" s="654"/>
      <c r="Z114" s="654"/>
      <c r="AA114" s="654"/>
      <c r="AB114" s="654"/>
      <c r="AC114" s="654"/>
      <c r="AD114" s="654"/>
      <c r="AE114" s="654"/>
      <c r="AF114" s="654"/>
      <c r="AG114" s="654"/>
      <c r="AH114" s="654"/>
      <c r="AI114" s="654"/>
      <c r="AJ114" s="654"/>
      <c r="AK114" s="654"/>
    </row>
    <row r="115" ht="15.75" customHeight="1">
      <c r="A115" s="654"/>
      <c r="B115" s="566">
        <v>6.0</v>
      </c>
      <c r="C115" s="269" t="s">
        <v>1687</v>
      </c>
      <c r="D115" s="323" t="s">
        <v>15</v>
      </c>
      <c r="E115" s="323">
        <v>6.0</v>
      </c>
      <c r="F115" s="323"/>
      <c r="G115" s="323"/>
      <c r="H115" s="323"/>
      <c r="I115" s="323"/>
      <c r="J115" s="323"/>
      <c r="K115" s="323"/>
      <c r="L115" s="323"/>
      <c r="M115" s="323"/>
      <c r="N115" s="323"/>
      <c r="O115" s="323"/>
      <c r="P115" s="323"/>
      <c r="Q115" s="137"/>
      <c r="R115" s="654"/>
      <c r="S115" s="654"/>
      <c r="T115" s="654"/>
      <c r="U115" s="654"/>
      <c r="V115" s="654"/>
      <c r="W115" s="654"/>
      <c r="X115" s="654"/>
      <c r="Y115" s="654"/>
      <c r="Z115" s="654"/>
      <c r="AA115" s="654"/>
      <c r="AB115" s="654"/>
      <c r="AC115" s="654"/>
      <c r="AD115" s="654"/>
      <c r="AE115" s="654"/>
      <c r="AF115" s="654"/>
      <c r="AG115" s="654"/>
      <c r="AH115" s="654"/>
      <c r="AI115" s="654"/>
      <c r="AJ115" s="654"/>
      <c r="AK115" s="654"/>
    </row>
    <row r="116" ht="15.75" customHeight="1">
      <c r="A116" s="654"/>
      <c r="B116" s="566">
        <v>7.0</v>
      </c>
      <c r="C116" s="269" t="s">
        <v>1693</v>
      </c>
      <c r="D116" s="323" t="s">
        <v>15</v>
      </c>
      <c r="E116" s="323">
        <v>2.0</v>
      </c>
      <c r="F116" s="323"/>
      <c r="G116" s="323"/>
      <c r="H116" s="323"/>
      <c r="I116" s="323"/>
      <c r="J116" s="323"/>
      <c r="K116" s="323"/>
      <c r="L116" s="323"/>
      <c r="M116" s="323"/>
      <c r="N116" s="323"/>
      <c r="O116" s="323"/>
      <c r="P116" s="323"/>
      <c r="Q116" s="137"/>
      <c r="R116" s="654"/>
      <c r="S116" s="654"/>
      <c r="T116" s="654"/>
      <c r="U116" s="654"/>
      <c r="V116" s="654"/>
      <c r="W116" s="654"/>
      <c r="X116" s="654"/>
      <c r="Y116" s="654"/>
      <c r="Z116" s="654"/>
      <c r="AA116" s="654"/>
      <c r="AB116" s="654"/>
      <c r="AC116" s="654"/>
      <c r="AD116" s="654"/>
      <c r="AE116" s="654"/>
      <c r="AF116" s="654"/>
      <c r="AG116" s="654"/>
      <c r="AH116" s="654"/>
      <c r="AI116" s="654"/>
      <c r="AJ116" s="654"/>
      <c r="AK116" s="654"/>
    </row>
    <row r="117" ht="15.75" customHeight="1">
      <c r="A117" s="654"/>
      <c r="B117" s="716" t="s">
        <v>1694</v>
      </c>
      <c r="C117" s="661" t="s">
        <v>1695</v>
      </c>
      <c r="D117" s="323"/>
      <c r="E117" s="323"/>
      <c r="F117" s="323"/>
      <c r="G117" s="323"/>
      <c r="H117" s="323"/>
      <c r="I117" s="323"/>
      <c r="J117" s="323"/>
      <c r="K117" s="323"/>
      <c r="L117" s="323"/>
      <c r="M117" s="323"/>
      <c r="N117" s="323"/>
      <c r="O117" s="323"/>
      <c r="P117" s="323"/>
      <c r="Q117" s="137"/>
      <c r="R117" s="654"/>
      <c r="S117" s="654"/>
      <c r="T117" s="654"/>
      <c r="U117" s="654"/>
      <c r="V117" s="654"/>
      <c r="W117" s="654"/>
      <c r="X117" s="654"/>
      <c r="Y117" s="654"/>
      <c r="Z117" s="654"/>
      <c r="AA117" s="654"/>
      <c r="AB117" s="654"/>
      <c r="AC117" s="654"/>
      <c r="AD117" s="654"/>
      <c r="AE117" s="654"/>
      <c r="AF117" s="654"/>
      <c r="AG117" s="654"/>
      <c r="AH117" s="654"/>
      <c r="AI117" s="654"/>
      <c r="AJ117" s="654"/>
      <c r="AK117" s="654"/>
    </row>
    <row r="118" ht="15.75" customHeight="1">
      <c r="A118" s="654"/>
      <c r="B118" s="566">
        <v>1.0</v>
      </c>
      <c r="C118" s="323" t="s">
        <v>1677</v>
      </c>
      <c r="D118" s="323" t="s">
        <v>15</v>
      </c>
      <c r="E118" s="323"/>
      <c r="F118" s="323"/>
      <c r="G118" s="323"/>
      <c r="H118" s="323"/>
      <c r="I118" s="323"/>
      <c r="J118" s="323"/>
      <c r="K118" s="323"/>
      <c r="L118" s="323"/>
      <c r="M118" s="323"/>
      <c r="N118" s="323"/>
      <c r="O118" s="323"/>
      <c r="P118" s="323"/>
      <c r="Q118" s="137"/>
      <c r="R118" s="654"/>
      <c r="S118" s="654"/>
      <c r="T118" s="654"/>
      <c r="U118" s="654"/>
      <c r="V118" s="654"/>
      <c r="W118" s="654"/>
      <c r="X118" s="654"/>
      <c r="Y118" s="654"/>
      <c r="Z118" s="654"/>
      <c r="AA118" s="654"/>
      <c r="AB118" s="654"/>
      <c r="AC118" s="654"/>
      <c r="AD118" s="654"/>
      <c r="AE118" s="654"/>
      <c r="AF118" s="654"/>
      <c r="AG118" s="654"/>
      <c r="AH118" s="654"/>
      <c r="AI118" s="654"/>
      <c r="AJ118" s="654"/>
      <c r="AK118" s="654"/>
    </row>
    <row r="119" ht="15.75" customHeight="1">
      <c r="A119" s="654"/>
      <c r="B119" s="566">
        <v>2.0</v>
      </c>
      <c r="C119" s="269" t="s">
        <v>1680</v>
      </c>
      <c r="D119" s="323" t="s">
        <v>15</v>
      </c>
      <c r="E119" s="323"/>
      <c r="F119" s="323"/>
      <c r="G119" s="323"/>
      <c r="H119" s="323"/>
      <c r="I119" s="323"/>
      <c r="J119" s="323"/>
      <c r="K119" s="323"/>
      <c r="L119" s="323"/>
      <c r="M119" s="323"/>
      <c r="N119" s="323"/>
      <c r="O119" s="323"/>
      <c r="P119" s="323"/>
      <c r="Q119" s="137"/>
      <c r="R119" s="654"/>
      <c r="S119" s="654"/>
      <c r="T119" s="654"/>
      <c r="U119" s="654"/>
      <c r="V119" s="654"/>
      <c r="W119" s="654"/>
      <c r="X119" s="654"/>
      <c r="Y119" s="654"/>
      <c r="Z119" s="654"/>
      <c r="AA119" s="654"/>
      <c r="AB119" s="654"/>
      <c r="AC119" s="654"/>
      <c r="AD119" s="654"/>
      <c r="AE119" s="654"/>
      <c r="AF119" s="654"/>
      <c r="AG119" s="654"/>
      <c r="AH119" s="654"/>
      <c r="AI119" s="654"/>
      <c r="AJ119" s="654"/>
      <c r="AK119" s="654"/>
    </row>
    <row r="120" ht="15.75" customHeight="1">
      <c r="A120" s="654"/>
      <c r="B120" s="566">
        <v>3.0</v>
      </c>
      <c r="C120" s="269" t="s">
        <v>1692</v>
      </c>
      <c r="D120" s="323" t="s">
        <v>15</v>
      </c>
      <c r="E120" s="323"/>
      <c r="F120" s="323"/>
      <c r="G120" s="323"/>
      <c r="H120" s="323"/>
      <c r="I120" s="323"/>
      <c r="J120" s="323"/>
      <c r="K120" s="323"/>
      <c r="L120" s="323"/>
      <c r="M120" s="323"/>
      <c r="N120" s="323"/>
      <c r="O120" s="323"/>
      <c r="P120" s="323"/>
      <c r="Q120" s="137"/>
      <c r="R120" s="654"/>
      <c r="S120" s="654"/>
      <c r="T120" s="654"/>
      <c r="U120" s="654"/>
      <c r="V120" s="654"/>
      <c r="W120" s="654"/>
      <c r="X120" s="654"/>
      <c r="Y120" s="654"/>
      <c r="Z120" s="654"/>
      <c r="AA120" s="654"/>
      <c r="AB120" s="654"/>
      <c r="AC120" s="654"/>
      <c r="AD120" s="654"/>
      <c r="AE120" s="654"/>
      <c r="AF120" s="654"/>
      <c r="AG120" s="654"/>
      <c r="AH120" s="654"/>
      <c r="AI120" s="654"/>
      <c r="AJ120" s="654"/>
      <c r="AK120" s="654"/>
    </row>
    <row r="121" ht="15.75" customHeight="1">
      <c r="A121" s="654"/>
      <c r="B121" s="566">
        <v>4.0</v>
      </c>
      <c r="C121" s="269" t="s">
        <v>1684</v>
      </c>
      <c r="D121" s="323" t="s">
        <v>15</v>
      </c>
      <c r="E121" s="323"/>
      <c r="F121" s="323"/>
      <c r="G121" s="323"/>
      <c r="H121" s="323"/>
      <c r="I121" s="323"/>
      <c r="J121" s="323"/>
      <c r="K121" s="323"/>
      <c r="L121" s="323"/>
      <c r="M121" s="323"/>
      <c r="N121" s="323"/>
      <c r="O121" s="323"/>
      <c r="P121" s="323"/>
      <c r="Q121" s="137"/>
      <c r="R121" s="654"/>
      <c r="S121" s="654"/>
      <c r="T121" s="654"/>
      <c r="U121" s="654"/>
      <c r="V121" s="654"/>
      <c r="W121" s="654"/>
      <c r="X121" s="654"/>
      <c r="Y121" s="654"/>
      <c r="Z121" s="654"/>
      <c r="AA121" s="654"/>
      <c r="AB121" s="654"/>
      <c r="AC121" s="654"/>
      <c r="AD121" s="654"/>
      <c r="AE121" s="654"/>
      <c r="AF121" s="654"/>
      <c r="AG121" s="654"/>
      <c r="AH121" s="654"/>
      <c r="AI121" s="654"/>
      <c r="AJ121" s="654"/>
      <c r="AK121" s="654"/>
    </row>
    <row r="122" ht="15.75" customHeight="1">
      <c r="A122" s="654"/>
      <c r="B122" s="566">
        <v>5.0</v>
      </c>
      <c r="C122" s="269" t="s">
        <v>1686</v>
      </c>
      <c r="D122" s="323" t="s">
        <v>15</v>
      </c>
      <c r="E122" s="323"/>
      <c r="F122" s="323"/>
      <c r="G122" s="323"/>
      <c r="H122" s="323"/>
      <c r="I122" s="323"/>
      <c r="J122" s="323"/>
      <c r="K122" s="323"/>
      <c r="L122" s="323"/>
      <c r="M122" s="323"/>
      <c r="N122" s="323"/>
      <c r="O122" s="323"/>
      <c r="P122" s="323"/>
      <c r="Q122" s="137"/>
      <c r="R122" s="654"/>
      <c r="S122" s="654"/>
      <c r="T122" s="654"/>
      <c r="U122" s="654"/>
      <c r="V122" s="654"/>
      <c r="W122" s="654"/>
      <c r="X122" s="654"/>
      <c r="Y122" s="654"/>
      <c r="Z122" s="654"/>
      <c r="AA122" s="654"/>
      <c r="AB122" s="654"/>
      <c r="AC122" s="654"/>
      <c r="AD122" s="654"/>
      <c r="AE122" s="654"/>
      <c r="AF122" s="654"/>
      <c r="AG122" s="654"/>
      <c r="AH122" s="654"/>
      <c r="AI122" s="654"/>
      <c r="AJ122" s="654"/>
      <c r="AK122" s="654"/>
    </row>
    <row r="123" ht="15.75" customHeight="1">
      <c r="A123" s="654"/>
      <c r="B123" s="566">
        <v>6.0</v>
      </c>
      <c r="C123" s="269" t="s">
        <v>1687</v>
      </c>
      <c r="D123" s="323" t="s">
        <v>15</v>
      </c>
      <c r="E123" s="323"/>
      <c r="F123" s="323"/>
      <c r="G123" s="323"/>
      <c r="H123" s="323"/>
      <c r="I123" s="323"/>
      <c r="J123" s="323"/>
      <c r="K123" s="323"/>
      <c r="L123" s="323"/>
      <c r="M123" s="323"/>
      <c r="N123" s="323"/>
      <c r="O123" s="323"/>
      <c r="P123" s="323"/>
      <c r="Q123" s="137"/>
      <c r="R123" s="654"/>
      <c r="S123" s="654"/>
      <c r="T123" s="654"/>
      <c r="U123" s="654"/>
      <c r="V123" s="654"/>
      <c r="W123" s="654"/>
      <c r="X123" s="654"/>
      <c r="Y123" s="654"/>
      <c r="Z123" s="654"/>
      <c r="AA123" s="654"/>
      <c r="AB123" s="654"/>
      <c r="AC123" s="654"/>
      <c r="AD123" s="654"/>
      <c r="AE123" s="654"/>
      <c r="AF123" s="654"/>
      <c r="AG123" s="654"/>
      <c r="AH123" s="654"/>
      <c r="AI123" s="654"/>
      <c r="AJ123" s="654"/>
      <c r="AK123" s="654"/>
    </row>
    <row r="124" ht="15.75" customHeight="1">
      <c r="A124" s="654"/>
      <c r="B124" s="566">
        <v>7.0</v>
      </c>
      <c r="C124" s="269" t="s">
        <v>1688</v>
      </c>
      <c r="D124" s="323" t="s">
        <v>15</v>
      </c>
      <c r="E124" s="323"/>
      <c r="F124" s="323"/>
      <c r="G124" s="323"/>
      <c r="H124" s="323"/>
      <c r="I124" s="323"/>
      <c r="J124" s="323"/>
      <c r="K124" s="323"/>
      <c r="L124" s="323"/>
      <c r="M124" s="323"/>
      <c r="N124" s="323"/>
      <c r="O124" s="323"/>
      <c r="P124" s="323"/>
      <c r="Q124" s="137"/>
      <c r="R124" s="654"/>
      <c r="S124" s="654"/>
      <c r="T124" s="654"/>
      <c r="U124" s="654"/>
      <c r="V124" s="654"/>
      <c r="W124" s="654"/>
      <c r="X124" s="654"/>
      <c r="Y124" s="654"/>
      <c r="Z124" s="654"/>
      <c r="AA124" s="654"/>
      <c r="AB124" s="654"/>
      <c r="AC124" s="654"/>
      <c r="AD124" s="654"/>
      <c r="AE124" s="654"/>
      <c r="AF124" s="654"/>
      <c r="AG124" s="654"/>
      <c r="AH124" s="654"/>
      <c r="AI124" s="654"/>
      <c r="AJ124" s="654"/>
      <c r="AK124" s="654"/>
    </row>
    <row r="125" ht="15.75" customHeight="1">
      <c r="A125" s="654"/>
      <c r="B125" s="566"/>
      <c r="C125" s="323"/>
      <c r="D125" s="323"/>
      <c r="E125" s="323"/>
      <c r="F125" s="323"/>
      <c r="G125" s="323"/>
      <c r="H125" s="323"/>
      <c r="I125" s="323"/>
      <c r="J125" s="323"/>
      <c r="K125" s="323"/>
      <c r="L125" s="323"/>
      <c r="M125" s="323"/>
      <c r="N125" s="323"/>
      <c r="O125" s="323"/>
      <c r="P125" s="323"/>
      <c r="Q125" s="137"/>
      <c r="R125" s="654"/>
      <c r="S125" s="654"/>
      <c r="T125" s="654"/>
      <c r="U125" s="654"/>
      <c r="V125" s="654"/>
      <c r="W125" s="654"/>
      <c r="X125" s="654"/>
      <c r="Y125" s="654"/>
      <c r="Z125" s="654"/>
      <c r="AA125" s="654"/>
      <c r="AB125" s="654"/>
      <c r="AC125" s="654"/>
      <c r="AD125" s="654"/>
      <c r="AE125" s="654"/>
      <c r="AF125" s="654"/>
      <c r="AG125" s="654"/>
      <c r="AH125" s="654"/>
      <c r="AI125" s="654"/>
      <c r="AJ125" s="654"/>
      <c r="AK125" s="654"/>
    </row>
    <row r="126" ht="15.75" customHeight="1">
      <c r="A126" s="654"/>
      <c r="B126" s="716" t="s">
        <v>1661</v>
      </c>
      <c r="C126" s="661" t="s">
        <v>1696</v>
      </c>
      <c r="D126" s="323"/>
      <c r="E126" s="661">
        <v>15.0</v>
      </c>
      <c r="F126" s="323"/>
      <c r="G126" s="323"/>
      <c r="H126" s="323"/>
      <c r="I126" s="323"/>
      <c r="J126" s="323"/>
      <c r="K126" s="323"/>
      <c r="L126" s="323"/>
      <c r="M126" s="323"/>
      <c r="N126" s="323"/>
      <c r="O126" s="323"/>
      <c r="P126" s="323"/>
      <c r="Q126" s="137"/>
      <c r="R126" s="654"/>
      <c r="S126" s="654"/>
      <c r="T126" s="654"/>
      <c r="U126" s="654"/>
      <c r="V126" s="654"/>
      <c r="W126" s="654"/>
      <c r="X126" s="654"/>
      <c r="Y126" s="654"/>
      <c r="Z126" s="654"/>
      <c r="AA126" s="654"/>
      <c r="AB126" s="654"/>
      <c r="AC126" s="654"/>
      <c r="AD126" s="654"/>
      <c r="AE126" s="654"/>
      <c r="AF126" s="654"/>
      <c r="AG126" s="654"/>
      <c r="AH126" s="654"/>
      <c r="AI126" s="654"/>
      <c r="AJ126" s="654"/>
      <c r="AK126" s="654"/>
    </row>
    <row r="127" ht="15.75" customHeight="1">
      <c r="A127" s="654"/>
      <c r="B127" s="716" t="s">
        <v>1690</v>
      </c>
      <c r="C127" s="661" t="s">
        <v>1697</v>
      </c>
      <c r="D127" s="323"/>
      <c r="E127" s="323">
        <v>10.0</v>
      </c>
      <c r="F127" s="323">
        <v>1.0</v>
      </c>
      <c r="G127" s="323">
        <v>4.0</v>
      </c>
      <c r="H127" s="323"/>
      <c r="I127" s="323"/>
      <c r="J127" s="323"/>
      <c r="K127" s="323"/>
      <c r="L127" s="323"/>
      <c r="M127" s="323"/>
      <c r="N127" s="323"/>
      <c r="O127" s="323"/>
      <c r="P127" s="323"/>
      <c r="Q127" s="137"/>
      <c r="R127" s="654"/>
      <c r="S127" s="654"/>
      <c r="T127" s="654"/>
      <c r="U127" s="654"/>
      <c r="V127" s="654"/>
      <c r="W127" s="654"/>
      <c r="X127" s="654"/>
      <c r="Y127" s="654"/>
      <c r="Z127" s="654"/>
      <c r="AA127" s="654"/>
      <c r="AB127" s="654"/>
      <c r="AC127" s="654"/>
      <c r="AD127" s="654"/>
      <c r="AE127" s="654"/>
      <c r="AF127" s="654"/>
      <c r="AG127" s="654"/>
      <c r="AH127" s="654"/>
      <c r="AI127" s="654"/>
      <c r="AJ127" s="654"/>
      <c r="AK127" s="654"/>
    </row>
    <row r="128" ht="15.75" customHeight="1">
      <c r="A128" s="654"/>
      <c r="B128" s="566">
        <v>1.0</v>
      </c>
      <c r="C128" s="323" t="s">
        <v>1677</v>
      </c>
      <c r="D128" s="323" t="s">
        <v>15</v>
      </c>
      <c r="E128" s="323"/>
      <c r="F128" s="323"/>
      <c r="G128" s="323"/>
      <c r="H128" s="323"/>
      <c r="I128" s="323"/>
      <c r="J128" s="323"/>
      <c r="K128" s="323"/>
      <c r="L128" s="323"/>
      <c r="M128" s="323"/>
      <c r="N128" s="323"/>
      <c r="O128" s="323"/>
      <c r="P128" s="323"/>
      <c r="Q128" s="137"/>
      <c r="R128" s="654"/>
      <c r="S128" s="654"/>
      <c r="T128" s="654"/>
      <c r="U128" s="654"/>
      <c r="V128" s="654"/>
      <c r="W128" s="654"/>
      <c r="X128" s="654"/>
      <c r="Y128" s="654"/>
      <c r="Z128" s="654"/>
      <c r="AA128" s="654"/>
      <c r="AB128" s="654"/>
      <c r="AC128" s="654"/>
      <c r="AD128" s="654"/>
      <c r="AE128" s="654"/>
      <c r="AF128" s="654"/>
      <c r="AG128" s="654"/>
      <c r="AH128" s="654"/>
      <c r="AI128" s="654"/>
      <c r="AJ128" s="654"/>
      <c r="AK128" s="654"/>
    </row>
    <row r="129" ht="15.75" customHeight="1">
      <c r="A129" s="654"/>
      <c r="B129" s="566">
        <v>2.0</v>
      </c>
      <c r="C129" s="269" t="s">
        <v>1680</v>
      </c>
      <c r="D129" s="323" t="s">
        <v>15</v>
      </c>
      <c r="E129" s="323"/>
      <c r="F129" s="323"/>
      <c r="G129" s="323"/>
      <c r="H129" s="323"/>
      <c r="I129" s="323"/>
      <c r="J129" s="323"/>
      <c r="K129" s="323"/>
      <c r="L129" s="323"/>
      <c r="M129" s="323"/>
      <c r="N129" s="323"/>
      <c r="O129" s="323"/>
      <c r="P129" s="323"/>
      <c r="Q129" s="137"/>
      <c r="R129" s="654"/>
      <c r="S129" s="654"/>
      <c r="T129" s="654"/>
      <c r="U129" s="654"/>
      <c r="V129" s="654"/>
      <c r="W129" s="654"/>
      <c r="X129" s="654"/>
      <c r="Y129" s="654"/>
      <c r="Z129" s="654"/>
      <c r="AA129" s="654"/>
      <c r="AB129" s="654"/>
      <c r="AC129" s="654"/>
      <c r="AD129" s="654"/>
      <c r="AE129" s="654"/>
      <c r="AF129" s="654"/>
      <c r="AG129" s="654"/>
      <c r="AH129" s="654"/>
      <c r="AI129" s="654"/>
      <c r="AJ129" s="654"/>
      <c r="AK129" s="654"/>
    </row>
    <row r="130" ht="15.75" customHeight="1">
      <c r="A130" s="654"/>
      <c r="B130" s="566">
        <v>3.0</v>
      </c>
      <c r="C130" s="269" t="s">
        <v>1692</v>
      </c>
      <c r="D130" s="323" t="s">
        <v>15</v>
      </c>
      <c r="E130" s="323">
        <v>7.0</v>
      </c>
      <c r="F130" s="323"/>
      <c r="G130" s="323">
        <v>3.0</v>
      </c>
      <c r="H130" s="323"/>
      <c r="I130" s="323"/>
      <c r="J130" s="323"/>
      <c r="K130" s="323"/>
      <c r="L130" s="323"/>
      <c r="M130" s="323"/>
      <c r="N130" s="323"/>
      <c r="O130" s="323"/>
      <c r="P130" s="323"/>
      <c r="Q130" s="137"/>
      <c r="R130" s="654"/>
      <c r="S130" s="654"/>
      <c r="T130" s="654"/>
      <c r="U130" s="654"/>
      <c r="V130" s="654"/>
      <c r="W130" s="654"/>
      <c r="X130" s="654"/>
      <c r="Y130" s="654"/>
      <c r="Z130" s="654"/>
      <c r="AA130" s="654"/>
      <c r="AB130" s="654"/>
      <c r="AC130" s="654"/>
      <c r="AD130" s="654"/>
      <c r="AE130" s="654"/>
      <c r="AF130" s="654"/>
      <c r="AG130" s="654"/>
      <c r="AH130" s="654"/>
      <c r="AI130" s="654"/>
      <c r="AJ130" s="654"/>
      <c r="AK130" s="654"/>
    </row>
    <row r="131" ht="15.75" customHeight="1">
      <c r="A131" s="654"/>
      <c r="B131" s="566">
        <v>4.0</v>
      </c>
      <c r="C131" s="269" t="s">
        <v>1684</v>
      </c>
      <c r="D131" s="323" t="s">
        <v>15</v>
      </c>
      <c r="E131" s="323"/>
      <c r="F131" s="323"/>
      <c r="G131" s="323">
        <v>1.0</v>
      </c>
      <c r="H131" s="323"/>
      <c r="I131" s="323"/>
      <c r="J131" s="323"/>
      <c r="K131" s="323"/>
      <c r="L131" s="323"/>
      <c r="M131" s="323"/>
      <c r="N131" s="323"/>
      <c r="O131" s="323"/>
      <c r="P131" s="323"/>
      <c r="Q131" s="137"/>
      <c r="R131" s="654"/>
      <c r="S131" s="654"/>
      <c r="T131" s="654"/>
      <c r="U131" s="654"/>
      <c r="V131" s="654"/>
      <c r="W131" s="654"/>
      <c r="X131" s="654"/>
      <c r="Y131" s="654"/>
      <c r="Z131" s="654"/>
      <c r="AA131" s="654"/>
      <c r="AB131" s="654"/>
      <c r="AC131" s="654"/>
      <c r="AD131" s="654"/>
      <c r="AE131" s="654"/>
      <c r="AF131" s="654"/>
      <c r="AG131" s="654"/>
      <c r="AH131" s="654"/>
      <c r="AI131" s="654"/>
      <c r="AJ131" s="654"/>
      <c r="AK131" s="654"/>
    </row>
    <row r="132" ht="15.75" customHeight="1">
      <c r="A132" s="654"/>
      <c r="B132" s="566">
        <v>5.0</v>
      </c>
      <c r="C132" s="269" t="s">
        <v>1686</v>
      </c>
      <c r="D132" s="323" t="s">
        <v>15</v>
      </c>
      <c r="E132" s="323">
        <v>1.0</v>
      </c>
      <c r="F132" s="323"/>
      <c r="G132" s="323"/>
      <c r="H132" s="323"/>
      <c r="I132" s="323"/>
      <c r="J132" s="323"/>
      <c r="K132" s="323"/>
      <c r="L132" s="323"/>
      <c r="M132" s="323"/>
      <c r="N132" s="323"/>
      <c r="O132" s="323"/>
      <c r="P132" s="323"/>
      <c r="Q132" s="137"/>
      <c r="R132" s="654"/>
      <c r="S132" s="654"/>
      <c r="T132" s="654"/>
      <c r="U132" s="654"/>
      <c r="V132" s="654"/>
      <c r="W132" s="654"/>
      <c r="X132" s="654"/>
      <c r="Y132" s="654"/>
      <c r="Z132" s="654"/>
      <c r="AA132" s="654"/>
      <c r="AB132" s="654"/>
      <c r="AC132" s="654"/>
      <c r="AD132" s="654"/>
      <c r="AE132" s="654"/>
      <c r="AF132" s="654"/>
      <c r="AG132" s="654"/>
      <c r="AH132" s="654"/>
      <c r="AI132" s="654"/>
      <c r="AJ132" s="654"/>
      <c r="AK132" s="654"/>
    </row>
    <row r="133" ht="15.75" customHeight="1">
      <c r="A133" s="654"/>
      <c r="B133" s="566">
        <v>6.0</v>
      </c>
      <c r="C133" s="269" t="s">
        <v>1687</v>
      </c>
      <c r="D133" s="323" t="s">
        <v>15</v>
      </c>
      <c r="E133" s="323"/>
      <c r="F133" s="323"/>
      <c r="G133" s="323"/>
      <c r="H133" s="323"/>
      <c r="I133" s="323"/>
      <c r="J133" s="323"/>
      <c r="K133" s="323"/>
      <c r="L133" s="323"/>
      <c r="M133" s="323"/>
      <c r="N133" s="323"/>
      <c r="O133" s="323"/>
      <c r="P133" s="323"/>
      <c r="Q133" s="137"/>
      <c r="R133" s="654"/>
      <c r="S133" s="654"/>
      <c r="T133" s="654"/>
      <c r="U133" s="654"/>
      <c r="V133" s="654"/>
      <c r="W133" s="654"/>
      <c r="X133" s="654"/>
      <c r="Y133" s="654"/>
      <c r="Z133" s="654"/>
      <c r="AA133" s="654"/>
      <c r="AB133" s="654"/>
      <c r="AC133" s="654"/>
      <c r="AD133" s="654"/>
      <c r="AE133" s="654"/>
      <c r="AF133" s="654"/>
      <c r="AG133" s="654"/>
      <c r="AH133" s="654"/>
      <c r="AI133" s="654"/>
      <c r="AJ133" s="654"/>
      <c r="AK133" s="654"/>
    </row>
    <row r="134" ht="15.75" customHeight="1">
      <c r="A134" s="654"/>
      <c r="B134" s="566">
        <v>7.0</v>
      </c>
      <c r="C134" s="269" t="s">
        <v>1698</v>
      </c>
      <c r="D134" s="323" t="s">
        <v>15</v>
      </c>
      <c r="E134" s="323">
        <v>2.0</v>
      </c>
      <c r="F134" s="323"/>
      <c r="G134" s="323"/>
      <c r="H134" s="323"/>
      <c r="I134" s="323"/>
      <c r="J134" s="323"/>
      <c r="K134" s="323"/>
      <c r="L134" s="323"/>
      <c r="M134" s="323"/>
      <c r="N134" s="323"/>
      <c r="O134" s="323"/>
      <c r="P134" s="323"/>
      <c r="Q134" s="137"/>
      <c r="R134" s="654"/>
      <c r="S134" s="654"/>
      <c r="T134" s="654"/>
      <c r="U134" s="654"/>
      <c r="V134" s="654"/>
      <c r="W134" s="654"/>
      <c r="X134" s="654"/>
      <c r="Y134" s="654"/>
      <c r="Z134" s="654"/>
      <c r="AA134" s="654"/>
      <c r="AB134" s="654"/>
      <c r="AC134" s="654"/>
      <c r="AD134" s="654"/>
      <c r="AE134" s="654"/>
      <c r="AF134" s="654"/>
      <c r="AG134" s="654"/>
      <c r="AH134" s="654"/>
      <c r="AI134" s="654"/>
      <c r="AJ134" s="654"/>
      <c r="AK134" s="654"/>
    </row>
    <row r="135" ht="15.75" customHeight="1">
      <c r="A135" s="654"/>
      <c r="B135" s="716" t="s">
        <v>1694</v>
      </c>
      <c r="C135" s="661" t="s">
        <v>1699</v>
      </c>
      <c r="D135" s="323"/>
      <c r="E135" s="323">
        <v>5.0</v>
      </c>
      <c r="F135" s="323"/>
      <c r="G135" s="323"/>
      <c r="H135" s="323"/>
      <c r="I135" s="323"/>
      <c r="J135" s="323"/>
      <c r="K135" s="323"/>
      <c r="L135" s="323"/>
      <c r="M135" s="323"/>
      <c r="N135" s="323"/>
      <c r="O135" s="323"/>
      <c r="P135" s="323"/>
      <c r="Q135" s="137"/>
      <c r="R135" s="654"/>
      <c r="S135" s="654"/>
      <c r="T135" s="654"/>
      <c r="U135" s="654"/>
      <c r="V135" s="654"/>
      <c r="W135" s="654"/>
      <c r="X135" s="654"/>
      <c r="Y135" s="654"/>
      <c r="Z135" s="654"/>
      <c r="AA135" s="654"/>
      <c r="AB135" s="654"/>
      <c r="AC135" s="654"/>
      <c r="AD135" s="654"/>
      <c r="AE135" s="654"/>
      <c r="AF135" s="654"/>
      <c r="AG135" s="654"/>
      <c r="AH135" s="654"/>
      <c r="AI135" s="654"/>
      <c r="AJ135" s="654"/>
      <c r="AK135" s="654"/>
    </row>
    <row r="136" ht="15.75" customHeight="1">
      <c r="A136" s="654"/>
      <c r="B136" s="566">
        <v>1.0</v>
      </c>
      <c r="C136" s="323" t="s">
        <v>1677</v>
      </c>
      <c r="D136" s="323" t="s">
        <v>15</v>
      </c>
      <c r="E136" s="323"/>
      <c r="F136" s="722"/>
      <c r="G136" s="722"/>
      <c r="H136" s="323"/>
      <c r="I136" s="323"/>
      <c r="J136" s="323"/>
      <c r="K136" s="323"/>
      <c r="L136" s="323"/>
      <c r="M136" s="323"/>
      <c r="N136" s="323"/>
      <c r="O136" s="323"/>
      <c r="P136" s="323"/>
      <c r="Q136" s="137"/>
      <c r="R136" s="654"/>
      <c r="S136" s="654"/>
      <c r="T136" s="654"/>
      <c r="U136" s="654"/>
      <c r="V136" s="654"/>
      <c r="W136" s="654"/>
      <c r="X136" s="654"/>
      <c r="Y136" s="654"/>
      <c r="Z136" s="654"/>
      <c r="AA136" s="654"/>
      <c r="AB136" s="654"/>
      <c r="AC136" s="654"/>
      <c r="AD136" s="654"/>
      <c r="AE136" s="654"/>
      <c r="AF136" s="654"/>
      <c r="AG136" s="654"/>
      <c r="AH136" s="654"/>
      <c r="AI136" s="654"/>
      <c r="AJ136" s="654"/>
      <c r="AK136" s="654"/>
    </row>
    <row r="137" ht="15.75" customHeight="1">
      <c r="A137" s="654"/>
      <c r="B137" s="566">
        <v>2.0</v>
      </c>
      <c r="C137" s="269" t="s">
        <v>1680</v>
      </c>
      <c r="D137" s="323" t="s">
        <v>15</v>
      </c>
      <c r="E137" s="323"/>
      <c r="F137" s="722"/>
      <c r="G137" s="722"/>
      <c r="H137" s="323"/>
      <c r="I137" s="323"/>
      <c r="J137" s="323"/>
      <c r="K137" s="323"/>
      <c r="L137" s="323"/>
      <c r="M137" s="323"/>
      <c r="N137" s="323"/>
      <c r="O137" s="323"/>
      <c r="P137" s="323"/>
      <c r="Q137" s="137"/>
      <c r="R137" s="654"/>
      <c r="S137" s="654"/>
      <c r="T137" s="654"/>
      <c r="U137" s="654"/>
      <c r="V137" s="654"/>
      <c r="W137" s="654"/>
      <c r="X137" s="654"/>
      <c r="Y137" s="654"/>
      <c r="Z137" s="654"/>
      <c r="AA137" s="654"/>
      <c r="AB137" s="654"/>
      <c r="AC137" s="654"/>
      <c r="AD137" s="654"/>
      <c r="AE137" s="654"/>
      <c r="AF137" s="654"/>
      <c r="AG137" s="654"/>
      <c r="AH137" s="654"/>
      <c r="AI137" s="654"/>
      <c r="AJ137" s="654"/>
      <c r="AK137" s="654"/>
    </row>
    <row r="138" ht="15.75" customHeight="1">
      <c r="A138" s="654"/>
      <c r="B138" s="566">
        <v>3.0</v>
      </c>
      <c r="C138" s="269" t="s">
        <v>1692</v>
      </c>
      <c r="D138" s="323" t="s">
        <v>15</v>
      </c>
      <c r="E138" s="323">
        <v>3.0</v>
      </c>
      <c r="F138" s="722"/>
      <c r="G138" s="722"/>
      <c r="H138" s="323"/>
      <c r="I138" s="323"/>
      <c r="J138" s="323"/>
      <c r="K138" s="323"/>
      <c r="L138" s="323"/>
      <c r="M138" s="323"/>
      <c r="N138" s="323"/>
      <c r="O138" s="323"/>
      <c r="P138" s="323"/>
      <c r="Q138" s="137"/>
      <c r="R138" s="654"/>
      <c r="S138" s="654"/>
      <c r="T138" s="654"/>
      <c r="U138" s="654"/>
      <c r="V138" s="654"/>
      <c r="W138" s="654"/>
      <c r="X138" s="654"/>
      <c r="Y138" s="654"/>
      <c r="Z138" s="654"/>
      <c r="AA138" s="654"/>
      <c r="AB138" s="654"/>
      <c r="AC138" s="654"/>
      <c r="AD138" s="654"/>
      <c r="AE138" s="654"/>
      <c r="AF138" s="654"/>
      <c r="AG138" s="654"/>
      <c r="AH138" s="654"/>
      <c r="AI138" s="654"/>
      <c r="AJ138" s="654"/>
      <c r="AK138" s="654"/>
    </row>
    <row r="139" ht="15.75" customHeight="1">
      <c r="A139" s="654"/>
      <c r="B139" s="566">
        <v>4.0</v>
      </c>
      <c r="C139" s="269" t="s">
        <v>1684</v>
      </c>
      <c r="D139" s="323" t="s">
        <v>15</v>
      </c>
      <c r="E139" s="323">
        <v>1.0</v>
      </c>
      <c r="F139" s="722"/>
      <c r="G139" s="722"/>
      <c r="H139" s="323"/>
      <c r="I139" s="323"/>
      <c r="J139" s="323"/>
      <c r="K139" s="323"/>
      <c r="L139" s="323"/>
      <c r="M139" s="323"/>
      <c r="N139" s="323"/>
      <c r="O139" s="323"/>
      <c r="P139" s="323"/>
      <c r="Q139" s="137"/>
      <c r="R139" s="654"/>
      <c r="S139" s="654"/>
      <c r="T139" s="654"/>
      <c r="U139" s="654"/>
      <c r="V139" s="654"/>
      <c r="W139" s="654"/>
      <c r="X139" s="654"/>
      <c r="Y139" s="654"/>
      <c r="Z139" s="654"/>
      <c r="AA139" s="654"/>
      <c r="AB139" s="654"/>
      <c r="AC139" s="654"/>
      <c r="AD139" s="654"/>
      <c r="AE139" s="654"/>
      <c r="AF139" s="654"/>
      <c r="AG139" s="654"/>
      <c r="AH139" s="654"/>
      <c r="AI139" s="654"/>
      <c r="AJ139" s="654"/>
      <c r="AK139" s="654"/>
    </row>
    <row r="140" ht="15.75" customHeight="1">
      <c r="A140" s="654"/>
      <c r="B140" s="566">
        <v>5.0</v>
      </c>
      <c r="C140" s="269" t="s">
        <v>1686</v>
      </c>
      <c r="D140" s="323" t="s">
        <v>15</v>
      </c>
      <c r="E140" s="323">
        <v>1.0</v>
      </c>
      <c r="F140" s="722"/>
      <c r="G140" s="722"/>
      <c r="H140" s="323"/>
      <c r="I140" s="323"/>
      <c r="J140" s="323"/>
      <c r="K140" s="323"/>
      <c r="L140" s="323"/>
      <c r="M140" s="323"/>
      <c r="N140" s="323"/>
      <c r="O140" s="323"/>
      <c r="P140" s="323"/>
      <c r="Q140" s="137"/>
      <c r="R140" s="654"/>
      <c r="S140" s="654"/>
      <c r="T140" s="654"/>
      <c r="U140" s="654"/>
      <c r="V140" s="654"/>
      <c r="W140" s="654"/>
      <c r="X140" s="654"/>
      <c r="Y140" s="654"/>
      <c r="Z140" s="654"/>
      <c r="AA140" s="654"/>
      <c r="AB140" s="654"/>
      <c r="AC140" s="654"/>
      <c r="AD140" s="654"/>
      <c r="AE140" s="654"/>
      <c r="AF140" s="654"/>
      <c r="AG140" s="654"/>
      <c r="AH140" s="654"/>
      <c r="AI140" s="654"/>
      <c r="AJ140" s="654"/>
      <c r="AK140" s="654"/>
    </row>
    <row r="141" ht="15.75" customHeight="1">
      <c r="A141" s="654"/>
      <c r="B141" s="566">
        <v>6.0</v>
      </c>
      <c r="C141" s="269" t="s">
        <v>1687</v>
      </c>
      <c r="D141" s="323" t="s">
        <v>15</v>
      </c>
      <c r="E141" s="323"/>
      <c r="F141" s="722"/>
      <c r="G141" s="722"/>
      <c r="H141" s="323"/>
      <c r="I141" s="323"/>
      <c r="J141" s="323"/>
      <c r="K141" s="323"/>
      <c r="L141" s="323"/>
      <c r="M141" s="323"/>
      <c r="N141" s="323"/>
      <c r="O141" s="323"/>
      <c r="P141" s="323"/>
      <c r="Q141" s="137"/>
      <c r="R141" s="654"/>
      <c r="S141" s="654"/>
      <c r="T141" s="654"/>
      <c r="U141" s="654"/>
      <c r="V141" s="654"/>
      <c r="W141" s="654"/>
      <c r="X141" s="654"/>
      <c r="Y141" s="654"/>
      <c r="Z141" s="654"/>
      <c r="AA141" s="654"/>
      <c r="AB141" s="654"/>
      <c r="AC141" s="654"/>
      <c r="AD141" s="654"/>
      <c r="AE141" s="654"/>
      <c r="AF141" s="654"/>
      <c r="AG141" s="654"/>
      <c r="AH141" s="654"/>
      <c r="AI141" s="654"/>
      <c r="AJ141" s="654"/>
      <c r="AK141" s="654"/>
    </row>
    <row r="142" ht="15.75" customHeight="1">
      <c r="A142" s="654"/>
      <c r="B142" s="566">
        <v>7.0</v>
      </c>
      <c r="C142" s="269" t="s">
        <v>1688</v>
      </c>
      <c r="D142" s="323" t="s">
        <v>15</v>
      </c>
      <c r="E142" s="323"/>
      <c r="F142" s="722"/>
      <c r="G142" s="722"/>
      <c r="H142" s="323"/>
      <c r="I142" s="323"/>
      <c r="J142" s="323"/>
      <c r="K142" s="323"/>
      <c r="L142" s="323"/>
      <c r="M142" s="323"/>
      <c r="N142" s="323"/>
      <c r="O142" s="323"/>
      <c r="P142" s="323"/>
      <c r="Q142" s="137"/>
      <c r="R142" s="654"/>
      <c r="S142" s="654"/>
      <c r="T142" s="654"/>
      <c r="U142" s="654"/>
      <c r="V142" s="654"/>
      <c r="W142" s="654"/>
      <c r="X142" s="654"/>
      <c r="Y142" s="654"/>
      <c r="Z142" s="654"/>
      <c r="AA142" s="654"/>
      <c r="AB142" s="654"/>
      <c r="AC142" s="654"/>
      <c r="AD142" s="654"/>
      <c r="AE142" s="654"/>
      <c r="AF142" s="654"/>
      <c r="AG142" s="654"/>
      <c r="AH142" s="654"/>
      <c r="AI142" s="654"/>
      <c r="AJ142" s="654"/>
      <c r="AK142" s="654"/>
    </row>
    <row r="143" ht="15.75" customHeight="1">
      <c r="A143" s="654"/>
      <c r="B143" s="716" t="s">
        <v>1667</v>
      </c>
      <c r="C143" s="661" t="s">
        <v>1700</v>
      </c>
      <c r="D143" s="323"/>
      <c r="E143" s="723">
        <v>40.0</v>
      </c>
      <c r="F143" s="722"/>
      <c r="G143" s="722"/>
      <c r="H143" s="323"/>
      <c r="I143" s="323"/>
      <c r="J143" s="323"/>
      <c r="K143" s="323"/>
      <c r="L143" s="323"/>
      <c r="M143" s="323"/>
      <c r="N143" s="323"/>
      <c r="O143" s="323"/>
      <c r="P143" s="323"/>
      <c r="Q143" s="137"/>
      <c r="R143" s="654"/>
      <c r="S143" s="654"/>
      <c r="T143" s="654"/>
      <c r="U143" s="654"/>
      <c r="V143" s="654"/>
      <c r="W143" s="654"/>
      <c r="X143" s="654"/>
      <c r="Y143" s="654"/>
      <c r="Z143" s="654"/>
      <c r="AA143" s="654"/>
      <c r="AB143" s="654"/>
      <c r="AC143" s="654"/>
      <c r="AD143" s="654"/>
      <c r="AE143" s="654"/>
      <c r="AF143" s="654"/>
      <c r="AG143" s="654"/>
      <c r="AH143" s="654"/>
      <c r="AI143" s="654"/>
      <c r="AJ143" s="654"/>
      <c r="AK143" s="654"/>
    </row>
    <row r="144" ht="15.75" customHeight="1">
      <c r="A144" s="654"/>
      <c r="B144" s="716" t="s">
        <v>1690</v>
      </c>
      <c r="C144" s="661" t="s">
        <v>1701</v>
      </c>
      <c r="D144" s="323"/>
      <c r="E144" s="323"/>
      <c r="F144" s="323"/>
      <c r="G144" s="323"/>
      <c r="H144" s="323"/>
      <c r="I144" s="323"/>
      <c r="J144" s="323"/>
      <c r="K144" s="323"/>
      <c r="L144" s="323"/>
      <c r="M144" s="323"/>
      <c r="N144" s="323"/>
      <c r="O144" s="323"/>
      <c r="P144" s="323"/>
      <c r="Q144" s="137"/>
      <c r="R144" s="654"/>
      <c r="S144" s="654"/>
      <c r="T144" s="654"/>
      <c r="U144" s="654"/>
      <c r="V144" s="654"/>
      <c r="W144" s="654"/>
      <c r="X144" s="654"/>
      <c r="Y144" s="654"/>
      <c r="Z144" s="654"/>
      <c r="AA144" s="654"/>
      <c r="AB144" s="654"/>
      <c r="AC144" s="654"/>
      <c r="AD144" s="654"/>
      <c r="AE144" s="654"/>
      <c r="AF144" s="654"/>
      <c r="AG144" s="654"/>
      <c r="AH144" s="654"/>
      <c r="AI144" s="654"/>
      <c r="AJ144" s="654"/>
      <c r="AK144" s="654"/>
    </row>
    <row r="145" ht="15.75" customHeight="1">
      <c r="A145" s="654"/>
      <c r="B145" s="566">
        <v>1.0</v>
      </c>
      <c r="C145" s="323" t="s">
        <v>1677</v>
      </c>
      <c r="D145" s="323" t="s">
        <v>15</v>
      </c>
      <c r="E145" s="323"/>
      <c r="F145" s="323"/>
      <c r="G145" s="323">
        <v>13.0</v>
      </c>
      <c r="H145" s="323"/>
      <c r="I145" s="323"/>
      <c r="J145" s="323"/>
      <c r="K145" s="323"/>
      <c r="L145" s="323"/>
      <c r="M145" s="323"/>
      <c r="N145" s="323"/>
      <c r="O145" s="323"/>
      <c r="P145" s="323"/>
      <c r="Q145" s="137"/>
      <c r="R145" s="654"/>
      <c r="S145" s="654"/>
      <c r="T145" s="654"/>
      <c r="U145" s="654"/>
      <c r="V145" s="654"/>
      <c r="W145" s="654"/>
      <c r="X145" s="654"/>
      <c r="Y145" s="654"/>
      <c r="Z145" s="654"/>
      <c r="AA145" s="654"/>
      <c r="AB145" s="654"/>
      <c r="AC145" s="654"/>
      <c r="AD145" s="654"/>
      <c r="AE145" s="654"/>
      <c r="AF145" s="654"/>
      <c r="AG145" s="654"/>
      <c r="AH145" s="654"/>
      <c r="AI145" s="654"/>
      <c r="AJ145" s="654"/>
      <c r="AK145" s="654"/>
    </row>
    <row r="146" ht="15.75" customHeight="1">
      <c r="A146" s="654"/>
      <c r="B146" s="566">
        <v>2.0</v>
      </c>
      <c r="C146" s="269" t="s">
        <v>1680</v>
      </c>
      <c r="D146" s="323" t="s">
        <v>15</v>
      </c>
      <c r="E146" s="323"/>
      <c r="F146" s="323"/>
      <c r="G146" s="323"/>
      <c r="H146" s="323"/>
      <c r="I146" s="323"/>
      <c r="J146" s="323"/>
      <c r="K146" s="323"/>
      <c r="L146" s="323"/>
      <c r="M146" s="323"/>
      <c r="N146" s="323"/>
      <c r="O146" s="323"/>
      <c r="P146" s="323"/>
      <c r="Q146" s="137"/>
      <c r="R146" s="654"/>
      <c r="S146" s="654"/>
      <c r="T146" s="654"/>
      <c r="U146" s="654"/>
      <c r="V146" s="654"/>
      <c r="W146" s="654"/>
      <c r="X146" s="654"/>
      <c r="Y146" s="654"/>
      <c r="Z146" s="654"/>
      <c r="AA146" s="654"/>
      <c r="AB146" s="654"/>
      <c r="AC146" s="654"/>
      <c r="AD146" s="654"/>
      <c r="AE146" s="654"/>
      <c r="AF146" s="654"/>
      <c r="AG146" s="654"/>
      <c r="AH146" s="654"/>
      <c r="AI146" s="654"/>
      <c r="AJ146" s="654"/>
      <c r="AK146" s="654"/>
    </row>
    <row r="147" ht="15.75" customHeight="1">
      <c r="A147" s="654"/>
      <c r="B147" s="566">
        <v>3.0</v>
      </c>
      <c r="C147" s="269" t="s">
        <v>1692</v>
      </c>
      <c r="D147" s="323" t="s">
        <v>15</v>
      </c>
      <c r="E147" s="323">
        <v>8.0</v>
      </c>
      <c r="F147" s="323"/>
      <c r="G147" s="323"/>
      <c r="H147" s="323"/>
      <c r="I147" s="323"/>
      <c r="J147" s="323"/>
      <c r="K147" s="323"/>
      <c r="L147" s="323"/>
      <c r="M147" s="323"/>
      <c r="N147" s="323"/>
      <c r="O147" s="323"/>
      <c r="P147" s="323"/>
      <c r="Q147" s="137"/>
      <c r="R147" s="654"/>
      <c r="S147" s="654"/>
      <c r="T147" s="654"/>
      <c r="U147" s="654"/>
      <c r="V147" s="654"/>
      <c r="W147" s="654"/>
      <c r="X147" s="654"/>
      <c r="Y147" s="654"/>
      <c r="Z147" s="654"/>
      <c r="AA147" s="654"/>
      <c r="AB147" s="654"/>
      <c r="AC147" s="654"/>
      <c r="AD147" s="654"/>
      <c r="AE147" s="654"/>
      <c r="AF147" s="654"/>
      <c r="AG147" s="654"/>
      <c r="AH147" s="654"/>
      <c r="AI147" s="654"/>
      <c r="AJ147" s="654"/>
      <c r="AK147" s="654"/>
    </row>
    <row r="148" ht="15.75" customHeight="1">
      <c r="A148" s="654"/>
      <c r="B148" s="566">
        <v>4.0</v>
      </c>
      <c r="C148" s="269" t="s">
        <v>1684</v>
      </c>
      <c r="D148" s="323" t="s">
        <v>15</v>
      </c>
      <c r="E148" s="323"/>
      <c r="F148" s="323"/>
      <c r="G148" s="323"/>
      <c r="H148" s="323"/>
      <c r="I148" s="323"/>
      <c r="J148" s="323"/>
      <c r="K148" s="323"/>
      <c r="L148" s="323"/>
      <c r="M148" s="323"/>
      <c r="N148" s="323"/>
      <c r="O148" s="323"/>
      <c r="P148" s="323"/>
      <c r="Q148" s="137"/>
      <c r="R148" s="654"/>
      <c r="S148" s="654"/>
      <c r="T148" s="654"/>
      <c r="U148" s="654"/>
      <c r="V148" s="654"/>
      <c r="W148" s="654"/>
      <c r="X148" s="654"/>
      <c r="Y148" s="654"/>
      <c r="Z148" s="654"/>
      <c r="AA148" s="654"/>
      <c r="AB148" s="654"/>
      <c r="AC148" s="654"/>
      <c r="AD148" s="654"/>
      <c r="AE148" s="654"/>
      <c r="AF148" s="654"/>
      <c r="AG148" s="654"/>
      <c r="AH148" s="654"/>
      <c r="AI148" s="654"/>
      <c r="AJ148" s="654"/>
      <c r="AK148" s="654"/>
    </row>
    <row r="149" ht="15.75" customHeight="1">
      <c r="A149" s="654"/>
      <c r="B149" s="566">
        <v>5.0</v>
      </c>
      <c r="C149" s="269" t="s">
        <v>1686</v>
      </c>
      <c r="D149" s="323" t="s">
        <v>15</v>
      </c>
      <c r="E149" s="323"/>
      <c r="F149" s="323"/>
      <c r="G149" s="323"/>
      <c r="H149" s="323"/>
      <c r="I149" s="323"/>
      <c r="J149" s="323"/>
      <c r="K149" s="323"/>
      <c r="L149" s="323"/>
      <c r="M149" s="323"/>
      <c r="N149" s="323"/>
      <c r="O149" s="323"/>
      <c r="P149" s="323"/>
      <c r="Q149" s="137"/>
      <c r="R149" s="654"/>
      <c r="S149" s="654"/>
      <c r="T149" s="654"/>
      <c r="U149" s="654"/>
      <c r="V149" s="654"/>
      <c r="W149" s="654"/>
      <c r="X149" s="654"/>
      <c r="Y149" s="654"/>
      <c r="Z149" s="654"/>
      <c r="AA149" s="654"/>
      <c r="AB149" s="654"/>
      <c r="AC149" s="654"/>
      <c r="AD149" s="654"/>
      <c r="AE149" s="654"/>
      <c r="AF149" s="654"/>
      <c r="AG149" s="654"/>
      <c r="AH149" s="654"/>
      <c r="AI149" s="654"/>
      <c r="AJ149" s="654"/>
      <c r="AK149" s="654"/>
    </row>
    <row r="150" ht="15.75" customHeight="1">
      <c r="A150" s="654"/>
      <c r="B150" s="566">
        <v>6.0</v>
      </c>
      <c r="C150" s="269" t="s">
        <v>1687</v>
      </c>
      <c r="D150" s="323" t="s">
        <v>15</v>
      </c>
      <c r="E150" s="323"/>
      <c r="F150" s="323"/>
      <c r="G150" s="323"/>
      <c r="H150" s="323"/>
      <c r="I150" s="323"/>
      <c r="J150" s="323"/>
      <c r="K150" s="323"/>
      <c r="L150" s="323"/>
      <c r="M150" s="323"/>
      <c r="N150" s="323"/>
      <c r="O150" s="323"/>
      <c r="P150" s="323"/>
      <c r="Q150" s="137"/>
      <c r="R150" s="654"/>
      <c r="S150" s="654"/>
      <c r="T150" s="654"/>
      <c r="U150" s="654"/>
      <c r="V150" s="654"/>
      <c r="W150" s="654"/>
      <c r="X150" s="654"/>
      <c r="Y150" s="654"/>
      <c r="Z150" s="654"/>
      <c r="AA150" s="654"/>
      <c r="AB150" s="654"/>
      <c r="AC150" s="654"/>
      <c r="AD150" s="654"/>
      <c r="AE150" s="654"/>
      <c r="AF150" s="654"/>
      <c r="AG150" s="654"/>
      <c r="AH150" s="654"/>
      <c r="AI150" s="654"/>
      <c r="AJ150" s="654"/>
      <c r="AK150" s="654"/>
    </row>
    <row r="151" ht="15.75" customHeight="1">
      <c r="A151" s="654"/>
      <c r="B151" s="566">
        <v>7.0</v>
      </c>
      <c r="C151" s="269" t="s">
        <v>1702</v>
      </c>
      <c r="D151" s="323" t="s">
        <v>15</v>
      </c>
      <c r="E151" s="323"/>
      <c r="F151" s="323"/>
      <c r="G151" s="323"/>
      <c r="H151" s="323"/>
      <c r="I151" s="323"/>
      <c r="J151" s="323"/>
      <c r="K151" s="323"/>
      <c r="L151" s="323"/>
      <c r="M151" s="323"/>
      <c r="N151" s="323"/>
      <c r="O151" s="323"/>
      <c r="P151" s="323"/>
      <c r="Q151" s="137"/>
      <c r="R151" s="654"/>
      <c r="S151" s="654"/>
      <c r="T151" s="654"/>
      <c r="U151" s="654"/>
      <c r="V151" s="654"/>
      <c r="W151" s="654"/>
      <c r="X151" s="654"/>
      <c r="Y151" s="654"/>
      <c r="Z151" s="654"/>
      <c r="AA151" s="654"/>
      <c r="AB151" s="654"/>
      <c r="AC151" s="654"/>
      <c r="AD151" s="654"/>
      <c r="AE151" s="654"/>
      <c r="AF151" s="654"/>
      <c r="AG151" s="654"/>
      <c r="AH151" s="654"/>
      <c r="AI151" s="654"/>
      <c r="AJ151" s="654"/>
      <c r="AK151" s="654"/>
    </row>
    <row r="152" ht="15.75" customHeight="1">
      <c r="A152" s="654"/>
      <c r="B152" s="566">
        <v>8.0</v>
      </c>
      <c r="C152" s="269" t="s">
        <v>1703</v>
      </c>
      <c r="D152" s="323" t="s">
        <v>15</v>
      </c>
      <c r="E152" s="323"/>
      <c r="F152" s="323"/>
      <c r="G152" s="323"/>
      <c r="H152" s="323"/>
      <c r="I152" s="323"/>
      <c r="J152" s="323"/>
      <c r="K152" s="323"/>
      <c r="L152" s="323"/>
      <c r="M152" s="323"/>
      <c r="N152" s="323"/>
      <c r="O152" s="323"/>
      <c r="P152" s="323"/>
      <c r="Q152" s="137"/>
      <c r="R152" s="654"/>
      <c r="S152" s="654"/>
      <c r="T152" s="654"/>
      <c r="U152" s="654"/>
      <c r="V152" s="654"/>
      <c r="W152" s="654"/>
      <c r="X152" s="654"/>
      <c r="Y152" s="654"/>
      <c r="Z152" s="654"/>
      <c r="AA152" s="654"/>
      <c r="AB152" s="654"/>
      <c r="AC152" s="654"/>
      <c r="AD152" s="654"/>
      <c r="AE152" s="654"/>
      <c r="AF152" s="654"/>
      <c r="AG152" s="654"/>
      <c r="AH152" s="654"/>
      <c r="AI152" s="654"/>
      <c r="AJ152" s="654"/>
      <c r="AK152" s="654"/>
    </row>
    <row r="153" ht="15.75" customHeight="1">
      <c r="A153" s="654"/>
      <c r="B153" s="566">
        <v>9.0</v>
      </c>
      <c r="C153" s="269" t="s">
        <v>1688</v>
      </c>
      <c r="D153" s="323" t="s">
        <v>15</v>
      </c>
      <c r="E153" s="323"/>
      <c r="F153" s="323"/>
      <c r="G153" s="323"/>
      <c r="H153" s="323"/>
      <c r="I153" s="323"/>
      <c r="J153" s="323"/>
      <c r="K153" s="323"/>
      <c r="L153" s="323"/>
      <c r="M153" s="323"/>
      <c r="N153" s="323"/>
      <c r="O153" s="323"/>
      <c r="P153" s="323"/>
      <c r="Q153" s="137"/>
      <c r="R153" s="654"/>
      <c r="S153" s="654"/>
      <c r="T153" s="654"/>
      <c r="U153" s="654"/>
      <c r="V153" s="654"/>
      <c r="W153" s="654"/>
      <c r="X153" s="654"/>
      <c r="Y153" s="654"/>
      <c r="Z153" s="654"/>
      <c r="AA153" s="654"/>
      <c r="AB153" s="654"/>
      <c r="AC153" s="654"/>
      <c r="AD153" s="654"/>
      <c r="AE153" s="654"/>
      <c r="AF153" s="654"/>
      <c r="AG153" s="654"/>
      <c r="AH153" s="654"/>
      <c r="AI153" s="654"/>
      <c r="AJ153" s="654"/>
      <c r="AK153" s="654"/>
    </row>
    <row r="154" ht="15.75" customHeight="1">
      <c r="A154" s="654"/>
      <c r="B154" s="716" t="s">
        <v>1694</v>
      </c>
      <c r="C154" s="661" t="s">
        <v>1704</v>
      </c>
      <c r="D154" s="323"/>
      <c r="E154" s="661"/>
      <c r="F154" s="323"/>
      <c r="G154" s="323"/>
      <c r="H154" s="323"/>
      <c r="I154" s="323"/>
      <c r="J154" s="323"/>
      <c r="K154" s="323"/>
      <c r="L154" s="323"/>
      <c r="M154" s="323"/>
      <c r="N154" s="323"/>
      <c r="O154" s="323"/>
      <c r="P154" s="323"/>
      <c r="Q154" s="137"/>
      <c r="R154" s="654"/>
      <c r="S154" s="654"/>
      <c r="T154" s="654"/>
      <c r="U154" s="654"/>
      <c r="V154" s="654"/>
      <c r="W154" s="654"/>
      <c r="X154" s="654"/>
      <c r="Y154" s="654"/>
      <c r="Z154" s="654"/>
      <c r="AA154" s="654"/>
      <c r="AB154" s="654"/>
      <c r="AC154" s="654"/>
      <c r="AD154" s="654"/>
      <c r="AE154" s="654"/>
      <c r="AF154" s="654"/>
      <c r="AG154" s="654"/>
      <c r="AH154" s="654"/>
      <c r="AI154" s="654"/>
      <c r="AJ154" s="654"/>
      <c r="AK154" s="654"/>
    </row>
    <row r="155" ht="15.75" customHeight="1">
      <c r="A155" s="654"/>
      <c r="B155" s="566">
        <v>1.0</v>
      </c>
      <c r="C155" s="323" t="s">
        <v>1677</v>
      </c>
      <c r="D155" s="323" t="s">
        <v>15</v>
      </c>
      <c r="E155" s="722"/>
      <c r="F155" s="722"/>
      <c r="G155" s="722"/>
      <c r="H155" s="323"/>
      <c r="I155" s="323"/>
      <c r="J155" s="323"/>
      <c r="K155" s="323"/>
      <c r="L155" s="323"/>
      <c r="M155" s="323"/>
      <c r="N155" s="323"/>
      <c r="O155" s="323"/>
      <c r="P155" s="323"/>
      <c r="Q155" s="137"/>
      <c r="R155" s="654"/>
      <c r="S155" s="654"/>
      <c r="T155" s="654"/>
      <c r="U155" s="654"/>
      <c r="V155" s="654"/>
      <c r="W155" s="654"/>
      <c r="X155" s="654"/>
      <c r="Y155" s="654"/>
      <c r="Z155" s="654"/>
      <c r="AA155" s="654"/>
      <c r="AB155" s="654"/>
      <c r="AC155" s="654"/>
      <c r="AD155" s="654"/>
      <c r="AE155" s="654"/>
      <c r="AF155" s="654"/>
      <c r="AG155" s="654"/>
      <c r="AH155" s="654"/>
      <c r="AI155" s="654"/>
      <c r="AJ155" s="654"/>
      <c r="AK155" s="654"/>
    </row>
    <row r="156" ht="15.75" customHeight="1">
      <c r="A156" s="654"/>
      <c r="B156" s="566">
        <v>2.0</v>
      </c>
      <c r="C156" s="269" t="s">
        <v>1692</v>
      </c>
      <c r="D156" s="323" t="s">
        <v>15</v>
      </c>
      <c r="E156" s="722">
        <v>3.0</v>
      </c>
      <c r="F156" s="722"/>
      <c r="G156" s="722"/>
      <c r="H156" s="323"/>
      <c r="I156" s="323"/>
      <c r="J156" s="323"/>
      <c r="K156" s="323"/>
      <c r="L156" s="323"/>
      <c r="M156" s="323"/>
      <c r="N156" s="323"/>
      <c r="O156" s="323"/>
      <c r="P156" s="323"/>
      <c r="Q156" s="137"/>
      <c r="R156" s="654"/>
      <c r="S156" s="654"/>
      <c r="T156" s="654"/>
      <c r="U156" s="654"/>
      <c r="V156" s="654"/>
      <c r="W156" s="654"/>
      <c r="X156" s="654"/>
      <c r="Y156" s="654"/>
      <c r="Z156" s="654"/>
      <c r="AA156" s="654"/>
      <c r="AB156" s="654"/>
      <c r="AC156" s="654"/>
      <c r="AD156" s="654"/>
      <c r="AE156" s="654"/>
      <c r="AF156" s="654"/>
      <c r="AG156" s="654"/>
      <c r="AH156" s="654"/>
      <c r="AI156" s="654"/>
      <c r="AJ156" s="654"/>
      <c r="AK156" s="654"/>
    </row>
    <row r="157" ht="15.75" customHeight="1">
      <c r="A157" s="654"/>
      <c r="B157" s="566">
        <v>3.0</v>
      </c>
      <c r="C157" s="269" t="s">
        <v>1680</v>
      </c>
      <c r="D157" s="323" t="s">
        <v>15</v>
      </c>
      <c r="E157" s="722"/>
      <c r="F157" s="722"/>
      <c r="G157" s="722"/>
      <c r="H157" s="323"/>
      <c r="I157" s="323"/>
      <c r="J157" s="323"/>
      <c r="K157" s="323"/>
      <c r="L157" s="323"/>
      <c r="M157" s="323"/>
      <c r="N157" s="323"/>
      <c r="O157" s="323"/>
      <c r="P157" s="323"/>
      <c r="Q157" s="137"/>
      <c r="R157" s="654"/>
      <c r="S157" s="654"/>
      <c r="T157" s="654"/>
      <c r="U157" s="654"/>
      <c r="V157" s="654"/>
      <c r="W157" s="654"/>
      <c r="X157" s="654"/>
      <c r="Y157" s="654"/>
      <c r="Z157" s="654"/>
      <c r="AA157" s="654"/>
      <c r="AB157" s="654"/>
      <c r="AC157" s="654"/>
      <c r="AD157" s="654"/>
      <c r="AE157" s="654"/>
      <c r="AF157" s="654"/>
      <c r="AG157" s="654"/>
      <c r="AH157" s="654"/>
      <c r="AI157" s="654"/>
      <c r="AJ157" s="654"/>
      <c r="AK157" s="654"/>
    </row>
    <row r="158" ht="15.75" customHeight="1">
      <c r="A158" s="654"/>
      <c r="B158" s="566">
        <v>4.0</v>
      </c>
      <c r="C158" s="269" t="s">
        <v>1684</v>
      </c>
      <c r="D158" s="323" t="s">
        <v>15</v>
      </c>
      <c r="E158" s="722">
        <v>2.0</v>
      </c>
      <c r="F158" s="722"/>
      <c r="G158" s="722"/>
      <c r="H158" s="323"/>
      <c r="I158" s="323"/>
      <c r="J158" s="323"/>
      <c r="K158" s="323"/>
      <c r="L158" s="323"/>
      <c r="M158" s="323"/>
      <c r="N158" s="323"/>
      <c r="O158" s="323"/>
      <c r="P158" s="323"/>
      <c r="Q158" s="137"/>
      <c r="R158" s="654"/>
      <c r="S158" s="654"/>
      <c r="T158" s="654"/>
      <c r="U158" s="654"/>
      <c r="V158" s="654"/>
      <c r="W158" s="654"/>
      <c r="X158" s="654"/>
      <c r="Y158" s="654"/>
      <c r="Z158" s="654"/>
      <c r="AA158" s="654"/>
      <c r="AB158" s="654"/>
      <c r="AC158" s="654"/>
      <c r="AD158" s="654"/>
      <c r="AE158" s="654"/>
      <c r="AF158" s="654"/>
      <c r="AG158" s="654"/>
      <c r="AH158" s="654"/>
      <c r="AI158" s="654"/>
      <c r="AJ158" s="654"/>
      <c r="AK158" s="654"/>
    </row>
    <row r="159" ht="15.75" customHeight="1">
      <c r="A159" s="654"/>
      <c r="B159" s="566">
        <v>5.0</v>
      </c>
      <c r="C159" s="269" t="s">
        <v>1686</v>
      </c>
      <c r="D159" s="323" t="s">
        <v>15</v>
      </c>
      <c r="E159" s="722">
        <v>8.0</v>
      </c>
      <c r="F159" s="722"/>
      <c r="G159" s="722"/>
      <c r="H159" s="323"/>
      <c r="I159" s="323"/>
      <c r="J159" s="323"/>
      <c r="K159" s="323"/>
      <c r="L159" s="323"/>
      <c r="M159" s="323"/>
      <c r="N159" s="323"/>
      <c r="O159" s="323"/>
      <c r="P159" s="323"/>
      <c r="Q159" s="137"/>
      <c r="R159" s="654"/>
      <c r="S159" s="654"/>
      <c r="T159" s="654"/>
      <c r="U159" s="654"/>
      <c r="V159" s="654"/>
      <c r="W159" s="654"/>
      <c r="X159" s="654"/>
      <c r="Y159" s="654"/>
      <c r="Z159" s="654"/>
      <c r="AA159" s="654"/>
      <c r="AB159" s="654"/>
      <c r="AC159" s="654"/>
      <c r="AD159" s="654"/>
      <c r="AE159" s="654"/>
      <c r="AF159" s="654"/>
      <c r="AG159" s="654"/>
      <c r="AH159" s="654"/>
      <c r="AI159" s="654"/>
      <c r="AJ159" s="654"/>
      <c r="AK159" s="654"/>
    </row>
    <row r="160" ht="15.75" customHeight="1">
      <c r="A160" s="654"/>
      <c r="B160" s="566">
        <v>6.0</v>
      </c>
      <c r="C160" s="269" t="s">
        <v>1687</v>
      </c>
      <c r="D160" s="323" t="s">
        <v>15</v>
      </c>
      <c r="E160" s="722">
        <v>1.0</v>
      </c>
      <c r="F160" s="722"/>
      <c r="G160" s="722"/>
      <c r="H160" s="323"/>
      <c r="I160" s="323"/>
      <c r="J160" s="323"/>
      <c r="K160" s="323"/>
      <c r="L160" s="323"/>
      <c r="M160" s="323"/>
      <c r="N160" s="323"/>
      <c r="O160" s="323"/>
      <c r="P160" s="323"/>
      <c r="Q160" s="137"/>
      <c r="R160" s="654"/>
      <c r="S160" s="654"/>
      <c r="T160" s="654"/>
      <c r="U160" s="654"/>
      <c r="V160" s="654"/>
      <c r="W160" s="654"/>
      <c r="X160" s="654"/>
      <c r="Y160" s="654"/>
      <c r="Z160" s="654"/>
      <c r="AA160" s="654"/>
      <c r="AB160" s="654"/>
      <c r="AC160" s="654"/>
      <c r="AD160" s="654"/>
      <c r="AE160" s="654"/>
      <c r="AF160" s="654"/>
      <c r="AG160" s="654"/>
      <c r="AH160" s="654"/>
      <c r="AI160" s="654"/>
      <c r="AJ160" s="654"/>
      <c r="AK160" s="654"/>
    </row>
    <row r="161" ht="15.75" customHeight="1">
      <c r="A161" s="654"/>
      <c r="B161" s="566">
        <v>7.0</v>
      </c>
      <c r="C161" s="269" t="s">
        <v>1702</v>
      </c>
      <c r="D161" s="323" t="s">
        <v>15</v>
      </c>
      <c r="E161" s="722">
        <v>8.0</v>
      </c>
      <c r="F161" s="722"/>
      <c r="G161" s="722"/>
      <c r="H161" s="323"/>
      <c r="I161" s="323"/>
      <c r="J161" s="323"/>
      <c r="K161" s="323"/>
      <c r="L161" s="323"/>
      <c r="M161" s="323"/>
      <c r="N161" s="323"/>
      <c r="O161" s="323"/>
      <c r="P161" s="323"/>
      <c r="Q161" s="137"/>
      <c r="R161" s="654"/>
      <c r="S161" s="654"/>
      <c r="T161" s="654"/>
      <c r="U161" s="654"/>
      <c r="V161" s="654"/>
      <c r="W161" s="654"/>
      <c r="X161" s="654"/>
      <c r="Y161" s="654"/>
      <c r="Z161" s="654"/>
      <c r="AA161" s="654"/>
      <c r="AB161" s="654"/>
      <c r="AC161" s="654"/>
      <c r="AD161" s="654"/>
      <c r="AE161" s="654"/>
      <c r="AF161" s="654"/>
      <c r="AG161" s="654"/>
      <c r="AH161" s="654"/>
      <c r="AI161" s="654"/>
      <c r="AJ161" s="654"/>
      <c r="AK161" s="654"/>
    </row>
    <row r="162" ht="15.75" customHeight="1">
      <c r="A162" s="654"/>
      <c r="B162" s="566">
        <v>8.0</v>
      </c>
      <c r="C162" s="269" t="s">
        <v>1703</v>
      </c>
      <c r="D162" s="323" t="s">
        <v>15</v>
      </c>
      <c r="E162" s="722">
        <v>8.0</v>
      </c>
      <c r="F162" s="722"/>
      <c r="G162" s="722"/>
      <c r="H162" s="323"/>
      <c r="I162" s="323"/>
      <c r="J162" s="323"/>
      <c r="K162" s="323"/>
      <c r="L162" s="323"/>
      <c r="M162" s="323"/>
      <c r="N162" s="323"/>
      <c r="O162" s="323"/>
      <c r="P162" s="323"/>
      <c r="Q162" s="137"/>
      <c r="R162" s="654"/>
      <c r="S162" s="654"/>
      <c r="T162" s="654"/>
      <c r="U162" s="654"/>
      <c r="V162" s="654"/>
      <c r="W162" s="654"/>
      <c r="X162" s="654"/>
      <c r="Y162" s="654"/>
      <c r="Z162" s="654"/>
      <c r="AA162" s="654"/>
      <c r="AB162" s="654"/>
      <c r="AC162" s="654"/>
      <c r="AD162" s="654"/>
      <c r="AE162" s="654"/>
      <c r="AF162" s="654"/>
      <c r="AG162" s="654"/>
      <c r="AH162" s="654"/>
      <c r="AI162" s="654"/>
      <c r="AJ162" s="654"/>
      <c r="AK162" s="654"/>
    </row>
    <row r="163" ht="15.75" customHeight="1">
      <c r="A163" s="654"/>
      <c r="B163" s="566">
        <v>9.0</v>
      </c>
      <c r="C163" s="269" t="s">
        <v>1705</v>
      </c>
      <c r="D163" s="323" t="s">
        <v>15</v>
      </c>
      <c r="E163" s="658">
        <v>2.0</v>
      </c>
      <c r="F163" s="323"/>
      <c r="G163" s="323"/>
      <c r="H163" s="323"/>
      <c r="I163" s="323"/>
      <c r="J163" s="323"/>
      <c r="K163" s="323"/>
      <c r="L163" s="323"/>
      <c r="M163" s="323"/>
      <c r="N163" s="323"/>
      <c r="O163" s="323"/>
      <c r="P163" s="323"/>
      <c r="Q163" s="137"/>
      <c r="R163" s="654"/>
      <c r="S163" s="654"/>
      <c r="T163" s="654"/>
      <c r="U163" s="654"/>
      <c r="V163" s="654"/>
      <c r="W163" s="654"/>
      <c r="X163" s="654"/>
      <c r="Y163" s="654"/>
      <c r="Z163" s="654"/>
      <c r="AA163" s="654"/>
      <c r="AB163" s="654"/>
      <c r="AC163" s="654"/>
      <c r="AD163" s="654"/>
      <c r="AE163" s="654"/>
      <c r="AF163" s="654"/>
      <c r="AG163" s="654"/>
      <c r="AH163" s="654"/>
      <c r="AI163" s="654"/>
      <c r="AJ163" s="654"/>
      <c r="AK163" s="654"/>
    </row>
    <row r="164" ht="15.75" customHeight="1">
      <c r="A164" s="654"/>
      <c r="B164" s="566">
        <v>10.0</v>
      </c>
      <c r="C164" s="335" t="s">
        <v>1688</v>
      </c>
      <c r="D164" s="339" t="s">
        <v>15</v>
      </c>
      <c r="E164" s="674"/>
      <c r="F164" s="339"/>
      <c r="G164" s="339"/>
      <c r="H164" s="339"/>
      <c r="I164" s="339"/>
      <c r="J164" s="339"/>
      <c r="K164" s="339"/>
      <c r="L164" s="339"/>
      <c r="M164" s="339"/>
      <c r="N164" s="339"/>
      <c r="O164" s="323"/>
      <c r="P164" s="323"/>
      <c r="Q164" s="724"/>
      <c r="R164" s="654"/>
      <c r="S164" s="654"/>
      <c r="T164" s="654"/>
      <c r="U164" s="654"/>
      <c r="V164" s="654"/>
      <c r="W164" s="654"/>
      <c r="X164" s="654"/>
      <c r="Y164" s="654"/>
      <c r="Z164" s="654"/>
      <c r="AA164" s="654"/>
      <c r="AB164" s="654"/>
      <c r="AC164" s="654"/>
      <c r="AD164" s="654"/>
      <c r="AE164" s="654"/>
      <c r="AF164" s="654"/>
      <c r="AG164" s="654"/>
      <c r="AH164" s="654"/>
      <c r="AI164" s="654"/>
      <c r="AJ164" s="654"/>
      <c r="AK164" s="654"/>
    </row>
    <row r="165" ht="15.75" customHeight="1">
      <c r="A165" s="654"/>
      <c r="B165" s="725"/>
      <c r="C165" s="344"/>
      <c r="D165" s="344"/>
      <c r="E165" s="344"/>
      <c r="F165" s="344"/>
      <c r="G165" s="344"/>
      <c r="H165" s="344"/>
      <c r="I165" s="344"/>
      <c r="J165" s="344"/>
      <c r="K165" s="344"/>
      <c r="L165" s="344"/>
      <c r="M165" s="344"/>
      <c r="N165" s="344"/>
      <c r="O165" s="344"/>
      <c r="P165" s="344"/>
      <c r="Q165" s="726"/>
      <c r="R165" s="654"/>
      <c r="S165" s="654"/>
      <c r="T165" s="654"/>
      <c r="U165" s="654"/>
      <c r="V165" s="654"/>
      <c r="W165" s="654"/>
      <c r="X165" s="654"/>
      <c r="Y165" s="654"/>
      <c r="Z165" s="654"/>
      <c r="AA165" s="654"/>
      <c r="AB165" s="654"/>
      <c r="AC165" s="654"/>
      <c r="AD165" s="654"/>
      <c r="AE165" s="654"/>
      <c r="AF165" s="654"/>
      <c r="AG165" s="654"/>
      <c r="AH165" s="654"/>
      <c r="AI165" s="654"/>
      <c r="AJ165" s="654"/>
      <c r="AK165" s="654"/>
    </row>
    <row r="166" ht="15.75" customHeight="1">
      <c r="A166" s="654"/>
      <c r="B166" s="121"/>
      <c r="C166" s="121"/>
      <c r="D166" s="121"/>
      <c r="E166" s="121"/>
      <c r="F166" s="121"/>
      <c r="G166" s="121"/>
      <c r="H166" s="121"/>
      <c r="I166" s="121"/>
      <c r="J166" s="121"/>
      <c r="K166" s="121"/>
      <c r="L166" s="121"/>
      <c r="M166" s="121"/>
      <c r="N166" s="121"/>
      <c r="O166" s="121"/>
      <c r="P166" s="121"/>
      <c r="Q166" s="121"/>
      <c r="R166" s="654"/>
      <c r="S166" s="654"/>
      <c r="T166" s="654"/>
      <c r="U166" s="654"/>
      <c r="V166" s="654"/>
      <c r="W166" s="654"/>
      <c r="X166" s="654"/>
      <c r="Y166" s="654"/>
      <c r="Z166" s="654"/>
      <c r="AA166" s="654"/>
      <c r="AB166" s="654"/>
      <c r="AC166" s="654"/>
      <c r="AD166" s="654"/>
      <c r="AE166" s="654"/>
      <c r="AF166" s="654"/>
      <c r="AG166" s="654"/>
      <c r="AH166" s="654"/>
      <c r="AI166" s="654"/>
      <c r="AJ166" s="654"/>
      <c r="AK166" s="654"/>
    </row>
    <row r="167" ht="15.75" customHeight="1">
      <c r="A167" s="654"/>
      <c r="B167" s="658"/>
      <c r="C167" s="658"/>
      <c r="D167" s="658"/>
      <c r="E167" s="658"/>
      <c r="F167" s="658"/>
      <c r="G167" s="658"/>
      <c r="H167" s="658"/>
      <c r="I167" s="658"/>
      <c r="J167" s="658"/>
      <c r="K167" s="658"/>
      <c r="L167" s="658"/>
      <c r="M167" s="654"/>
      <c r="N167" s="654"/>
      <c r="O167" s="654"/>
      <c r="P167" s="654"/>
      <c r="Q167" s="654"/>
      <c r="R167" s="654"/>
      <c r="S167" s="654"/>
      <c r="T167" s="654"/>
      <c r="U167" s="654"/>
      <c r="V167" s="654"/>
      <c r="W167" s="654"/>
      <c r="X167" s="654"/>
      <c r="Y167" s="654"/>
      <c r="Z167" s="654"/>
      <c r="AA167" s="654"/>
      <c r="AB167" s="654"/>
      <c r="AC167" s="654"/>
      <c r="AD167" s="654"/>
      <c r="AE167" s="654"/>
      <c r="AF167" s="654"/>
      <c r="AG167" s="654"/>
      <c r="AH167" s="654"/>
      <c r="AI167" s="654"/>
      <c r="AJ167" s="654"/>
      <c r="AK167" s="654"/>
    </row>
    <row r="168" ht="15.75" customHeight="1">
      <c r="A168" s="654"/>
      <c r="B168" s="658"/>
      <c r="C168" s="658"/>
      <c r="D168" s="658"/>
      <c r="E168" s="658"/>
      <c r="F168" s="658"/>
      <c r="G168" s="658"/>
      <c r="H168" s="658"/>
      <c r="I168" s="658"/>
      <c r="J168" s="658"/>
      <c r="K168" s="658"/>
      <c r="L168" s="658"/>
      <c r="M168" s="654"/>
      <c r="N168" s="654"/>
      <c r="O168" s="654"/>
      <c r="P168" s="654"/>
      <c r="Q168" s="654"/>
      <c r="R168" s="654"/>
      <c r="S168" s="654"/>
      <c r="T168" s="654"/>
      <c r="U168" s="654"/>
      <c r="V168" s="654"/>
      <c r="W168" s="654"/>
      <c r="X168" s="654"/>
      <c r="Y168" s="654"/>
      <c r="Z168" s="654"/>
      <c r="AA168" s="654"/>
      <c r="AB168" s="654"/>
      <c r="AC168" s="654"/>
      <c r="AD168" s="654"/>
      <c r="AE168" s="654"/>
      <c r="AF168" s="654"/>
      <c r="AG168" s="654"/>
      <c r="AH168" s="654"/>
      <c r="AI168" s="654"/>
      <c r="AJ168" s="654"/>
      <c r="AK168" s="654"/>
    </row>
    <row r="169" ht="15.75" customHeight="1">
      <c r="A169" s="654"/>
      <c r="B169" s="658"/>
      <c r="C169" s="658"/>
      <c r="D169" s="658"/>
      <c r="E169" s="658"/>
      <c r="F169" s="658"/>
      <c r="G169" s="658"/>
      <c r="H169" s="658"/>
      <c r="I169" s="658"/>
      <c r="J169" s="658"/>
      <c r="K169" s="658"/>
      <c r="L169" s="658"/>
      <c r="M169" s="654"/>
      <c r="N169" s="654"/>
      <c r="O169" s="654"/>
      <c r="P169" s="654"/>
      <c r="Q169" s="654"/>
      <c r="R169" s="654"/>
      <c r="S169" s="654"/>
      <c r="T169" s="654"/>
      <c r="U169" s="654"/>
      <c r="V169" s="654"/>
      <c r="W169" s="654"/>
      <c r="X169" s="654"/>
      <c r="Y169" s="654"/>
      <c r="Z169" s="654"/>
      <c r="AA169" s="654"/>
      <c r="AB169" s="654"/>
      <c r="AC169" s="654"/>
      <c r="AD169" s="654"/>
      <c r="AE169" s="654"/>
      <c r="AF169" s="654"/>
      <c r="AG169" s="654"/>
      <c r="AH169" s="654"/>
      <c r="AI169" s="654"/>
      <c r="AJ169" s="654"/>
      <c r="AK169" s="654"/>
    </row>
    <row r="170" ht="15.75" customHeight="1">
      <c r="A170" s="654"/>
      <c r="B170" s="658"/>
      <c r="C170" s="658"/>
      <c r="D170" s="658"/>
      <c r="E170" s="658"/>
      <c r="F170" s="658"/>
      <c r="G170" s="658"/>
      <c r="H170" s="658"/>
      <c r="I170" s="658"/>
      <c r="J170" s="658"/>
      <c r="K170" s="658"/>
      <c r="L170" s="658"/>
      <c r="M170" s="654"/>
      <c r="N170" s="654"/>
      <c r="O170" s="654"/>
      <c r="P170" s="654"/>
      <c r="Q170" s="654"/>
      <c r="R170" s="654"/>
      <c r="S170" s="654"/>
      <c r="T170" s="654"/>
      <c r="U170" s="654"/>
      <c r="V170" s="654"/>
      <c r="W170" s="654"/>
      <c r="X170" s="654"/>
      <c r="Y170" s="654"/>
      <c r="Z170" s="654"/>
      <c r="AA170" s="654"/>
      <c r="AB170" s="654"/>
      <c r="AC170" s="654"/>
      <c r="AD170" s="654"/>
      <c r="AE170" s="654"/>
      <c r="AF170" s="654"/>
      <c r="AG170" s="654"/>
      <c r="AH170" s="654"/>
      <c r="AI170" s="654"/>
      <c r="AJ170" s="654"/>
      <c r="AK170" s="654"/>
    </row>
    <row r="171" ht="15.75" customHeight="1">
      <c r="A171" s="654"/>
      <c r="B171" s="658"/>
      <c r="C171" s="658"/>
      <c r="D171" s="658"/>
      <c r="E171" s="658"/>
      <c r="F171" s="658"/>
      <c r="G171" s="658"/>
      <c r="H171" s="658"/>
      <c r="I171" s="658"/>
      <c r="J171" s="658"/>
      <c r="K171" s="658"/>
      <c r="L171" s="658"/>
      <c r="M171" s="654"/>
      <c r="N171" s="654"/>
      <c r="O171" s="654"/>
      <c r="P171" s="654"/>
      <c r="Q171" s="654"/>
      <c r="R171" s="654"/>
      <c r="S171" s="654"/>
      <c r="T171" s="654"/>
      <c r="U171" s="654"/>
      <c r="V171" s="654"/>
      <c r="W171" s="654"/>
      <c r="X171" s="654"/>
      <c r="Y171" s="654"/>
      <c r="Z171" s="654"/>
      <c r="AA171" s="654"/>
      <c r="AB171" s="654"/>
      <c r="AC171" s="654"/>
      <c r="AD171" s="654"/>
      <c r="AE171" s="654"/>
      <c r="AF171" s="654"/>
      <c r="AG171" s="654"/>
      <c r="AH171" s="654"/>
      <c r="AI171" s="654"/>
      <c r="AJ171" s="654"/>
      <c r="AK171" s="654"/>
    </row>
    <row r="172" ht="15.75" customHeight="1">
      <c r="A172" s="654"/>
      <c r="B172" s="658"/>
      <c r="C172" s="658"/>
      <c r="D172" s="658"/>
      <c r="E172" s="658"/>
      <c r="F172" s="658"/>
      <c r="G172" s="658"/>
      <c r="H172" s="658"/>
      <c r="I172" s="658"/>
      <c r="J172" s="658"/>
      <c r="K172" s="658"/>
      <c r="L172" s="658"/>
      <c r="M172" s="654"/>
      <c r="N172" s="654"/>
      <c r="O172" s="654"/>
      <c r="P172" s="654"/>
      <c r="Q172" s="654"/>
      <c r="R172" s="654"/>
      <c r="S172" s="654"/>
      <c r="T172" s="654"/>
      <c r="U172" s="654"/>
      <c r="V172" s="654"/>
      <c r="W172" s="654"/>
      <c r="X172" s="654"/>
      <c r="Y172" s="654"/>
      <c r="Z172" s="654"/>
      <c r="AA172" s="654"/>
      <c r="AB172" s="654"/>
      <c r="AC172" s="654"/>
      <c r="AD172" s="654"/>
      <c r="AE172" s="654"/>
      <c r="AF172" s="654"/>
      <c r="AG172" s="654"/>
      <c r="AH172" s="654"/>
      <c r="AI172" s="654"/>
      <c r="AJ172" s="654"/>
      <c r="AK172" s="654"/>
    </row>
    <row r="173" ht="15.75" customHeight="1">
      <c r="A173" s="654"/>
      <c r="B173" s="658"/>
      <c r="C173" s="658"/>
      <c r="D173" s="658"/>
      <c r="E173" s="658"/>
      <c r="F173" s="658"/>
      <c r="G173" s="658"/>
      <c r="H173" s="658"/>
      <c r="I173" s="658"/>
      <c r="J173" s="658"/>
      <c r="K173" s="658"/>
      <c r="L173" s="658"/>
      <c r="M173" s="654"/>
      <c r="N173" s="654"/>
      <c r="O173" s="654"/>
      <c r="P173" s="654"/>
      <c r="Q173" s="654"/>
      <c r="R173" s="654"/>
      <c r="S173" s="654"/>
      <c r="T173" s="654"/>
      <c r="U173" s="654"/>
      <c r="V173" s="654"/>
      <c r="W173" s="654"/>
      <c r="X173" s="654"/>
      <c r="Y173" s="654"/>
      <c r="Z173" s="654"/>
      <c r="AA173" s="654"/>
      <c r="AB173" s="654"/>
      <c r="AC173" s="654"/>
      <c r="AD173" s="654"/>
      <c r="AE173" s="654"/>
      <c r="AF173" s="654"/>
      <c r="AG173" s="654"/>
      <c r="AH173" s="654"/>
      <c r="AI173" s="654"/>
      <c r="AJ173" s="654"/>
      <c r="AK173" s="654"/>
    </row>
    <row r="174" ht="15.75" customHeight="1">
      <c r="A174" s="654"/>
      <c r="B174" s="658"/>
      <c r="C174" s="658"/>
      <c r="D174" s="658"/>
      <c r="E174" s="658"/>
      <c r="F174" s="658"/>
      <c r="G174" s="658"/>
      <c r="H174" s="658"/>
      <c r="I174" s="658"/>
      <c r="J174" s="658"/>
      <c r="K174" s="658"/>
      <c r="L174" s="658"/>
      <c r="M174" s="654"/>
      <c r="N174" s="654"/>
      <c r="O174" s="654"/>
      <c r="P174" s="654"/>
      <c r="Q174" s="654"/>
      <c r="R174" s="654"/>
      <c r="S174" s="654"/>
      <c r="T174" s="654"/>
      <c r="U174" s="654"/>
      <c r="V174" s="654"/>
      <c r="W174" s="654"/>
      <c r="X174" s="654"/>
      <c r="Y174" s="654"/>
      <c r="Z174" s="654"/>
      <c r="AA174" s="654"/>
      <c r="AB174" s="654"/>
      <c r="AC174" s="654"/>
      <c r="AD174" s="654"/>
      <c r="AE174" s="654"/>
      <c r="AF174" s="654"/>
      <c r="AG174" s="654"/>
      <c r="AH174" s="654"/>
      <c r="AI174" s="654"/>
      <c r="AJ174" s="654"/>
      <c r="AK174" s="654"/>
    </row>
    <row r="175" ht="15.75" customHeight="1">
      <c r="A175" s="654"/>
      <c r="B175" s="658"/>
      <c r="C175" s="658"/>
      <c r="D175" s="658"/>
      <c r="E175" s="658"/>
      <c r="F175" s="658"/>
      <c r="G175" s="658"/>
      <c r="H175" s="658"/>
      <c r="I175" s="658"/>
      <c r="J175" s="658"/>
      <c r="K175" s="658"/>
      <c r="L175" s="658"/>
      <c r="M175" s="654"/>
      <c r="N175" s="654"/>
      <c r="O175" s="654"/>
      <c r="P175" s="654"/>
      <c r="Q175" s="654"/>
      <c r="R175" s="654"/>
      <c r="S175" s="654"/>
      <c r="T175" s="654"/>
      <c r="U175" s="654"/>
      <c r="V175" s="654"/>
      <c r="W175" s="654"/>
      <c r="X175" s="654"/>
      <c r="Y175" s="654"/>
      <c r="Z175" s="654"/>
      <c r="AA175" s="654"/>
      <c r="AB175" s="654"/>
      <c r="AC175" s="654"/>
      <c r="AD175" s="654"/>
      <c r="AE175" s="654"/>
      <c r="AF175" s="654"/>
      <c r="AG175" s="654"/>
      <c r="AH175" s="654"/>
      <c r="AI175" s="654"/>
      <c r="AJ175" s="654"/>
      <c r="AK175" s="654"/>
    </row>
    <row r="176" ht="15.75" customHeight="1">
      <c r="A176" s="654"/>
      <c r="B176" s="658"/>
      <c r="C176" s="658"/>
      <c r="D176" s="658"/>
      <c r="E176" s="658"/>
      <c r="F176" s="658"/>
      <c r="G176" s="658"/>
      <c r="H176" s="658"/>
      <c r="I176" s="658"/>
      <c r="J176" s="658"/>
      <c r="K176" s="658"/>
      <c r="L176" s="658"/>
      <c r="M176" s="654"/>
      <c r="N176" s="654"/>
      <c r="O176" s="654"/>
      <c r="P176" s="654"/>
      <c r="Q176" s="654"/>
      <c r="R176" s="654"/>
      <c r="S176" s="654"/>
      <c r="T176" s="654"/>
      <c r="U176" s="654"/>
      <c r="V176" s="654"/>
      <c r="W176" s="654"/>
      <c r="X176" s="654"/>
      <c r="Y176" s="654"/>
      <c r="Z176" s="654"/>
      <c r="AA176" s="654"/>
      <c r="AB176" s="654"/>
      <c r="AC176" s="654"/>
      <c r="AD176" s="654"/>
      <c r="AE176" s="654"/>
      <c r="AF176" s="654"/>
      <c r="AG176" s="654"/>
      <c r="AH176" s="654"/>
      <c r="AI176" s="654"/>
      <c r="AJ176" s="654"/>
      <c r="AK176" s="654"/>
    </row>
    <row r="177" ht="15.75" customHeight="1">
      <c r="A177" s="654"/>
      <c r="B177" s="658"/>
      <c r="C177" s="658"/>
      <c r="D177" s="658"/>
      <c r="E177" s="658"/>
      <c r="F177" s="658"/>
      <c r="G177" s="658"/>
      <c r="H177" s="658"/>
      <c r="I177" s="658"/>
      <c r="J177" s="658"/>
      <c r="K177" s="658"/>
      <c r="L177" s="658"/>
      <c r="M177" s="654"/>
      <c r="N177" s="654"/>
      <c r="O177" s="654"/>
      <c r="P177" s="654"/>
      <c r="Q177" s="654"/>
      <c r="R177" s="654"/>
      <c r="S177" s="654"/>
      <c r="T177" s="654"/>
      <c r="U177" s="654"/>
      <c r="V177" s="654"/>
      <c r="W177" s="654"/>
      <c r="X177" s="654"/>
      <c r="Y177" s="654"/>
      <c r="Z177" s="654"/>
      <c r="AA177" s="654"/>
      <c r="AB177" s="654"/>
      <c r="AC177" s="654"/>
      <c r="AD177" s="654"/>
      <c r="AE177" s="654"/>
      <c r="AF177" s="654"/>
      <c r="AG177" s="654"/>
      <c r="AH177" s="654"/>
      <c r="AI177" s="654"/>
      <c r="AJ177" s="654"/>
      <c r="AK177" s="654"/>
    </row>
    <row r="178" ht="15.75" customHeight="1">
      <c r="A178" s="654"/>
      <c r="B178" s="658"/>
      <c r="C178" s="658"/>
      <c r="D178" s="658"/>
      <c r="E178" s="658"/>
      <c r="F178" s="658"/>
      <c r="G178" s="658"/>
      <c r="H178" s="658"/>
      <c r="I178" s="658"/>
      <c r="J178" s="658"/>
      <c r="K178" s="658"/>
      <c r="L178" s="658"/>
      <c r="M178" s="654"/>
      <c r="N178" s="654"/>
      <c r="O178" s="654"/>
      <c r="P178" s="654"/>
      <c r="Q178" s="654"/>
      <c r="R178" s="654"/>
      <c r="S178" s="654"/>
      <c r="T178" s="654"/>
      <c r="U178" s="654"/>
      <c r="V178" s="654"/>
      <c r="W178" s="654"/>
      <c r="X178" s="654"/>
      <c r="Y178" s="654"/>
      <c r="Z178" s="654"/>
      <c r="AA178" s="654"/>
      <c r="AB178" s="654"/>
      <c r="AC178" s="654"/>
      <c r="AD178" s="654"/>
      <c r="AE178" s="654"/>
      <c r="AF178" s="654"/>
      <c r="AG178" s="654"/>
      <c r="AH178" s="654"/>
      <c r="AI178" s="654"/>
      <c r="AJ178" s="654"/>
      <c r="AK178" s="654"/>
    </row>
    <row r="179" ht="15.75" customHeight="1">
      <c r="A179" s="654"/>
      <c r="B179" s="658"/>
      <c r="C179" s="658"/>
      <c r="D179" s="658"/>
      <c r="E179" s="658"/>
      <c r="F179" s="658"/>
      <c r="G179" s="658"/>
      <c r="H179" s="658"/>
      <c r="I179" s="658"/>
      <c r="J179" s="658"/>
      <c r="K179" s="658"/>
      <c r="L179" s="658"/>
      <c r="M179" s="654"/>
      <c r="N179" s="654"/>
      <c r="O179" s="654"/>
      <c r="P179" s="654"/>
      <c r="Q179" s="654"/>
      <c r="R179" s="654"/>
      <c r="S179" s="654"/>
      <c r="T179" s="654"/>
      <c r="U179" s="654"/>
      <c r="V179" s="654"/>
      <c r="W179" s="654"/>
      <c r="X179" s="654"/>
      <c r="Y179" s="654"/>
      <c r="Z179" s="654"/>
      <c r="AA179" s="654"/>
      <c r="AB179" s="654"/>
      <c r="AC179" s="654"/>
      <c r="AD179" s="654"/>
      <c r="AE179" s="654"/>
      <c r="AF179" s="654"/>
      <c r="AG179" s="654"/>
      <c r="AH179" s="654"/>
      <c r="AI179" s="654"/>
      <c r="AJ179" s="654"/>
      <c r="AK179" s="654"/>
    </row>
    <row r="180" ht="15.75" customHeight="1">
      <c r="A180" s="654"/>
      <c r="B180" s="658"/>
      <c r="C180" s="658"/>
      <c r="D180" s="658"/>
      <c r="E180" s="658"/>
      <c r="F180" s="658"/>
      <c r="G180" s="658"/>
      <c r="H180" s="658"/>
      <c r="I180" s="658"/>
      <c r="J180" s="658"/>
      <c r="K180" s="658"/>
      <c r="L180" s="658"/>
      <c r="M180" s="654"/>
      <c r="N180" s="654"/>
      <c r="O180" s="654"/>
      <c r="P180" s="654"/>
      <c r="Q180" s="654"/>
      <c r="R180" s="654"/>
      <c r="S180" s="654"/>
      <c r="T180" s="654"/>
      <c r="U180" s="654"/>
      <c r="V180" s="654"/>
      <c r="W180" s="654"/>
      <c r="X180" s="654"/>
      <c r="Y180" s="654"/>
      <c r="Z180" s="654"/>
      <c r="AA180" s="654"/>
      <c r="AB180" s="654"/>
      <c r="AC180" s="654"/>
      <c r="AD180" s="654"/>
      <c r="AE180" s="654"/>
      <c r="AF180" s="654"/>
      <c r="AG180" s="654"/>
      <c r="AH180" s="654"/>
      <c r="AI180" s="654"/>
      <c r="AJ180" s="654"/>
      <c r="AK180" s="654"/>
    </row>
    <row r="181" ht="15.75" customHeight="1">
      <c r="A181" s="654"/>
      <c r="B181" s="658"/>
      <c r="C181" s="658"/>
      <c r="D181" s="658"/>
      <c r="E181" s="658"/>
      <c r="F181" s="658"/>
      <c r="G181" s="658"/>
      <c r="H181" s="658"/>
      <c r="I181" s="658"/>
      <c r="J181" s="658"/>
      <c r="K181" s="658"/>
      <c r="L181" s="658"/>
      <c r="M181" s="654"/>
      <c r="N181" s="654"/>
      <c r="O181" s="654"/>
      <c r="P181" s="654"/>
      <c r="Q181" s="654"/>
      <c r="R181" s="654"/>
      <c r="S181" s="654"/>
      <c r="T181" s="654"/>
      <c r="U181" s="654"/>
      <c r="V181" s="654"/>
      <c r="W181" s="654"/>
      <c r="X181" s="654"/>
      <c r="Y181" s="654"/>
      <c r="Z181" s="654"/>
      <c r="AA181" s="654"/>
      <c r="AB181" s="654"/>
      <c r="AC181" s="654"/>
      <c r="AD181" s="654"/>
      <c r="AE181" s="654"/>
      <c r="AF181" s="654"/>
      <c r="AG181" s="654"/>
      <c r="AH181" s="654"/>
      <c r="AI181" s="654"/>
      <c r="AJ181" s="654"/>
      <c r="AK181" s="654"/>
    </row>
    <row r="182" ht="15.75" customHeight="1">
      <c r="A182" s="654"/>
      <c r="B182" s="658"/>
      <c r="C182" s="658"/>
      <c r="D182" s="658"/>
      <c r="E182" s="658"/>
      <c r="F182" s="658"/>
      <c r="G182" s="658"/>
      <c r="H182" s="658"/>
      <c r="I182" s="658"/>
      <c r="J182" s="658"/>
      <c r="K182" s="658"/>
      <c r="L182" s="658"/>
      <c r="M182" s="654"/>
      <c r="N182" s="654"/>
      <c r="O182" s="654"/>
      <c r="P182" s="654"/>
      <c r="Q182" s="654"/>
      <c r="R182" s="654"/>
      <c r="S182" s="654"/>
      <c r="T182" s="654"/>
      <c r="U182" s="654"/>
      <c r="V182" s="654"/>
      <c r="W182" s="654"/>
      <c r="X182" s="654"/>
      <c r="Y182" s="654"/>
      <c r="Z182" s="654"/>
      <c r="AA182" s="654"/>
      <c r="AB182" s="654"/>
      <c r="AC182" s="654"/>
      <c r="AD182" s="654"/>
      <c r="AE182" s="654"/>
      <c r="AF182" s="654"/>
      <c r="AG182" s="654"/>
      <c r="AH182" s="654"/>
      <c r="AI182" s="654"/>
      <c r="AJ182" s="654"/>
      <c r="AK182" s="654"/>
    </row>
    <row r="183" ht="15.75" customHeight="1">
      <c r="A183" s="654"/>
      <c r="B183" s="658"/>
      <c r="C183" s="658"/>
      <c r="D183" s="658"/>
      <c r="E183" s="658"/>
      <c r="F183" s="658"/>
      <c r="G183" s="658"/>
      <c r="H183" s="658"/>
      <c r="I183" s="658"/>
      <c r="J183" s="658"/>
      <c r="K183" s="658"/>
      <c r="L183" s="658"/>
      <c r="M183" s="654"/>
      <c r="N183" s="654"/>
      <c r="O183" s="654"/>
      <c r="P183" s="654"/>
      <c r="Q183" s="654"/>
      <c r="R183" s="654"/>
      <c r="S183" s="654"/>
      <c r="T183" s="654"/>
      <c r="U183" s="654"/>
      <c r="V183" s="654"/>
      <c r="W183" s="654"/>
      <c r="X183" s="654"/>
      <c r="Y183" s="654"/>
      <c r="Z183" s="654"/>
      <c r="AA183" s="654"/>
      <c r="AB183" s="654"/>
      <c r="AC183" s="654"/>
      <c r="AD183" s="654"/>
      <c r="AE183" s="654"/>
      <c r="AF183" s="654"/>
      <c r="AG183" s="654"/>
      <c r="AH183" s="654"/>
      <c r="AI183" s="654"/>
      <c r="AJ183" s="654"/>
      <c r="AK183" s="654"/>
    </row>
    <row r="184" ht="15.75" customHeight="1">
      <c r="A184" s="654"/>
      <c r="B184" s="658"/>
      <c r="C184" s="658"/>
      <c r="D184" s="658"/>
      <c r="E184" s="658"/>
      <c r="F184" s="658"/>
      <c r="G184" s="658"/>
      <c r="H184" s="658"/>
      <c r="I184" s="658"/>
      <c r="J184" s="658"/>
      <c r="K184" s="658"/>
      <c r="L184" s="658"/>
      <c r="M184" s="654"/>
      <c r="N184" s="654"/>
      <c r="O184" s="654"/>
      <c r="P184" s="654"/>
      <c r="Q184" s="654"/>
      <c r="R184" s="654"/>
      <c r="S184" s="654"/>
      <c r="T184" s="654"/>
      <c r="U184" s="654"/>
      <c r="V184" s="654"/>
      <c r="W184" s="654"/>
      <c r="X184" s="654"/>
      <c r="Y184" s="654"/>
      <c r="Z184" s="654"/>
      <c r="AA184" s="654"/>
      <c r="AB184" s="654"/>
      <c r="AC184" s="654"/>
      <c r="AD184" s="654"/>
      <c r="AE184" s="654"/>
      <c r="AF184" s="654"/>
      <c r="AG184" s="654"/>
      <c r="AH184" s="654"/>
      <c r="AI184" s="654"/>
      <c r="AJ184" s="654"/>
      <c r="AK184" s="654"/>
    </row>
    <row r="185" ht="15.75" customHeight="1">
      <c r="A185" s="654"/>
      <c r="B185" s="658"/>
      <c r="C185" s="658"/>
      <c r="D185" s="658"/>
      <c r="E185" s="658"/>
      <c r="F185" s="658"/>
      <c r="G185" s="658"/>
      <c r="H185" s="658"/>
      <c r="I185" s="658"/>
      <c r="J185" s="658"/>
      <c r="K185" s="658"/>
      <c r="L185" s="658"/>
      <c r="M185" s="654"/>
      <c r="N185" s="654"/>
      <c r="O185" s="654"/>
      <c r="P185" s="654"/>
      <c r="Q185" s="654"/>
      <c r="R185" s="654"/>
      <c r="S185" s="654"/>
      <c r="T185" s="654"/>
      <c r="U185" s="654"/>
      <c r="V185" s="654"/>
      <c r="W185" s="654"/>
      <c r="X185" s="654"/>
      <c r="Y185" s="654"/>
      <c r="Z185" s="654"/>
      <c r="AA185" s="654"/>
      <c r="AB185" s="654"/>
      <c r="AC185" s="654"/>
      <c r="AD185" s="654"/>
      <c r="AE185" s="654"/>
      <c r="AF185" s="654"/>
      <c r="AG185" s="654"/>
      <c r="AH185" s="654"/>
      <c r="AI185" s="654"/>
      <c r="AJ185" s="654"/>
      <c r="AK185" s="654"/>
    </row>
    <row r="186" ht="15.75" customHeight="1">
      <c r="A186" s="654"/>
      <c r="B186" s="658"/>
      <c r="C186" s="658"/>
      <c r="D186" s="658"/>
      <c r="E186" s="658"/>
      <c r="F186" s="658"/>
      <c r="G186" s="658"/>
      <c r="H186" s="658"/>
      <c r="I186" s="658"/>
      <c r="J186" s="658"/>
      <c r="K186" s="658"/>
      <c r="L186" s="658"/>
      <c r="M186" s="654"/>
      <c r="N186" s="654"/>
      <c r="O186" s="654"/>
      <c r="P186" s="654"/>
      <c r="Q186" s="654"/>
      <c r="R186" s="654"/>
      <c r="S186" s="654"/>
      <c r="T186" s="654"/>
      <c r="U186" s="654"/>
      <c r="V186" s="654"/>
      <c r="W186" s="654"/>
      <c r="X186" s="654"/>
      <c r="Y186" s="654"/>
      <c r="Z186" s="654"/>
      <c r="AA186" s="654"/>
      <c r="AB186" s="654"/>
      <c r="AC186" s="654"/>
      <c r="AD186" s="654"/>
      <c r="AE186" s="654"/>
      <c r="AF186" s="654"/>
      <c r="AG186" s="654"/>
      <c r="AH186" s="654"/>
      <c r="AI186" s="654"/>
      <c r="AJ186" s="654"/>
      <c r="AK186" s="654"/>
    </row>
    <row r="187" ht="15.75" customHeight="1">
      <c r="A187" s="654"/>
      <c r="B187" s="658"/>
      <c r="C187" s="658"/>
      <c r="D187" s="658"/>
      <c r="E187" s="658"/>
      <c r="F187" s="658"/>
      <c r="G187" s="658"/>
      <c r="H187" s="658"/>
      <c r="I187" s="658"/>
      <c r="J187" s="658"/>
      <c r="K187" s="658"/>
      <c r="L187" s="658"/>
      <c r="M187" s="654"/>
      <c r="N187" s="654"/>
      <c r="O187" s="654"/>
      <c r="P187" s="654"/>
      <c r="Q187" s="654"/>
      <c r="R187" s="654"/>
      <c r="S187" s="654"/>
      <c r="T187" s="654"/>
      <c r="U187" s="654"/>
      <c r="V187" s="654"/>
      <c r="W187" s="654"/>
      <c r="X187" s="654"/>
      <c r="Y187" s="654"/>
      <c r="Z187" s="654"/>
      <c r="AA187" s="654"/>
      <c r="AB187" s="654"/>
      <c r="AC187" s="654"/>
      <c r="AD187" s="654"/>
      <c r="AE187" s="654"/>
      <c r="AF187" s="654"/>
      <c r="AG187" s="654"/>
      <c r="AH187" s="654"/>
      <c r="AI187" s="654"/>
      <c r="AJ187" s="654"/>
      <c r="AK187" s="654"/>
    </row>
    <row r="188" ht="15.75" customHeight="1">
      <c r="A188" s="654"/>
      <c r="B188" s="658"/>
      <c r="C188" s="658"/>
      <c r="D188" s="658"/>
      <c r="E188" s="658"/>
      <c r="F188" s="658"/>
      <c r="G188" s="658"/>
      <c r="H188" s="658"/>
      <c r="I188" s="658"/>
      <c r="J188" s="658"/>
      <c r="K188" s="658"/>
      <c r="L188" s="658"/>
      <c r="M188" s="654"/>
      <c r="N188" s="654"/>
      <c r="O188" s="654"/>
      <c r="P188" s="654"/>
      <c r="Q188" s="654"/>
      <c r="R188" s="654"/>
      <c r="S188" s="654"/>
      <c r="T188" s="654"/>
      <c r="U188" s="654"/>
      <c r="V188" s="654"/>
      <c r="W188" s="654"/>
      <c r="X188" s="654"/>
      <c r="Y188" s="654"/>
      <c r="Z188" s="654"/>
      <c r="AA188" s="654"/>
      <c r="AB188" s="654"/>
      <c r="AC188" s="654"/>
      <c r="AD188" s="654"/>
      <c r="AE188" s="654"/>
      <c r="AF188" s="654"/>
      <c r="AG188" s="654"/>
      <c r="AH188" s="654"/>
      <c r="AI188" s="654"/>
      <c r="AJ188" s="654"/>
      <c r="AK188" s="654"/>
    </row>
    <row r="189" ht="15.75" customHeight="1">
      <c r="A189" s="654"/>
      <c r="B189" s="658"/>
      <c r="C189" s="658"/>
      <c r="D189" s="658"/>
      <c r="E189" s="658"/>
      <c r="F189" s="658"/>
      <c r="G189" s="658"/>
      <c r="H189" s="658"/>
      <c r="I189" s="658"/>
      <c r="J189" s="658"/>
      <c r="K189" s="658"/>
      <c r="L189" s="658"/>
      <c r="M189" s="654"/>
      <c r="N189" s="654"/>
      <c r="O189" s="654"/>
      <c r="P189" s="654"/>
      <c r="Q189" s="654"/>
      <c r="R189" s="654"/>
      <c r="S189" s="654"/>
      <c r="T189" s="654"/>
      <c r="U189" s="654"/>
      <c r="V189" s="654"/>
      <c r="W189" s="654"/>
      <c r="X189" s="654"/>
      <c r="Y189" s="654"/>
      <c r="Z189" s="654"/>
      <c r="AA189" s="654"/>
      <c r="AB189" s="654"/>
      <c r="AC189" s="654"/>
      <c r="AD189" s="654"/>
      <c r="AE189" s="654"/>
      <c r="AF189" s="654"/>
      <c r="AG189" s="654"/>
      <c r="AH189" s="654"/>
      <c r="AI189" s="654"/>
      <c r="AJ189" s="654"/>
      <c r="AK189" s="654"/>
    </row>
    <row r="190" ht="15.75" customHeight="1">
      <c r="A190" s="654"/>
      <c r="B190" s="658"/>
      <c r="C190" s="658"/>
      <c r="D190" s="658"/>
      <c r="E190" s="658"/>
      <c r="F190" s="658"/>
      <c r="G190" s="658"/>
      <c r="H190" s="658"/>
      <c r="I190" s="658"/>
      <c r="J190" s="658"/>
      <c r="K190" s="658"/>
      <c r="L190" s="658"/>
      <c r="M190" s="654"/>
      <c r="N190" s="654"/>
      <c r="O190" s="654"/>
      <c r="P190" s="654"/>
      <c r="Q190" s="654"/>
      <c r="R190" s="654"/>
      <c r="S190" s="654"/>
      <c r="T190" s="654"/>
      <c r="U190" s="654"/>
      <c r="V190" s="654"/>
      <c r="W190" s="654"/>
      <c r="X190" s="654"/>
      <c r="Y190" s="654"/>
      <c r="Z190" s="654"/>
      <c r="AA190" s="654"/>
      <c r="AB190" s="654"/>
      <c r="AC190" s="654"/>
      <c r="AD190" s="654"/>
      <c r="AE190" s="654"/>
      <c r="AF190" s="654"/>
      <c r="AG190" s="654"/>
      <c r="AH190" s="654"/>
      <c r="AI190" s="654"/>
      <c r="AJ190" s="654"/>
      <c r="AK190" s="654"/>
    </row>
    <row r="191" ht="15.75" customHeight="1">
      <c r="A191" s="654"/>
      <c r="B191" s="658"/>
      <c r="C191" s="658"/>
      <c r="D191" s="658"/>
      <c r="E191" s="658"/>
      <c r="F191" s="658"/>
      <c r="G191" s="658"/>
      <c r="H191" s="658"/>
      <c r="I191" s="658"/>
      <c r="J191" s="658"/>
      <c r="K191" s="658"/>
      <c r="L191" s="658"/>
      <c r="M191" s="654"/>
      <c r="N191" s="654"/>
      <c r="O191" s="654"/>
      <c r="P191" s="654"/>
      <c r="Q191" s="654"/>
      <c r="R191" s="654"/>
      <c r="S191" s="654"/>
      <c r="T191" s="654"/>
      <c r="U191" s="654"/>
      <c r="V191" s="654"/>
      <c r="W191" s="654"/>
      <c r="X191" s="654"/>
      <c r="Y191" s="654"/>
      <c r="Z191" s="654"/>
      <c r="AA191" s="654"/>
      <c r="AB191" s="654"/>
      <c r="AC191" s="654"/>
      <c r="AD191" s="654"/>
      <c r="AE191" s="654"/>
      <c r="AF191" s="654"/>
      <c r="AG191" s="654"/>
      <c r="AH191" s="654"/>
      <c r="AI191" s="654"/>
      <c r="AJ191" s="654"/>
      <c r="AK191" s="654"/>
    </row>
    <row r="192" ht="15.75" customHeight="1">
      <c r="A192" s="654"/>
      <c r="B192" s="658"/>
      <c r="C192" s="658"/>
      <c r="D192" s="658"/>
      <c r="E192" s="658"/>
      <c r="F192" s="658"/>
      <c r="G192" s="658"/>
      <c r="H192" s="658"/>
      <c r="I192" s="658"/>
      <c r="J192" s="658"/>
      <c r="K192" s="658"/>
      <c r="L192" s="658"/>
      <c r="M192" s="654"/>
      <c r="N192" s="654"/>
      <c r="O192" s="654"/>
      <c r="P192" s="654"/>
      <c r="Q192" s="654"/>
      <c r="R192" s="654"/>
      <c r="S192" s="654"/>
      <c r="T192" s="654"/>
      <c r="U192" s="654"/>
      <c r="V192" s="654"/>
      <c r="W192" s="654"/>
      <c r="X192" s="654"/>
      <c r="Y192" s="654"/>
      <c r="Z192" s="654"/>
      <c r="AA192" s="654"/>
      <c r="AB192" s="654"/>
      <c r="AC192" s="654"/>
      <c r="AD192" s="654"/>
      <c r="AE192" s="654"/>
      <c r="AF192" s="654"/>
      <c r="AG192" s="654"/>
      <c r="AH192" s="654"/>
      <c r="AI192" s="654"/>
      <c r="AJ192" s="654"/>
      <c r="AK192" s="654"/>
    </row>
    <row r="193" ht="15.75" customHeight="1">
      <c r="A193" s="654"/>
      <c r="B193" s="658"/>
      <c r="C193" s="658"/>
      <c r="D193" s="658"/>
      <c r="E193" s="658"/>
      <c r="F193" s="658"/>
      <c r="G193" s="658"/>
      <c r="H193" s="658"/>
      <c r="I193" s="658"/>
      <c r="J193" s="658"/>
      <c r="K193" s="658"/>
      <c r="L193" s="658"/>
      <c r="M193" s="654"/>
      <c r="N193" s="654"/>
      <c r="O193" s="654"/>
      <c r="P193" s="654"/>
      <c r="Q193" s="654"/>
      <c r="R193" s="654"/>
      <c r="S193" s="654"/>
      <c r="T193" s="654"/>
      <c r="U193" s="654"/>
      <c r="V193" s="654"/>
      <c r="W193" s="654"/>
      <c r="X193" s="654"/>
      <c r="Y193" s="654"/>
      <c r="Z193" s="654"/>
      <c r="AA193" s="654"/>
      <c r="AB193" s="654"/>
      <c r="AC193" s="654"/>
      <c r="AD193" s="654"/>
      <c r="AE193" s="654"/>
      <c r="AF193" s="654"/>
      <c r="AG193" s="654"/>
      <c r="AH193" s="654"/>
      <c r="AI193" s="654"/>
      <c r="AJ193" s="654"/>
      <c r="AK193" s="654"/>
    </row>
    <row r="194" ht="15.75" customHeight="1">
      <c r="A194" s="654"/>
      <c r="B194" s="658"/>
      <c r="C194" s="658"/>
      <c r="D194" s="658"/>
      <c r="E194" s="658"/>
      <c r="F194" s="658"/>
      <c r="G194" s="658"/>
      <c r="H194" s="658"/>
      <c r="I194" s="658"/>
      <c r="J194" s="658"/>
      <c r="K194" s="658"/>
      <c r="L194" s="658"/>
      <c r="M194" s="654"/>
      <c r="N194" s="654"/>
      <c r="O194" s="654"/>
      <c r="P194" s="654"/>
      <c r="Q194" s="654"/>
      <c r="R194" s="654"/>
      <c r="S194" s="654"/>
      <c r="T194" s="654"/>
      <c r="U194" s="654"/>
      <c r="V194" s="654"/>
      <c r="W194" s="654"/>
      <c r="X194" s="654"/>
      <c r="Y194" s="654"/>
      <c r="Z194" s="654"/>
      <c r="AA194" s="654"/>
      <c r="AB194" s="654"/>
      <c r="AC194" s="654"/>
      <c r="AD194" s="654"/>
      <c r="AE194" s="654"/>
      <c r="AF194" s="654"/>
      <c r="AG194" s="654"/>
      <c r="AH194" s="654"/>
      <c r="AI194" s="654"/>
      <c r="AJ194" s="654"/>
      <c r="AK194" s="654"/>
    </row>
    <row r="195" ht="15.75" customHeight="1">
      <c r="A195" s="654"/>
      <c r="B195" s="658"/>
      <c r="C195" s="658"/>
      <c r="D195" s="658"/>
      <c r="E195" s="658"/>
      <c r="F195" s="658"/>
      <c r="G195" s="658"/>
      <c r="H195" s="658"/>
      <c r="I195" s="658"/>
      <c r="J195" s="658"/>
      <c r="K195" s="658"/>
      <c r="L195" s="658"/>
      <c r="M195" s="654"/>
      <c r="N195" s="654"/>
      <c r="O195" s="654"/>
      <c r="P195" s="654"/>
      <c r="Q195" s="654"/>
      <c r="R195" s="654"/>
      <c r="S195" s="654"/>
      <c r="T195" s="654"/>
      <c r="U195" s="654"/>
      <c r="V195" s="654"/>
      <c r="W195" s="654"/>
      <c r="X195" s="654"/>
      <c r="Y195" s="654"/>
      <c r="Z195" s="654"/>
      <c r="AA195" s="654"/>
      <c r="AB195" s="654"/>
      <c r="AC195" s="654"/>
      <c r="AD195" s="654"/>
      <c r="AE195" s="654"/>
      <c r="AF195" s="654"/>
      <c r="AG195" s="654"/>
      <c r="AH195" s="654"/>
      <c r="AI195" s="654"/>
      <c r="AJ195" s="654"/>
      <c r="AK195" s="654"/>
    </row>
    <row r="196" ht="15.75" customHeight="1">
      <c r="A196" s="654"/>
      <c r="B196" s="658"/>
      <c r="C196" s="658"/>
      <c r="D196" s="658"/>
      <c r="E196" s="658"/>
      <c r="F196" s="658"/>
      <c r="G196" s="658"/>
      <c r="H196" s="658"/>
      <c r="I196" s="658"/>
      <c r="J196" s="658"/>
      <c r="K196" s="658"/>
      <c r="L196" s="658"/>
      <c r="M196" s="654"/>
      <c r="N196" s="654"/>
      <c r="O196" s="654"/>
      <c r="P196" s="654"/>
      <c r="Q196" s="654"/>
      <c r="R196" s="654"/>
      <c r="S196" s="654"/>
      <c r="T196" s="654"/>
      <c r="U196" s="654"/>
      <c r="V196" s="654"/>
      <c r="W196" s="654"/>
      <c r="X196" s="654"/>
      <c r="Y196" s="654"/>
      <c r="Z196" s="654"/>
      <c r="AA196" s="654"/>
      <c r="AB196" s="654"/>
      <c r="AC196" s="654"/>
      <c r="AD196" s="654"/>
      <c r="AE196" s="654"/>
      <c r="AF196" s="654"/>
      <c r="AG196" s="654"/>
      <c r="AH196" s="654"/>
      <c r="AI196" s="654"/>
      <c r="AJ196" s="654"/>
      <c r="AK196" s="654"/>
    </row>
    <row r="197" ht="15.75" customHeight="1">
      <c r="A197" s="654"/>
      <c r="B197" s="658"/>
      <c r="C197" s="658"/>
      <c r="D197" s="658"/>
      <c r="E197" s="658"/>
      <c r="F197" s="658"/>
      <c r="G197" s="658"/>
      <c r="H197" s="658"/>
      <c r="I197" s="658"/>
      <c r="J197" s="658"/>
      <c r="K197" s="658"/>
      <c r="L197" s="658"/>
      <c r="M197" s="654"/>
      <c r="N197" s="654"/>
      <c r="O197" s="654"/>
      <c r="P197" s="654"/>
      <c r="Q197" s="654"/>
      <c r="R197" s="654"/>
      <c r="S197" s="654"/>
      <c r="T197" s="654"/>
      <c r="U197" s="654"/>
      <c r="V197" s="654"/>
      <c r="W197" s="654"/>
      <c r="X197" s="654"/>
      <c r="Y197" s="654"/>
      <c r="Z197" s="654"/>
      <c r="AA197" s="654"/>
      <c r="AB197" s="654"/>
      <c r="AC197" s="654"/>
      <c r="AD197" s="654"/>
      <c r="AE197" s="654"/>
      <c r="AF197" s="654"/>
      <c r="AG197" s="654"/>
      <c r="AH197" s="654"/>
      <c r="AI197" s="654"/>
      <c r="AJ197" s="654"/>
      <c r="AK197" s="654"/>
    </row>
    <row r="198" ht="15.75" customHeight="1">
      <c r="A198" s="654"/>
      <c r="B198" s="658"/>
      <c r="C198" s="658"/>
      <c r="D198" s="658"/>
      <c r="E198" s="658"/>
      <c r="F198" s="658"/>
      <c r="G198" s="658"/>
      <c r="H198" s="658"/>
      <c r="I198" s="658"/>
      <c r="J198" s="658"/>
      <c r="K198" s="658"/>
      <c r="L198" s="658"/>
      <c r="M198" s="654"/>
      <c r="N198" s="654"/>
      <c r="O198" s="654"/>
      <c r="P198" s="654"/>
      <c r="Q198" s="654"/>
      <c r="R198" s="654"/>
      <c r="S198" s="654"/>
      <c r="T198" s="654"/>
      <c r="U198" s="654"/>
      <c r="V198" s="654"/>
      <c r="W198" s="654"/>
      <c r="X198" s="654"/>
      <c r="Y198" s="654"/>
      <c r="Z198" s="654"/>
      <c r="AA198" s="654"/>
      <c r="AB198" s="654"/>
      <c r="AC198" s="654"/>
      <c r="AD198" s="654"/>
      <c r="AE198" s="654"/>
      <c r="AF198" s="654"/>
      <c r="AG198" s="654"/>
      <c r="AH198" s="654"/>
      <c r="AI198" s="654"/>
      <c r="AJ198" s="654"/>
      <c r="AK198" s="654"/>
    </row>
    <row r="199" ht="15.75" customHeight="1">
      <c r="A199" s="654"/>
      <c r="B199" s="658"/>
      <c r="C199" s="658"/>
      <c r="D199" s="658"/>
      <c r="E199" s="658"/>
      <c r="F199" s="658"/>
      <c r="G199" s="658"/>
      <c r="H199" s="658"/>
      <c r="I199" s="658"/>
      <c r="J199" s="658"/>
      <c r="K199" s="658"/>
      <c r="L199" s="658"/>
      <c r="M199" s="654"/>
      <c r="N199" s="654"/>
      <c r="O199" s="654"/>
      <c r="P199" s="654"/>
      <c r="Q199" s="654"/>
      <c r="R199" s="654"/>
      <c r="S199" s="654"/>
      <c r="T199" s="654"/>
      <c r="U199" s="654"/>
      <c r="V199" s="654"/>
      <c r="W199" s="654"/>
      <c r="X199" s="654"/>
      <c r="Y199" s="654"/>
      <c r="Z199" s="654"/>
      <c r="AA199" s="654"/>
      <c r="AB199" s="654"/>
      <c r="AC199" s="654"/>
      <c r="AD199" s="654"/>
      <c r="AE199" s="654"/>
      <c r="AF199" s="654"/>
      <c r="AG199" s="654"/>
      <c r="AH199" s="654"/>
      <c r="AI199" s="654"/>
      <c r="AJ199" s="654"/>
      <c r="AK199" s="654"/>
    </row>
    <row r="200" ht="15.75" customHeight="1">
      <c r="A200" s="654"/>
      <c r="B200" s="658"/>
      <c r="C200" s="658"/>
      <c r="D200" s="658"/>
      <c r="E200" s="658"/>
      <c r="F200" s="658"/>
      <c r="G200" s="658"/>
      <c r="H200" s="658"/>
      <c r="I200" s="658"/>
      <c r="J200" s="658"/>
      <c r="K200" s="658"/>
      <c r="L200" s="658"/>
      <c r="M200" s="654"/>
      <c r="N200" s="654"/>
      <c r="O200" s="654"/>
      <c r="P200" s="654"/>
      <c r="Q200" s="654"/>
      <c r="R200" s="654"/>
      <c r="S200" s="654"/>
      <c r="T200" s="654"/>
      <c r="U200" s="654"/>
      <c r="V200" s="654"/>
      <c r="W200" s="654"/>
      <c r="X200" s="654"/>
      <c r="Y200" s="654"/>
      <c r="Z200" s="654"/>
      <c r="AA200" s="654"/>
      <c r="AB200" s="654"/>
      <c r="AC200" s="654"/>
      <c r="AD200" s="654"/>
      <c r="AE200" s="654"/>
      <c r="AF200" s="654"/>
      <c r="AG200" s="654"/>
      <c r="AH200" s="654"/>
      <c r="AI200" s="654"/>
      <c r="AJ200" s="654"/>
      <c r="AK200" s="654"/>
    </row>
    <row r="201" ht="15.75" customHeight="1">
      <c r="A201" s="654"/>
      <c r="B201" s="658"/>
      <c r="C201" s="658"/>
      <c r="D201" s="658"/>
      <c r="E201" s="658"/>
      <c r="F201" s="658"/>
      <c r="G201" s="658"/>
      <c r="H201" s="658"/>
      <c r="I201" s="658"/>
      <c r="J201" s="658"/>
      <c r="K201" s="658"/>
      <c r="L201" s="658"/>
      <c r="M201" s="654"/>
      <c r="N201" s="654"/>
      <c r="O201" s="654"/>
      <c r="P201" s="654"/>
      <c r="Q201" s="654"/>
      <c r="R201" s="654"/>
      <c r="S201" s="654"/>
      <c r="T201" s="654"/>
      <c r="U201" s="654"/>
      <c r="V201" s="654"/>
      <c r="W201" s="654"/>
      <c r="X201" s="654"/>
      <c r="Y201" s="654"/>
      <c r="Z201" s="654"/>
      <c r="AA201" s="654"/>
      <c r="AB201" s="654"/>
      <c r="AC201" s="654"/>
      <c r="AD201" s="654"/>
      <c r="AE201" s="654"/>
      <c r="AF201" s="654"/>
      <c r="AG201" s="654"/>
      <c r="AH201" s="654"/>
      <c r="AI201" s="654"/>
      <c r="AJ201" s="654"/>
      <c r="AK201" s="654"/>
    </row>
    <row r="202" ht="15.75" customHeight="1">
      <c r="A202" s="654"/>
      <c r="B202" s="658"/>
      <c r="C202" s="658"/>
      <c r="D202" s="658"/>
      <c r="E202" s="658"/>
      <c r="F202" s="658"/>
      <c r="G202" s="658"/>
      <c r="H202" s="658"/>
      <c r="I202" s="658"/>
      <c r="J202" s="658"/>
      <c r="K202" s="658"/>
      <c r="L202" s="658"/>
      <c r="M202" s="654"/>
      <c r="N202" s="654"/>
      <c r="O202" s="654"/>
      <c r="P202" s="654"/>
      <c r="Q202" s="654"/>
      <c r="R202" s="654"/>
      <c r="S202" s="654"/>
      <c r="T202" s="654"/>
      <c r="U202" s="654"/>
      <c r="V202" s="654"/>
      <c r="W202" s="654"/>
      <c r="X202" s="654"/>
      <c r="Y202" s="654"/>
      <c r="Z202" s="654"/>
      <c r="AA202" s="654"/>
      <c r="AB202" s="654"/>
      <c r="AC202" s="654"/>
      <c r="AD202" s="654"/>
      <c r="AE202" s="654"/>
      <c r="AF202" s="654"/>
      <c r="AG202" s="654"/>
      <c r="AH202" s="654"/>
      <c r="AI202" s="654"/>
      <c r="AJ202" s="654"/>
      <c r="AK202" s="654"/>
    </row>
    <row r="203" ht="15.75" customHeight="1">
      <c r="A203" s="654"/>
      <c r="B203" s="658"/>
      <c r="C203" s="658"/>
      <c r="D203" s="658"/>
      <c r="E203" s="658"/>
      <c r="F203" s="658"/>
      <c r="G203" s="658"/>
      <c r="H203" s="658"/>
      <c r="I203" s="658"/>
      <c r="J203" s="658"/>
      <c r="K203" s="658"/>
      <c r="L203" s="658"/>
      <c r="M203" s="654"/>
      <c r="N203" s="654"/>
      <c r="O203" s="654"/>
      <c r="P203" s="654"/>
      <c r="Q203" s="654"/>
      <c r="R203" s="654"/>
      <c r="S203" s="654"/>
      <c r="T203" s="654"/>
      <c r="U203" s="654"/>
      <c r="V203" s="654"/>
      <c r="W203" s="654"/>
      <c r="X203" s="654"/>
      <c r="Y203" s="654"/>
      <c r="Z203" s="654"/>
      <c r="AA203" s="654"/>
      <c r="AB203" s="654"/>
      <c r="AC203" s="654"/>
      <c r="AD203" s="654"/>
      <c r="AE203" s="654"/>
      <c r="AF203" s="654"/>
      <c r="AG203" s="654"/>
      <c r="AH203" s="654"/>
      <c r="AI203" s="654"/>
      <c r="AJ203" s="654"/>
      <c r="AK203" s="654"/>
    </row>
    <row r="204" ht="15.75" customHeight="1">
      <c r="A204" s="654"/>
      <c r="B204" s="658"/>
      <c r="C204" s="658"/>
      <c r="D204" s="658"/>
      <c r="E204" s="658"/>
      <c r="F204" s="658"/>
      <c r="G204" s="658"/>
      <c r="H204" s="658"/>
      <c r="I204" s="658"/>
      <c r="J204" s="658"/>
      <c r="K204" s="658"/>
      <c r="L204" s="658"/>
      <c r="M204" s="654"/>
      <c r="N204" s="654"/>
      <c r="O204" s="654"/>
      <c r="P204" s="654"/>
      <c r="Q204" s="654"/>
      <c r="R204" s="654"/>
      <c r="S204" s="654"/>
      <c r="T204" s="654"/>
      <c r="U204" s="654"/>
      <c r="V204" s="654"/>
      <c r="W204" s="654"/>
      <c r="X204" s="654"/>
      <c r="Y204" s="654"/>
      <c r="Z204" s="654"/>
      <c r="AA204" s="654"/>
      <c r="AB204" s="654"/>
      <c r="AC204" s="654"/>
      <c r="AD204" s="654"/>
      <c r="AE204" s="654"/>
      <c r="AF204" s="654"/>
      <c r="AG204" s="654"/>
      <c r="AH204" s="654"/>
      <c r="AI204" s="654"/>
      <c r="AJ204" s="654"/>
      <c r="AK204" s="654"/>
    </row>
    <row r="205" ht="15.75" customHeight="1">
      <c r="A205" s="654"/>
      <c r="B205" s="658"/>
      <c r="C205" s="658"/>
      <c r="D205" s="658"/>
      <c r="E205" s="658"/>
      <c r="F205" s="658"/>
      <c r="G205" s="658"/>
      <c r="H205" s="658"/>
      <c r="I205" s="658"/>
      <c r="J205" s="658"/>
      <c r="K205" s="658"/>
      <c r="L205" s="658"/>
      <c r="M205" s="654"/>
      <c r="N205" s="654"/>
      <c r="O205" s="654"/>
      <c r="P205" s="654"/>
      <c r="Q205" s="654"/>
      <c r="R205" s="654"/>
      <c r="S205" s="654"/>
      <c r="T205" s="654"/>
      <c r="U205" s="654"/>
      <c r="V205" s="654"/>
      <c r="W205" s="654"/>
      <c r="X205" s="654"/>
      <c r="Y205" s="654"/>
      <c r="Z205" s="654"/>
      <c r="AA205" s="654"/>
      <c r="AB205" s="654"/>
      <c r="AC205" s="654"/>
      <c r="AD205" s="654"/>
      <c r="AE205" s="654"/>
      <c r="AF205" s="654"/>
      <c r="AG205" s="654"/>
      <c r="AH205" s="654"/>
      <c r="AI205" s="654"/>
      <c r="AJ205" s="654"/>
      <c r="AK205" s="654"/>
    </row>
    <row r="206" ht="15.75" customHeight="1">
      <c r="A206" s="654"/>
      <c r="B206" s="658"/>
      <c r="C206" s="658"/>
      <c r="D206" s="658"/>
      <c r="E206" s="658"/>
      <c r="F206" s="658"/>
      <c r="G206" s="658"/>
      <c r="H206" s="658"/>
      <c r="I206" s="658"/>
      <c r="J206" s="658"/>
      <c r="K206" s="658"/>
      <c r="L206" s="658"/>
      <c r="M206" s="654"/>
      <c r="N206" s="654"/>
      <c r="O206" s="654"/>
      <c r="P206" s="654"/>
      <c r="Q206" s="654"/>
      <c r="R206" s="654"/>
      <c r="S206" s="654"/>
      <c r="T206" s="654"/>
      <c r="U206" s="654"/>
      <c r="V206" s="654"/>
      <c r="W206" s="654"/>
      <c r="X206" s="654"/>
      <c r="Y206" s="654"/>
      <c r="Z206" s="654"/>
      <c r="AA206" s="654"/>
      <c r="AB206" s="654"/>
      <c r="AC206" s="654"/>
      <c r="AD206" s="654"/>
      <c r="AE206" s="654"/>
      <c r="AF206" s="654"/>
      <c r="AG206" s="654"/>
      <c r="AH206" s="654"/>
      <c r="AI206" s="654"/>
      <c r="AJ206" s="654"/>
      <c r="AK206" s="654"/>
    </row>
    <row r="207" ht="15.75" customHeight="1">
      <c r="A207" s="654"/>
      <c r="B207" s="658"/>
      <c r="C207" s="658"/>
      <c r="D207" s="658"/>
      <c r="E207" s="658"/>
      <c r="F207" s="658"/>
      <c r="G207" s="658"/>
      <c r="H207" s="658"/>
      <c r="I207" s="658"/>
      <c r="J207" s="658"/>
      <c r="K207" s="658"/>
      <c r="L207" s="658"/>
      <c r="M207" s="654"/>
      <c r="N207" s="654"/>
      <c r="O207" s="654"/>
      <c r="P207" s="654"/>
      <c r="Q207" s="654"/>
      <c r="R207" s="654"/>
      <c r="S207" s="654"/>
      <c r="T207" s="654"/>
      <c r="U207" s="654"/>
      <c r="V207" s="654"/>
      <c r="W207" s="654"/>
      <c r="X207" s="654"/>
      <c r="Y207" s="654"/>
      <c r="Z207" s="654"/>
      <c r="AA207" s="654"/>
      <c r="AB207" s="654"/>
      <c r="AC207" s="654"/>
      <c r="AD207" s="654"/>
      <c r="AE207" s="654"/>
      <c r="AF207" s="654"/>
      <c r="AG207" s="654"/>
      <c r="AH207" s="654"/>
      <c r="AI207" s="654"/>
      <c r="AJ207" s="654"/>
      <c r="AK207" s="654"/>
    </row>
    <row r="208" ht="15.75" customHeight="1">
      <c r="A208" s="654"/>
      <c r="B208" s="658"/>
      <c r="C208" s="658"/>
      <c r="D208" s="658"/>
      <c r="E208" s="658"/>
      <c r="F208" s="658"/>
      <c r="G208" s="658"/>
      <c r="H208" s="658"/>
      <c r="I208" s="658"/>
      <c r="J208" s="658"/>
      <c r="K208" s="658"/>
      <c r="L208" s="658"/>
      <c r="M208" s="654"/>
      <c r="N208" s="654"/>
      <c r="O208" s="654"/>
      <c r="P208" s="654"/>
      <c r="Q208" s="654"/>
      <c r="R208" s="654"/>
      <c r="S208" s="654"/>
      <c r="T208" s="654"/>
      <c r="U208" s="654"/>
      <c r="V208" s="654"/>
      <c r="W208" s="654"/>
      <c r="X208" s="654"/>
      <c r="Y208" s="654"/>
      <c r="Z208" s="654"/>
      <c r="AA208" s="654"/>
      <c r="AB208" s="654"/>
      <c r="AC208" s="654"/>
      <c r="AD208" s="654"/>
      <c r="AE208" s="654"/>
      <c r="AF208" s="654"/>
      <c r="AG208" s="654"/>
      <c r="AH208" s="654"/>
      <c r="AI208" s="654"/>
      <c r="AJ208" s="654"/>
      <c r="AK208" s="654"/>
    </row>
    <row r="209" ht="15.75" customHeight="1">
      <c r="A209" s="654"/>
      <c r="B209" s="658"/>
      <c r="C209" s="658"/>
      <c r="D209" s="658"/>
      <c r="E209" s="658"/>
      <c r="F209" s="658"/>
      <c r="G209" s="658"/>
      <c r="H209" s="658"/>
      <c r="I209" s="658"/>
      <c r="J209" s="658"/>
      <c r="K209" s="658"/>
      <c r="L209" s="658"/>
      <c r="M209" s="654"/>
      <c r="N209" s="654"/>
      <c r="O209" s="654"/>
      <c r="P209" s="654"/>
      <c r="Q209" s="654"/>
      <c r="R209" s="654"/>
      <c r="S209" s="654"/>
      <c r="T209" s="654"/>
      <c r="U209" s="654"/>
      <c r="V209" s="654"/>
      <c r="W209" s="654"/>
      <c r="X209" s="654"/>
      <c r="Y209" s="654"/>
      <c r="Z209" s="654"/>
      <c r="AA209" s="654"/>
      <c r="AB209" s="654"/>
      <c r="AC209" s="654"/>
      <c r="AD209" s="654"/>
      <c r="AE209" s="654"/>
      <c r="AF209" s="654"/>
      <c r="AG209" s="654"/>
      <c r="AH209" s="654"/>
      <c r="AI209" s="654"/>
      <c r="AJ209" s="654"/>
      <c r="AK209" s="654"/>
    </row>
    <row r="210" ht="15.75" customHeight="1">
      <c r="A210" s="654"/>
      <c r="B210" s="658"/>
      <c r="C210" s="658"/>
      <c r="D210" s="658"/>
      <c r="E210" s="658"/>
      <c r="F210" s="658"/>
      <c r="G210" s="658"/>
      <c r="H210" s="658"/>
      <c r="I210" s="658"/>
      <c r="J210" s="658"/>
      <c r="K210" s="658"/>
      <c r="L210" s="658"/>
      <c r="M210" s="654"/>
      <c r="N210" s="654"/>
      <c r="O210" s="654"/>
      <c r="P210" s="654"/>
      <c r="Q210" s="654"/>
      <c r="R210" s="654"/>
      <c r="S210" s="654"/>
      <c r="T210" s="654"/>
      <c r="U210" s="654"/>
      <c r="V210" s="654"/>
      <c r="W210" s="654"/>
      <c r="X210" s="654"/>
      <c r="Y210" s="654"/>
      <c r="Z210" s="654"/>
      <c r="AA210" s="654"/>
      <c r="AB210" s="654"/>
      <c r="AC210" s="654"/>
      <c r="AD210" s="654"/>
      <c r="AE210" s="654"/>
      <c r="AF210" s="654"/>
      <c r="AG210" s="654"/>
      <c r="AH210" s="654"/>
      <c r="AI210" s="654"/>
      <c r="AJ210" s="654"/>
      <c r="AK210" s="654"/>
    </row>
    <row r="211" ht="15.75" customHeight="1">
      <c r="A211" s="654"/>
      <c r="B211" s="658"/>
      <c r="C211" s="658"/>
      <c r="D211" s="658"/>
      <c r="E211" s="658"/>
      <c r="F211" s="658"/>
      <c r="G211" s="658"/>
      <c r="H211" s="658"/>
      <c r="I211" s="658"/>
      <c r="J211" s="658"/>
      <c r="K211" s="658"/>
      <c r="L211" s="658"/>
      <c r="M211" s="654"/>
      <c r="N211" s="654"/>
      <c r="O211" s="654"/>
      <c r="P211" s="654"/>
      <c r="Q211" s="654"/>
      <c r="R211" s="654"/>
      <c r="S211" s="654"/>
      <c r="T211" s="654"/>
      <c r="U211" s="654"/>
      <c r="V211" s="654"/>
      <c r="W211" s="654"/>
      <c r="X211" s="654"/>
      <c r="Y211" s="654"/>
      <c r="Z211" s="654"/>
      <c r="AA211" s="654"/>
      <c r="AB211" s="654"/>
      <c r="AC211" s="654"/>
      <c r="AD211" s="654"/>
      <c r="AE211" s="654"/>
      <c r="AF211" s="654"/>
      <c r="AG211" s="654"/>
      <c r="AH211" s="654"/>
      <c r="AI211" s="654"/>
      <c r="AJ211" s="654"/>
      <c r="AK211" s="654"/>
    </row>
    <row r="212" ht="15.75" customHeight="1">
      <c r="A212" s="654"/>
      <c r="B212" s="658"/>
      <c r="C212" s="658"/>
      <c r="D212" s="658"/>
      <c r="E212" s="658"/>
      <c r="F212" s="658"/>
      <c r="G212" s="658"/>
      <c r="H212" s="658"/>
      <c r="I212" s="658"/>
      <c r="J212" s="658"/>
      <c r="K212" s="658"/>
      <c r="L212" s="658"/>
      <c r="M212" s="654"/>
      <c r="N212" s="654"/>
      <c r="O212" s="654"/>
      <c r="P212" s="654"/>
      <c r="Q212" s="654"/>
      <c r="R212" s="654"/>
      <c r="S212" s="654"/>
      <c r="T212" s="654"/>
      <c r="U212" s="654"/>
      <c r="V212" s="654"/>
      <c r="W212" s="654"/>
      <c r="X212" s="654"/>
      <c r="Y212" s="654"/>
      <c r="Z212" s="654"/>
      <c r="AA212" s="654"/>
      <c r="AB212" s="654"/>
      <c r="AC212" s="654"/>
      <c r="AD212" s="654"/>
      <c r="AE212" s="654"/>
      <c r="AF212" s="654"/>
      <c r="AG212" s="654"/>
      <c r="AH212" s="654"/>
      <c r="AI212" s="654"/>
      <c r="AJ212" s="654"/>
      <c r="AK212" s="654"/>
    </row>
    <row r="213" ht="15.75" customHeight="1">
      <c r="A213" s="654"/>
      <c r="B213" s="658"/>
      <c r="C213" s="658"/>
      <c r="D213" s="658"/>
      <c r="E213" s="658"/>
      <c r="F213" s="658"/>
      <c r="G213" s="658"/>
      <c r="H213" s="658"/>
      <c r="I213" s="658"/>
      <c r="J213" s="658"/>
      <c r="K213" s="658"/>
      <c r="L213" s="658"/>
      <c r="M213" s="654"/>
      <c r="N213" s="654"/>
      <c r="O213" s="654"/>
      <c r="P213" s="654"/>
      <c r="Q213" s="654"/>
      <c r="R213" s="654"/>
      <c r="S213" s="654"/>
      <c r="T213" s="654"/>
      <c r="U213" s="654"/>
      <c r="V213" s="654"/>
      <c r="W213" s="654"/>
      <c r="X213" s="654"/>
      <c r="Y213" s="654"/>
      <c r="Z213" s="654"/>
      <c r="AA213" s="654"/>
      <c r="AB213" s="654"/>
      <c r="AC213" s="654"/>
      <c r="AD213" s="654"/>
      <c r="AE213" s="654"/>
      <c r="AF213" s="654"/>
      <c r="AG213" s="654"/>
      <c r="AH213" s="654"/>
      <c r="AI213" s="654"/>
      <c r="AJ213" s="654"/>
      <c r="AK213" s="654"/>
    </row>
    <row r="214" ht="15.75" customHeight="1">
      <c r="A214" s="654"/>
      <c r="B214" s="658"/>
      <c r="C214" s="658"/>
      <c r="D214" s="658"/>
      <c r="E214" s="658"/>
      <c r="F214" s="658"/>
      <c r="G214" s="658"/>
      <c r="H214" s="658"/>
      <c r="I214" s="658"/>
      <c r="J214" s="658"/>
      <c r="K214" s="658"/>
      <c r="L214" s="658"/>
      <c r="M214" s="654"/>
      <c r="N214" s="654"/>
      <c r="O214" s="654"/>
      <c r="P214" s="654"/>
      <c r="Q214" s="654"/>
      <c r="R214" s="654"/>
      <c r="S214" s="654"/>
      <c r="T214" s="654"/>
      <c r="U214" s="654"/>
      <c r="V214" s="654"/>
      <c r="W214" s="654"/>
      <c r="X214" s="654"/>
      <c r="Y214" s="654"/>
      <c r="Z214" s="654"/>
      <c r="AA214" s="654"/>
      <c r="AB214" s="654"/>
      <c r="AC214" s="654"/>
      <c r="AD214" s="654"/>
      <c r="AE214" s="654"/>
      <c r="AF214" s="654"/>
      <c r="AG214" s="654"/>
      <c r="AH214" s="654"/>
      <c r="AI214" s="654"/>
      <c r="AJ214" s="654"/>
      <c r="AK214" s="654"/>
    </row>
    <row r="215" ht="15.75" customHeight="1">
      <c r="A215" s="654"/>
      <c r="B215" s="658"/>
      <c r="C215" s="658"/>
      <c r="D215" s="658"/>
      <c r="E215" s="658"/>
      <c r="F215" s="658"/>
      <c r="G215" s="658"/>
      <c r="H215" s="658"/>
      <c r="I215" s="658"/>
      <c r="J215" s="658"/>
      <c r="K215" s="658"/>
      <c r="L215" s="658"/>
      <c r="M215" s="654"/>
      <c r="N215" s="654"/>
      <c r="O215" s="654"/>
      <c r="P215" s="654"/>
      <c r="Q215" s="654"/>
      <c r="R215" s="654"/>
      <c r="S215" s="654"/>
      <c r="T215" s="654"/>
      <c r="U215" s="654"/>
      <c r="V215" s="654"/>
      <c r="W215" s="654"/>
      <c r="X215" s="654"/>
      <c r="Y215" s="654"/>
      <c r="Z215" s="654"/>
      <c r="AA215" s="654"/>
      <c r="AB215" s="654"/>
      <c r="AC215" s="654"/>
      <c r="AD215" s="654"/>
      <c r="AE215" s="654"/>
      <c r="AF215" s="654"/>
      <c r="AG215" s="654"/>
      <c r="AH215" s="654"/>
      <c r="AI215" s="654"/>
      <c r="AJ215" s="654"/>
      <c r="AK215" s="654"/>
    </row>
    <row r="216" ht="15.75" customHeight="1">
      <c r="A216" s="654"/>
      <c r="B216" s="658"/>
      <c r="C216" s="658"/>
      <c r="D216" s="658"/>
      <c r="E216" s="658"/>
      <c r="F216" s="658"/>
      <c r="G216" s="658"/>
      <c r="H216" s="658"/>
      <c r="I216" s="658"/>
      <c r="J216" s="658"/>
      <c r="K216" s="658"/>
      <c r="L216" s="658"/>
      <c r="M216" s="654"/>
      <c r="N216" s="654"/>
      <c r="O216" s="654"/>
      <c r="P216" s="654"/>
      <c r="Q216" s="654"/>
      <c r="R216" s="654"/>
      <c r="S216" s="654"/>
      <c r="T216" s="654"/>
      <c r="U216" s="654"/>
      <c r="V216" s="654"/>
      <c r="W216" s="654"/>
      <c r="X216" s="654"/>
      <c r="Y216" s="654"/>
      <c r="Z216" s="654"/>
      <c r="AA216" s="654"/>
      <c r="AB216" s="654"/>
      <c r="AC216" s="654"/>
      <c r="AD216" s="654"/>
      <c r="AE216" s="654"/>
      <c r="AF216" s="654"/>
      <c r="AG216" s="654"/>
      <c r="AH216" s="654"/>
      <c r="AI216" s="654"/>
      <c r="AJ216" s="654"/>
      <c r="AK216" s="654"/>
    </row>
    <row r="217" ht="15.75" customHeight="1">
      <c r="A217" s="654"/>
      <c r="B217" s="658"/>
      <c r="C217" s="658"/>
      <c r="D217" s="658"/>
      <c r="E217" s="658"/>
      <c r="F217" s="658"/>
      <c r="G217" s="658"/>
      <c r="H217" s="658"/>
      <c r="I217" s="658"/>
      <c r="J217" s="658"/>
      <c r="K217" s="658"/>
      <c r="L217" s="658"/>
      <c r="M217" s="654"/>
      <c r="N217" s="654"/>
      <c r="O217" s="654"/>
      <c r="P217" s="654"/>
      <c r="Q217" s="654"/>
      <c r="R217" s="654"/>
      <c r="S217" s="654"/>
      <c r="T217" s="654"/>
      <c r="U217" s="654"/>
      <c r="V217" s="654"/>
      <c r="W217" s="654"/>
      <c r="X217" s="654"/>
      <c r="Y217" s="654"/>
      <c r="Z217" s="654"/>
      <c r="AA217" s="654"/>
      <c r="AB217" s="654"/>
      <c r="AC217" s="654"/>
      <c r="AD217" s="654"/>
      <c r="AE217" s="654"/>
      <c r="AF217" s="654"/>
      <c r="AG217" s="654"/>
      <c r="AH217" s="654"/>
      <c r="AI217" s="654"/>
      <c r="AJ217" s="654"/>
      <c r="AK217" s="654"/>
    </row>
    <row r="218" ht="15.75" customHeight="1">
      <c r="A218" s="654"/>
      <c r="B218" s="658"/>
      <c r="C218" s="658"/>
      <c r="D218" s="658"/>
      <c r="E218" s="658"/>
      <c r="F218" s="658"/>
      <c r="G218" s="658"/>
      <c r="H218" s="658"/>
      <c r="I218" s="658"/>
      <c r="J218" s="658"/>
      <c r="K218" s="658"/>
      <c r="L218" s="658"/>
      <c r="M218" s="654"/>
      <c r="N218" s="654"/>
      <c r="O218" s="654"/>
      <c r="P218" s="654"/>
      <c r="Q218" s="654"/>
      <c r="R218" s="654"/>
      <c r="S218" s="654"/>
      <c r="T218" s="654"/>
      <c r="U218" s="654"/>
      <c r="V218" s="654"/>
      <c r="W218" s="654"/>
      <c r="X218" s="654"/>
      <c r="Y218" s="654"/>
      <c r="Z218" s="654"/>
      <c r="AA218" s="654"/>
      <c r="AB218" s="654"/>
      <c r="AC218" s="654"/>
      <c r="AD218" s="654"/>
      <c r="AE218" s="654"/>
      <c r="AF218" s="654"/>
      <c r="AG218" s="654"/>
      <c r="AH218" s="654"/>
      <c r="AI218" s="654"/>
      <c r="AJ218" s="654"/>
      <c r="AK218" s="654"/>
    </row>
    <row r="219" ht="15.75" customHeight="1">
      <c r="A219" s="654"/>
      <c r="B219" s="658"/>
      <c r="C219" s="658"/>
      <c r="D219" s="658"/>
      <c r="E219" s="658"/>
      <c r="F219" s="658"/>
      <c r="G219" s="658"/>
      <c r="H219" s="658"/>
      <c r="I219" s="658"/>
      <c r="J219" s="658"/>
      <c r="K219" s="658"/>
      <c r="L219" s="658"/>
      <c r="M219" s="654"/>
      <c r="N219" s="654"/>
      <c r="O219" s="654"/>
      <c r="P219" s="654"/>
      <c r="Q219" s="654"/>
      <c r="R219" s="654"/>
      <c r="S219" s="654"/>
      <c r="T219" s="654"/>
      <c r="U219" s="654"/>
      <c r="V219" s="654"/>
      <c r="W219" s="654"/>
      <c r="X219" s="654"/>
      <c r="Y219" s="654"/>
      <c r="Z219" s="654"/>
      <c r="AA219" s="654"/>
      <c r="AB219" s="654"/>
      <c r="AC219" s="654"/>
      <c r="AD219" s="654"/>
      <c r="AE219" s="654"/>
      <c r="AF219" s="654"/>
      <c r="AG219" s="654"/>
      <c r="AH219" s="654"/>
      <c r="AI219" s="654"/>
      <c r="AJ219" s="654"/>
      <c r="AK219" s="654"/>
    </row>
    <row r="220" ht="15.75" customHeight="1">
      <c r="A220" s="654"/>
      <c r="B220" s="658"/>
      <c r="C220" s="658"/>
      <c r="D220" s="658"/>
      <c r="E220" s="658"/>
      <c r="F220" s="658"/>
      <c r="G220" s="658"/>
      <c r="H220" s="658"/>
      <c r="I220" s="658"/>
      <c r="J220" s="658"/>
      <c r="K220" s="658"/>
      <c r="L220" s="658"/>
      <c r="M220" s="654"/>
      <c r="N220" s="654"/>
      <c r="O220" s="654"/>
      <c r="P220" s="654"/>
      <c r="Q220" s="654"/>
      <c r="R220" s="654"/>
      <c r="S220" s="654"/>
      <c r="T220" s="654"/>
      <c r="U220" s="654"/>
      <c r="V220" s="654"/>
      <c r="W220" s="654"/>
      <c r="X220" s="654"/>
      <c r="Y220" s="654"/>
      <c r="Z220" s="654"/>
      <c r="AA220" s="654"/>
      <c r="AB220" s="654"/>
      <c r="AC220" s="654"/>
      <c r="AD220" s="654"/>
      <c r="AE220" s="654"/>
      <c r="AF220" s="654"/>
      <c r="AG220" s="654"/>
      <c r="AH220" s="654"/>
      <c r="AI220" s="654"/>
      <c r="AJ220" s="654"/>
      <c r="AK220" s="654"/>
    </row>
    <row r="221" ht="15.75" customHeight="1">
      <c r="A221" s="654"/>
      <c r="B221" s="658"/>
      <c r="C221" s="658"/>
      <c r="D221" s="658"/>
      <c r="E221" s="658"/>
      <c r="F221" s="658"/>
      <c r="G221" s="658"/>
      <c r="H221" s="658"/>
      <c r="I221" s="658"/>
      <c r="J221" s="658"/>
      <c r="K221" s="658"/>
      <c r="L221" s="658"/>
      <c r="M221" s="654"/>
      <c r="N221" s="654"/>
      <c r="O221" s="654"/>
      <c r="P221" s="654"/>
      <c r="Q221" s="654"/>
      <c r="R221" s="654"/>
      <c r="S221" s="654"/>
      <c r="T221" s="654"/>
      <c r="U221" s="654"/>
      <c r="V221" s="654"/>
      <c r="W221" s="654"/>
      <c r="X221" s="654"/>
      <c r="Y221" s="654"/>
      <c r="Z221" s="654"/>
      <c r="AA221" s="654"/>
      <c r="AB221" s="654"/>
      <c r="AC221" s="654"/>
      <c r="AD221" s="654"/>
      <c r="AE221" s="654"/>
      <c r="AF221" s="654"/>
      <c r="AG221" s="654"/>
      <c r="AH221" s="654"/>
      <c r="AI221" s="654"/>
      <c r="AJ221" s="654"/>
      <c r="AK221" s="654"/>
    </row>
    <row r="222" ht="15.75" customHeight="1">
      <c r="A222" s="654"/>
      <c r="B222" s="658"/>
      <c r="C222" s="658"/>
      <c r="D222" s="658"/>
      <c r="E222" s="658"/>
      <c r="F222" s="658"/>
      <c r="G222" s="658"/>
      <c r="H222" s="658"/>
      <c r="I222" s="658"/>
      <c r="J222" s="658"/>
      <c r="K222" s="658"/>
      <c r="L222" s="658"/>
      <c r="M222" s="654"/>
      <c r="N222" s="654"/>
      <c r="O222" s="654"/>
      <c r="P222" s="654"/>
      <c r="Q222" s="654"/>
      <c r="R222" s="654"/>
      <c r="S222" s="654"/>
      <c r="T222" s="654"/>
      <c r="U222" s="654"/>
      <c r="V222" s="654"/>
      <c r="W222" s="654"/>
      <c r="X222" s="654"/>
      <c r="Y222" s="654"/>
      <c r="Z222" s="654"/>
      <c r="AA222" s="654"/>
      <c r="AB222" s="654"/>
      <c r="AC222" s="654"/>
      <c r="AD222" s="654"/>
      <c r="AE222" s="654"/>
      <c r="AF222" s="654"/>
      <c r="AG222" s="654"/>
      <c r="AH222" s="654"/>
      <c r="AI222" s="654"/>
      <c r="AJ222" s="654"/>
      <c r="AK222" s="654"/>
    </row>
    <row r="223" ht="15.75" customHeight="1">
      <c r="A223" s="654"/>
      <c r="B223" s="658"/>
      <c r="C223" s="658"/>
      <c r="D223" s="658"/>
      <c r="E223" s="658"/>
      <c r="F223" s="658"/>
      <c r="G223" s="658"/>
      <c r="H223" s="658"/>
      <c r="I223" s="658"/>
      <c r="J223" s="658"/>
      <c r="K223" s="658"/>
      <c r="L223" s="658"/>
      <c r="M223" s="654"/>
      <c r="N223" s="654"/>
      <c r="O223" s="654"/>
      <c r="P223" s="654"/>
      <c r="Q223" s="654"/>
      <c r="R223" s="654"/>
      <c r="S223" s="654"/>
      <c r="T223" s="654"/>
      <c r="U223" s="654"/>
      <c r="V223" s="654"/>
      <c r="W223" s="654"/>
      <c r="X223" s="654"/>
      <c r="Y223" s="654"/>
      <c r="Z223" s="654"/>
      <c r="AA223" s="654"/>
      <c r="AB223" s="654"/>
      <c r="AC223" s="654"/>
      <c r="AD223" s="654"/>
      <c r="AE223" s="654"/>
      <c r="AF223" s="654"/>
      <c r="AG223" s="654"/>
      <c r="AH223" s="654"/>
      <c r="AI223" s="654"/>
      <c r="AJ223" s="654"/>
      <c r="AK223" s="654"/>
    </row>
    <row r="224" ht="15.75" customHeight="1">
      <c r="A224" s="654"/>
      <c r="B224" s="658"/>
      <c r="C224" s="658"/>
      <c r="D224" s="658"/>
      <c r="E224" s="658"/>
      <c r="F224" s="658"/>
      <c r="G224" s="658"/>
      <c r="H224" s="658"/>
      <c r="I224" s="658"/>
      <c r="J224" s="658"/>
      <c r="K224" s="658"/>
      <c r="L224" s="658"/>
      <c r="M224" s="654"/>
      <c r="N224" s="654"/>
      <c r="O224" s="654"/>
      <c r="P224" s="654"/>
      <c r="Q224" s="654"/>
      <c r="R224" s="654"/>
      <c r="S224" s="654"/>
      <c r="T224" s="654"/>
      <c r="U224" s="654"/>
      <c r="V224" s="654"/>
      <c r="W224" s="654"/>
      <c r="X224" s="654"/>
      <c r="Y224" s="654"/>
      <c r="Z224" s="654"/>
      <c r="AA224" s="654"/>
      <c r="AB224" s="654"/>
      <c r="AC224" s="654"/>
      <c r="AD224" s="654"/>
      <c r="AE224" s="654"/>
      <c r="AF224" s="654"/>
      <c r="AG224" s="654"/>
      <c r="AH224" s="654"/>
      <c r="AI224" s="654"/>
      <c r="AJ224" s="654"/>
      <c r="AK224" s="654"/>
    </row>
    <row r="225" ht="15.75" customHeight="1">
      <c r="A225" s="654"/>
      <c r="B225" s="658"/>
      <c r="C225" s="658"/>
      <c r="D225" s="658"/>
      <c r="E225" s="658"/>
      <c r="F225" s="658"/>
      <c r="G225" s="658"/>
      <c r="H225" s="658"/>
      <c r="I225" s="658"/>
      <c r="J225" s="658"/>
      <c r="K225" s="658"/>
      <c r="L225" s="658"/>
      <c r="M225" s="654"/>
      <c r="N225" s="654"/>
      <c r="O225" s="654"/>
      <c r="P225" s="654"/>
      <c r="Q225" s="654"/>
      <c r="R225" s="654"/>
      <c r="S225" s="654"/>
      <c r="T225" s="654"/>
      <c r="U225" s="654"/>
      <c r="V225" s="654"/>
      <c r="W225" s="654"/>
      <c r="X225" s="654"/>
      <c r="Y225" s="654"/>
      <c r="Z225" s="654"/>
      <c r="AA225" s="654"/>
      <c r="AB225" s="654"/>
      <c r="AC225" s="654"/>
      <c r="AD225" s="654"/>
      <c r="AE225" s="654"/>
      <c r="AF225" s="654"/>
      <c r="AG225" s="654"/>
      <c r="AH225" s="654"/>
      <c r="AI225" s="654"/>
      <c r="AJ225" s="654"/>
      <c r="AK225" s="654"/>
    </row>
    <row r="226" ht="15.75" customHeight="1">
      <c r="A226" s="654"/>
      <c r="B226" s="658"/>
      <c r="C226" s="658"/>
      <c r="D226" s="658"/>
      <c r="E226" s="658"/>
      <c r="F226" s="658"/>
      <c r="G226" s="658"/>
      <c r="H226" s="658"/>
      <c r="I226" s="658"/>
      <c r="J226" s="658"/>
      <c r="K226" s="658"/>
      <c r="L226" s="658"/>
      <c r="M226" s="654"/>
      <c r="N226" s="654"/>
      <c r="O226" s="654"/>
      <c r="P226" s="654"/>
      <c r="Q226" s="654"/>
      <c r="R226" s="654"/>
      <c r="S226" s="654"/>
      <c r="T226" s="654"/>
      <c r="U226" s="654"/>
      <c r="V226" s="654"/>
      <c r="W226" s="654"/>
      <c r="X226" s="654"/>
      <c r="Y226" s="654"/>
      <c r="Z226" s="654"/>
      <c r="AA226" s="654"/>
      <c r="AB226" s="654"/>
      <c r="AC226" s="654"/>
      <c r="AD226" s="654"/>
      <c r="AE226" s="654"/>
      <c r="AF226" s="654"/>
      <c r="AG226" s="654"/>
      <c r="AH226" s="654"/>
      <c r="AI226" s="654"/>
      <c r="AJ226" s="654"/>
      <c r="AK226" s="654"/>
    </row>
    <row r="227" ht="15.75" customHeight="1">
      <c r="A227" s="654"/>
      <c r="B227" s="658"/>
      <c r="C227" s="658"/>
      <c r="D227" s="658"/>
      <c r="E227" s="658"/>
      <c r="F227" s="658"/>
      <c r="G227" s="658"/>
      <c r="H227" s="658"/>
      <c r="I227" s="658"/>
      <c r="J227" s="658"/>
      <c r="K227" s="658"/>
      <c r="L227" s="658"/>
      <c r="M227" s="654"/>
      <c r="N227" s="654"/>
      <c r="O227" s="654"/>
      <c r="P227" s="654"/>
      <c r="Q227" s="654"/>
      <c r="R227" s="654"/>
      <c r="S227" s="654"/>
      <c r="T227" s="654"/>
      <c r="U227" s="654"/>
      <c r="V227" s="654"/>
      <c r="W227" s="654"/>
      <c r="X227" s="654"/>
      <c r="Y227" s="654"/>
      <c r="Z227" s="654"/>
      <c r="AA227" s="654"/>
      <c r="AB227" s="654"/>
      <c r="AC227" s="654"/>
      <c r="AD227" s="654"/>
      <c r="AE227" s="654"/>
      <c r="AF227" s="654"/>
      <c r="AG227" s="654"/>
      <c r="AH227" s="654"/>
      <c r="AI227" s="654"/>
      <c r="AJ227" s="654"/>
      <c r="AK227" s="654"/>
    </row>
    <row r="228" ht="15.75" customHeight="1">
      <c r="A228" s="654"/>
      <c r="B228" s="658"/>
      <c r="C228" s="658"/>
      <c r="D228" s="658"/>
      <c r="E228" s="658"/>
      <c r="F228" s="658"/>
      <c r="G228" s="658"/>
      <c r="H228" s="658"/>
      <c r="I228" s="658"/>
      <c r="J228" s="658"/>
      <c r="K228" s="658"/>
      <c r="L228" s="658"/>
      <c r="M228" s="654"/>
      <c r="N228" s="654"/>
      <c r="O228" s="654"/>
      <c r="P228" s="654"/>
      <c r="Q228" s="654"/>
      <c r="R228" s="654"/>
      <c r="S228" s="654"/>
      <c r="T228" s="654"/>
      <c r="U228" s="654"/>
      <c r="V228" s="654"/>
      <c r="W228" s="654"/>
      <c r="X228" s="654"/>
      <c r="Y228" s="654"/>
      <c r="Z228" s="654"/>
      <c r="AA228" s="654"/>
      <c r="AB228" s="654"/>
      <c r="AC228" s="654"/>
      <c r="AD228" s="654"/>
      <c r="AE228" s="654"/>
      <c r="AF228" s="654"/>
      <c r="AG228" s="654"/>
      <c r="AH228" s="654"/>
      <c r="AI228" s="654"/>
      <c r="AJ228" s="654"/>
      <c r="AK228" s="654"/>
    </row>
    <row r="229" ht="15.75" customHeight="1">
      <c r="A229" s="654"/>
      <c r="B229" s="658"/>
      <c r="C229" s="658"/>
      <c r="D229" s="658"/>
      <c r="E229" s="658"/>
      <c r="F229" s="658"/>
      <c r="G229" s="658"/>
      <c r="H229" s="658"/>
      <c r="I229" s="658"/>
      <c r="J229" s="658"/>
      <c r="K229" s="658"/>
      <c r="L229" s="658"/>
      <c r="M229" s="654"/>
      <c r="N229" s="654"/>
      <c r="O229" s="654"/>
      <c r="P229" s="654"/>
      <c r="Q229" s="654"/>
      <c r="R229" s="654"/>
      <c r="S229" s="654"/>
      <c r="T229" s="654"/>
      <c r="U229" s="654"/>
      <c r="V229" s="654"/>
      <c r="W229" s="654"/>
      <c r="X229" s="654"/>
      <c r="Y229" s="654"/>
      <c r="Z229" s="654"/>
      <c r="AA229" s="654"/>
      <c r="AB229" s="654"/>
      <c r="AC229" s="654"/>
      <c r="AD229" s="654"/>
      <c r="AE229" s="654"/>
      <c r="AF229" s="654"/>
      <c r="AG229" s="654"/>
      <c r="AH229" s="654"/>
      <c r="AI229" s="654"/>
      <c r="AJ229" s="654"/>
      <c r="AK229" s="654"/>
    </row>
    <row r="230" ht="15.75" customHeight="1">
      <c r="A230" s="654"/>
      <c r="B230" s="658"/>
      <c r="C230" s="658"/>
      <c r="D230" s="658"/>
      <c r="E230" s="658"/>
      <c r="F230" s="658"/>
      <c r="G230" s="658"/>
      <c r="H230" s="658"/>
      <c r="I230" s="658"/>
      <c r="J230" s="658"/>
      <c r="K230" s="658"/>
      <c r="L230" s="658"/>
      <c r="M230" s="654"/>
      <c r="N230" s="654"/>
      <c r="O230" s="654"/>
      <c r="P230" s="654"/>
      <c r="Q230" s="654"/>
      <c r="R230" s="654"/>
      <c r="S230" s="654"/>
      <c r="T230" s="654"/>
      <c r="U230" s="654"/>
      <c r="V230" s="654"/>
      <c r="W230" s="654"/>
      <c r="X230" s="654"/>
      <c r="Y230" s="654"/>
      <c r="Z230" s="654"/>
      <c r="AA230" s="654"/>
      <c r="AB230" s="654"/>
      <c r="AC230" s="654"/>
      <c r="AD230" s="654"/>
      <c r="AE230" s="654"/>
      <c r="AF230" s="654"/>
      <c r="AG230" s="654"/>
      <c r="AH230" s="654"/>
      <c r="AI230" s="654"/>
      <c r="AJ230" s="654"/>
      <c r="AK230" s="654"/>
    </row>
    <row r="231" ht="15.75" customHeight="1">
      <c r="A231" s="654"/>
      <c r="B231" s="658"/>
      <c r="C231" s="658"/>
      <c r="D231" s="658"/>
      <c r="E231" s="658"/>
      <c r="F231" s="658"/>
      <c r="G231" s="658"/>
      <c r="H231" s="658"/>
      <c r="I231" s="658"/>
      <c r="J231" s="658"/>
      <c r="K231" s="658"/>
      <c r="L231" s="658"/>
      <c r="M231" s="654"/>
      <c r="N231" s="654"/>
      <c r="O231" s="654"/>
      <c r="P231" s="654"/>
      <c r="Q231" s="654"/>
      <c r="R231" s="654"/>
      <c r="S231" s="654"/>
      <c r="T231" s="654"/>
      <c r="U231" s="654"/>
      <c r="V231" s="654"/>
      <c r="W231" s="654"/>
      <c r="X231" s="654"/>
      <c r="Y231" s="654"/>
      <c r="Z231" s="654"/>
      <c r="AA231" s="654"/>
      <c r="AB231" s="654"/>
      <c r="AC231" s="654"/>
      <c r="AD231" s="654"/>
      <c r="AE231" s="654"/>
      <c r="AF231" s="654"/>
      <c r="AG231" s="654"/>
      <c r="AH231" s="654"/>
      <c r="AI231" s="654"/>
      <c r="AJ231" s="654"/>
      <c r="AK231" s="654"/>
    </row>
    <row r="232" ht="15.75" customHeight="1">
      <c r="A232" s="654"/>
      <c r="B232" s="658"/>
      <c r="C232" s="658"/>
      <c r="D232" s="658"/>
      <c r="E232" s="658"/>
      <c r="F232" s="658"/>
      <c r="G232" s="658"/>
      <c r="H232" s="658"/>
      <c r="I232" s="658"/>
      <c r="J232" s="658"/>
      <c r="K232" s="658"/>
      <c r="L232" s="658"/>
      <c r="M232" s="654"/>
      <c r="N232" s="654"/>
      <c r="O232" s="654"/>
      <c r="P232" s="654"/>
      <c r="Q232" s="654"/>
      <c r="R232" s="654"/>
      <c r="S232" s="654"/>
      <c r="T232" s="654"/>
      <c r="U232" s="654"/>
      <c r="V232" s="654"/>
      <c r="W232" s="654"/>
      <c r="X232" s="654"/>
      <c r="Y232" s="654"/>
      <c r="Z232" s="654"/>
      <c r="AA232" s="654"/>
      <c r="AB232" s="654"/>
      <c r="AC232" s="654"/>
      <c r="AD232" s="654"/>
      <c r="AE232" s="654"/>
      <c r="AF232" s="654"/>
      <c r="AG232" s="654"/>
      <c r="AH232" s="654"/>
      <c r="AI232" s="654"/>
      <c r="AJ232" s="654"/>
      <c r="AK232" s="654"/>
    </row>
    <row r="233" ht="15.75" customHeight="1">
      <c r="A233" s="654"/>
      <c r="B233" s="658"/>
      <c r="C233" s="658"/>
      <c r="D233" s="658"/>
      <c r="E233" s="658"/>
      <c r="F233" s="658"/>
      <c r="G233" s="658"/>
      <c r="H233" s="658"/>
      <c r="I233" s="658"/>
      <c r="J233" s="658"/>
      <c r="K233" s="658"/>
      <c r="L233" s="658"/>
      <c r="M233" s="654"/>
      <c r="N233" s="654"/>
      <c r="O233" s="654"/>
      <c r="P233" s="654"/>
      <c r="Q233" s="654"/>
      <c r="R233" s="654"/>
      <c r="S233" s="654"/>
      <c r="T233" s="654"/>
      <c r="U233" s="654"/>
      <c r="V233" s="654"/>
      <c r="W233" s="654"/>
      <c r="X233" s="654"/>
      <c r="Y233" s="654"/>
      <c r="Z233" s="654"/>
      <c r="AA233" s="654"/>
      <c r="AB233" s="654"/>
      <c r="AC233" s="654"/>
      <c r="AD233" s="654"/>
      <c r="AE233" s="654"/>
      <c r="AF233" s="654"/>
      <c r="AG233" s="654"/>
      <c r="AH233" s="654"/>
      <c r="AI233" s="654"/>
      <c r="AJ233" s="654"/>
      <c r="AK233" s="654"/>
    </row>
    <row r="234" ht="15.75" customHeight="1">
      <c r="A234" s="654"/>
      <c r="B234" s="658"/>
      <c r="C234" s="658"/>
      <c r="D234" s="658"/>
      <c r="E234" s="658"/>
      <c r="F234" s="658"/>
      <c r="G234" s="658"/>
      <c r="H234" s="658"/>
      <c r="I234" s="658"/>
      <c r="J234" s="658"/>
      <c r="K234" s="658"/>
      <c r="L234" s="658"/>
      <c r="M234" s="654"/>
      <c r="N234" s="654"/>
      <c r="O234" s="654"/>
      <c r="P234" s="654"/>
      <c r="Q234" s="654"/>
      <c r="R234" s="654"/>
      <c r="S234" s="654"/>
      <c r="T234" s="654"/>
      <c r="U234" s="654"/>
      <c r="V234" s="654"/>
      <c r="W234" s="654"/>
      <c r="X234" s="654"/>
      <c r="Y234" s="654"/>
      <c r="Z234" s="654"/>
      <c r="AA234" s="654"/>
      <c r="AB234" s="654"/>
      <c r="AC234" s="654"/>
      <c r="AD234" s="654"/>
      <c r="AE234" s="654"/>
      <c r="AF234" s="654"/>
      <c r="AG234" s="654"/>
      <c r="AH234" s="654"/>
      <c r="AI234" s="654"/>
      <c r="AJ234" s="654"/>
      <c r="AK234" s="654"/>
    </row>
    <row r="235" ht="15.75" customHeight="1">
      <c r="A235" s="654"/>
      <c r="B235" s="658"/>
      <c r="C235" s="658"/>
      <c r="D235" s="658"/>
      <c r="E235" s="658"/>
      <c r="F235" s="658"/>
      <c r="G235" s="658"/>
      <c r="H235" s="658"/>
      <c r="I235" s="658"/>
      <c r="J235" s="658"/>
      <c r="K235" s="658"/>
      <c r="L235" s="658"/>
      <c r="M235" s="654"/>
      <c r="N235" s="654"/>
      <c r="O235" s="654"/>
      <c r="P235" s="654"/>
      <c r="Q235" s="654"/>
      <c r="R235" s="654"/>
      <c r="S235" s="654"/>
      <c r="T235" s="654"/>
      <c r="U235" s="654"/>
      <c r="V235" s="654"/>
      <c r="W235" s="654"/>
      <c r="X235" s="654"/>
      <c r="Y235" s="654"/>
      <c r="Z235" s="654"/>
      <c r="AA235" s="654"/>
      <c r="AB235" s="654"/>
      <c r="AC235" s="654"/>
      <c r="AD235" s="654"/>
      <c r="AE235" s="654"/>
      <c r="AF235" s="654"/>
      <c r="AG235" s="654"/>
      <c r="AH235" s="654"/>
      <c r="AI235" s="654"/>
      <c r="AJ235" s="654"/>
      <c r="AK235" s="654"/>
    </row>
    <row r="236" ht="15.75" customHeight="1">
      <c r="A236" s="654"/>
      <c r="B236" s="658"/>
      <c r="C236" s="658"/>
      <c r="D236" s="658"/>
      <c r="E236" s="658"/>
      <c r="F236" s="658"/>
      <c r="G236" s="658"/>
      <c r="H236" s="658"/>
      <c r="I236" s="658"/>
      <c r="J236" s="658"/>
      <c r="K236" s="658"/>
      <c r="L236" s="658"/>
      <c r="M236" s="654"/>
      <c r="N236" s="654"/>
      <c r="O236" s="654"/>
      <c r="P236" s="654"/>
      <c r="Q236" s="654"/>
      <c r="R236" s="654"/>
      <c r="S236" s="654"/>
      <c r="T236" s="654"/>
      <c r="U236" s="654"/>
      <c r="V236" s="654"/>
      <c r="W236" s="654"/>
      <c r="X236" s="654"/>
      <c r="Y236" s="654"/>
      <c r="Z236" s="654"/>
      <c r="AA236" s="654"/>
      <c r="AB236" s="654"/>
      <c r="AC236" s="654"/>
      <c r="AD236" s="654"/>
      <c r="AE236" s="654"/>
      <c r="AF236" s="654"/>
      <c r="AG236" s="654"/>
      <c r="AH236" s="654"/>
      <c r="AI236" s="654"/>
      <c r="AJ236" s="654"/>
      <c r="AK236" s="654"/>
    </row>
    <row r="237" ht="15.75" customHeight="1">
      <c r="A237" s="654"/>
      <c r="B237" s="658"/>
      <c r="C237" s="658"/>
      <c r="D237" s="658"/>
      <c r="E237" s="658"/>
      <c r="F237" s="658"/>
      <c r="G237" s="658"/>
      <c r="H237" s="658"/>
      <c r="I237" s="658"/>
      <c r="J237" s="658"/>
      <c r="K237" s="658"/>
      <c r="L237" s="658"/>
      <c r="M237" s="654"/>
      <c r="N237" s="654"/>
      <c r="O237" s="654"/>
      <c r="P237" s="654"/>
      <c r="Q237" s="654"/>
      <c r="R237" s="654"/>
      <c r="S237" s="654"/>
      <c r="T237" s="654"/>
      <c r="U237" s="654"/>
      <c r="V237" s="654"/>
      <c r="W237" s="654"/>
      <c r="X237" s="654"/>
      <c r="Y237" s="654"/>
      <c r="Z237" s="654"/>
      <c r="AA237" s="654"/>
      <c r="AB237" s="654"/>
      <c r="AC237" s="654"/>
      <c r="AD237" s="654"/>
      <c r="AE237" s="654"/>
      <c r="AF237" s="654"/>
      <c r="AG237" s="654"/>
      <c r="AH237" s="654"/>
      <c r="AI237" s="654"/>
      <c r="AJ237" s="654"/>
      <c r="AK237" s="654"/>
    </row>
    <row r="238" ht="15.75" customHeight="1">
      <c r="A238" s="654"/>
      <c r="B238" s="658"/>
      <c r="C238" s="658"/>
      <c r="D238" s="658"/>
      <c r="E238" s="658"/>
      <c r="F238" s="658"/>
      <c r="G238" s="658"/>
      <c r="H238" s="658"/>
      <c r="I238" s="658"/>
      <c r="J238" s="658"/>
      <c r="K238" s="658"/>
      <c r="L238" s="658"/>
      <c r="M238" s="654"/>
      <c r="N238" s="654"/>
      <c r="O238" s="654"/>
      <c r="P238" s="654"/>
      <c r="Q238" s="654"/>
      <c r="R238" s="654"/>
      <c r="S238" s="654"/>
      <c r="T238" s="654"/>
      <c r="U238" s="654"/>
      <c r="V238" s="654"/>
      <c r="W238" s="654"/>
      <c r="X238" s="654"/>
      <c r="Y238" s="654"/>
      <c r="Z238" s="654"/>
      <c r="AA238" s="654"/>
      <c r="AB238" s="654"/>
      <c r="AC238" s="654"/>
      <c r="AD238" s="654"/>
      <c r="AE238" s="654"/>
      <c r="AF238" s="654"/>
      <c r="AG238" s="654"/>
      <c r="AH238" s="654"/>
      <c r="AI238" s="654"/>
      <c r="AJ238" s="654"/>
      <c r="AK238" s="654"/>
    </row>
    <row r="239" ht="15.75" customHeight="1">
      <c r="A239" s="654"/>
      <c r="B239" s="658"/>
      <c r="C239" s="658"/>
      <c r="D239" s="658"/>
      <c r="E239" s="658"/>
      <c r="F239" s="658"/>
      <c r="G239" s="658"/>
      <c r="H239" s="658"/>
      <c r="I239" s="658"/>
      <c r="J239" s="658"/>
      <c r="K239" s="658"/>
      <c r="L239" s="658"/>
      <c r="M239" s="654"/>
      <c r="N239" s="654"/>
      <c r="O239" s="654"/>
      <c r="P239" s="654"/>
      <c r="Q239" s="654"/>
      <c r="R239" s="654"/>
      <c r="S239" s="654"/>
      <c r="T239" s="654"/>
      <c r="U239" s="654"/>
      <c r="V239" s="654"/>
      <c r="W239" s="654"/>
      <c r="X239" s="654"/>
      <c r="Y239" s="654"/>
      <c r="Z239" s="654"/>
      <c r="AA239" s="654"/>
      <c r="AB239" s="654"/>
      <c r="AC239" s="654"/>
      <c r="AD239" s="654"/>
      <c r="AE239" s="654"/>
      <c r="AF239" s="654"/>
      <c r="AG239" s="654"/>
      <c r="AH239" s="654"/>
      <c r="AI239" s="654"/>
      <c r="AJ239" s="654"/>
      <c r="AK239" s="654"/>
    </row>
    <row r="240" ht="15.75" customHeight="1">
      <c r="A240" s="654"/>
      <c r="B240" s="658"/>
      <c r="C240" s="658"/>
      <c r="D240" s="658"/>
      <c r="E240" s="658"/>
      <c r="F240" s="658"/>
      <c r="G240" s="658"/>
      <c r="H240" s="658"/>
      <c r="I240" s="658"/>
      <c r="J240" s="658"/>
      <c r="K240" s="658"/>
      <c r="L240" s="658"/>
      <c r="M240" s="654"/>
      <c r="N240" s="654"/>
      <c r="O240" s="654"/>
      <c r="P240" s="654"/>
      <c r="Q240" s="654"/>
      <c r="R240" s="654"/>
      <c r="S240" s="654"/>
      <c r="T240" s="654"/>
      <c r="U240" s="654"/>
      <c r="V240" s="654"/>
      <c r="W240" s="654"/>
      <c r="X240" s="654"/>
      <c r="Y240" s="654"/>
      <c r="Z240" s="654"/>
      <c r="AA240" s="654"/>
      <c r="AB240" s="654"/>
      <c r="AC240" s="654"/>
      <c r="AD240" s="654"/>
      <c r="AE240" s="654"/>
      <c r="AF240" s="654"/>
      <c r="AG240" s="654"/>
      <c r="AH240" s="654"/>
      <c r="AI240" s="654"/>
      <c r="AJ240" s="654"/>
      <c r="AK240" s="654"/>
    </row>
    <row r="241" ht="15.75" customHeight="1">
      <c r="A241" s="654"/>
      <c r="B241" s="658"/>
      <c r="C241" s="658"/>
      <c r="D241" s="658"/>
      <c r="E241" s="658"/>
      <c r="F241" s="658"/>
      <c r="G241" s="658"/>
      <c r="H241" s="658"/>
      <c r="I241" s="658"/>
      <c r="J241" s="658"/>
      <c r="K241" s="658"/>
      <c r="L241" s="658"/>
      <c r="M241" s="654"/>
      <c r="N241" s="654"/>
      <c r="O241" s="654"/>
      <c r="P241" s="654"/>
      <c r="Q241" s="654"/>
      <c r="R241" s="654"/>
      <c r="S241" s="654"/>
      <c r="T241" s="654"/>
      <c r="U241" s="654"/>
      <c r="V241" s="654"/>
      <c r="W241" s="654"/>
      <c r="X241" s="654"/>
      <c r="Y241" s="654"/>
      <c r="Z241" s="654"/>
      <c r="AA241" s="654"/>
      <c r="AB241" s="654"/>
      <c r="AC241" s="654"/>
      <c r="AD241" s="654"/>
      <c r="AE241" s="654"/>
      <c r="AF241" s="654"/>
      <c r="AG241" s="654"/>
      <c r="AH241" s="654"/>
      <c r="AI241" s="654"/>
      <c r="AJ241" s="654"/>
      <c r="AK241" s="654"/>
    </row>
    <row r="242" ht="15.75" customHeight="1">
      <c r="A242" s="654"/>
      <c r="B242" s="658"/>
      <c r="C242" s="658"/>
      <c r="D242" s="658"/>
      <c r="E242" s="658"/>
      <c r="F242" s="658"/>
      <c r="G242" s="658"/>
      <c r="H242" s="658"/>
      <c r="I242" s="658"/>
      <c r="J242" s="658"/>
      <c r="K242" s="658"/>
      <c r="L242" s="658"/>
      <c r="M242" s="654"/>
      <c r="N242" s="654"/>
      <c r="O242" s="654"/>
      <c r="P242" s="654"/>
      <c r="Q242" s="654"/>
      <c r="R242" s="654"/>
      <c r="S242" s="654"/>
      <c r="T242" s="654"/>
      <c r="U242" s="654"/>
      <c r="V242" s="654"/>
      <c r="W242" s="654"/>
      <c r="X242" s="654"/>
      <c r="Y242" s="654"/>
      <c r="Z242" s="654"/>
      <c r="AA242" s="654"/>
      <c r="AB242" s="654"/>
      <c r="AC242" s="654"/>
      <c r="AD242" s="654"/>
      <c r="AE242" s="654"/>
      <c r="AF242" s="654"/>
      <c r="AG242" s="654"/>
      <c r="AH242" s="654"/>
      <c r="AI242" s="654"/>
      <c r="AJ242" s="654"/>
      <c r="AK242" s="654"/>
    </row>
    <row r="243" ht="15.75" customHeight="1">
      <c r="A243" s="654"/>
      <c r="B243" s="658"/>
      <c r="C243" s="658"/>
      <c r="D243" s="658"/>
      <c r="E243" s="658"/>
      <c r="F243" s="658"/>
      <c r="G243" s="658"/>
      <c r="H243" s="658"/>
      <c r="I243" s="658"/>
      <c r="J243" s="658"/>
      <c r="K243" s="658"/>
      <c r="L243" s="658"/>
      <c r="M243" s="654"/>
      <c r="N243" s="654"/>
      <c r="O243" s="654"/>
      <c r="P243" s="654"/>
      <c r="Q243" s="654"/>
      <c r="R243" s="654"/>
      <c r="S243" s="654"/>
      <c r="T243" s="654"/>
      <c r="U243" s="654"/>
      <c r="V243" s="654"/>
      <c r="W243" s="654"/>
      <c r="X243" s="654"/>
      <c r="Y243" s="654"/>
      <c r="Z243" s="654"/>
      <c r="AA243" s="654"/>
      <c r="AB243" s="654"/>
      <c r="AC243" s="654"/>
      <c r="AD243" s="654"/>
      <c r="AE243" s="654"/>
      <c r="AF243" s="654"/>
      <c r="AG243" s="654"/>
      <c r="AH243" s="654"/>
      <c r="AI243" s="654"/>
      <c r="AJ243" s="654"/>
      <c r="AK243" s="654"/>
    </row>
    <row r="244" ht="15.75" customHeight="1">
      <c r="A244" s="654"/>
      <c r="B244" s="658"/>
      <c r="C244" s="658"/>
      <c r="D244" s="658"/>
      <c r="E244" s="658"/>
      <c r="F244" s="658"/>
      <c r="G244" s="658"/>
      <c r="H244" s="658"/>
      <c r="I244" s="658"/>
      <c r="J244" s="658"/>
      <c r="K244" s="658"/>
      <c r="L244" s="658"/>
      <c r="M244" s="654"/>
      <c r="N244" s="654"/>
      <c r="O244" s="654"/>
      <c r="P244" s="654"/>
      <c r="Q244" s="654"/>
      <c r="R244" s="654"/>
      <c r="S244" s="654"/>
      <c r="T244" s="654"/>
      <c r="U244" s="654"/>
      <c r="V244" s="654"/>
      <c r="W244" s="654"/>
      <c r="X244" s="654"/>
      <c r="Y244" s="654"/>
      <c r="Z244" s="654"/>
      <c r="AA244" s="654"/>
      <c r="AB244" s="654"/>
      <c r="AC244" s="654"/>
      <c r="AD244" s="654"/>
      <c r="AE244" s="654"/>
      <c r="AF244" s="654"/>
      <c r="AG244" s="654"/>
      <c r="AH244" s="654"/>
      <c r="AI244" s="654"/>
      <c r="AJ244" s="654"/>
      <c r="AK244" s="654"/>
    </row>
    <row r="245" ht="15.75" customHeight="1">
      <c r="A245" s="654"/>
      <c r="B245" s="658"/>
      <c r="C245" s="658"/>
      <c r="D245" s="658"/>
      <c r="E245" s="658"/>
      <c r="F245" s="658"/>
      <c r="G245" s="658"/>
      <c r="H245" s="658"/>
      <c r="I245" s="658"/>
      <c r="J245" s="658"/>
      <c r="K245" s="658"/>
      <c r="L245" s="658"/>
      <c r="M245" s="654"/>
      <c r="N245" s="654"/>
      <c r="O245" s="654"/>
      <c r="P245" s="654"/>
      <c r="Q245" s="654"/>
      <c r="R245" s="654"/>
      <c r="S245" s="654"/>
      <c r="T245" s="654"/>
      <c r="U245" s="654"/>
      <c r="V245" s="654"/>
      <c r="W245" s="654"/>
      <c r="X245" s="654"/>
      <c r="Y245" s="654"/>
      <c r="Z245" s="654"/>
      <c r="AA245" s="654"/>
      <c r="AB245" s="654"/>
      <c r="AC245" s="654"/>
      <c r="AD245" s="654"/>
      <c r="AE245" s="654"/>
      <c r="AF245" s="654"/>
      <c r="AG245" s="654"/>
      <c r="AH245" s="654"/>
      <c r="AI245" s="654"/>
      <c r="AJ245" s="654"/>
      <c r="AK245" s="654"/>
    </row>
    <row r="246" ht="15.75" customHeight="1">
      <c r="A246" s="654"/>
      <c r="B246" s="658"/>
      <c r="C246" s="658"/>
      <c r="D246" s="658"/>
      <c r="E246" s="658"/>
      <c r="F246" s="658"/>
      <c r="G246" s="658"/>
      <c r="H246" s="658"/>
      <c r="I246" s="658"/>
      <c r="J246" s="658"/>
      <c r="K246" s="658"/>
      <c r="L246" s="658"/>
      <c r="M246" s="654"/>
      <c r="N246" s="654"/>
      <c r="O246" s="654"/>
      <c r="P246" s="654"/>
      <c r="Q246" s="654"/>
      <c r="R246" s="654"/>
      <c r="S246" s="654"/>
      <c r="T246" s="654"/>
      <c r="U246" s="654"/>
      <c r="V246" s="654"/>
      <c r="W246" s="654"/>
      <c r="X246" s="654"/>
      <c r="Y246" s="654"/>
      <c r="Z246" s="654"/>
      <c r="AA246" s="654"/>
      <c r="AB246" s="654"/>
      <c r="AC246" s="654"/>
      <c r="AD246" s="654"/>
      <c r="AE246" s="654"/>
      <c r="AF246" s="654"/>
      <c r="AG246" s="654"/>
      <c r="AH246" s="654"/>
      <c r="AI246" s="654"/>
      <c r="AJ246" s="654"/>
      <c r="AK246" s="654"/>
    </row>
    <row r="247" ht="15.75" customHeight="1">
      <c r="A247" s="654"/>
      <c r="B247" s="658"/>
      <c r="C247" s="658"/>
      <c r="D247" s="658"/>
      <c r="E247" s="658"/>
      <c r="F247" s="658"/>
      <c r="G247" s="658"/>
      <c r="H247" s="658"/>
      <c r="I247" s="658"/>
      <c r="J247" s="658"/>
      <c r="K247" s="658"/>
      <c r="L247" s="658"/>
      <c r="M247" s="654"/>
      <c r="N247" s="654"/>
      <c r="O247" s="654"/>
      <c r="P247" s="654"/>
      <c r="Q247" s="654"/>
      <c r="R247" s="654"/>
      <c r="S247" s="654"/>
      <c r="T247" s="654"/>
      <c r="U247" s="654"/>
      <c r="V247" s="654"/>
      <c r="W247" s="654"/>
      <c r="X247" s="654"/>
      <c r="Y247" s="654"/>
      <c r="Z247" s="654"/>
      <c r="AA247" s="654"/>
      <c r="AB247" s="654"/>
      <c r="AC247" s="654"/>
      <c r="AD247" s="654"/>
      <c r="AE247" s="654"/>
      <c r="AF247" s="654"/>
      <c r="AG247" s="654"/>
      <c r="AH247" s="654"/>
      <c r="AI247" s="654"/>
      <c r="AJ247" s="654"/>
      <c r="AK247" s="654"/>
    </row>
    <row r="248" ht="15.75" customHeight="1">
      <c r="A248" s="654"/>
      <c r="B248" s="658"/>
      <c r="C248" s="658"/>
      <c r="D248" s="658"/>
      <c r="E248" s="658"/>
      <c r="F248" s="658"/>
      <c r="G248" s="658"/>
      <c r="H248" s="658"/>
      <c r="I248" s="658"/>
      <c r="J248" s="658"/>
      <c r="K248" s="658"/>
      <c r="L248" s="658"/>
      <c r="M248" s="654"/>
      <c r="N248" s="654"/>
      <c r="O248" s="654"/>
      <c r="P248" s="654"/>
      <c r="Q248" s="654"/>
      <c r="R248" s="654"/>
      <c r="S248" s="654"/>
      <c r="T248" s="654"/>
      <c r="U248" s="654"/>
      <c r="V248" s="654"/>
      <c r="W248" s="654"/>
      <c r="X248" s="654"/>
      <c r="Y248" s="654"/>
      <c r="Z248" s="654"/>
      <c r="AA248" s="654"/>
      <c r="AB248" s="654"/>
      <c r="AC248" s="654"/>
      <c r="AD248" s="654"/>
      <c r="AE248" s="654"/>
      <c r="AF248" s="654"/>
      <c r="AG248" s="654"/>
      <c r="AH248" s="654"/>
      <c r="AI248" s="654"/>
      <c r="AJ248" s="654"/>
      <c r="AK248" s="654"/>
    </row>
    <row r="249" ht="15.75" customHeight="1">
      <c r="A249" s="654"/>
      <c r="B249" s="658"/>
      <c r="C249" s="658"/>
      <c r="D249" s="658"/>
      <c r="E249" s="658"/>
      <c r="F249" s="658"/>
      <c r="G249" s="658"/>
      <c r="H249" s="658"/>
      <c r="I249" s="658"/>
      <c r="J249" s="658"/>
      <c r="K249" s="658"/>
      <c r="L249" s="658"/>
      <c r="M249" s="654"/>
      <c r="N249" s="654"/>
      <c r="O249" s="654"/>
      <c r="P249" s="654"/>
      <c r="Q249" s="654"/>
      <c r="R249" s="654"/>
      <c r="S249" s="654"/>
      <c r="T249" s="654"/>
      <c r="U249" s="654"/>
      <c r="V249" s="654"/>
      <c r="W249" s="654"/>
      <c r="X249" s="654"/>
      <c r="Y249" s="654"/>
      <c r="Z249" s="654"/>
      <c r="AA249" s="654"/>
      <c r="AB249" s="654"/>
      <c r="AC249" s="654"/>
      <c r="AD249" s="654"/>
      <c r="AE249" s="654"/>
      <c r="AF249" s="654"/>
      <c r="AG249" s="654"/>
      <c r="AH249" s="654"/>
      <c r="AI249" s="654"/>
      <c r="AJ249" s="654"/>
      <c r="AK249" s="654"/>
    </row>
    <row r="250" ht="15.75" customHeight="1">
      <c r="A250" s="654"/>
      <c r="B250" s="658"/>
      <c r="C250" s="658"/>
      <c r="D250" s="658"/>
      <c r="E250" s="658"/>
      <c r="F250" s="658"/>
      <c r="G250" s="658"/>
      <c r="H250" s="658"/>
      <c r="I250" s="658"/>
      <c r="J250" s="658"/>
      <c r="K250" s="658"/>
      <c r="L250" s="658"/>
      <c r="M250" s="654"/>
      <c r="N250" s="654"/>
      <c r="O250" s="654"/>
      <c r="P250" s="654"/>
      <c r="Q250" s="654"/>
      <c r="R250" s="654"/>
      <c r="S250" s="654"/>
      <c r="T250" s="654"/>
      <c r="U250" s="654"/>
      <c r="V250" s="654"/>
      <c r="W250" s="654"/>
      <c r="X250" s="654"/>
      <c r="Y250" s="654"/>
      <c r="Z250" s="654"/>
      <c r="AA250" s="654"/>
      <c r="AB250" s="654"/>
      <c r="AC250" s="654"/>
      <c r="AD250" s="654"/>
      <c r="AE250" s="654"/>
      <c r="AF250" s="654"/>
      <c r="AG250" s="654"/>
      <c r="AH250" s="654"/>
      <c r="AI250" s="654"/>
      <c r="AJ250" s="654"/>
      <c r="AK250" s="654"/>
    </row>
    <row r="251" ht="15.75" customHeight="1">
      <c r="A251" s="654"/>
      <c r="B251" s="658"/>
      <c r="C251" s="658"/>
      <c r="D251" s="658"/>
      <c r="E251" s="658"/>
      <c r="F251" s="658"/>
      <c r="G251" s="658"/>
      <c r="H251" s="658"/>
      <c r="I251" s="658"/>
      <c r="J251" s="658"/>
      <c r="K251" s="658"/>
      <c r="L251" s="658"/>
      <c r="M251" s="654"/>
      <c r="N251" s="654"/>
      <c r="O251" s="654"/>
      <c r="P251" s="654"/>
      <c r="Q251" s="654"/>
      <c r="R251" s="654"/>
      <c r="S251" s="654"/>
      <c r="T251" s="654"/>
      <c r="U251" s="654"/>
      <c r="V251" s="654"/>
      <c r="W251" s="654"/>
      <c r="X251" s="654"/>
      <c r="Y251" s="654"/>
      <c r="Z251" s="654"/>
      <c r="AA251" s="654"/>
      <c r="AB251" s="654"/>
      <c r="AC251" s="654"/>
      <c r="AD251" s="654"/>
      <c r="AE251" s="654"/>
      <c r="AF251" s="654"/>
      <c r="AG251" s="654"/>
      <c r="AH251" s="654"/>
      <c r="AI251" s="654"/>
      <c r="AJ251" s="654"/>
      <c r="AK251" s="654"/>
    </row>
    <row r="252" ht="15.75" customHeight="1">
      <c r="A252" s="654"/>
      <c r="B252" s="658"/>
      <c r="C252" s="658"/>
      <c r="D252" s="658"/>
      <c r="E252" s="658"/>
      <c r="F252" s="658"/>
      <c r="G252" s="658"/>
      <c r="H252" s="658"/>
      <c r="I252" s="658"/>
      <c r="J252" s="658"/>
      <c r="K252" s="658"/>
      <c r="L252" s="658"/>
      <c r="M252" s="654"/>
      <c r="N252" s="654"/>
      <c r="O252" s="654"/>
      <c r="P252" s="654"/>
      <c r="Q252" s="654"/>
      <c r="R252" s="654"/>
      <c r="S252" s="654"/>
      <c r="T252" s="654"/>
      <c r="U252" s="654"/>
      <c r="V252" s="654"/>
      <c r="W252" s="654"/>
      <c r="X252" s="654"/>
      <c r="Y252" s="654"/>
      <c r="Z252" s="654"/>
      <c r="AA252" s="654"/>
      <c r="AB252" s="654"/>
      <c r="AC252" s="654"/>
      <c r="AD252" s="654"/>
      <c r="AE252" s="654"/>
      <c r="AF252" s="654"/>
      <c r="AG252" s="654"/>
      <c r="AH252" s="654"/>
      <c r="AI252" s="654"/>
      <c r="AJ252" s="654"/>
      <c r="AK252" s="654"/>
    </row>
    <row r="253" ht="15.75" customHeight="1">
      <c r="A253" s="654"/>
      <c r="B253" s="658"/>
      <c r="C253" s="658"/>
      <c r="D253" s="658"/>
      <c r="E253" s="658"/>
      <c r="F253" s="658"/>
      <c r="G253" s="658"/>
      <c r="H253" s="658"/>
      <c r="I253" s="658"/>
      <c r="J253" s="658"/>
      <c r="K253" s="658"/>
      <c r="L253" s="658"/>
      <c r="M253" s="654"/>
      <c r="N253" s="654"/>
      <c r="O253" s="654"/>
      <c r="P253" s="654"/>
      <c r="Q253" s="654"/>
      <c r="R253" s="654"/>
      <c r="S253" s="654"/>
      <c r="T253" s="654"/>
      <c r="U253" s="654"/>
      <c r="V253" s="654"/>
      <c r="W253" s="654"/>
      <c r="X253" s="654"/>
      <c r="Y253" s="654"/>
      <c r="Z253" s="654"/>
      <c r="AA253" s="654"/>
      <c r="AB253" s="654"/>
      <c r="AC253" s="654"/>
      <c r="AD253" s="654"/>
      <c r="AE253" s="654"/>
      <c r="AF253" s="654"/>
      <c r="AG253" s="654"/>
      <c r="AH253" s="654"/>
      <c r="AI253" s="654"/>
      <c r="AJ253" s="654"/>
      <c r="AK253" s="654"/>
    </row>
    <row r="254" ht="15.75" customHeight="1">
      <c r="A254" s="654"/>
      <c r="B254" s="658"/>
      <c r="C254" s="658"/>
      <c r="D254" s="658"/>
      <c r="E254" s="658"/>
      <c r="F254" s="658"/>
      <c r="G254" s="658"/>
      <c r="H254" s="658"/>
      <c r="I254" s="658"/>
      <c r="J254" s="658"/>
      <c r="K254" s="658"/>
      <c r="L254" s="658"/>
      <c r="M254" s="654"/>
      <c r="N254" s="654"/>
      <c r="O254" s="654"/>
      <c r="P254" s="654"/>
      <c r="Q254" s="654"/>
      <c r="R254" s="654"/>
      <c r="S254" s="654"/>
      <c r="T254" s="654"/>
      <c r="U254" s="654"/>
      <c r="V254" s="654"/>
      <c r="W254" s="654"/>
      <c r="X254" s="654"/>
      <c r="Y254" s="654"/>
      <c r="Z254" s="654"/>
      <c r="AA254" s="654"/>
      <c r="AB254" s="654"/>
      <c r="AC254" s="654"/>
      <c r="AD254" s="654"/>
      <c r="AE254" s="654"/>
      <c r="AF254" s="654"/>
      <c r="AG254" s="654"/>
      <c r="AH254" s="654"/>
      <c r="AI254" s="654"/>
      <c r="AJ254" s="654"/>
      <c r="AK254" s="654"/>
    </row>
    <row r="255" ht="15.75" customHeight="1">
      <c r="A255" s="654"/>
      <c r="B255" s="658"/>
      <c r="C255" s="658"/>
      <c r="D255" s="658"/>
      <c r="E255" s="658"/>
      <c r="F255" s="658"/>
      <c r="G255" s="658"/>
      <c r="H255" s="658"/>
      <c r="I255" s="658"/>
      <c r="J255" s="658"/>
      <c r="K255" s="658"/>
      <c r="L255" s="658"/>
      <c r="M255" s="654"/>
      <c r="N255" s="654"/>
      <c r="O255" s="654"/>
      <c r="P255" s="654"/>
      <c r="Q255" s="654"/>
      <c r="R255" s="654"/>
      <c r="S255" s="654"/>
      <c r="T255" s="654"/>
      <c r="U255" s="654"/>
      <c r="V255" s="654"/>
      <c r="W255" s="654"/>
      <c r="X255" s="654"/>
      <c r="Y255" s="654"/>
      <c r="Z255" s="654"/>
      <c r="AA255" s="654"/>
      <c r="AB255" s="654"/>
      <c r="AC255" s="654"/>
      <c r="AD255" s="654"/>
      <c r="AE255" s="654"/>
      <c r="AF255" s="654"/>
      <c r="AG255" s="654"/>
      <c r="AH255" s="654"/>
      <c r="AI255" s="654"/>
      <c r="AJ255" s="654"/>
      <c r="AK255" s="654"/>
    </row>
    <row r="256" ht="15.75" customHeight="1">
      <c r="A256" s="654"/>
      <c r="B256" s="658"/>
      <c r="C256" s="658"/>
      <c r="D256" s="658"/>
      <c r="E256" s="658"/>
      <c r="F256" s="658"/>
      <c r="G256" s="658"/>
      <c r="H256" s="658"/>
      <c r="I256" s="658"/>
      <c r="J256" s="658"/>
      <c r="K256" s="658"/>
      <c r="L256" s="658"/>
      <c r="M256" s="654"/>
      <c r="N256" s="654"/>
      <c r="O256" s="654"/>
      <c r="P256" s="654"/>
      <c r="Q256" s="654"/>
      <c r="R256" s="654"/>
      <c r="S256" s="654"/>
      <c r="T256" s="654"/>
      <c r="U256" s="654"/>
      <c r="V256" s="654"/>
      <c r="W256" s="654"/>
      <c r="X256" s="654"/>
      <c r="Y256" s="654"/>
      <c r="Z256" s="654"/>
      <c r="AA256" s="654"/>
      <c r="AB256" s="654"/>
      <c r="AC256" s="654"/>
      <c r="AD256" s="654"/>
      <c r="AE256" s="654"/>
      <c r="AF256" s="654"/>
      <c r="AG256" s="654"/>
      <c r="AH256" s="654"/>
      <c r="AI256" s="654"/>
      <c r="AJ256" s="654"/>
      <c r="AK256" s="654"/>
    </row>
    <row r="257" ht="15.75" customHeight="1">
      <c r="A257" s="654"/>
      <c r="B257" s="658"/>
      <c r="C257" s="658"/>
      <c r="D257" s="658"/>
      <c r="E257" s="658"/>
      <c r="F257" s="658"/>
      <c r="G257" s="658"/>
      <c r="H257" s="658"/>
      <c r="I257" s="658"/>
      <c r="J257" s="658"/>
      <c r="K257" s="658"/>
      <c r="L257" s="658"/>
      <c r="M257" s="654"/>
      <c r="N257" s="654"/>
      <c r="O257" s="654"/>
      <c r="P257" s="654"/>
      <c r="Q257" s="654"/>
      <c r="R257" s="654"/>
      <c r="S257" s="654"/>
      <c r="T257" s="654"/>
      <c r="U257" s="654"/>
      <c r="V257" s="654"/>
      <c r="W257" s="654"/>
      <c r="X257" s="654"/>
      <c r="Y257" s="654"/>
      <c r="Z257" s="654"/>
      <c r="AA257" s="654"/>
      <c r="AB257" s="654"/>
      <c r="AC257" s="654"/>
      <c r="AD257" s="654"/>
      <c r="AE257" s="654"/>
      <c r="AF257" s="654"/>
      <c r="AG257" s="654"/>
      <c r="AH257" s="654"/>
      <c r="AI257" s="654"/>
      <c r="AJ257" s="654"/>
      <c r="AK257" s="654"/>
    </row>
    <row r="258" ht="15.75" customHeight="1">
      <c r="A258" s="654"/>
      <c r="B258" s="658"/>
      <c r="C258" s="658"/>
      <c r="D258" s="658"/>
      <c r="E258" s="658"/>
      <c r="F258" s="658"/>
      <c r="G258" s="658"/>
      <c r="H258" s="658"/>
      <c r="I258" s="658"/>
      <c r="J258" s="658"/>
      <c r="K258" s="658"/>
      <c r="L258" s="658"/>
      <c r="M258" s="654"/>
      <c r="N258" s="654"/>
      <c r="O258" s="654"/>
      <c r="P258" s="654"/>
      <c r="Q258" s="654"/>
      <c r="R258" s="654"/>
      <c r="S258" s="654"/>
      <c r="T258" s="654"/>
      <c r="U258" s="654"/>
      <c r="V258" s="654"/>
      <c r="W258" s="654"/>
      <c r="X258" s="654"/>
      <c r="Y258" s="654"/>
      <c r="Z258" s="654"/>
      <c r="AA258" s="654"/>
      <c r="AB258" s="654"/>
      <c r="AC258" s="654"/>
      <c r="AD258" s="654"/>
      <c r="AE258" s="654"/>
      <c r="AF258" s="654"/>
      <c r="AG258" s="654"/>
      <c r="AH258" s="654"/>
      <c r="AI258" s="654"/>
      <c r="AJ258" s="654"/>
      <c r="AK258" s="654"/>
    </row>
    <row r="259" ht="15.75" customHeight="1">
      <c r="A259" s="654"/>
      <c r="B259" s="658"/>
      <c r="C259" s="658"/>
      <c r="D259" s="658"/>
      <c r="E259" s="658"/>
      <c r="F259" s="658"/>
      <c r="G259" s="658"/>
      <c r="H259" s="658"/>
      <c r="I259" s="658"/>
      <c r="J259" s="658"/>
      <c r="K259" s="658"/>
      <c r="L259" s="658"/>
      <c r="M259" s="654"/>
      <c r="N259" s="654"/>
      <c r="O259" s="654"/>
      <c r="P259" s="654"/>
      <c r="Q259" s="654"/>
      <c r="R259" s="654"/>
      <c r="S259" s="654"/>
      <c r="T259" s="654"/>
      <c r="U259" s="654"/>
      <c r="V259" s="654"/>
      <c r="W259" s="654"/>
      <c r="X259" s="654"/>
      <c r="Y259" s="654"/>
      <c r="Z259" s="654"/>
      <c r="AA259" s="654"/>
      <c r="AB259" s="654"/>
      <c r="AC259" s="654"/>
      <c r="AD259" s="654"/>
      <c r="AE259" s="654"/>
      <c r="AF259" s="654"/>
      <c r="AG259" s="654"/>
      <c r="AH259" s="654"/>
      <c r="AI259" s="654"/>
      <c r="AJ259" s="654"/>
      <c r="AK259" s="654"/>
    </row>
    <row r="260" ht="15.75" customHeight="1">
      <c r="A260" s="654"/>
      <c r="B260" s="658"/>
      <c r="C260" s="658"/>
      <c r="D260" s="658"/>
      <c r="E260" s="658"/>
      <c r="F260" s="658"/>
      <c r="G260" s="658"/>
      <c r="H260" s="658"/>
      <c r="I260" s="658"/>
      <c r="J260" s="658"/>
      <c r="K260" s="658"/>
      <c r="L260" s="658"/>
      <c r="M260" s="654"/>
      <c r="N260" s="654"/>
      <c r="O260" s="654"/>
      <c r="P260" s="654"/>
      <c r="Q260" s="654"/>
      <c r="R260" s="654"/>
      <c r="S260" s="654"/>
      <c r="T260" s="654"/>
      <c r="U260" s="654"/>
      <c r="V260" s="654"/>
      <c r="W260" s="654"/>
      <c r="X260" s="654"/>
      <c r="Y260" s="654"/>
      <c r="Z260" s="654"/>
      <c r="AA260" s="654"/>
      <c r="AB260" s="654"/>
      <c r="AC260" s="654"/>
      <c r="AD260" s="654"/>
      <c r="AE260" s="654"/>
      <c r="AF260" s="654"/>
      <c r="AG260" s="654"/>
      <c r="AH260" s="654"/>
      <c r="AI260" s="654"/>
      <c r="AJ260" s="654"/>
      <c r="AK260" s="654"/>
    </row>
    <row r="261" ht="15.75" customHeight="1">
      <c r="A261" s="654"/>
      <c r="B261" s="658"/>
      <c r="C261" s="658"/>
      <c r="D261" s="658"/>
      <c r="E261" s="658"/>
      <c r="F261" s="658"/>
      <c r="G261" s="658"/>
      <c r="H261" s="658"/>
      <c r="I261" s="658"/>
      <c r="J261" s="658"/>
      <c r="K261" s="658"/>
      <c r="L261" s="658"/>
      <c r="M261" s="654"/>
      <c r="N261" s="654"/>
      <c r="O261" s="654"/>
      <c r="P261" s="654"/>
      <c r="Q261" s="654"/>
      <c r="R261" s="654"/>
      <c r="S261" s="654"/>
      <c r="T261" s="654"/>
      <c r="U261" s="654"/>
      <c r="V261" s="654"/>
      <c r="W261" s="654"/>
      <c r="X261" s="654"/>
      <c r="Y261" s="654"/>
      <c r="Z261" s="654"/>
      <c r="AA261" s="654"/>
      <c r="AB261" s="654"/>
      <c r="AC261" s="654"/>
      <c r="AD261" s="654"/>
      <c r="AE261" s="654"/>
      <c r="AF261" s="654"/>
      <c r="AG261" s="654"/>
      <c r="AH261" s="654"/>
      <c r="AI261" s="654"/>
      <c r="AJ261" s="654"/>
      <c r="AK261" s="654"/>
    </row>
    <row r="262" ht="15.75" customHeight="1">
      <c r="A262" s="654"/>
      <c r="B262" s="658"/>
      <c r="C262" s="658"/>
      <c r="D262" s="658"/>
      <c r="E262" s="658"/>
      <c r="F262" s="658"/>
      <c r="G262" s="658"/>
      <c r="H262" s="658"/>
      <c r="I262" s="658"/>
      <c r="J262" s="658"/>
      <c r="K262" s="658"/>
      <c r="L262" s="658"/>
      <c r="M262" s="654"/>
      <c r="N262" s="654"/>
      <c r="O262" s="654"/>
      <c r="P262" s="654"/>
      <c r="Q262" s="654"/>
      <c r="R262" s="654"/>
      <c r="S262" s="654"/>
      <c r="T262" s="654"/>
      <c r="U262" s="654"/>
      <c r="V262" s="654"/>
      <c r="W262" s="654"/>
      <c r="X262" s="654"/>
      <c r="Y262" s="654"/>
      <c r="Z262" s="654"/>
      <c r="AA262" s="654"/>
      <c r="AB262" s="654"/>
      <c r="AC262" s="654"/>
      <c r="AD262" s="654"/>
      <c r="AE262" s="654"/>
      <c r="AF262" s="654"/>
      <c r="AG262" s="654"/>
      <c r="AH262" s="654"/>
      <c r="AI262" s="654"/>
      <c r="AJ262" s="654"/>
      <c r="AK262" s="654"/>
    </row>
    <row r="263" ht="15.75" customHeight="1">
      <c r="A263" s="654"/>
      <c r="B263" s="658"/>
      <c r="C263" s="658"/>
      <c r="D263" s="658"/>
      <c r="E263" s="658"/>
      <c r="F263" s="658"/>
      <c r="G263" s="658"/>
      <c r="H263" s="658"/>
      <c r="I263" s="658"/>
      <c r="J263" s="658"/>
      <c r="K263" s="658"/>
      <c r="L263" s="658"/>
      <c r="M263" s="654"/>
      <c r="N263" s="654"/>
      <c r="O263" s="654"/>
      <c r="P263" s="654"/>
      <c r="Q263" s="654"/>
      <c r="R263" s="654"/>
      <c r="S263" s="654"/>
      <c r="T263" s="654"/>
      <c r="U263" s="654"/>
      <c r="V263" s="654"/>
      <c r="W263" s="654"/>
      <c r="X263" s="654"/>
      <c r="Y263" s="654"/>
      <c r="Z263" s="654"/>
      <c r="AA263" s="654"/>
      <c r="AB263" s="654"/>
      <c r="AC263" s="654"/>
      <c r="AD263" s="654"/>
      <c r="AE263" s="654"/>
      <c r="AF263" s="654"/>
      <c r="AG263" s="654"/>
      <c r="AH263" s="654"/>
      <c r="AI263" s="654"/>
      <c r="AJ263" s="654"/>
      <c r="AK263" s="654"/>
    </row>
    <row r="264" ht="15.75" customHeight="1">
      <c r="A264" s="654"/>
      <c r="B264" s="658"/>
      <c r="C264" s="658"/>
      <c r="D264" s="658"/>
      <c r="E264" s="658"/>
      <c r="F264" s="658"/>
      <c r="G264" s="658"/>
      <c r="H264" s="658"/>
      <c r="I264" s="658"/>
      <c r="J264" s="658"/>
      <c r="K264" s="658"/>
      <c r="L264" s="658"/>
      <c r="M264" s="654"/>
      <c r="N264" s="654"/>
      <c r="O264" s="654"/>
      <c r="P264" s="654"/>
      <c r="Q264" s="654"/>
      <c r="R264" s="654"/>
      <c r="S264" s="654"/>
      <c r="T264" s="654"/>
      <c r="U264" s="654"/>
      <c r="V264" s="654"/>
      <c r="W264" s="654"/>
      <c r="X264" s="654"/>
      <c r="Y264" s="654"/>
      <c r="Z264" s="654"/>
      <c r="AA264" s="654"/>
      <c r="AB264" s="654"/>
      <c r="AC264" s="654"/>
      <c r="AD264" s="654"/>
      <c r="AE264" s="654"/>
      <c r="AF264" s="654"/>
      <c r="AG264" s="654"/>
      <c r="AH264" s="654"/>
      <c r="AI264" s="654"/>
      <c r="AJ264" s="654"/>
      <c r="AK264" s="654"/>
    </row>
    <row r="265" ht="15.75" customHeight="1">
      <c r="A265" s="654"/>
      <c r="B265" s="658"/>
      <c r="C265" s="658"/>
      <c r="D265" s="658"/>
      <c r="E265" s="658"/>
      <c r="F265" s="658"/>
      <c r="G265" s="658"/>
      <c r="H265" s="658"/>
      <c r="I265" s="658"/>
      <c r="J265" s="658"/>
      <c r="K265" s="658"/>
      <c r="L265" s="658"/>
      <c r="M265" s="654"/>
      <c r="N265" s="654"/>
      <c r="O265" s="654"/>
      <c r="P265" s="654"/>
      <c r="Q265" s="654"/>
      <c r="R265" s="654"/>
      <c r="S265" s="654"/>
      <c r="T265" s="654"/>
      <c r="U265" s="654"/>
      <c r="V265" s="654"/>
      <c r="W265" s="654"/>
      <c r="X265" s="654"/>
      <c r="Y265" s="654"/>
      <c r="Z265" s="654"/>
      <c r="AA265" s="654"/>
      <c r="AB265" s="654"/>
      <c r="AC265" s="654"/>
      <c r="AD265" s="654"/>
      <c r="AE265" s="654"/>
      <c r="AF265" s="654"/>
      <c r="AG265" s="654"/>
      <c r="AH265" s="654"/>
      <c r="AI265" s="654"/>
      <c r="AJ265" s="654"/>
      <c r="AK265" s="654"/>
    </row>
    <row r="266" ht="15.75" customHeight="1">
      <c r="A266" s="654"/>
      <c r="B266" s="658"/>
      <c r="C266" s="658"/>
      <c r="D266" s="658"/>
      <c r="E266" s="658"/>
      <c r="F266" s="658"/>
      <c r="G266" s="658"/>
      <c r="H266" s="658"/>
      <c r="I266" s="658"/>
      <c r="J266" s="658"/>
      <c r="K266" s="658"/>
      <c r="L266" s="658"/>
      <c r="M266" s="654"/>
      <c r="N266" s="654"/>
      <c r="O266" s="654"/>
      <c r="P266" s="654"/>
      <c r="Q266" s="654"/>
      <c r="R266" s="654"/>
      <c r="S266" s="654"/>
      <c r="T266" s="654"/>
      <c r="U266" s="654"/>
      <c r="V266" s="654"/>
      <c r="W266" s="654"/>
      <c r="X266" s="654"/>
      <c r="Y266" s="654"/>
      <c r="Z266" s="654"/>
      <c r="AA266" s="654"/>
      <c r="AB266" s="654"/>
      <c r="AC266" s="654"/>
      <c r="AD266" s="654"/>
      <c r="AE266" s="654"/>
      <c r="AF266" s="654"/>
      <c r="AG266" s="654"/>
      <c r="AH266" s="654"/>
      <c r="AI266" s="654"/>
      <c r="AJ266" s="654"/>
      <c r="AK266" s="654"/>
    </row>
    <row r="267" ht="15.75" customHeight="1">
      <c r="A267" s="654"/>
      <c r="B267" s="658"/>
      <c r="C267" s="658"/>
      <c r="D267" s="658"/>
      <c r="E267" s="658"/>
      <c r="F267" s="658"/>
      <c r="G267" s="658"/>
      <c r="H267" s="658"/>
      <c r="I267" s="658"/>
      <c r="J267" s="658"/>
      <c r="K267" s="658"/>
      <c r="L267" s="658"/>
      <c r="M267" s="654"/>
      <c r="N267" s="654"/>
      <c r="O267" s="654"/>
      <c r="P267" s="654"/>
      <c r="Q267" s="654"/>
      <c r="R267" s="654"/>
      <c r="S267" s="654"/>
      <c r="T267" s="654"/>
      <c r="U267" s="654"/>
      <c r="V267" s="654"/>
      <c r="W267" s="654"/>
      <c r="X267" s="654"/>
      <c r="Y267" s="654"/>
      <c r="Z267" s="654"/>
      <c r="AA267" s="654"/>
      <c r="AB267" s="654"/>
      <c r="AC267" s="654"/>
      <c r="AD267" s="654"/>
      <c r="AE267" s="654"/>
      <c r="AF267" s="654"/>
      <c r="AG267" s="654"/>
      <c r="AH267" s="654"/>
      <c r="AI267" s="654"/>
      <c r="AJ267" s="654"/>
      <c r="AK267" s="654"/>
    </row>
    <row r="268" ht="15.75" customHeight="1">
      <c r="A268" s="654"/>
      <c r="B268" s="658"/>
      <c r="C268" s="658"/>
      <c r="D268" s="658"/>
      <c r="E268" s="658"/>
      <c r="F268" s="658"/>
      <c r="G268" s="658"/>
      <c r="H268" s="658"/>
      <c r="I268" s="658"/>
      <c r="J268" s="658"/>
      <c r="K268" s="658"/>
      <c r="L268" s="658"/>
      <c r="M268" s="654"/>
      <c r="N268" s="654"/>
      <c r="O268" s="654"/>
      <c r="P268" s="654"/>
      <c r="Q268" s="654"/>
      <c r="R268" s="654"/>
      <c r="S268" s="654"/>
      <c r="T268" s="654"/>
      <c r="U268" s="654"/>
      <c r="V268" s="654"/>
      <c r="W268" s="654"/>
      <c r="X268" s="654"/>
      <c r="Y268" s="654"/>
      <c r="Z268" s="654"/>
      <c r="AA268" s="654"/>
      <c r="AB268" s="654"/>
      <c r="AC268" s="654"/>
      <c r="AD268" s="654"/>
      <c r="AE268" s="654"/>
      <c r="AF268" s="654"/>
      <c r="AG268" s="654"/>
      <c r="AH268" s="654"/>
      <c r="AI268" s="654"/>
      <c r="AJ268" s="654"/>
      <c r="AK268" s="654"/>
    </row>
    <row r="269" ht="15.75" customHeight="1">
      <c r="A269" s="654"/>
      <c r="B269" s="658"/>
      <c r="C269" s="658"/>
      <c r="D269" s="658"/>
      <c r="E269" s="658"/>
      <c r="F269" s="658"/>
      <c r="G269" s="658"/>
      <c r="H269" s="658"/>
      <c r="I269" s="658"/>
      <c r="J269" s="658"/>
      <c r="K269" s="658"/>
      <c r="L269" s="658"/>
      <c r="M269" s="654"/>
      <c r="N269" s="654"/>
      <c r="O269" s="654"/>
      <c r="P269" s="654"/>
      <c r="Q269" s="654"/>
      <c r="R269" s="654"/>
      <c r="S269" s="654"/>
      <c r="T269" s="654"/>
      <c r="U269" s="654"/>
      <c r="V269" s="654"/>
      <c r="W269" s="654"/>
      <c r="X269" s="654"/>
      <c r="Y269" s="654"/>
      <c r="Z269" s="654"/>
      <c r="AA269" s="654"/>
      <c r="AB269" s="654"/>
      <c r="AC269" s="654"/>
      <c r="AD269" s="654"/>
      <c r="AE269" s="654"/>
      <c r="AF269" s="654"/>
      <c r="AG269" s="654"/>
      <c r="AH269" s="654"/>
      <c r="AI269" s="654"/>
      <c r="AJ269" s="654"/>
      <c r="AK269" s="654"/>
    </row>
    <row r="270" ht="15.75" customHeight="1">
      <c r="A270" s="654"/>
      <c r="B270" s="658"/>
      <c r="C270" s="658"/>
      <c r="D270" s="658"/>
      <c r="E270" s="658"/>
      <c r="F270" s="658"/>
      <c r="G270" s="658"/>
      <c r="H270" s="658"/>
      <c r="I270" s="658"/>
      <c r="J270" s="658"/>
      <c r="K270" s="658"/>
      <c r="L270" s="658"/>
      <c r="M270" s="654"/>
      <c r="N270" s="654"/>
      <c r="O270" s="654"/>
      <c r="P270" s="654"/>
      <c r="Q270" s="654"/>
      <c r="R270" s="654"/>
      <c r="S270" s="654"/>
      <c r="T270" s="654"/>
      <c r="U270" s="654"/>
      <c r="V270" s="654"/>
      <c r="W270" s="654"/>
      <c r="X270" s="654"/>
      <c r="Y270" s="654"/>
      <c r="Z270" s="654"/>
      <c r="AA270" s="654"/>
      <c r="AB270" s="654"/>
      <c r="AC270" s="654"/>
      <c r="AD270" s="654"/>
      <c r="AE270" s="654"/>
      <c r="AF270" s="654"/>
      <c r="AG270" s="654"/>
      <c r="AH270" s="654"/>
      <c r="AI270" s="654"/>
      <c r="AJ270" s="654"/>
      <c r="AK270" s="654"/>
    </row>
    <row r="271" ht="15.75" customHeight="1">
      <c r="A271" s="654"/>
      <c r="B271" s="658"/>
      <c r="C271" s="658"/>
      <c r="D271" s="658"/>
      <c r="E271" s="658"/>
      <c r="F271" s="658"/>
      <c r="G271" s="658"/>
      <c r="H271" s="658"/>
      <c r="I271" s="658"/>
      <c r="J271" s="658"/>
      <c r="K271" s="658"/>
      <c r="L271" s="658"/>
      <c r="M271" s="654"/>
      <c r="N271" s="654"/>
      <c r="O271" s="654"/>
      <c r="P271" s="654"/>
      <c r="Q271" s="654"/>
      <c r="R271" s="654"/>
      <c r="S271" s="654"/>
      <c r="T271" s="654"/>
      <c r="U271" s="654"/>
      <c r="V271" s="654"/>
      <c r="W271" s="654"/>
      <c r="X271" s="654"/>
      <c r="Y271" s="654"/>
      <c r="Z271" s="654"/>
      <c r="AA271" s="654"/>
      <c r="AB271" s="654"/>
      <c r="AC271" s="654"/>
      <c r="AD271" s="654"/>
      <c r="AE271" s="654"/>
      <c r="AF271" s="654"/>
      <c r="AG271" s="654"/>
      <c r="AH271" s="654"/>
      <c r="AI271" s="654"/>
      <c r="AJ271" s="654"/>
      <c r="AK271" s="654"/>
    </row>
    <row r="272" ht="15.75" customHeight="1">
      <c r="A272" s="654"/>
      <c r="B272" s="658"/>
      <c r="C272" s="658"/>
      <c r="D272" s="658"/>
      <c r="E272" s="658"/>
      <c r="F272" s="658"/>
      <c r="G272" s="658"/>
      <c r="H272" s="658"/>
      <c r="I272" s="658"/>
      <c r="J272" s="658"/>
      <c r="K272" s="658"/>
      <c r="L272" s="658"/>
      <c r="M272" s="654"/>
      <c r="N272" s="654"/>
      <c r="O272" s="654"/>
      <c r="P272" s="654"/>
      <c r="Q272" s="654"/>
      <c r="R272" s="654"/>
      <c r="S272" s="654"/>
      <c r="T272" s="654"/>
      <c r="U272" s="654"/>
      <c r="V272" s="654"/>
      <c r="W272" s="654"/>
      <c r="X272" s="654"/>
      <c r="Y272" s="654"/>
      <c r="Z272" s="654"/>
      <c r="AA272" s="654"/>
      <c r="AB272" s="654"/>
      <c r="AC272" s="654"/>
      <c r="AD272" s="654"/>
      <c r="AE272" s="654"/>
      <c r="AF272" s="654"/>
      <c r="AG272" s="654"/>
      <c r="AH272" s="654"/>
      <c r="AI272" s="654"/>
      <c r="AJ272" s="654"/>
      <c r="AK272" s="654"/>
    </row>
    <row r="273" ht="15.75" customHeight="1">
      <c r="A273" s="654"/>
      <c r="B273" s="658"/>
      <c r="C273" s="658"/>
      <c r="D273" s="658"/>
      <c r="E273" s="658"/>
      <c r="F273" s="658"/>
      <c r="G273" s="658"/>
      <c r="H273" s="658"/>
      <c r="I273" s="658"/>
      <c r="J273" s="658"/>
      <c r="K273" s="658"/>
      <c r="L273" s="658"/>
      <c r="M273" s="654"/>
      <c r="N273" s="654"/>
      <c r="O273" s="654"/>
      <c r="P273" s="654"/>
      <c r="Q273" s="654"/>
      <c r="R273" s="654"/>
      <c r="S273" s="654"/>
      <c r="T273" s="654"/>
      <c r="U273" s="654"/>
      <c r="V273" s="654"/>
      <c r="W273" s="654"/>
      <c r="X273" s="654"/>
      <c r="Y273" s="654"/>
      <c r="Z273" s="654"/>
      <c r="AA273" s="654"/>
      <c r="AB273" s="654"/>
      <c r="AC273" s="654"/>
      <c r="AD273" s="654"/>
      <c r="AE273" s="654"/>
      <c r="AF273" s="654"/>
      <c r="AG273" s="654"/>
      <c r="AH273" s="654"/>
      <c r="AI273" s="654"/>
      <c r="AJ273" s="654"/>
      <c r="AK273" s="654"/>
    </row>
    <row r="274" ht="15.75" customHeight="1">
      <c r="A274" s="654"/>
      <c r="B274" s="658"/>
      <c r="C274" s="658"/>
      <c r="D274" s="658"/>
      <c r="E274" s="658"/>
      <c r="F274" s="658"/>
      <c r="G274" s="658"/>
      <c r="H274" s="658"/>
      <c r="I274" s="658"/>
      <c r="J274" s="658"/>
      <c r="K274" s="658"/>
      <c r="L274" s="658"/>
      <c r="M274" s="654"/>
      <c r="N274" s="654"/>
      <c r="O274" s="654"/>
      <c r="P274" s="654"/>
      <c r="Q274" s="654"/>
      <c r="R274" s="654"/>
      <c r="S274" s="654"/>
      <c r="T274" s="654"/>
      <c r="U274" s="654"/>
      <c r="V274" s="654"/>
      <c r="W274" s="654"/>
      <c r="X274" s="654"/>
      <c r="Y274" s="654"/>
      <c r="Z274" s="654"/>
      <c r="AA274" s="654"/>
      <c r="AB274" s="654"/>
      <c r="AC274" s="654"/>
      <c r="AD274" s="654"/>
      <c r="AE274" s="654"/>
      <c r="AF274" s="654"/>
      <c r="AG274" s="654"/>
      <c r="AH274" s="654"/>
      <c r="AI274" s="654"/>
      <c r="AJ274" s="654"/>
      <c r="AK274" s="654"/>
    </row>
    <row r="275" ht="15.75" customHeight="1">
      <c r="A275" s="654"/>
      <c r="B275" s="658"/>
      <c r="C275" s="658"/>
      <c r="D275" s="658"/>
      <c r="E275" s="658"/>
      <c r="F275" s="658"/>
      <c r="G275" s="658"/>
      <c r="H275" s="658"/>
      <c r="I275" s="658"/>
      <c r="J275" s="658"/>
      <c r="K275" s="658"/>
      <c r="L275" s="658"/>
      <c r="M275" s="654"/>
      <c r="N275" s="654"/>
      <c r="O275" s="654"/>
      <c r="P275" s="654"/>
      <c r="Q275" s="654"/>
      <c r="R275" s="654"/>
      <c r="S275" s="654"/>
      <c r="T275" s="654"/>
      <c r="U275" s="654"/>
      <c r="V275" s="654"/>
      <c r="W275" s="654"/>
      <c r="X275" s="654"/>
      <c r="Y275" s="654"/>
      <c r="Z275" s="654"/>
      <c r="AA275" s="654"/>
      <c r="AB275" s="654"/>
      <c r="AC275" s="654"/>
      <c r="AD275" s="654"/>
      <c r="AE275" s="654"/>
      <c r="AF275" s="654"/>
      <c r="AG275" s="654"/>
      <c r="AH275" s="654"/>
      <c r="AI275" s="654"/>
      <c r="AJ275" s="654"/>
      <c r="AK275" s="654"/>
    </row>
    <row r="276" ht="15.75" customHeight="1">
      <c r="A276" s="654"/>
      <c r="B276" s="658"/>
      <c r="C276" s="658"/>
      <c r="D276" s="658"/>
      <c r="E276" s="658"/>
      <c r="F276" s="658"/>
      <c r="G276" s="658"/>
      <c r="H276" s="658"/>
      <c r="I276" s="658"/>
      <c r="J276" s="658"/>
      <c r="K276" s="658"/>
      <c r="L276" s="658"/>
      <c r="M276" s="654"/>
      <c r="N276" s="654"/>
      <c r="O276" s="654"/>
      <c r="P276" s="654"/>
      <c r="Q276" s="654"/>
      <c r="R276" s="654"/>
      <c r="S276" s="654"/>
      <c r="T276" s="654"/>
      <c r="U276" s="654"/>
      <c r="V276" s="654"/>
      <c r="W276" s="654"/>
      <c r="X276" s="654"/>
      <c r="Y276" s="654"/>
      <c r="Z276" s="654"/>
      <c r="AA276" s="654"/>
      <c r="AB276" s="654"/>
      <c r="AC276" s="654"/>
      <c r="AD276" s="654"/>
      <c r="AE276" s="654"/>
      <c r="AF276" s="654"/>
      <c r="AG276" s="654"/>
      <c r="AH276" s="654"/>
      <c r="AI276" s="654"/>
      <c r="AJ276" s="654"/>
      <c r="AK276" s="654"/>
    </row>
    <row r="277" ht="15.75" customHeight="1">
      <c r="A277" s="654"/>
      <c r="B277" s="658"/>
      <c r="C277" s="658"/>
      <c r="D277" s="658"/>
      <c r="E277" s="658"/>
      <c r="F277" s="658"/>
      <c r="G277" s="658"/>
      <c r="H277" s="658"/>
      <c r="I277" s="658"/>
      <c r="J277" s="658"/>
      <c r="K277" s="658"/>
      <c r="L277" s="658"/>
      <c r="M277" s="654"/>
      <c r="N277" s="654"/>
      <c r="O277" s="654"/>
      <c r="P277" s="654"/>
      <c r="Q277" s="654"/>
      <c r="R277" s="654"/>
      <c r="S277" s="654"/>
      <c r="T277" s="654"/>
      <c r="U277" s="654"/>
      <c r="V277" s="654"/>
      <c r="W277" s="654"/>
      <c r="X277" s="654"/>
      <c r="Y277" s="654"/>
      <c r="Z277" s="654"/>
      <c r="AA277" s="654"/>
      <c r="AB277" s="654"/>
      <c r="AC277" s="654"/>
      <c r="AD277" s="654"/>
      <c r="AE277" s="654"/>
      <c r="AF277" s="654"/>
      <c r="AG277" s="654"/>
      <c r="AH277" s="654"/>
      <c r="AI277" s="654"/>
      <c r="AJ277" s="654"/>
      <c r="AK277" s="654"/>
    </row>
    <row r="278" ht="15.75" customHeight="1">
      <c r="A278" s="654"/>
      <c r="B278" s="658"/>
      <c r="C278" s="658"/>
      <c r="D278" s="658"/>
      <c r="E278" s="658"/>
      <c r="F278" s="658"/>
      <c r="G278" s="658"/>
      <c r="H278" s="658"/>
      <c r="I278" s="658"/>
      <c r="J278" s="658"/>
      <c r="K278" s="658"/>
      <c r="L278" s="658"/>
      <c r="M278" s="654"/>
      <c r="N278" s="654"/>
      <c r="O278" s="654"/>
      <c r="P278" s="654"/>
      <c r="Q278" s="654"/>
      <c r="R278" s="654"/>
      <c r="S278" s="654"/>
      <c r="T278" s="654"/>
      <c r="U278" s="654"/>
      <c r="V278" s="654"/>
      <c r="W278" s="654"/>
      <c r="X278" s="654"/>
      <c r="Y278" s="654"/>
      <c r="Z278" s="654"/>
      <c r="AA278" s="654"/>
      <c r="AB278" s="654"/>
      <c r="AC278" s="654"/>
      <c r="AD278" s="654"/>
      <c r="AE278" s="654"/>
      <c r="AF278" s="654"/>
      <c r="AG278" s="654"/>
      <c r="AH278" s="654"/>
      <c r="AI278" s="654"/>
      <c r="AJ278" s="654"/>
      <c r="AK278" s="654"/>
    </row>
    <row r="279" ht="15.75" customHeight="1">
      <c r="A279" s="654"/>
      <c r="B279" s="658"/>
      <c r="C279" s="658"/>
      <c r="D279" s="658"/>
      <c r="E279" s="658"/>
      <c r="F279" s="658"/>
      <c r="G279" s="658"/>
      <c r="H279" s="658"/>
      <c r="I279" s="658"/>
      <c r="J279" s="658"/>
      <c r="K279" s="658"/>
      <c r="L279" s="658"/>
      <c r="M279" s="654"/>
      <c r="N279" s="654"/>
      <c r="O279" s="654"/>
      <c r="P279" s="654"/>
      <c r="Q279" s="654"/>
      <c r="R279" s="654"/>
      <c r="S279" s="654"/>
      <c r="T279" s="654"/>
      <c r="U279" s="654"/>
      <c r="V279" s="654"/>
      <c r="W279" s="654"/>
      <c r="X279" s="654"/>
      <c r="Y279" s="654"/>
      <c r="Z279" s="654"/>
      <c r="AA279" s="654"/>
      <c r="AB279" s="654"/>
      <c r="AC279" s="654"/>
      <c r="AD279" s="654"/>
      <c r="AE279" s="654"/>
      <c r="AF279" s="654"/>
      <c r="AG279" s="654"/>
      <c r="AH279" s="654"/>
      <c r="AI279" s="654"/>
      <c r="AJ279" s="654"/>
      <c r="AK279" s="654"/>
    </row>
    <row r="280" ht="15.75" customHeight="1">
      <c r="A280" s="654"/>
      <c r="B280" s="658"/>
      <c r="C280" s="658"/>
      <c r="D280" s="658"/>
      <c r="E280" s="658"/>
      <c r="F280" s="658"/>
      <c r="G280" s="658"/>
      <c r="H280" s="658"/>
      <c r="I280" s="658"/>
      <c r="J280" s="658"/>
      <c r="K280" s="658"/>
      <c r="L280" s="658"/>
      <c r="M280" s="654"/>
      <c r="N280" s="654"/>
      <c r="O280" s="654"/>
      <c r="P280" s="654"/>
      <c r="Q280" s="654"/>
      <c r="R280" s="654"/>
      <c r="S280" s="654"/>
      <c r="T280" s="654"/>
      <c r="U280" s="654"/>
      <c r="V280" s="654"/>
      <c r="W280" s="654"/>
      <c r="X280" s="654"/>
      <c r="Y280" s="654"/>
      <c r="Z280" s="654"/>
      <c r="AA280" s="654"/>
      <c r="AB280" s="654"/>
      <c r="AC280" s="654"/>
      <c r="AD280" s="654"/>
      <c r="AE280" s="654"/>
      <c r="AF280" s="654"/>
      <c r="AG280" s="654"/>
      <c r="AH280" s="654"/>
      <c r="AI280" s="654"/>
      <c r="AJ280" s="654"/>
      <c r="AK280" s="654"/>
    </row>
    <row r="281" ht="15.75" customHeight="1">
      <c r="A281" s="654"/>
      <c r="B281" s="658"/>
      <c r="C281" s="658"/>
      <c r="D281" s="658"/>
      <c r="E281" s="658"/>
      <c r="F281" s="658"/>
      <c r="G281" s="658"/>
      <c r="H281" s="658"/>
      <c r="I281" s="658"/>
      <c r="J281" s="658"/>
      <c r="K281" s="658"/>
      <c r="L281" s="658"/>
      <c r="M281" s="654"/>
      <c r="N281" s="654"/>
      <c r="O281" s="654"/>
      <c r="P281" s="654"/>
      <c r="Q281" s="654"/>
      <c r="R281" s="654"/>
      <c r="S281" s="654"/>
      <c r="T281" s="654"/>
      <c r="U281" s="654"/>
      <c r="V281" s="654"/>
      <c r="W281" s="654"/>
      <c r="X281" s="654"/>
      <c r="Y281" s="654"/>
      <c r="Z281" s="654"/>
      <c r="AA281" s="654"/>
      <c r="AB281" s="654"/>
      <c r="AC281" s="654"/>
      <c r="AD281" s="654"/>
      <c r="AE281" s="654"/>
      <c r="AF281" s="654"/>
      <c r="AG281" s="654"/>
      <c r="AH281" s="654"/>
      <c r="AI281" s="654"/>
      <c r="AJ281" s="654"/>
      <c r="AK281" s="654"/>
    </row>
    <row r="282" ht="15.75" customHeight="1">
      <c r="A282" s="654"/>
      <c r="B282" s="658"/>
      <c r="C282" s="658"/>
      <c r="D282" s="658"/>
      <c r="E282" s="658"/>
      <c r="F282" s="658"/>
      <c r="G282" s="658"/>
      <c r="H282" s="658"/>
      <c r="I282" s="658"/>
      <c r="J282" s="658"/>
      <c r="K282" s="658"/>
      <c r="L282" s="658"/>
      <c r="M282" s="654"/>
      <c r="N282" s="654"/>
      <c r="O282" s="654"/>
      <c r="P282" s="654"/>
      <c r="Q282" s="654"/>
      <c r="R282" s="654"/>
      <c r="S282" s="654"/>
      <c r="T282" s="654"/>
      <c r="U282" s="654"/>
      <c r="V282" s="654"/>
      <c r="W282" s="654"/>
      <c r="X282" s="654"/>
      <c r="Y282" s="654"/>
      <c r="Z282" s="654"/>
      <c r="AA282" s="654"/>
      <c r="AB282" s="654"/>
      <c r="AC282" s="654"/>
      <c r="AD282" s="654"/>
      <c r="AE282" s="654"/>
      <c r="AF282" s="654"/>
      <c r="AG282" s="654"/>
      <c r="AH282" s="654"/>
      <c r="AI282" s="654"/>
      <c r="AJ282" s="654"/>
      <c r="AK282" s="654"/>
    </row>
    <row r="283" ht="15.75" customHeight="1">
      <c r="A283" s="654"/>
      <c r="B283" s="658"/>
      <c r="C283" s="658"/>
      <c r="D283" s="658"/>
      <c r="E283" s="658"/>
      <c r="F283" s="658"/>
      <c r="G283" s="658"/>
      <c r="H283" s="658"/>
      <c r="I283" s="658"/>
      <c r="J283" s="658"/>
      <c r="K283" s="658"/>
      <c r="L283" s="658"/>
      <c r="M283" s="654"/>
      <c r="N283" s="654"/>
      <c r="O283" s="654"/>
      <c r="P283" s="654"/>
      <c r="Q283" s="654"/>
      <c r="R283" s="654"/>
      <c r="S283" s="654"/>
      <c r="T283" s="654"/>
      <c r="U283" s="654"/>
      <c r="V283" s="654"/>
      <c r="W283" s="654"/>
      <c r="X283" s="654"/>
      <c r="Y283" s="654"/>
      <c r="Z283" s="654"/>
      <c r="AA283" s="654"/>
      <c r="AB283" s="654"/>
      <c r="AC283" s="654"/>
      <c r="AD283" s="654"/>
      <c r="AE283" s="654"/>
      <c r="AF283" s="654"/>
      <c r="AG283" s="654"/>
      <c r="AH283" s="654"/>
      <c r="AI283" s="654"/>
      <c r="AJ283" s="654"/>
      <c r="AK283" s="654"/>
    </row>
    <row r="284" ht="15.75" customHeight="1">
      <c r="A284" s="654"/>
      <c r="B284" s="658"/>
      <c r="C284" s="658"/>
      <c r="D284" s="658"/>
      <c r="E284" s="658"/>
      <c r="F284" s="658"/>
      <c r="G284" s="658"/>
      <c r="H284" s="658"/>
      <c r="I284" s="658"/>
      <c r="J284" s="658"/>
      <c r="K284" s="658"/>
      <c r="L284" s="658"/>
      <c r="M284" s="654"/>
      <c r="N284" s="654"/>
      <c r="O284" s="654"/>
      <c r="P284" s="654"/>
      <c r="Q284" s="654"/>
      <c r="R284" s="654"/>
      <c r="S284" s="654"/>
      <c r="T284" s="654"/>
      <c r="U284" s="654"/>
      <c r="V284" s="654"/>
      <c r="W284" s="654"/>
      <c r="X284" s="654"/>
      <c r="Y284" s="654"/>
      <c r="Z284" s="654"/>
      <c r="AA284" s="654"/>
      <c r="AB284" s="654"/>
      <c r="AC284" s="654"/>
      <c r="AD284" s="654"/>
      <c r="AE284" s="654"/>
      <c r="AF284" s="654"/>
      <c r="AG284" s="654"/>
      <c r="AH284" s="654"/>
      <c r="AI284" s="654"/>
      <c r="AJ284" s="654"/>
      <c r="AK284" s="654"/>
    </row>
    <row r="285" ht="15.75" customHeight="1">
      <c r="A285" s="654"/>
      <c r="B285" s="658"/>
      <c r="C285" s="658"/>
      <c r="D285" s="658"/>
      <c r="E285" s="658"/>
      <c r="F285" s="658"/>
      <c r="G285" s="658"/>
      <c r="H285" s="658"/>
      <c r="I285" s="658"/>
      <c r="J285" s="658"/>
      <c r="K285" s="658"/>
      <c r="L285" s="658"/>
      <c r="M285" s="654"/>
      <c r="N285" s="654"/>
      <c r="O285" s="654"/>
      <c r="P285" s="654"/>
      <c r="Q285" s="654"/>
      <c r="R285" s="654"/>
      <c r="S285" s="654"/>
      <c r="T285" s="654"/>
      <c r="U285" s="654"/>
      <c r="V285" s="654"/>
      <c r="W285" s="654"/>
      <c r="X285" s="654"/>
      <c r="Y285" s="654"/>
      <c r="Z285" s="654"/>
      <c r="AA285" s="654"/>
      <c r="AB285" s="654"/>
      <c r="AC285" s="654"/>
      <c r="AD285" s="654"/>
      <c r="AE285" s="654"/>
      <c r="AF285" s="654"/>
      <c r="AG285" s="654"/>
      <c r="AH285" s="654"/>
      <c r="AI285" s="654"/>
      <c r="AJ285" s="654"/>
      <c r="AK285" s="654"/>
    </row>
    <row r="286" ht="15.75" customHeight="1">
      <c r="A286" s="654"/>
      <c r="B286" s="658"/>
      <c r="C286" s="658"/>
      <c r="D286" s="658"/>
      <c r="E286" s="658"/>
      <c r="F286" s="658"/>
      <c r="G286" s="658"/>
      <c r="H286" s="658"/>
      <c r="I286" s="658"/>
      <c r="J286" s="658"/>
      <c r="K286" s="658"/>
      <c r="L286" s="658"/>
      <c r="M286" s="654"/>
      <c r="N286" s="654"/>
      <c r="O286" s="654"/>
      <c r="P286" s="654"/>
      <c r="Q286" s="654"/>
      <c r="R286" s="654"/>
      <c r="S286" s="654"/>
      <c r="T286" s="654"/>
      <c r="U286" s="654"/>
      <c r="V286" s="654"/>
      <c r="W286" s="654"/>
      <c r="X286" s="654"/>
      <c r="Y286" s="654"/>
      <c r="Z286" s="654"/>
      <c r="AA286" s="654"/>
      <c r="AB286" s="654"/>
      <c r="AC286" s="654"/>
      <c r="AD286" s="654"/>
      <c r="AE286" s="654"/>
      <c r="AF286" s="654"/>
      <c r="AG286" s="654"/>
      <c r="AH286" s="654"/>
      <c r="AI286" s="654"/>
      <c r="AJ286" s="654"/>
      <c r="AK286" s="654"/>
    </row>
    <row r="287" ht="15.75" customHeight="1">
      <c r="A287" s="654"/>
      <c r="B287" s="658"/>
      <c r="C287" s="658"/>
      <c r="D287" s="658"/>
      <c r="E287" s="658"/>
      <c r="F287" s="658"/>
      <c r="G287" s="658"/>
      <c r="H287" s="658"/>
      <c r="I287" s="658"/>
      <c r="J287" s="658"/>
      <c r="K287" s="658"/>
      <c r="L287" s="658"/>
      <c r="M287" s="654"/>
      <c r="N287" s="654"/>
      <c r="O287" s="654"/>
      <c r="P287" s="654"/>
      <c r="Q287" s="654"/>
      <c r="R287" s="654"/>
      <c r="S287" s="654"/>
      <c r="T287" s="654"/>
      <c r="U287" s="654"/>
      <c r="V287" s="654"/>
      <c r="W287" s="654"/>
      <c r="X287" s="654"/>
      <c r="Y287" s="654"/>
      <c r="Z287" s="654"/>
      <c r="AA287" s="654"/>
      <c r="AB287" s="654"/>
      <c r="AC287" s="654"/>
      <c r="AD287" s="654"/>
      <c r="AE287" s="654"/>
      <c r="AF287" s="654"/>
      <c r="AG287" s="654"/>
      <c r="AH287" s="654"/>
      <c r="AI287" s="654"/>
      <c r="AJ287" s="654"/>
      <c r="AK287" s="654"/>
    </row>
    <row r="288" ht="15.75" customHeight="1">
      <c r="A288" s="654"/>
      <c r="B288" s="658"/>
      <c r="C288" s="658"/>
      <c r="D288" s="658"/>
      <c r="E288" s="658"/>
      <c r="F288" s="658"/>
      <c r="G288" s="658"/>
      <c r="H288" s="658"/>
      <c r="I288" s="658"/>
      <c r="J288" s="658"/>
      <c r="K288" s="658"/>
      <c r="L288" s="658"/>
      <c r="M288" s="654"/>
      <c r="N288" s="654"/>
      <c r="O288" s="654"/>
      <c r="P288" s="654"/>
      <c r="Q288" s="654"/>
      <c r="R288" s="654"/>
      <c r="S288" s="654"/>
      <c r="T288" s="654"/>
      <c r="U288" s="654"/>
      <c r="V288" s="654"/>
      <c r="W288" s="654"/>
      <c r="X288" s="654"/>
      <c r="Y288" s="654"/>
      <c r="Z288" s="654"/>
      <c r="AA288" s="654"/>
      <c r="AB288" s="654"/>
      <c r="AC288" s="654"/>
      <c r="AD288" s="654"/>
      <c r="AE288" s="654"/>
      <c r="AF288" s="654"/>
      <c r="AG288" s="654"/>
      <c r="AH288" s="654"/>
      <c r="AI288" s="654"/>
      <c r="AJ288" s="654"/>
      <c r="AK288" s="654"/>
    </row>
    <row r="289" ht="15.75" customHeight="1">
      <c r="A289" s="654"/>
      <c r="B289" s="658"/>
      <c r="C289" s="658"/>
      <c r="D289" s="658"/>
      <c r="E289" s="658"/>
      <c r="F289" s="658"/>
      <c r="G289" s="658"/>
      <c r="H289" s="658"/>
      <c r="I289" s="658"/>
      <c r="J289" s="658"/>
      <c r="K289" s="658"/>
      <c r="L289" s="658"/>
      <c r="M289" s="654"/>
      <c r="N289" s="654"/>
      <c r="O289" s="654"/>
      <c r="P289" s="654"/>
      <c r="Q289" s="654"/>
      <c r="R289" s="654"/>
      <c r="S289" s="654"/>
      <c r="T289" s="654"/>
      <c r="U289" s="654"/>
      <c r="V289" s="654"/>
      <c r="W289" s="654"/>
      <c r="X289" s="654"/>
      <c r="Y289" s="654"/>
      <c r="Z289" s="654"/>
      <c r="AA289" s="654"/>
      <c r="AB289" s="654"/>
      <c r="AC289" s="654"/>
      <c r="AD289" s="654"/>
      <c r="AE289" s="654"/>
      <c r="AF289" s="654"/>
      <c r="AG289" s="654"/>
      <c r="AH289" s="654"/>
      <c r="AI289" s="654"/>
      <c r="AJ289" s="654"/>
      <c r="AK289" s="654"/>
    </row>
    <row r="290" ht="15.75" customHeight="1">
      <c r="A290" s="654"/>
      <c r="B290" s="658"/>
      <c r="C290" s="658"/>
      <c r="D290" s="658"/>
      <c r="E290" s="658"/>
      <c r="F290" s="658"/>
      <c r="G290" s="658"/>
      <c r="H290" s="658"/>
      <c r="I290" s="658"/>
      <c r="J290" s="658"/>
      <c r="K290" s="658"/>
      <c r="L290" s="658"/>
      <c r="M290" s="654"/>
      <c r="N290" s="654"/>
      <c r="O290" s="654"/>
      <c r="P290" s="654"/>
      <c r="Q290" s="654"/>
      <c r="R290" s="654"/>
      <c r="S290" s="654"/>
      <c r="T290" s="654"/>
      <c r="U290" s="654"/>
      <c r="V290" s="654"/>
      <c r="W290" s="654"/>
      <c r="X290" s="654"/>
      <c r="Y290" s="654"/>
      <c r="Z290" s="654"/>
      <c r="AA290" s="654"/>
      <c r="AB290" s="654"/>
      <c r="AC290" s="654"/>
      <c r="AD290" s="654"/>
      <c r="AE290" s="654"/>
      <c r="AF290" s="654"/>
      <c r="AG290" s="654"/>
      <c r="AH290" s="654"/>
      <c r="AI290" s="654"/>
      <c r="AJ290" s="654"/>
      <c r="AK290" s="654"/>
    </row>
    <row r="291" ht="15.75" customHeight="1">
      <c r="A291" s="654"/>
      <c r="B291" s="658"/>
      <c r="C291" s="658"/>
      <c r="D291" s="658"/>
      <c r="E291" s="658"/>
      <c r="F291" s="658"/>
      <c r="G291" s="658"/>
      <c r="H291" s="658"/>
      <c r="I291" s="658"/>
      <c r="J291" s="658"/>
      <c r="K291" s="658"/>
      <c r="L291" s="658"/>
      <c r="M291" s="654"/>
      <c r="N291" s="654"/>
      <c r="O291" s="654"/>
      <c r="P291" s="654"/>
      <c r="Q291" s="654"/>
      <c r="R291" s="654"/>
      <c r="S291" s="654"/>
      <c r="T291" s="654"/>
      <c r="U291" s="654"/>
      <c r="V291" s="654"/>
      <c r="W291" s="654"/>
      <c r="X291" s="654"/>
      <c r="Y291" s="654"/>
      <c r="Z291" s="654"/>
      <c r="AA291" s="654"/>
      <c r="AB291" s="654"/>
      <c r="AC291" s="654"/>
      <c r="AD291" s="654"/>
      <c r="AE291" s="654"/>
      <c r="AF291" s="654"/>
      <c r="AG291" s="654"/>
      <c r="AH291" s="654"/>
      <c r="AI291" s="654"/>
      <c r="AJ291" s="654"/>
      <c r="AK291" s="654"/>
    </row>
    <row r="292" ht="15.75" customHeight="1">
      <c r="A292" s="654"/>
      <c r="B292" s="658"/>
      <c r="C292" s="658"/>
      <c r="D292" s="658"/>
      <c r="E292" s="658"/>
      <c r="F292" s="658"/>
      <c r="G292" s="658"/>
      <c r="H292" s="658"/>
      <c r="I292" s="658"/>
      <c r="J292" s="658"/>
      <c r="K292" s="658"/>
      <c r="L292" s="658"/>
      <c r="M292" s="654"/>
      <c r="N292" s="654"/>
      <c r="O292" s="654"/>
      <c r="P292" s="654"/>
      <c r="Q292" s="654"/>
      <c r="R292" s="654"/>
      <c r="S292" s="654"/>
      <c r="T292" s="654"/>
      <c r="U292" s="654"/>
      <c r="V292" s="654"/>
      <c r="W292" s="654"/>
      <c r="X292" s="654"/>
      <c r="Y292" s="654"/>
      <c r="Z292" s="654"/>
      <c r="AA292" s="654"/>
      <c r="AB292" s="654"/>
      <c r="AC292" s="654"/>
      <c r="AD292" s="654"/>
      <c r="AE292" s="654"/>
      <c r="AF292" s="654"/>
      <c r="AG292" s="654"/>
      <c r="AH292" s="654"/>
      <c r="AI292" s="654"/>
      <c r="AJ292" s="654"/>
      <c r="AK292" s="654"/>
    </row>
    <row r="293" ht="15.75" customHeight="1">
      <c r="A293" s="654"/>
      <c r="B293" s="658"/>
      <c r="C293" s="658"/>
      <c r="D293" s="658"/>
      <c r="E293" s="658"/>
      <c r="F293" s="658"/>
      <c r="G293" s="658"/>
      <c r="H293" s="658"/>
      <c r="I293" s="658"/>
      <c r="J293" s="658"/>
      <c r="K293" s="658"/>
      <c r="L293" s="658"/>
      <c r="M293" s="654"/>
      <c r="N293" s="654"/>
      <c r="O293" s="654"/>
      <c r="P293" s="654"/>
      <c r="Q293" s="654"/>
      <c r="R293" s="654"/>
      <c r="S293" s="654"/>
      <c r="T293" s="654"/>
      <c r="U293" s="654"/>
      <c r="V293" s="654"/>
      <c r="W293" s="654"/>
      <c r="X293" s="654"/>
      <c r="Y293" s="654"/>
      <c r="Z293" s="654"/>
      <c r="AA293" s="654"/>
      <c r="AB293" s="654"/>
      <c r="AC293" s="654"/>
      <c r="AD293" s="654"/>
      <c r="AE293" s="654"/>
      <c r="AF293" s="654"/>
      <c r="AG293" s="654"/>
      <c r="AH293" s="654"/>
      <c r="AI293" s="654"/>
      <c r="AJ293" s="654"/>
      <c r="AK293" s="654"/>
    </row>
    <row r="294" ht="15.75" customHeight="1">
      <c r="A294" s="654"/>
      <c r="B294" s="658"/>
      <c r="C294" s="658"/>
      <c r="D294" s="658"/>
      <c r="E294" s="658"/>
      <c r="F294" s="658"/>
      <c r="G294" s="658"/>
      <c r="H294" s="658"/>
      <c r="I294" s="658"/>
      <c r="J294" s="658"/>
      <c r="K294" s="658"/>
      <c r="L294" s="658"/>
      <c r="M294" s="654"/>
      <c r="N294" s="654"/>
      <c r="O294" s="654"/>
      <c r="P294" s="654"/>
      <c r="Q294" s="654"/>
      <c r="R294" s="654"/>
      <c r="S294" s="654"/>
      <c r="T294" s="654"/>
      <c r="U294" s="654"/>
      <c r="V294" s="654"/>
      <c r="W294" s="654"/>
      <c r="X294" s="654"/>
      <c r="Y294" s="654"/>
      <c r="Z294" s="654"/>
      <c r="AA294" s="654"/>
      <c r="AB294" s="654"/>
      <c r="AC294" s="654"/>
      <c r="AD294" s="654"/>
      <c r="AE294" s="654"/>
      <c r="AF294" s="654"/>
      <c r="AG294" s="654"/>
      <c r="AH294" s="654"/>
      <c r="AI294" s="654"/>
      <c r="AJ294" s="654"/>
      <c r="AK294" s="654"/>
    </row>
    <row r="295" ht="15.75" customHeight="1">
      <c r="A295" s="654"/>
      <c r="B295" s="658"/>
      <c r="C295" s="658"/>
      <c r="D295" s="658"/>
      <c r="E295" s="658"/>
      <c r="F295" s="658"/>
      <c r="G295" s="658"/>
      <c r="H295" s="658"/>
      <c r="I295" s="658"/>
      <c r="J295" s="658"/>
      <c r="K295" s="658"/>
      <c r="L295" s="658"/>
      <c r="M295" s="654"/>
      <c r="N295" s="654"/>
      <c r="O295" s="654"/>
      <c r="P295" s="654"/>
      <c r="Q295" s="654"/>
      <c r="R295" s="654"/>
      <c r="S295" s="654"/>
      <c r="T295" s="654"/>
      <c r="U295" s="654"/>
      <c r="V295" s="654"/>
      <c r="W295" s="654"/>
      <c r="X295" s="654"/>
      <c r="Y295" s="654"/>
      <c r="Z295" s="654"/>
      <c r="AA295" s="654"/>
      <c r="AB295" s="654"/>
      <c r="AC295" s="654"/>
      <c r="AD295" s="654"/>
      <c r="AE295" s="654"/>
      <c r="AF295" s="654"/>
      <c r="AG295" s="654"/>
      <c r="AH295" s="654"/>
      <c r="AI295" s="654"/>
      <c r="AJ295" s="654"/>
      <c r="AK295" s="654"/>
    </row>
    <row r="296" ht="15.75" customHeight="1">
      <c r="A296" s="654"/>
      <c r="B296" s="658"/>
      <c r="C296" s="658"/>
      <c r="D296" s="658"/>
      <c r="E296" s="658"/>
      <c r="F296" s="658"/>
      <c r="G296" s="658"/>
      <c r="H296" s="658"/>
      <c r="I296" s="658"/>
      <c r="J296" s="658"/>
      <c r="K296" s="658"/>
      <c r="L296" s="658"/>
      <c r="M296" s="654"/>
      <c r="N296" s="654"/>
      <c r="O296" s="654"/>
      <c r="P296" s="654"/>
      <c r="Q296" s="654"/>
      <c r="R296" s="654"/>
      <c r="S296" s="654"/>
      <c r="T296" s="654"/>
      <c r="U296" s="654"/>
      <c r="V296" s="654"/>
      <c r="W296" s="654"/>
      <c r="X296" s="654"/>
      <c r="Y296" s="654"/>
      <c r="Z296" s="654"/>
      <c r="AA296" s="654"/>
      <c r="AB296" s="654"/>
      <c r="AC296" s="654"/>
      <c r="AD296" s="654"/>
      <c r="AE296" s="654"/>
      <c r="AF296" s="654"/>
      <c r="AG296" s="654"/>
      <c r="AH296" s="654"/>
      <c r="AI296" s="654"/>
      <c r="AJ296" s="654"/>
      <c r="AK296" s="654"/>
    </row>
    <row r="297" ht="15.75" customHeight="1">
      <c r="A297" s="654"/>
      <c r="B297" s="658"/>
      <c r="C297" s="658"/>
      <c r="D297" s="658"/>
      <c r="E297" s="658"/>
      <c r="F297" s="658"/>
      <c r="G297" s="658"/>
      <c r="H297" s="658"/>
      <c r="I297" s="658"/>
      <c r="J297" s="658"/>
      <c r="K297" s="658"/>
      <c r="L297" s="658"/>
      <c r="M297" s="654"/>
      <c r="N297" s="654"/>
      <c r="O297" s="654"/>
      <c r="P297" s="654"/>
      <c r="Q297" s="654"/>
      <c r="R297" s="654"/>
      <c r="S297" s="654"/>
      <c r="T297" s="654"/>
      <c r="U297" s="654"/>
      <c r="V297" s="654"/>
      <c r="W297" s="654"/>
      <c r="X297" s="654"/>
      <c r="Y297" s="654"/>
      <c r="Z297" s="654"/>
      <c r="AA297" s="654"/>
      <c r="AB297" s="654"/>
      <c r="AC297" s="654"/>
      <c r="AD297" s="654"/>
      <c r="AE297" s="654"/>
      <c r="AF297" s="654"/>
      <c r="AG297" s="654"/>
      <c r="AH297" s="654"/>
      <c r="AI297" s="654"/>
      <c r="AJ297" s="654"/>
      <c r="AK297" s="654"/>
    </row>
    <row r="298" ht="15.75" customHeight="1">
      <c r="A298" s="654"/>
      <c r="B298" s="658"/>
      <c r="C298" s="658"/>
      <c r="D298" s="658"/>
      <c r="E298" s="658"/>
      <c r="F298" s="658"/>
      <c r="G298" s="658"/>
      <c r="H298" s="658"/>
      <c r="I298" s="658"/>
      <c r="J298" s="658"/>
      <c r="K298" s="658"/>
      <c r="L298" s="658"/>
      <c r="M298" s="654"/>
      <c r="N298" s="654"/>
      <c r="O298" s="654"/>
      <c r="P298" s="654"/>
      <c r="Q298" s="654"/>
      <c r="R298" s="654"/>
      <c r="S298" s="654"/>
      <c r="T298" s="654"/>
      <c r="U298" s="654"/>
      <c r="V298" s="654"/>
      <c r="W298" s="654"/>
      <c r="X298" s="654"/>
      <c r="Y298" s="654"/>
      <c r="Z298" s="654"/>
      <c r="AA298" s="654"/>
      <c r="AB298" s="654"/>
      <c r="AC298" s="654"/>
      <c r="AD298" s="654"/>
      <c r="AE298" s="654"/>
      <c r="AF298" s="654"/>
      <c r="AG298" s="654"/>
      <c r="AH298" s="654"/>
      <c r="AI298" s="654"/>
      <c r="AJ298" s="654"/>
      <c r="AK298" s="654"/>
    </row>
    <row r="299" ht="15.75" customHeight="1">
      <c r="A299" s="654"/>
      <c r="B299" s="658"/>
      <c r="C299" s="658"/>
      <c r="D299" s="658"/>
      <c r="E299" s="658"/>
      <c r="F299" s="658"/>
      <c r="G299" s="658"/>
      <c r="H299" s="658"/>
      <c r="I299" s="658"/>
      <c r="J299" s="658"/>
      <c r="K299" s="658"/>
      <c r="L299" s="658"/>
      <c r="M299" s="654"/>
      <c r="N299" s="654"/>
      <c r="O299" s="654"/>
      <c r="P299" s="654"/>
      <c r="Q299" s="654"/>
      <c r="R299" s="654"/>
      <c r="S299" s="654"/>
      <c r="T299" s="654"/>
      <c r="U299" s="654"/>
      <c r="V299" s="654"/>
      <c r="W299" s="654"/>
      <c r="X299" s="654"/>
      <c r="Y299" s="654"/>
      <c r="Z299" s="654"/>
      <c r="AA299" s="654"/>
      <c r="AB299" s="654"/>
      <c r="AC299" s="654"/>
      <c r="AD299" s="654"/>
      <c r="AE299" s="654"/>
      <c r="AF299" s="654"/>
      <c r="AG299" s="654"/>
      <c r="AH299" s="654"/>
      <c r="AI299" s="654"/>
      <c r="AJ299" s="654"/>
      <c r="AK299" s="654"/>
    </row>
    <row r="300" ht="15.75" customHeight="1">
      <c r="A300" s="654"/>
      <c r="B300" s="658"/>
      <c r="C300" s="658"/>
      <c r="D300" s="658"/>
      <c r="E300" s="658"/>
      <c r="F300" s="658"/>
      <c r="G300" s="658"/>
      <c r="H300" s="658"/>
      <c r="I300" s="658"/>
      <c r="J300" s="658"/>
      <c r="K300" s="658"/>
      <c r="L300" s="658"/>
      <c r="M300" s="654"/>
      <c r="N300" s="654"/>
      <c r="O300" s="654"/>
      <c r="P300" s="654"/>
      <c r="Q300" s="654"/>
      <c r="R300" s="654"/>
      <c r="S300" s="654"/>
      <c r="T300" s="654"/>
      <c r="U300" s="654"/>
      <c r="V300" s="654"/>
      <c r="W300" s="654"/>
      <c r="X300" s="654"/>
      <c r="Y300" s="654"/>
      <c r="Z300" s="654"/>
      <c r="AA300" s="654"/>
      <c r="AB300" s="654"/>
      <c r="AC300" s="654"/>
      <c r="AD300" s="654"/>
      <c r="AE300" s="654"/>
      <c r="AF300" s="654"/>
      <c r="AG300" s="654"/>
      <c r="AH300" s="654"/>
      <c r="AI300" s="654"/>
      <c r="AJ300" s="654"/>
      <c r="AK300" s="654"/>
    </row>
    <row r="301" ht="15.75" customHeight="1">
      <c r="A301" s="654"/>
      <c r="B301" s="658"/>
      <c r="C301" s="658"/>
      <c r="D301" s="658"/>
      <c r="E301" s="658"/>
      <c r="F301" s="658"/>
      <c r="G301" s="658"/>
      <c r="H301" s="658"/>
      <c r="I301" s="658"/>
      <c r="J301" s="658"/>
      <c r="K301" s="658"/>
      <c r="L301" s="658"/>
      <c r="M301" s="654"/>
      <c r="N301" s="654"/>
      <c r="O301" s="654"/>
      <c r="P301" s="654"/>
      <c r="Q301" s="654"/>
      <c r="R301" s="654"/>
      <c r="S301" s="654"/>
      <c r="T301" s="654"/>
      <c r="U301" s="654"/>
      <c r="V301" s="654"/>
      <c r="W301" s="654"/>
      <c r="X301" s="654"/>
      <c r="Y301" s="654"/>
      <c r="Z301" s="654"/>
      <c r="AA301" s="654"/>
      <c r="AB301" s="654"/>
      <c r="AC301" s="654"/>
      <c r="AD301" s="654"/>
      <c r="AE301" s="654"/>
      <c r="AF301" s="654"/>
      <c r="AG301" s="654"/>
      <c r="AH301" s="654"/>
      <c r="AI301" s="654"/>
      <c r="AJ301" s="654"/>
      <c r="AK301" s="654"/>
    </row>
    <row r="302" ht="15.75" customHeight="1">
      <c r="A302" s="654"/>
      <c r="B302" s="658"/>
      <c r="C302" s="658"/>
      <c r="D302" s="658"/>
      <c r="E302" s="658"/>
      <c r="F302" s="658"/>
      <c r="G302" s="658"/>
      <c r="H302" s="658"/>
      <c r="I302" s="658"/>
      <c r="J302" s="658"/>
      <c r="K302" s="658"/>
      <c r="L302" s="658"/>
      <c r="M302" s="654"/>
      <c r="N302" s="654"/>
      <c r="O302" s="654"/>
      <c r="P302" s="654"/>
      <c r="Q302" s="654"/>
      <c r="R302" s="654"/>
      <c r="S302" s="654"/>
      <c r="T302" s="654"/>
      <c r="U302" s="654"/>
      <c r="V302" s="654"/>
      <c r="W302" s="654"/>
      <c r="X302" s="654"/>
      <c r="Y302" s="654"/>
      <c r="Z302" s="654"/>
      <c r="AA302" s="654"/>
      <c r="AB302" s="654"/>
      <c r="AC302" s="654"/>
      <c r="AD302" s="654"/>
      <c r="AE302" s="654"/>
      <c r="AF302" s="654"/>
      <c r="AG302" s="654"/>
      <c r="AH302" s="654"/>
      <c r="AI302" s="654"/>
      <c r="AJ302" s="654"/>
      <c r="AK302" s="654"/>
    </row>
    <row r="303" ht="15.75" customHeight="1">
      <c r="A303" s="654"/>
      <c r="B303" s="658"/>
      <c r="C303" s="658"/>
      <c r="D303" s="658"/>
      <c r="E303" s="658"/>
      <c r="F303" s="658"/>
      <c r="G303" s="658"/>
      <c r="H303" s="658"/>
      <c r="I303" s="658"/>
      <c r="J303" s="658"/>
      <c r="K303" s="658"/>
      <c r="L303" s="658"/>
      <c r="M303" s="654"/>
      <c r="N303" s="654"/>
      <c r="O303" s="654"/>
      <c r="P303" s="654"/>
      <c r="Q303" s="654"/>
      <c r="R303" s="654"/>
      <c r="S303" s="654"/>
      <c r="T303" s="654"/>
      <c r="U303" s="654"/>
      <c r="V303" s="654"/>
      <c r="W303" s="654"/>
      <c r="X303" s="654"/>
      <c r="Y303" s="654"/>
      <c r="Z303" s="654"/>
      <c r="AA303" s="654"/>
      <c r="AB303" s="654"/>
      <c r="AC303" s="654"/>
      <c r="AD303" s="654"/>
      <c r="AE303" s="654"/>
      <c r="AF303" s="654"/>
      <c r="AG303" s="654"/>
      <c r="AH303" s="654"/>
      <c r="AI303" s="654"/>
      <c r="AJ303" s="654"/>
      <c r="AK303" s="654"/>
    </row>
    <row r="304" ht="15.75" customHeight="1">
      <c r="A304" s="654"/>
      <c r="B304" s="658"/>
      <c r="C304" s="658"/>
      <c r="D304" s="658"/>
      <c r="E304" s="658"/>
      <c r="F304" s="658"/>
      <c r="G304" s="658"/>
      <c r="H304" s="658"/>
      <c r="I304" s="658"/>
      <c r="J304" s="658"/>
      <c r="K304" s="658"/>
      <c r="L304" s="658"/>
      <c r="M304" s="654"/>
      <c r="N304" s="654"/>
      <c r="O304" s="654"/>
      <c r="P304" s="654"/>
      <c r="Q304" s="654"/>
      <c r="R304" s="654"/>
      <c r="S304" s="654"/>
      <c r="T304" s="654"/>
      <c r="U304" s="654"/>
      <c r="V304" s="654"/>
      <c r="W304" s="654"/>
      <c r="X304" s="654"/>
      <c r="Y304" s="654"/>
      <c r="Z304" s="654"/>
      <c r="AA304" s="654"/>
      <c r="AB304" s="654"/>
      <c r="AC304" s="654"/>
      <c r="AD304" s="654"/>
      <c r="AE304" s="654"/>
      <c r="AF304" s="654"/>
      <c r="AG304" s="654"/>
      <c r="AH304" s="654"/>
      <c r="AI304" s="654"/>
      <c r="AJ304" s="654"/>
      <c r="AK304" s="654"/>
    </row>
    <row r="305" ht="15.75" customHeight="1">
      <c r="A305" s="654"/>
      <c r="B305" s="658"/>
      <c r="C305" s="658"/>
      <c r="D305" s="658"/>
      <c r="E305" s="658"/>
      <c r="F305" s="658"/>
      <c r="G305" s="658"/>
      <c r="H305" s="658"/>
      <c r="I305" s="658"/>
      <c r="J305" s="658"/>
      <c r="K305" s="658"/>
      <c r="L305" s="658"/>
      <c r="M305" s="654"/>
      <c r="N305" s="654"/>
      <c r="O305" s="654"/>
      <c r="P305" s="654"/>
      <c r="Q305" s="654"/>
      <c r="R305" s="654"/>
      <c r="S305" s="654"/>
      <c r="T305" s="654"/>
      <c r="U305" s="654"/>
      <c r="V305" s="654"/>
      <c r="W305" s="654"/>
      <c r="X305" s="654"/>
      <c r="Y305" s="654"/>
      <c r="Z305" s="654"/>
      <c r="AA305" s="654"/>
      <c r="AB305" s="654"/>
      <c r="AC305" s="654"/>
      <c r="AD305" s="654"/>
      <c r="AE305" s="654"/>
      <c r="AF305" s="654"/>
      <c r="AG305" s="654"/>
      <c r="AH305" s="654"/>
      <c r="AI305" s="654"/>
      <c r="AJ305" s="654"/>
      <c r="AK305" s="654"/>
    </row>
    <row r="306" ht="15.75" customHeight="1">
      <c r="A306" s="654"/>
      <c r="B306" s="658"/>
      <c r="C306" s="658"/>
      <c r="D306" s="658"/>
      <c r="E306" s="658"/>
      <c r="F306" s="658"/>
      <c r="G306" s="658"/>
      <c r="H306" s="658"/>
      <c r="I306" s="658"/>
      <c r="J306" s="658"/>
      <c r="K306" s="658"/>
      <c r="L306" s="658"/>
      <c r="M306" s="654"/>
      <c r="N306" s="654"/>
      <c r="O306" s="654"/>
      <c r="P306" s="654"/>
      <c r="Q306" s="654"/>
      <c r="R306" s="654"/>
      <c r="S306" s="654"/>
      <c r="T306" s="654"/>
      <c r="U306" s="654"/>
      <c r="V306" s="654"/>
      <c r="W306" s="654"/>
      <c r="X306" s="654"/>
      <c r="Y306" s="654"/>
      <c r="Z306" s="654"/>
      <c r="AA306" s="654"/>
      <c r="AB306" s="654"/>
      <c r="AC306" s="654"/>
      <c r="AD306" s="654"/>
      <c r="AE306" s="654"/>
      <c r="AF306" s="654"/>
      <c r="AG306" s="654"/>
      <c r="AH306" s="654"/>
      <c r="AI306" s="654"/>
      <c r="AJ306" s="654"/>
      <c r="AK306" s="654"/>
    </row>
    <row r="307" ht="15.75" customHeight="1">
      <c r="A307" s="654"/>
      <c r="B307" s="658"/>
      <c r="C307" s="658"/>
      <c r="D307" s="658"/>
      <c r="E307" s="658"/>
      <c r="F307" s="658"/>
      <c r="G307" s="658"/>
      <c r="H307" s="658"/>
      <c r="I307" s="658"/>
      <c r="J307" s="658"/>
      <c r="K307" s="658"/>
      <c r="L307" s="658"/>
      <c r="M307" s="654"/>
      <c r="N307" s="654"/>
      <c r="O307" s="654"/>
      <c r="P307" s="654"/>
      <c r="Q307" s="654"/>
      <c r="R307" s="654"/>
      <c r="S307" s="654"/>
      <c r="T307" s="654"/>
      <c r="U307" s="654"/>
      <c r="V307" s="654"/>
      <c r="W307" s="654"/>
      <c r="X307" s="654"/>
      <c r="Y307" s="654"/>
      <c r="Z307" s="654"/>
      <c r="AA307" s="654"/>
      <c r="AB307" s="654"/>
      <c r="AC307" s="654"/>
      <c r="AD307" s="654"/>
      <c r="AE307" s="654"/>
      <c r="AF307" s="654"/>
      <c r="AG307" s="654"/>
      <c r="AH307" s="654"/>
      <c r="AI307" s="654"/>
      <c r="AJ307" s="654"/>
      <c r="AK307" s="654"/>
    </row>
    <row r="308" ht="15.75" customHeight="1">
      <c r="A308" s="654"/>
      <c r="B308" s="658"/>
      <c r="C308" s="658"/>
      <c r="D308" s="658"/>
      <c r="E308" s="658"/>
      <c r="F308" s="658"/>
      <c r="G308" s="658"/>
      <c r="H308" s="658"/>
      <c r="I308" s="658"/>
      <c r="J308" s="658"/>
      <c r="K308" s="658"/>
      <c r="L308" s="658"/>
      <c r="M308" s="654"/>
      <c r="N308" s="654"/>
      <c r="O308" s="654"/>
      <c r="P308" s="654"/>
      <c r="Q308" s="654"/>
      <c r="R308" s="654"/>
      <c r="S308" s="654"/>
      <c r="T308" s="654"/>
      <c r="U308" s="654"/>
      <c r="V308" s="654"/>
      <c r="W308" s="654"/>
      <c r="X308" s="654"/>
      <c r="Y308" s="654"/>
      <c r="Z308" s="654"/>
      <c r="AA308" s="654"/>
      <c r="AB308" s="654"/>
      <c r="AC308" s="654"/>
      <c r="AD308" s="654"/>
      <c r="AE308" s="654"/>
      <c r="AF308" s="654"/>
      <c r="AG308" s="654"/>
      <c r="AH308" s="654"/>
      <c r="AI308" s="654"/>
      <c r="AJ308" s="654"/>
      <c r="AK308" s="654"/>
    </row>
    <row r="309" ht="15.75" customHeight="1">
      <c r="A309" s="654"/>
      <c r="B309" s="658"/>
      <c r="C309" s="658"/>
      <c r="D309" s="658"/>
      <c r="E309" s="658"/>
      <c r="F309" s="658"/>
      <c r="G309" s="658"/>
      <c r="H309" s="658"/>
      <c r="I309" s="658"/>
      <c r="J309" s="658"/>
      <c r="K309" s="658"/>
      <c r="L309" s="658"/>
      <c r="M309" s="654"/>
      <c r="N309" s="654"/>
      <c r="O309" s="654"/>
      <c r="P309" s="654"/>
      <c r="Q309" s="654"/>
      <c r="R309" s="654"/>
      <c r="S309" s="654"/>
      <c r="T309" s="654"/>
      <c r="U309" s="654"/>
      <c r="V309" s="654"/>
      <c r="W309" s="654"/>
      <c r="X309" s="654"/>
      <c r="Y309" s="654"/>
      <c r="Z309" s="654"/>
      <c r="AA309" s="654"/>
      <c r="AB309" s="654"/>
      <c r="AC309" s="654"/>
      <c r="AD309" s="654"/>
      <c r="AE309" s="654"/>
      <c r="AF309" s="654"/>
      <c r="AG309" s="654"/>
      <c r="AH309" s="654"/>
      <c r="AI309" s="654"/>
      <c r="AJ309" s="654"/>
      <c r="AK309" s="654"/>
    </row>
    <row r="310" ht="15.75" customHeight="1">
      <c r="A310" s="654"/>
      <c r="B310" s="658"/>
      <c r="C310" s="658"/>
      <c r="D310" s="658"/>
      <c r="E310" s="658"/>
      <c r="F310" s="658"/>
      <c r="G310" s="658"/>
      <c r="H310" s="658"/>
      <c r="I310" s="658"/>
      <c r="J310" s="658"/>
      <c r="K310" s="658"/>
      <c r="L310" s="658"/>
      <c r="M310" s="654"/>
      <c r="N310" s="654"/>
      <c r="O310" s="654"/>
      <c r="P310" s="654"/>
      <c r="Q310" s="654"/>
      <c r="R310" s="654"/>
      <c r="S310" s="654"/>
      <c r="T310" s="654"/>
      <c r="U310" s="654"/>
      <c r="V310" s="654"/>
      <c r="W310" s="654"/>
      <c r="X310" s="654"/>
      <c r="Y310" s="654"/>
      <c r="Z310" s="654"/>
      <c r="AA310" s="654"/>
      <c r="AB310" s="654"/>
      <c r="AC310" s="654"/>
      <c r="AD310" s="654"/>
      <c r="AE310" s="654"/>
      <c r="AF310" s="654"/>
      <c r="AG310" s="654"/>
      <c r="AH310" s="654"/>
      <c r="AI310" s="654"/>
      <c r="AJ310" s="654"/>
      <c r="AK310" s="654"/>
    </row>
    <row r="311" ht="15.75" customHeight="1">
      <c r="A311" s="654"/>
      <c r="B311" s="658"/>
      <c r="C311" s="658"/>
      <c r="D311" s="658"/>
      <c r="E311" s="658"/>
      <c r="F311" s="658"/>
      <c r="G311" s="658"/>
      <c r="H311" s="658"/>
      <c r="I311" s="658"/>
      <c r="J311" s="658"/>
      <c r="K311" s="658"/>
      <c r="L311" s="658"/>
      <c r="M311" s="654"/>
      <c r="N311" s="654"/>
      <c r="O311" s="654"/>
      <c r="P311" s="654"/>
      <c r="Q311" s="654"/>
      <c r="R311" s="654"/>
      <c r="S311" s="654"/>
      <c r="T311" s="654"/>
      <c r="U311" s="654"/>
      <c r="V311" s="654"/>
      <c r="W311" s="654"/>
      <c r="X311" s="654"/>
      <c r="Y311" s="654"/>
      <c r="Z311" s="654"/>
      <c r="AA311" s="654"/>
      <c r="AB311" s="654"/>
      <c r="AC311" s="654"/>
      <c r="AD311" s="654"/>
      <c r="AE311" s="654"/>
      <c r="AF311" s="654"/>
      <c r="AG311" s="654"/>
      <c r="AH311" s="654"/>
      <c r="AI311" s="654"/>
      <c r="AJ311" s="654"/>
      <c r="AK311" s="654"/>
    </row>
    <row r="312" ht="15.75" customHeight="1">
      <c r="A312" s="654"/>
      <c r="B312" s="658"/>
      <c r="C312" s="658"/>
      <c r="D312" s="658"/>
      <c r="E312" s="658"/>
      <c r="F312" s="658"/>
      <c r="G312" s="658"/>
      <c r="H312" s="658"/>
      <c r="I312" s="658"/>
      <c r="J312" s="658"/>
      <c r="K312" s="658"/>
      <c r="L312" s="658"/>
      <c r="M312" s="654"/>
      <c r="N312" s="654"/>
      <c r="O312" s="654"/>
      <c r="P312" s="654"/>
      <c r="Q312" s="654"/>
      <c r="R312" s="654"/>
      <c r="S312" s="654"/>
      <c r="T312" s="654"/>
      <c r="U312" s="654"/>
      <c r="V312" s="654"/>
      <c r="W312" s="654"/>
      <c r="X312" s="654"/>
      <c r="Y312" s="654"/>
      <c r="Z312" s="654"/>
      <c r="AA312" s="654"/>
      <c r="AB312" s="654"/>
      <c r="AC312" s="654"/>
      <c r="AD312" s="654"/>
      <c r="AE312" s="654"/>
      <c r="AF312" s="654"/>
      <c r="AG312" s="654"/>
      <c r="AH312" s="654"/>
      <c r="AI312" s="654"/>
      <c r="AJ312" s="654"/>
      <c r="AK312" s="654"/>
    </row>
    <row r="313" ht="15.75" customHeight="1">
      <c r="A313" s="654"/>
      <c r="B313" s="658"/>
      <c r="C313" s="658"/>
      <c r="D313" s="658"/>
      <c r="E313" s="658"/>
      <c r="F313" s="658"/>
      <c r="G313" s="658"/>
      <c r="H313" s="658"/>
      <c r="I313" s="658"/>
      <c r="J313" s="658"/>
      <c r="K313" s="658"/>
      <c r="L313" s="658"/>
      <c r="M313" s="654"/>
      <c r="N313" s="654"/>
      <c r="O313" s="654"/>
      <c r="P313" s="654"/>
      <c r="Q313" s="654"/>
      <c r="R313" s="654"/>
      <c r="S313" s="654"/>
      <c r="T313" s="654"/>
      <c r="U313" s="654"/>
      <c r="V313" s="654"/>
      <c r="W313" s="654"/>
      <c r="X313" s="654"/>
      <c r="Y313" s="654"/>
      <c r="Z313" s="654"/>
      <c r="AA313" s="654"/>
      <c r="AB313" s="654"/>
      <c r="AC313" s="654"/>
      <c r="AD313" s="654"/>
      <c r="AE313" s="654"/>
      <c r="AF313" s="654"/>
      <c r="AG313" s="654"/>
      <c r="AH313" s="654"/>
      <c r="AI313" s="654"/>
      <c r="AJ313" s="654"/>
      <c r="AK313" s="654"/>
    </row>
    <row r="314" ht="15.75" customHeight="1">
      <c r="A314" s="654"/>
      <c r="B314" s="658"/>
      <c r="C314" s="658"/>
      <c r="D314" s="658"/>
      <c r="E314" s="658"/>
      <c r="F314" s="658"/>
      <c r="G314" s="658"/>
      <c r="H314" s="658"/>
      <c r="I314" s="658"/>
      <c r="J314" s="658"/>
      <c r="K314" s="658"/>
      <c r="L314" s="658"/>
      <c r="M314" s="654"/>
      <c r="N314" s="654"/>
      <c r="O314" s="654"/>
      <c r="P314" s="654"/>
      <c r="Q314" s="654"/>
      <c r="R314" s="654"/>
      <c r="S314" s="654"/>
      <c r="T314" s="654"/>
      <c r="U314" s="654"/>
      <c r="V314" s="654"/>
      <c r="W314" s="654"/>
      <c r="X314" s="654"/>
      <c r="Y314" s="654"/>
      <c r="Z314" s="654"/>
      <c r="AA314" s="654"/>
      <c r="AB314" s="654"/>
      <c r="AC314" s="654"/>
      <c r="AD314" s="654"/>
      <c r="AE314" s="654"/>
      <c r="AF314" s="654"/>
      <c r="AG314" s="654"/>
      <c r="AH314" s="654"/>
      <c r="AI314" s="654"/>
      <c r="AJ314" s="654"/>
      <c r="AK314" s="654"/>
    </row>
    <row r="315" ht="15.75" customHeight="1">
      <c r="A315" s="654"/>
      <c r="B315" s="658"/>
      <c r="C315" s="658"/>
      <c r="D315" s="658"/>
      <c r="E315" s="658"/>
      <c r="F315" s="658"/>
      <c r="G315" s="658"/>
      <c r="H315" s="658"/>
      <c r="I315" s="658"/>
      <c r="J315" s="658"/>
      <c r="K315" s="658"/>
      <c r="L315" s="658"/>
      <c r="M315" s="654"/>
      <c r="N315" s="654"/>
      <c r="O315" s="654"/>
      <c r="P315" s="654"/>
      <c r="Q315" s="654"/>
      <c r="R315" s="654"/>
      <c r="S315" s="654"/>
      <c r="T315" s="654"/>
      <c r="U315" s="654"/>
      <c r="V315" s="654"/>
      <c r="W315" s="654"/>
      <c r="X315" s="654"/>
      <c r="Y315" s="654"/>
      <c r="Z315" s="654"/>
      <c r="AA315" s="654"/>
      <c r="AB315" s="654"/>
      <c r="AC315" s="654"/>
      <c r="AD315" s="654"/>
      <c r="AE315" s="654"/>
      <c r="AF315" s="654"/>
      <c r="AG315" s="654"/>
      <c r="AH315" s="654"/>
      <c r="AI315" s="654"/>
      <c r="AJ315" s="654"/>
      <c r="AK315" s="654"/>
    </row>
    <row r="316" ht="15.75" customHeight="1">
      <c r="A316" s="654"/>
      <c r="B316" s="658"/>
      <c r="C316" s="658"/>
      <c r="D316" s="658"/>
      <c r="E316" s="658"/>
      <c r="F316" s="658"/>
      <c r="G316" s="658"/>
      <c r="H316" s="658"/>
      <c r="I316" s="658"/>
      <c r="J316" s="658"/>
      <c r="K316" s="658"/>
      <c r="L316" s="658"/>
      <c r="M316" s="654"/>
      <c r="N316" s="654"/>
      <c r="O316" s="654"/>
      <c r="P316" s="654"/>
      <c r="Q316" s="654"/>
      <c r="R316" s="654"/>
      <c r="S316" s="654"/>
      <c r="T316" s="654"/>
      <c r="U316" s="654"/>
      <c r="V316" s="654"/>
      <c r="W316" s="654"/>
      <c r="X316" s="654"/>
      <c r="Y316" s="654"/>
      <c r="Z316" s="654"/>
      <c r="AA316" s="654"/>
      <c r="AB316" s="654"/>
      <c r="AC316" s="654"/>
      <c r="AD316" s="654"/>
      <c r="AE316" s="654"/>
      <c r="AF316" s="654"/>
      <c r="AG316" s="654"/>
      <c r="AH316" s="654"/>
      <c r="AI316" s="654"/>
      <c r="AJ316" s="654"/>
      <c r="AK316" s="654"/>
    </row>
    <row r="317" ht="15.75" customHeight="1">
      <c r="A317" s="654"/>
      <c r="B317" s="658"/>
      <c r="C317" s="658"/>
      <c r="D317" s="658"/>
      <c r="E317" s="658"/>
      <c r="F317" s="658"/>
      <c r="G317" s="658"/>
      <c r="H317" s="658"/>
      <c r="I317" s="658"/>
      <c r="J317" s="658"/>
      <c r="K317" s="658"/>
      <c r="L317" s="658"/>
      <c r="M317" s="654"/>
      <c r="N317" s="654"/>
      <c r="O317" s="654"/>
      <c r="P317" s="654"/>
      <c r="Q317" s="654"/>
      <c r="R317" s="654"/>
      <c r="S317" s="654"/>
      <c r="T317" s="654"/>
      <c r="U317" s="654"/>
      <c r="V317" s="654"/>
      <c r="W317" s="654"/>
      <c r="X317" s="654"/>
      <c r="Y317" s="654"/>
      <c r="Z317" s="654"/>
      <c r="AA317" s="654"/>
      <c r="AB317" s="654"/>
      <c r="AC317" s="654"/>
      <c r="AD317" s="654"/>
      <c r="AE317" s="654"/>
      <c r="AF317" s="654"/>
      <c r="AG317" s="654"/>
      <c r="AH317" s="654"/>
      <c r="AI317" s="654"/>
      <c r="AJ317" s="654"/>
      <c r="AK317" s="654"/>
    </row>
    <row r="318" ht="15.75" customHeight="1">
      <c r="A318" s="654"/>
      <c r="B318" s="658"/>
      <c r="C318" s="658"/>
      <c r="D318" s="658"/>
      <c r="E318" s="658"/>
      <c r="F318" s="658"/>
      <c r="G318" s="658"/>
      <c r="H318" s="658"/>
      <c r="I318" s="658"/>
      <c r="J318" s="658"/>
      <c r="K318" s="658"/>
      <c r="L318" s="658"/>
      <c r="M318" s="654"/>
      <c r="N318" s="654"/>
      <c r="O318" s="654"/>
      <c r="P318" s="654"/>
      <c r="Q318" s="654"/>
      <c r="R318" s="654"/>
      <c r="S318" s="654"/>
      <c r="T318" s="654"/>
      <c r="U318" s="654"/>
      <c r="V318" s="654"/>
      <c r="W318" s="654"/>
      <c r="X318" s="654"/>
      <c r="Y318" s="654"/>
      <c r="Z318" s="654"/>
      <c r="AA318" s="654"/>
      <c r="AB318" s="654"/>
      <c r="AC318" s="654"/>
      <c r="AD318" s="654"/>
      <c r="AE318" s="654"/>
      <c r="AF318" s="654"/>
      <c r="AG318" s="654"/>
      <c r="AH318" s="654"/>
      <c r="AI318" s="654"/>
      <c r="AJ318" s="654"/>
      <c r="AK318" s="654"/>
    </row>
    <row r="319" ht="15.75" customHeight="1">
      <c r="A319" s="654"/>
      <c r="B319" s="658"/>
      <c r="C319" s="658"/>
      <c r="D319" s="658"/>
      <c r="E319" s="658"/>
      <c r="F319" s="658"/>
      <c r="G319" s="658"/>
      <c r="H319" s="658"/>
      <c r="I319" s="658"/>
      <c r="J319" s="658"/>
      <c r="K319" s="658"/>
      <c r="L319" s="658"/>
      <c r="M319" s="654"/>
      <c r="N319" s="654"/>
      <c r="O319" s="654"/>
      <c r="P319" s="654"/>
      <c r="Q319" s="654"/>
      <c r="R319" s="654"/>
      <c r="S319" s="654"/>
      <c r="T319" s="654"/>
      <c r="U319" s="654"/>
      <c r="V319" s="654"/>
      <c r="W319" s="654"/>
      <c r="X319" s="654"/>
      <c r="Y319" s="654"/>
      <c r="Z319" s="654"/>
      <c r="AA319" s="654"/>
      <c r="AB319" s="654"/>
      <c r="AC319" s="654"/>
      <c r="AD319" s="654"/>
      <c r="AE319" s="654"/>
      <c r="AF319" s="654"/>
      <c r="AG319" s="654"/>
      <c r="AH319" s="654"/>
      <c r="AI319" s="654"/>
      <c r="AJ319" s="654"/>
      <c r="AK319" s="654"/>
    </row>
    <row r="320" ht="15.75" customHeight="1">
      <c r="A320" s="654"/>
      <c r="B320" s="658"/>
      <c r="C320" s="658"/>
      <c r="D320" s="658"/>
      <c r="E320" s="658"/>
      <c r="F320" s="658"/>
      <c r="G320" s="658"/>
      <c r="H320" s="658"/>
      <c r="I320" s="658"/>
      <c r="J320" s="658"/>
      <c r="K320" s="658"/>
      <c r="L320" s="658"/>
      <c r="M320" s="654"/>
      <c r="N320" s="654"/>
      <c r="O320" s="654"/>
      <c r="P320" s="654"/>
      <c r="Q320" s="654"/>
      <c r="R320" s="654"/>
      <c r="S320" s="654"/>
      <c r="T320" s="654"/>
      <c r="U320" s="654"/>
      <c r="V320" s="654"/>
      <c r="W320" s="654"/>
      <c r="X320" s="654"/>
      <c r="Y320" s="654"/>
      <c r="Z320" s="654"/>
      <c r="AA320" s="654"/>
      <c r="AB320" s="654"/>
      <c r="AC320" s="654"/>
      <c r="AD320" s="654"/>
      <c r="AE320" s="654"/>
      <c r="AF320" s="654"/>
      <c r="AG320" s="654"/>
      <c r="AH320" s="654"/>
      <c r="AI320" s="654"/>
      <c r="AJ320" s="654"/>
      <c r="AK320" s="654"/>
    </row>
    <row r="321" ht="15.75" customHeight="1">
      <c r="A321" s="654"/>
      <c r="B321" s="658"/>
      <c r="C321" s="658"/>
      <c r="D321" s="658"/>
      <c r="E321" s="658"/>
      <c r="F321" s="658"/>
      <c r="G321" s="658"/>
      <c r="H321" s="658"/>
      <c r="I321" s="658"/>
      <c r="J321" s="658"/>
      <c r="K321" s="658"/>
      <c r="L321" s="658"/>
      <c r="M321" s="654"/>
      <c r="N321" s="654"/>
      <c r="O321" s="654"/>
      <c r="P321" s="654"/>
      <c r="Q321" s="654"/>
      <c r="R321" s="654"/>
      <c r="S321" s="654"/>
      <c r="T321" s="654"/>
      <c r="U321" s="654"/>
      <c r="V321" s="654"/>
      <c r="W321" s="654"/>
      <c r="X321" s="654"/>
      <c r="Y321" s="654"/>
      <c r="Z321" s="654"/>
      <c r="AA321" s="654"/>
      <c r="AB321" s="654"/>
      <c r="AC321" s="654"/>
      <c r="AD321" s="654"/>
      <c r="AE321" s="654"/>
      <c r="AF321" s="654"/>
      <c r="AG321" s="654"/>
      <c r="AH321" s="654"/>
      <c r="AI321" s="654"/>
      <c r="AJ321" s="654"/>
      <c r="AK321" s="654"/>
    </row>
    <row r="322" ht="15.75" customHeight="1">
      <c r="A322" s="654"/>
      <c r="B322" s="658"/>
      <c r="C322" s="658"/>
      <c r="D322" s="658"/>
      <c r="E322" s="658"/>
      <c r="F322" s="658"/>
      <c r="G322" s="658"/>
      <c r="H322" s="658"/>
      <c r="I322" s="658"/>
      <c r="J322" s="658"/>
      <c r="K322" s="658"/>
      <c r="L322" s="658"/>
      <c r="M322" s="654"/>
      <c r="N322" s="654"/>
      <c r="O322" s="654"/>
      <c r="P322" s="654"/>
      <c r="Q322" s="654"/>
      <c r="R322" s="654"/>
      <c r="S322" s="654"/>
      <c r="T322" s="654"/>
      <c r="U322" s="654"/>
      <c r="V322" s="654"/>
      <c r="W322" s="654"/>
      <c r="X322" s="654"/>
      <c r="Y322" s="654"/>
      <c r="Z322" s="654"/>
      <c r="AA322" s="654"/>
      <c r="AB322" s="654"/>
      <c r="AC322" s="654"/>
      <c r="AD322" s="654"/>
      <c r="AE322" s="654"/>
      <c r="AF322" s="654"/>
      <c r="AG322" s="654"/>
      <c r="AH322" s="654"/>
      <c r="AI322" s="654"/>
      <c r="AJ322" s="654"/>
      <c r="AK322" s="654"/>
    </row>
    <row r="323" ht="15.75" customHeight="1">
      <c r="A323" s="654"/>
      <c r="B323" s="658"/>
      <c r="C323" s="658"/>
      <c r="D323" s="658"/>
      <c r="E323" s="658"/>
      <c r="F323" s="658"/>
      <c r="G323" s="658"/>
      <c r="H323" s="658"/>
      <c r="I323" s="658"/>
      <c r="J323" s="658"/>
      <c r="K323" s="658"/>
      <c r="L323" s="658"/>
      <c r="M323" s="654"/>
      <c r="N323" s="654"/>
      <c r="O323" s="654"/>
      <c r="P323" s="654"/>
      <c r="Q323" s="654"/>
      <c r="R323" s="654"/>
      <c r="S323" s="654"/>
      <c r="T323" s="654"/>
      <c r="U323" s="654"/>
      <c r="V323" s="654"/>
      <c r="W323" s="654"/>
      <c r="X323" s="654"/>
      <c r="Y323" s="654"/>
      <c r="Z323" s="654"/>
      <c r="AA323" s="654"/>
      <c r="AB323" s="654"/>
      <c r="AC323" s="654"/>
      <c r="AD323" s="654"/>
      <c r="AE323" s="654"/>
      <c r="AF323" s="654"/>
      <c r="AG323" s="654"/>
      <c r="AH323" s="654"/>
      <c r="AI323" s="654"/>
      <c r="AJ323" s="654"/>
      <c r="AK323" s="654"/>
    </row>
    <row r="324" ht="15.75" customHeight="1">
      <c r="A324" s="654"/>
      <c r="B324" s="658"/>
      <c r="C324" s="658"/>
      <c r="D324" s="658"/>
      <c r="E324" s="658"/>
      <c r="F324" s="658"/>
      <c r="G324" s="658"/>
      <c r="H324" s="658"/>
      <c r="I324" s="658"/>
      <c r="J324" s="658"/>
      <c r="K324" s="658"/>
      <c r="L324" s="658"/>
      <c r="M324" s="654"/>
      <c r="N324" s="654"/>
      <c r="O324" s="654"/>
      <c r="P324" s="654"/>
      <c r="Q324" s="654"/>
      <c r="R324" s="654"/>
      <c r="S324" s="654"/>
      <c r="T324" s="654"/>
      <c r="U324" s="654"/>
      <c r="V324" s="654"/>
      <c r="W324" s="654"/>
      <c r="X324" s="654"/>
      <c r="Y324" s="654"/>
      <c r="Z324" s="654"/>
      <c r="AA324" s="654"/>
      <c r="AB324" s="654"/>
      <c r="AC324" s="654"/>
      <c r="AD324" s="654"/>
      <c r="AE324" s="654"/>
      <c r="AF324" s="654"/>
      <c r="AG324" s="654"/>
      <c r="AH324" s="654"/>
      <c r="AI324" s="654"/>
      <c r="AJ324" s="654"/>
      <c r="AK324" s="654"/>
    </row>
    <row r="325" ht="15.75" customHeight="1">
      <c r="A325" s="654"/>
      <c r="B325" s="658"/>
      <c r="C325" s="658"/>
      <c r="D325" s="658"/>
      <c r="E325" s="658"/>
      <c r="F325" s="658"/>
      <c r="G325" s="658"/>
      <c r="H325" s="658"/>
      <c r="I325" s="658"/>
      <c r="J325" s="658"/>
      <c r="K325" s="658"/>
      <c r="L325" s="658"/>
      <c r="M325" s="654"/>
      <c r="N325" s="654"/>
      <c r="O325" s="654"/>
      <c r="P325" s="654"/>
      <c r="Q325" s="654"/>
      <c r="R325" s="654"/>
      <c r="S325" s="654"/>
      <c r="T325" s="654"/>
      <c r="U325" s="654"/>
      <c r="V325" s="654"/>
      <c r="W325" s="654"/>
      <c r="X325" s="654"/>
      <c r="Y325" s="654"/>
      <c r="Z325" s="654"/>
      <c r="AA325" s="654"/>
      <c r="AB325" s="654"/>
      <c r="AC325" s="654"/>
      <c r="AD325" s="654"/>
      <c r="AE325" s="654"/>
      <c r="AF325" s="654"/>
      <c r="AG325" s="654"/>
      <c r="AH325" s="654"/>
      <c r="AI325" s="654"/>
      <c r="AJ325" s="654"/>
      <c r="AK325" s="654"/>
    </row>
    <row r="326" ht="15.75" customHeight="1">
      <c r="A326" s="654"/>
      <c r="B326" s="658"/>
      <c r="C326" s="658"/>
      <c r="D326" s="658"/>
      <c r="E326" s="658"/>
      <c r="F326" s="658"/>
      <c r="G326" s="658"/>
      <c r="H326" s="658"/>
      <c r="I326" s="658"/>
      <c r="J326" s="658"/>
      <c r="K326" s="658"/>
      <c r="L326" s="658"/>
      <c r="M326" s="654"/>
      <c r="N326" s="654"/>
      <c r="O326" s="654"/>
      <c r="P326" s="654"/>
      <c r="Q326" s="654"/>
      <c r="R326" s="654"/>
      <c r="S326" s="654"/>
      <c r="T326" s="654"/>
      <c r="U326" s="654"/>
      <c r="V326" s="654"/>
      <c r="W326" s="654"/>
      <c r="X326" s="654"/>
      <c r="Y326" s="654"/>
      <c r="Z326" s="654"/>
      <c r="AA326" s="654"/>
      <c r="AB326" s="654"/>
      <c r="AC326" s="654"/>
      <c r="AD326" s="654"/>
      <c r="AE326" s="654"/>
      <c r="AF326" s="654"/>
      <c r="AG326" s="654"/>
      <c r="AH326" s="654"/>
      <c r="AI326" s="654"/>
      <c r="AJ326" s="654"/>
      <c r="AK326" s="654"/>
    </row>
    <row r="327" ht="15.75" customHeight="1">
      <c r="A327" s="654"/>
      <c r="B327" s="658"/>
      <c r="C327" s="658"/>
      <c r="D327" s="658"/>
      <c r="E327" s="658"/>
      <c r="F327" s="658"/>
      <c r="G327" s="658"/>
      <c r="H327" s="658"/>
      <c r="I327" s="658"/>
      <c r="J327" s="658"/>
      <c r="K327" s="658"/>
      <c r="L327" s="658"/>
      <c r="M327" s="654"/>
      <c r="N327" s="654"/>
      <c r="O327" s="654"/>
      <c r="P327" s="654"/>
      <c r="Q327" s="654"/>
      <c r="R327" s="654"/>
      <c r="S327" s="654"/>
      <c r="T327" s="654"/>
      <c r="U327" s="654"/>
      <c r="V327" s="654"/>
      <c r="W327" s="654"/>
      <c r="X327" s="654"/>
      <c r="Y327" s="654"/>
      <c r="Z327" s="654"/>
      <c r="AA327" s="654"/>
      <c r="AB327" s="654"/>
      <c r="AC327" s="654"/>
      <c r="AD327" s="654"/>
      <c r="AE327" s="654"/>
      <c r="AF327" s="654"/>
      <c r="AG327" s="654"/>
      <c r="AH327" s="654"/>
      <c r="AI327" s="654"/>
      <c r="AJ327" s="654"/>
      <c r="AK327" s="654"/>
    </row>
    <row r="328" ht="15.75" customHeight="1">
      <c r="A328" s="654"/>
      <c r="B328" s="658"/>
      <c r="C328" s="658"/>
      <c r="D328" s="658"/>
      <c r="E328" s="658"/>
      <c r="F328" s="658"/>
      <c r="G328" s="658"/>
      <c r="H328" s="658"/>
      <c r="I328" s="658"/>
      <c r="J328" s="658"/>
      <c r="K328" s="658"/>
      <c r="L328" s="658"/>
      <c r="M328" s="654"/>
      <c r="N328" s="654"/>
      <c r="O328" s="654"/>
      <c r="P328" s="654"/>
      <c r="Q328" s="654"/>
      <c r="R328" s="654"/>
      <c r="S328" s="654"/>
      <c r="T328" s="654"/>
      <c r="U328" s="654"/>
      <c r="V328" s="654"/>
      <c r="W328" s="654"/>
      <c r="X328" s="654"/>
      <c r="Y328" s="654"/>
      <c r="Z328" s="654"/>
      <c r="AA328" s="654"/>
      <c r="AB328" s="654"/>
      <c r="AC328" s="654"/>
      <c r="AD328" s="654"/>
      <c r="AE328" s="654"/>
      <c r="AF328" s="654"/>
      <c r="AG328" s="654"/>
      <c r="AH328" s="654"/>
      <c r="AI328" s="654"/>
      <c r="AJ328" s="654"/>
      <c r="AK328" s="654"/>
    </row>
    <row r="329" ht="15.75" customHeight="1">
      <c r="A329" s="654"/>
      <c r="B329" s="658"/>
      <c r="C329" s="658"/>
      <c r="D329" s="658"/>
      <c r="E329" s="658"/>
      <c r="F329" s="658"/>
      <c r="G329" s="658"/>
      <c r="H329" s="658"/>
      <c r="I329" s="658"/>
      <c r="J329" s="658"/>
      <c r="K329" s="658"/>
      <c r="L329" s="658"/>
      <c r="M329" s="654"/>
      <c r="N329" s="654"/>
      <c r="O329" s="654"/>
      <c r="P329" s="654"/>
      <c r="Q329" s="654"/>
      <c r="R329" s="654"/>
      <c r="S329" s="654"/>
      <c r="T329" s="654"/>
      <c r="U329" s="654"/>
      <c r="V329" s="654"/>
      <c r="W329" s="654"/>
      <c r="X329" s="654"/>
      <c r="Y329" s="654"/>
      <c r="Z329" s="654"/>
      <c r="AA329" s="654"/>
      <c r="AB329" s="654"/>
      <c r="AC329" s="654"/>
      <c r="AD329" s="654"/>
      <c r="AE329" s="654"/>
      <c r="AF329" s="654"/>
      <c r="AG329" s="654"/>
      <c r="AH329" s="654"/>
      <c r="AI329" s="654"/>
      <c r="AJ329" s="654"/>
      <c r="AK329" s="654"/>
    </row>
    <row r="330" ht="15.75" customHeight="1">
      <c r="A330" s="654"/>
      <c r="B330" s="658"/>
      <c r="C330" s="658"/>
      <c r="D330" s="658"/>
      <c r="E330" s="658"/>
      <c r="F330" s="658"/>
      <c r="G330" s="658"/>
      <c r="H330" s="658"/>
      <c r="I330" s="658"/>
      <c r="J330" s="658"/>
      <c r="K330" s="658"/>
      <c r="L330" s="658"/>
      <c r="M330" s="654"/>
      <c r="N330" s="654"/>
      <c r="O330" s="654"/>
      <c r="P330" s="654"/>
      <c r="Q330" s="654"/>
      <c r="R330" s="654"/>
      <c r="S330" s="654"/>
      <c r="T330" s="654"/>
      <c r="U330" s="654"/>
      <c r="V330" s="654"/>
      <c r="W330" s="654"/>
      <c r="X330" s="654"/>
      <c r="Y330" s="654"/>
      <c r="Z330" s="654"/>
      <c r="AA330" s="654"/>
      <c r="AB330" s="654"/>
      <c r="AC330" s="654"/>
      <c r="AD330" s="654"/>
      <c r="AE330" s="654"/>
      <c r="AF330" s="654"/>
      <c r="AG330" s="654"/>
      <c r="AH330" s="654"/>
      <c r="AI330" s="654"/>
      <c r="AJ330" s="654"/>
      <c r="AK330" s="654"/>
    </row>
    <row r="331" ht="15.75" customHeight="1">
      <c r="A331" s="654"/>
      <c r="B331" s="658"/>
      <c r="C331" s="658"/>
      <c r="D331" s="658"/>
      <c r="E331" s="658"/>
      <c r="F331" s="658"/>
      <c r="G331" s="658"/>
      <c r="H331" s="658"/>
      <c r="I331" s="658"/>
      <c r="J331" s="658"/>
      <c r="K331" s="658"/>
      <c r="L331" s="658"/>
      <c r="M331" s="654"/>
      <c r="N331" s="654"/>
      <c r="O331" s="654"/>
      <c r="P331" s="654"/>
      <c r="Q331" s="654"/>
      <c r="R331" s="654"/>
      <c r="S331" s="654"/>
      <c r="T331" s="654"/>
      <c r="U331" s="654"/>
      <c r="V331" s="654"/>
      <c r="W331" s="654"/>
      <c r="X331" s="654"/>
      <c r="Y331" s="654"/>
      <c r="Z331" s="654"/>
      <c r="AA331" s="654"/>
      <c r="AB331" s="654"/>
      <c r="AC331" s="654"/>
      <c r="AD331" s="654"/>
      <c r="AE331" s="654"/>
      <c r="AF331" s="654"/>
      <c r="AG331" s="654"/>
      <c r="AH331" s="654"/>
      <c r="AI331" s="654"/>
      <c r="AJ331" s="654"/>
      <c r="AK331" s="654"/>
    </row>
    <row r="332" ht="15.75" customHeight="1">
      <c r="A332" s="654"/>
      <c r="B332" s="658"/>
      <c r="C332" s="658"/>
      <c r="D332" s="658"/>
      <c r="E332" s="658"/>
      <c r="F332" s="658"/>
      <c r="G332" s="658"/>
      <c r="H332" s="658"/>
      <c r="I332" s="658"/>
      <c r="J332" s="658"/>
      <c r="K332" s="658"/>
      <c r="L332" s="658"/>
      <c r="M332" s="654"/>
      <c r="N332" s="654"/>
      <c r="O332" s="654"/>
      <c r="P332" s="654"/>
      <c r="Q332" s="654"/>
      <c r="R332" s="654"/>
      <c r="S332" s="654"/>
      <c r="T332" s="654"/>
      <c r="U332" s="654"/>
      <c r="V332" s="654"/>
      <c r="W332" s="654"/>
      <c r="X332" s="654"/>
      <c r="Y332" s="654"/>
      <c r="Z332" s="654"/>
      <c r="AA332" s="654"/>
      <c r="AB332" s="654"/>
      <c r="AC332" s="654"/>
      <c r="AD332" s="654"/>
      <c r="AE332" s="654"/>
      <c r="AF332" s="654"/>
      <c r="AG332" s="654"/>
      <c r="AH332" s="654"/>
      <c r="AI332" s="654"/>
      <c r="AJ332" s="654"/>
      <c r="AK332" s="654"/>
    </row>
    <row r="333" ht="15.75" customHeight="1">
      <c r="A333" s="654"/>
      <c r="B333" s="658"/>
      <c r="C333" s="658"/>
      <c r="D333" s="658"/>
      <c r="E333" s="658"/>
      <c r="F333" s="658"/>
      <c r="G333" s="658"/>
      <c r="H333" s="658"/>
      <c r="I333" s="658"/>
      <c r="J333" s="658"/>
      <c r="K333" s="658"/>
      <c r="L333" s="658"/>
      <c r="M333" s="654"/>
      <c r="N333" s="654"/>
      <c r="O333" s="654"/>
      <c r="P333" s="654"/>
      <c r="Q333" s="654"/>
      <c r="R333" s="654"/>
      <c r="S333" s="654"/>
      <c r="T333" s="654"/>
      <c r="U333" s="654"/>
      <c r="V333" s="654"/>
      <c r="W333" s="654"/>
      <c r="X333" s="654"/>
      <c r="Y333" s="654"/>
      <c r="Z333" s="654"/>
      <c r="AA333" s="654"/>
      <c r="AB333" s="654"/>
      <c r="AC333" s="654"/>
      <c r="AD333" s="654"/>
      <c r="AE333" s="654"/>
      <c r="AF333" s="654"/>
      <c r="AG333" s="654"/>
      <c r="AH333" s="654"/>
      <c r="AI333" s="654"/>
      <c r="AJ333" s="654"/>
      <c r="AK333" s="654"/>
    </row>
    <row r="334" ht="15.75" customHeight="1">
      <c r="A334" s="654"/>
      <c r="B334" s="658"/>
      <c r="C334" s="658"/>
      <c r="D334" s="658"/>
      <c r="E334" s="658"/>
      <c r="F334" s="658"/>
      <c r="G334" s="658"/>
      <c r="H334" s="658"/>
      <c r="I334" s="658"/>
      <c r="J334" s="658"/>
      <c r="K334" s="658"/>
      <c r="L334" s="658"/>
      <c r="M334" s="654"/>
      <c r="N334" s="654"/>
      <c r="O334" s="654"/>
      <c r="P334" s="654"/>
      <c r="Q334" s="654"/>
      <c r="R334" s="654"/>
      <c r="S334" s="654"/>
      <c r="T334" s="654"/>
      <c r="U334" s="654"/>
      <c r="V334" s="654"/>
      <c r="W334" s="654"/>
      <c r="X334" s="654"/>
      <c r="Y334" s="654"/>
      <c r="Z334" s="654"/>
      <c r="AA334" s="654"/>
      <c r="AB334" s="654"/>
      <c r="AC334" s="654"/>
      <c r="AD334" s="654"/>
      <c r="AE334" s="654"/>
      <c r="AF334" s="654"/>
      <c r="AG334" s="654"/>
      <c r="AH334" s="654"/>
      <c r="AI334" s="654"/>
      <c r="AJ334" s="654"/>
      <c r="AK334" s="654"/>
    </row>
    <row r="335" ht="15.75" customHeight="1">
      <c r="A335" s="654"/>
      <c r="B335" s="658"/>
      <c r="C335" s="658"/>
      <c r="D335" s="658"/>
      <c r="E335" s="658"/>
      <c r="F335" s="658"/>
      <c r="G335" s="658"/>
      <c r="H335" s="658"/>
      <c r="I335" s="658"/>
      <c r="J335" s="658"/>
      <c r="K335" s="658"/>
      <c r="L335" s="658"/>
      <c r="M335" s="654"/>
      <c r="N335" s="654"/>
      <c r="O335" s="654"/>
      <c r="P335" s="654"/>
      <c r="Q335" s="654"/>
      <c r="R335" s="654"/>
      <c r="S335" s="654"/>
      <c r="T335" s="654"/>
      <c r="U335" s="654"/>
      <c r="V335" s="654"/>
      <c r="W335" s="654"/>
      <c r="X335" s="654"/>
      <c r="Y335" s="654"/>
      <c r="Z335" s="654"/>
      <c r="AA335" s="654"/>
      <c r="AB335" s="654"/>
      <c r="AC335" s="654"/>
      <c r="AD335" s="654"/>
      <c r="AE335" s="654"/>
      <c r="AF335" s="654"/>
      <c r="AG335" s="654"/>
      <c r="AH335" s="654"/>
      <c r="AI335" s="654"/>
      <c r="AJ335" s="654"/>
      <c r="AK335" s="654"/>
    </row>
    <row r="336" ht="15.75" customHeight="1">
      <c r="A336" s="654"/>
      <c r="B336" s="658"/>
      <c r="C336" s="658"/>
      <c r="D336" s="658"/>
      <c r="E336" s="658"/>
      <c r="F336" s="658"/>
      <c r="G336" s="658"/>
      <c r="H336" s="658"/>
      <c r="I336" s="658"/>
      <c r="J336" s="658"/>
      <c r="K336" s="658"/>
      <c r="L336" s="658"/>
      <c r="M336" s="654"/>
      <c r="N336" s="654"/>
      <c r="O336" s="654"/>
      <c r="P336" s="654"/>
      <c r="Q336" s="654"/>
      <c r="R336" s="654"/>
      <c r="S336" s="654"/>
      <c r="T336" s="654"/>
      <c r="U336" s="654"/>
      <c r="V336" s="654"/>
      <c r="W336" s="654"/>
      <c r="X336" s="654"/>
      <c r="Y336" s="654"/>
      <c r="Z336" s="654"/>
      <c r="AA336" s="654"/>
      <c r="AB336" s="654"/>
      <c r="AC336" s="654"/>
      <c r="AD336" s="654"/>
      <c r="AE336" s="654"/>
      <c r="AF336" s="654"/>
      <c r="AG336" s="654"/>
      <c r="AH336" s="654"/>
      <c r="AI336" s="654"/>
      <c r="AJ336" s="654"/>
      <c r="AK336" s="654"/>
    </row>
    <row r="337" ht="15.75" customHeight="1">
      <c r="A337" s="654"/>
      <c r="B337" s="658"/>
      <c r="C337" s="658"/>
      <c r="D337" s="658"/>
      <c r="E337" s="658"/>
      <c r="F337" s="658"/>
      <c r="G337" s="658"/>
      <c r="H337" s="658"/>
      <c r="I337" s="658"/>
      <c r="J337" s="658"/>
      <c r="K337" s="658"/>
      <c r="L337" s="658"/>
      <c r="M337" s="654"/>
      <c r="N337" s="654"/>
      <c r="O337" s="654"/>
      <c r="P337" s="654"/>
      <c r="Q337" s="654"/>
      <c r="R337" s="654"/>
      <c r="S337" s="654"/>
      <c r="T337" s="654"/>
      <c r="U337" s="654"/>
      <c r="V337" s="654"/>
      <c r="W337" s="654"/>
      <c r="X337" s="654"/>
      <c r="Y337" s="654"/>
      <c r="Z337" s="654"/>
      <c r="AA337" s="654"/>
      <c r="AB337" s="654"/>
      <c r="AC337" s="654"/>
      <c r="AD337" s="654"/>
      <c r="AE337" s="654"/>
      <c r="AF337" s="654"/>
      <c r="AG337" s="654"/>
      <c r="AH337" s="654"/>
      <c r="AI337" s="654"/>
      <c r="AJ337" s="654"/>
      <c r="AK337" s="654"/>
    </row>
    <row r="338" ht="15.75" customHeight="1">
      <c r="A338" s="654"/>
      <c r="B338" s="658"/>
      <c r="C338" s="658"/>
      <c r="D338" s="658"/>
      <c r="E338" s="658"/>
      <c r="F338" s="658"/>
      <c r="G338" s="658"/>
      <c r="H338" s="658"/>
      <c r="I338" s="658"/>
      <c r="J338" s="658"/>
      <c r="K338" s="658"/>
      <c r="L338" s="658"/>
      <c r="M338" s="654"/>
      <c r="N338" s="654"/>
      <c r="O338" s="654"/>
      <c r="P338" s="654"/>
      <c r="Q338" s="654"/>
      <c r="R338" s="654"/>
      <c r="S338" s="654"/>
      <c r="T338" s="654"/>
      <c r="U338" s="654"/>
      <c r="V338" s="654"/>
      <c r="W338" s="654"/>
      <c r="X338" s="654"/>
      <c r="Y338" s="654"/>
      <c r="Z338" s="654"/>
      <c r="AA338" s="654"/>
      <c r="AB338" s="654"/>
      <c r="AC338" s="654"/>
      <c r="AD338" s="654"/>
      <c r="AE338" s="654"/>
      <c r="AF338" s="654"/>
      <c r="AG338" s="654"/>
      <c r="AH338" s="654"/>
      <c r="AI338" s="654"/>
      <c r="AJ338" s="654"/>
      <c r="AK338" s="654"/>
    </row>
    <row r="339" ht="15.75" customHeight="1">
      <c r="A339" s="654"/>
      <c r="B339" s="658"/>
      <c r="C339" s="658"/>
      <c r="D339" s="658"/>
      <c r="E339" s="658"/>
      <c r="F339" s="658"/>
      <c r="G339" s="658"/>
      <c r="H339" s="658"/>
      <c r="I339" s="658"/>
      <c r="J339" s="658"/>
      <c r="K339" s="658"/>
      <c r="L339" s="658"/>
      <c r="M339" s="654"/>
      <c r="N339" s="654"/>
      <c r="O339" s="654"/>
      <c r="P339" s="654"/>
      <c r="Q339" s="654"/>
      <c r="R339" s="654"/>
      <c r="S339" s="654"/>
      <c r="T339" s="654"/>
      <c r="U339" s="654"/>
      <c r="V339" s="654"/>
      <c r="W339" s="654"/>
      <c r="X339" s="654"/>
      <c r="Y339" s="654"/>
      <c r="Z339" s="654"/>
      <c r="AA339" s="654"/>
      <c r="AB339" s="654"/>
      <c r="AC339" s="654"/>
      <c r="AD339" s="654"/>
      <c r="AE339" s="654"/>
      <c r="AF339" s="654"/>
      <c r="AG339" s="654"/>
      <c r="AH339" s="654"/>
      <c r="AI339" s="654"/>
      <c r="AJ339" s="654"/>
      <c r="AK339" s="654"/>
    </row>
    <row r="340" ht="15.75" customHeight="1">
      <c r="A340" s="654"/>
      <c r="B340" s="658"/>
      <c r="C340" s="658"/>
      <c r="D340" s="658"/>
      <c r="E340" s="658"/>
      <c r="F340" s="658"/>
      <c r="G340" s="658"/>
      <c r="H340" s="658"/>
      <c r="I340" s="658"/>
      <c r="J340" s="658"/>
      <c r="K340" s="658"/>
      <c r="L340" s="658"/>
      <c r="M340" s="654"/>
      <c r="N340" s="654"/>
      <c r="O340" s="654"/>
      <c r="P340" s="654"/>
      <c r="Q340" s="654"/>
      <c r="R340" s="654"/>
      <c r="S340" s="654"/>
      <c r="T340" s="654"/>
      <c r="U340" s="654"/>
      <c r="V340" s="654"/>
      <c r="W340" s="654"/>
      <c r="X340" s="654"/>
      <c r="Y340" s="654"/>
      <c r="Z340" s="654"/>
      <c r="AA340" s="654"/>
      <c r="AB340" s="654"/>
      <c r="AC340" s="654"/>
      <c r="AD340" s="654"/>
      <c r="AE340" s="654"/>
      <c r="AF340" s="654"/>
      <c r="AG340" s="654"/>
      <c r="AH340" s="654"/>
      <c r="AI340" s="654"/>
      <c r="AJ340" s="654"/>
      <c r="AK340" s="654"/>
    </row>
    <row r="341" ht="15.75" customHeight="1">
      <c r="A341" s="654"/>
      <c r="B341" s="658"/>
      <c r="C341" s="658"/>
      <c r="D341" s="658"/>
      <c r="E341" s="658"/>
      <c r="F341" s="658"/>
      <c r="G341" s="658"/>
      <c r="H341" s="658"/>
      <c r="I341" s="658"/>
      <c r="J341" s="658"/>
      <c r="K341" s="658"/>
      <c r="L341" s="658"/>
      <c r="M341" s="654"/>
      <c r="N341" s="654"/>
      <c r="O341" s="654"/>
      <c r="P341" s="654"/>
      <c r="Q341" s="654"/>
      <c r="R341" s="654"/>
      <c r="S341" s="654"/>
      <c r="T341" s="654"/>
      <c r="U341" s="654"/>
      <c r="V341" s="654"/>
      <c r="W341" s="654"/>
      <c r="X341" s="654"/>
      <c r="Y341" s="654"/>
      <c r="Z341" s="654"/>
      <c r="AA341" s="654"/>
      <c r="AB341" s="654"/>
      <c r="AC341" s="654"/>
      <c r="AD341" s="654"/>
      <c r="AE341" s="654"/>
      <c r="AF341" s="654"/>
      <c r="AG341" s="654"/>
      <c r="AH341" s="654"/>
      <c r="AI341" s="654"/>
      <c r="AJ341" s="654"/>
      <c r="AK341" s="654"/>
    </row>
    <row r="342" ht="15.75" customHeight="1">
      <c r="A342" s="654"/>
      <c r="B342" s="658"/>
      <c r="C342" s="658"/>
      <c r="D342" s="658"/>
      <c r="E342" s="658"/>
      <c r="F342" s="658"/>
      <c r="G342" s="658"/>
      <c r="H342" s="658"/>
      <c r="I342" s="658"/>
      <c r="J342" s="658"/>
      <c r="K342" s="658"/>
      <c r="L342" s="658"/>
      <c r="M342" s="654"/>
      <c r="N342" s="654"/>
      <c r="O342" s="654"/>
      <c r="P342" s="654"/>
      <c r="Q342" s="654"/>
      <c r="R342" s="654"/>
      <c r="S342" s="654"/>
      <c r="T342" s="654"/>
      <c r="U342" s="654"/>
      <c r="V342" s="654"/>
      <c r="W342" s="654"/>
      <c r="X342" s="654"/>
      <c r="Y342" s="654"/>
      <c r="Z342" s="654"/>
      <c r="AA342" s="654"/>
      <c r="AB342" s="654"/>
      <c r="AC342" s="654"/>
      <c r="AD342" s="654"/>
      <c r="AE342" s="654"/>
      <c r="AF342" s="654"/>
      <c r="AG342" s="654"/>
      <c r="AH342" s="654"/>
      <c r="AI342" s="654"/>
      <c r="AJ342" s="654"/>
      <c r="AK342" s="654"/>
    </row>
    <row r="343" ht="15.75" customHeight="1">
      <c r="A343" s="654"/>
      <c r="B343" s="658"/>
      <c r="C343" s="658"/>
      <c r="D343" s="658"/>
      <c r="E343" s="658"/>
      <c r="F343" s="658"/>
      <c r="G343" s="658"/>
      <c r="H343" s="658"/>
      <c r="I343" s="658"/>
      <c r="J343" s="658"/>
      <c r="K343" s="658"/>
      <c r="L343" s="658"/>
      <c r="M343" s="654"/>
      <c r="N343" s="654"/>
      <c r="O343" s="654"/>
      <c r="P343" s="654"/>
      <c r="Q343" s="654"/>
      <c r="R343" s="654"/>
      <c r="S343" s="654"/>
      <c r="T343" s="654"/>
      <c r="U343" s="654"/>
      <c r="V343" s="654"/>
      <c r="W343" s="654"/>
      <c r="X343" s="654"/>
      <c r="Y343" s="654"/>
      <c r="Z343" s="654"/>
      <c r="AA343" s="654"/>
      <c r="AB343" s="654"/>
      <c r="AC343" s="654"/>
      <c r="AD343" s="654"/>
      <c r="AE343" s="654"/>
      <c r="AF343" s="654"/>
      <c r="AG343" s="654"/>
      <c r="AH343" s="654"/>
      <c r="AI343" s="654"/>
      <c r="AJ343" s="654"/>
      <c r="AK343" s="654"/>
    </row>
    <row r="344" ht="15.75" customHeight="1">
      <c r="A344" s="654"/>
      <c r="B344" s="658"/>
      <c r="C344" s="658"/>
      <c r="D344" s="658"/>
      <c r="E344" s="658"/>
      <c r="F344" s="658"/>
      <c r="G344" s="658"/>
      <c r="H344" s="658"/>
      <c r="I344" s="658"/>
      <c r="J344" s="658"/>
      <c r="K344" s="658"/>
      <c r="L344" s="658"/>
      <c r="M344" s="654"/>
      <c r="N344" s="654"/>
      <c r="O344" s="654"/>
      <c r="P344" s="654"/>
      <c r="Q344" s="654"/>
      <c r="R344" s="654"/>
      <c r="S344" s="654"/>
      <c r="T344" s="654"/>
      <c r="U344" s="654"/>
      <c r="V344" s="654"/>
      <c r="W344" s="654"/>
      <c r="X344" s="654"/>
      <c r="Y344" s="654"/>
      <c r="Z344" s="654"/>
      <c r="AA344" s="654"/>
      <c r="AB344" s="654"/>
      <c r="AC344" s="654"/>
      <c r="AD344" s="654"/>
      <c r="AE344" s="654"/>
      <c r="AF344" s="654"/>
      <c r="AG344" s="654"/>
      <c r="AH344" s="654"/>
      <c r="AI344" s="654"/>
      <c r="AJ344" s="654"/>
      <c r="AK344" s="654"/>
    </row>
    <row r="345" ht="15.75" customHeight="1">
      <c r="A345" s="654"/>
      <c r="B345" s="658"/>
      <c r="C345" s="658"/>
      <c r="D345" s="658"/>
      <c r="E345" s="658"/>
      <c r="F345" s="658"/>
      <c r="G345" s="658"/>
      <c r="H345" s="658"/>
      <c r="I345" s="658"/>
      <c r="J345" s="658"/>
      <c r="K345" s="658"/>
      <c r="L345" s="658"/>
      <c r="M345" s="654"/>
      <c r="N345" s="654"/>
      <c r="O345" s="654"/>
      <c r="P345" s="654"/>
      <c r="Q345" s="654"/>
      <c r="R345" s="654"/>
      <c r="S345" s="654"/>
      <c r="T345" s="654"/>
      <c r="U345" s="654"/>
      <c r="V345" s="654"/>
      <c r="W345" s="654"/>
      <c r="X345" s="654"/>
      <c r="Y345" s="654"/>
      <c r="Z345" s="654"/>
      <c r="AA345" s="654"/>
      <c r="AB345" s="654"/>
      <c r="AC345" s="654"/>
      <c r="AD345" s="654"/>
      <c r="AE345" s="654"/>
      <c r="AF345" s="654"/>
      <c r="AG345" s="654"/>
      <c r="AH345" s="654"/>
      <c r="AI345" s="654"/>
      <c r="AJ345" s="654"/>
      <c r="AK345" s="654"/>
    </row>
    <row r="346" ht="15.75" customHeight="1">
      <c r="A346" s="654"/>
      <c r="B346" s="658"/>
      <c r="C346" s="658"/>
      <c r="D346" s="658"/>
      <c r="E346" s="658"/>
      <c r="F346" s="658"/>
      <c r="G346" s="658"/>
      <c r="H346" s="658"/>
      <c r="I346" s="658"/>
      <c r="J346" s="658"/>
      <c r="K346" s="658"/>
      <c r="L346" s="658"/>
      <c r="M346" s="654"/>
      <c r="N346" s="654"/>
      <c r="O346" s="654"/>
      <c r="P346" s="654"/>
      <c r="Q346" s="654"/>
      <c r="R346" s="654"/>
      <c r="S346" s="654"/>
      <c r="T346" s="654"/>
      <c r="U346" s="654"/>
      <c r="V346" s="654"/>
      <c r="W346" s="654"/>
      <c r="X346" s="654"/>
      <c r="Y346" s="654"/>
      <c r="Z346" s="654"/>
      <c r="AA346" s="654"/>
      <c r="AB346" s="654"/>
      <c r="AC346" s="654"/>
      <c r="AD346" s="654"/>
      <c r="AE346" s="654"/>
      <c r="AF346" s="654"/>
      <c r="AG346" s="654"/>
      <c r="AH346" s="654"/>
      <c r="AI346" s="654"/>
      <c r="AJ346" s="654"/>
      <c r="AK346" s="654"/>
    </row>
    <row r="347" ht="15.75" customHeight="1">
      <c r="A347" s="654"/>
      <c r="B347" s="658"/>
      <c r="C347" s="658"/>
      <c r="D347" s="658"/>
      <c r="E347" s="658"/>
      <c r="F347" s="658"/>
      <c r="G347" s="658"/>
      <c r="H347" s="658"/>
      <c r="I347" s="658"/>
      <c r="J347" s="658"/>
      <c r="K347" s="658"/>
      <c r="L347" s="658"/>
      <c r="M347" s="654"/>
      <c r="N347" s="654"/>
      <c r="O347" s="654"/>
      <c r="P347" s="654"/>
      <c r="Q347" s="654"/>
      <c r="R347" s="654"/>
      <c r="S347" s="654"/>
      <c r="T347" s="654"/>
      <c r="U347" s="654"/>
      <c r="V347" s="654"/>
      <c r="W347" s="654"/>
      <c r="X347" s="654"/>
      <c r="Y347" s="654"/>
      <c r="Z347" s="654"/>
      <c r="AA347" s="654"/>
      <c r="AB347" s="654"/>
      <c r="AC347" s="654"/>
      <c r="AD347" s="654"/>
      <c r="AE347" s="654"/>
      <c r="AF347" s="654"/>
      <c r="AG347" s="654"/>
      <c r="AH347" s="654"/>
      <c r="AI347" s="654"/>
      <c r="AJ347" s="654"/>
      <c r="AK347" s="654"/>
    </row>
    <row r="348" ht="15.75" customHeight="1">
      <c r="A348" s="654"/>
      <c r="B348" s="658"/>
      <c r="C348" s="658"/>
      <c r="D348" s="658"/>
      <c r="E348" s="658"/>
      <c r="F348" s="658"/>
      <c r="G348" s="658"/>
      <c r="H348" s="658"/>
      <c r="I348" s="658"/>
      <c r="J348" s="658"/>
      <c r="K348" s="658"/>
      <c r="L348" s="658"/>
      <c r="M348" s="654"/>
      <c r="N348" s="654"/>
      <c r="O348" s="654"/>
      <c r="P348" s="654"/>
      <c r="Q348" s="654"/>
      <c r="R348" s="654"/>
      <c r="S348" s="654"/>
      <c r="T348" s="654"/>
      <c r="U348" s="654"/>
      <c r="V348" s="654"/>
      <c r="W348" s="654"/>
      <c r="X348" s="654"/>
      <c r="Y348" s="654"/>
      <c r="Z348" s="654"/>
      <c r="AA348" s="654"/>
      <c r="AB348" s="654"/>
      <c r="AC348" s="654"/>
      <c r="AD348" s="654"/>
      <c r="AE348" s="654"/>
      <c r="AF348" s="654"/>
      <c r="AG348" s="654"/>
      <c r="AH348" s="654"/>
      <c r="AI348" s="654"/>
      <c r="AJ348" s="654"/>
      <c r="AK348" s="654"/>
    </row>
    <row r="349" ht="15.75" customHeight="1">
      <c r="A349" s="654"/>
      <c r="B349" s="658"/>
      <c r="C349" s="658"/>
      <c r="D349" s="658"/>
      <c r="E349" s="658"/>
      <c r="F349" s="658"/>
      <c r="G349" s="658"/>
      <c r="H349" s="658"/>
      <c r="I349" s="658"/>
      <c r="J349" s="658"/>
      <c r="K349" s="658"/>
      <c r="L349" s="658"/>
      <c r="M349" s="654"/>
      <c r="N349" s="654"/>
      <c r="O349" s="654"/>
      <c r="P349" s="654"/>
      <c r="Q349" s="654"/>
      <c r="R349" s="654"/>
      <c r="S349" s="654"/>
      <c r="T349" s="654"/>
      <c r="U349" s="654"/>
      <c r="V349" s="654"/>
      <c r="W349" s="654"/>
      <c r="X349" s="654"/>
      <c r="Y349" s="654"/>
      <c r="Z349" s="654"/>
      <c r="AA349" s="654"/>
      <c r="AB349" s="654"/>
      <c r="AC349" s="654"/>
      <c r="AD349" s="654"/>
      <c r="AE349" s="654"/>
      <c r="AF349" s="654"/>
      <c r="AG349" s="654"/>
      <c r="AH349" s="654"/>
      <c r="AI349" s="654"/>
      <c r="AJ349" s="654"/>
      <c r="AK349" s="654"/>
    </row>
    <row r="350" ht="15.75" customHeight="1">
      <c r="A350" s="654"/>
      <c r="B350" s="658"/>
      <c r="C350" s="658"/>
      <c r="D350" s="658"/>
      <c r="E350" s="658"/>
      <c r="F350" s="658"/>
      <c r="G350" s="658"/>
      <c r="H350" s="658"/>
      <c r="I350" s="658"/>
      <c r="J350" s="658"/>
      <c r="K350" s="658"/>
      <c r="L350" s="658"/>
      <c r="M350" s="654"/>
      <c r="N350" s="654"/>
      <c r="O350" s="654"/>
      <c r="P350" s="654"/>
      <c r="Q350" s="654"/>
      <c r="R350" s="654"/>
      <c r="S350" s="654"/>
      <c r="T350" s="654"/>
      <c r="U350" s="654"/>
      <c r="V350" s="654"/>
      <c r="W350" s="654"/>
      <c r="X350" s="654"/>
      <c r="Y350" s="654"/>
      <c r="Z350" s="654"/>
      <c r="AA350" s="654"/>
      <c r="AB350" s="654"/>
      <c r="AC350" s="654"/>
      <c r="AD350" s="654"/>
      <c r="AE350" s="654"/>
      <c r="AF350" s="654"/>
      <c r="AG350" s="654"/>
      <c r="AH350" s="654"/>
      <c r="AI350" s="654"/>
      <c r="AJ350" s="654"/>
      <c r="AK350" s="654"/>
    </row>
    <row r="351" ht="15.75" customHeight="1">
      <c r="A351" s="654"/>
      <c r="B351" s="658"/>
      <c r="C351" s="658"/>
      <c r="D351" s="658"/>
      <c r="E351" s="658"/>
      <c r="F351" s="658"/>
      <c r="G351" s="658"/>
      <c r="H351" s="658"/>
      <c r="I351" s="658"/>
      <c r="J351" s="658"/>
      <c r="K351" s="658"/>
      <c r="L351" s="658"/>
      <c r="M351" s="654"/>
      <c r="N351" s="654"/>
      <c r="O351" s="654"/>
      <c r="P351" s="654"/>
      <c r="Q351" s="654"/>
      <c r="R351" s="654"/>
      <c r="S351" s="654"/>
      <c r="T351" s="654"/>
      <c r="U351" s="654"/>
      <c r="V351" s="654"/>
      <c r="W351" s="654"/>
      <c r="X351" s="654"/>
      <c r="Y351" s="654"/>
      <c r="Z351" s="654"/>
      <c r="AA351" s="654"/>
      <c r="AB351" s="654"/>
      <c r="AC351" s="654"/>
      <c r="AD351" s="654"/>
      <c r="AE351" s="654"/>
      <c r="AF351" s="654"/>
      <c r="AG351" s="654"/>
      <c r="AH351" s="654"/>
      <c r="AI351" s="654"/>
      <c r="AJ351" s="654"/>
      <c r="AK351" s="654"/>
    </row>
    <row r="352" ht="15.75" customHeight="1">
      <c r="A352" s="654"/>
      <c r="B352" s="658"/>
      <c r="C352" s="658"/>
      <c r="D352" s="658"/>
      <c r="E352" s="658"/>
      <c r="F352" s="658"/>
      <c r="G352" s="658"/>
      <c r="H352" s="658"/>
      <c r="I352" s="658"/>
      <c r="J352" s="658"/>
      <c r="K352" s="658"/>
      <c r="L352" s="658"/>
      <c r="M352" s="654"/>
      <c r="N352" s="654"/>
      <c r="O352" s="654"/>
      <c r="P352" s="654"/>
      <c r="Q352" s="654"/>
      <c r="R352" s="654"/>
      <c r="S352" s="654"/>
      <c r="T352" s="654"/>
      <c r="U352" s="654"/>
      <c r="V352" s="654"/>
      <c r="W352" s="654"/>
      <c r="X352" s="654"/>
      <c r="Y352" s="654"/>
      <c r="Z352" s="654"/>
      <c r="AA352" s="654"/>
      <c r="AB352" s="654"/>
      <c r="AC352" s="654"/>
      <c r="AD352" s="654"/>
      <c r="AE352" s="654"/>
      <c r="AF352" s="654"/>
      <c r="AG352" s="654"/>
      <c r="AH352" s="654"/>
      <c r="AI352" s="654"/>
      <c r="AJ352" s="654"/>
      <c r="AK352" s="654"/>
    </row>
    <row r="353" ht="15.75" customHeight="1">
      <c r="A353" s="654"/>
      <c r="B353" s="658"/>
      <c r="C353" s="658"/>
      <c r="D353" s="658"/>
      <c r="E353" s="658"/>
      <c r="F353" s="658"/>
      <c r="G353" s="658"/>
      <c r="H353" s="658"/>
      <c r="I353" s="658"/>
      <c r="J353" s="658"/>
      <c r="K353" s="658"/>
      <c r="L353" s="658"/>
      <c r="M353" s="654"/>
      <c r="N353" s="654"/>
      <c r="O353" s="654"/>
      <c r="P353" s="654"/>
      <c r="Q353" s="654"/>
      <c r="R353" s="654"/>
      <c r="S353" s="654"/>
      <c r="T353" s="654"/>
      <c r="U353" s="654"/>
      <c r="V353" s="654"/>
      <c r="W353" s="654"/>
      <c r="X353" s="654"/>
      <c r="Y353" s="654"/>
      <c r="Z353" s="654"/>
      <c r="AA353" s="654"/>
      <c r="AB353" s="654"/>
      <c r="AC353" s="654"/>
      <c r="AD353" s="654"/>
      <c r="AE353" s="654"/>
      <c r="AF353" s="654"/>
      <c r="AG353" s="654"/>
      <c r="AH353" s="654"/>
      <c r="AI353" s="654"/>
      <c r="AJ353" s="654"/>
      <c r="AK353" s="654"/>
    </row>
    <row r="354" ht="15.75" customHeight="1">
      <c r="A354" s="654"/>
      <c r="B354" s="658"/>
      <c r="C354" s="658"/>
      <c r="D354" s="658"/>
      <c r="E354" s="658"/>
      <c r="F354" s="658"/>
      <c r="G354" s="658"/>
      <c r="H354" s="658"/>
      <c r="I354" s="658"/>
      <c r="J354" s="658"/>
      <c r="K354" s="658"/>
      <c r="L354" s="658"/>
      <c r="M354" s="654"/>
      <c r="N354" s="654"/>
      <c r="O354" s="654"/>
      <c r="P354" s="654"/>
      <c r="Q354" s="654"/>
      <c r="R354" s="654"/>
      <c r="S354" s="654"/>
      <c r="T354" s="654"/>
      <c r="U354" s="654"/>
      <c r="V354" s="654"/>
      <c r="W354" s="654"/>
      <c r="X354" s="654"/>
      <c r="Y354" s="654"/>
      <c r="Z354" s="654"/>
      <c r="AA354" s="654"/>
      <c r="AB354" s="654"/>
      <c r="AC354" s="654"/>
      <c r="AD354" s="654"/>
      <c r="AE354" s="654"/>
      <c r="AF354" s="654"/>
      <c r="AG354" s="654"/>
      <c r="AH354" s="654"/>
      <c r="AI354" s="654"/>
      <c r="AJ354" s="654"/>
      <c r="AK354" s="654"/>
    </row>
    <row r="355" ht="15.75" customHeight="1">
      <c r="A355" s="654"/>
      <c r="B355" s="658"/>
      <c r="C355" s="658"/>
      <c r="D355" s="658"/>
      <c r="E355" s="658"/>
      <c r="F355" s="658"/>
      <c r="G355" s="658"/>
      <c r="H355" s="658"/>
      <c r="I355" s="658"/>
      <c r="J355" s="658"/>
      <c r="K355" s="658"/>
      <c r="L355" s="658"/>
      <c r="M355" s="654"/>
      <c r="N355" s="654"/>
      <c r="O355" s="654"/>
      <c r="P355" s="654"/>
      <c r="Q355" s="654"/>
      <c r="R355" s="654"/>
      <c r="S355" s="654"/>
      <c r="T355" s="654"/>
      <c r="U355" s="654"/>
      <c r="V355" s="654"/>
      <c r="W355" s="654"/>
      <c r="X355" s="654"/>
      <c r="Y355" s="654"/>
      <c r="Z355" s="654"/>
      <c r="AA355" s="654"/>
      <c r="AB355" s="654"/>
      <c r="AC355" s="654"/>
      <c r="AD355" s="654"/>
      <c r="AE355" s="654"/>
      <c r="AF355" s="654"/>
      <c r="AG355" s="654"/>
      <c r="AH355" s="654"/>
      <c r="AI355" s="654"/>
      <c r="AJ355" s="654"/>
      <c r="AK355" s="654"/>
    </row>
    <row r="356" ht="15.75" customHeight="1">
      <c r="A356" s="654"/>
      <c r="B356" s="658"/>
      <c r="C356" s="658"/>
      <c r="D356" s="658"/>
      <c r="E356" s="658"/>
      <c r="F356" s="658"/>
      <c r="G356" s="658"/>
      <c r="H356" s="658"/>
      <c r="I356" s="658"/>
      <c r="J356" s="658"/>
      <c r="K356" s="658"/>
      <c r="L356" s="658"/>
      <c r="M356" s="654"/>
      <c r="N356" s="654"/>
      <c r="O356" s="654"/>
      <c r="P356" s="654"/>
      <c r="Q356" s="654"/>
      <c r="R356" s="654"/>
      <c r="S356" s="654"/>
      <c r="T356" s="654"/>
      <c r="U356" s="654"/>
      <c r="V356" s="654"/>
      <c r="W356" s="654"/>
      <c r="X356" s="654"/>
      <c r="Y356" s="654"/>
      <c r="Z356" s="654"/>
      <c r="AA356" s="654"/>
      <c r="AB356" s="654"/>
      <c r="AC356" s="654"/>
      <c r="AD356" s="654"/>
      <c r="AE356" s="654"/>
      <c r="AF356" s="654"/>
      <c r="AG356" s="654"/>
      <c r="AH356" s="654"/>
      <c r="AI356" s="654"/>
      <c r="AJ356" s="654"/>
      <c r="AK356" s="654"/>
    </row>
    <row r="357" ht="15.75" customHeight="1">
      <c r="A357" s="654"/>
      <c r="B357" s="658"/>
      <c r="C357" s="658"/>
      <c r="D357" s="658"/>
      <c r="E357" s="658"/>
      <c r="F357" s="658"/>
      <c r="G357" s="658"/>
      <c r="H357" s="658"/>
      <c r="I357" s="658"/>
      <c r="J357" s="658"/>
      <c r="K357" s="658"/>
      <c r="L357" s="658"/>
      <c r="M357" s="654"/>
      <c r="N357" s="654"/>
      <c r="O357" s="654"/>
      <c r="P357" s="654"/>
      <c r="Q357" s="654"/>
      <c r="R357" s="654"/>
      <c r="S357" s="654"/>
      <c r="T357" s="654"/>
      <c r="U357" s="654"/>
      <c r="V357" s="654"/>
      <c r="W357" s="654"/>
      <c r="X357" s="654"/>
      <c r="Y357" s="654"/>
      <c r="Z357" s="654"/>
      <c r="AA357" s="654"/>
      <c r="AB357" s="654"/>
      <c r="AC357" s="654"/>
      <c r="AD357" s="654"/>
      <c r="AE357" s="654"/>
      <c r="AF357" s="654"/>
      <c r="AG357" s="654"/>
      <c r="AH357" s="654"/>
      <c r="AI357" s="654"/>
      <c r="AJ357" s="654"/>
      <c r="AK357" s="654"/>
    </row>
    <row r="358" ht="15.75" customHeight="1">
      <c r="A358" s="654"/>
      <c r="B358" s="658"/>
      <c r="C358" s="658"/>
      <c r="D358" s="658"/>
      <c r="E358" s="658"/>
      <c r="F358" s="658"/>
      <c r="G358" s="658"/>
      <c r="H358" s="658"/>
      <c r="I358" s="658"/>
      <c r="J358" s="658"/>
      <c r="K358" s="658"/>
      <c r="L358" s="658"/>
      <c r="M358" s="654"/>
      <c r="N358" s="654"/>
      <c r="O358" s="654"/>
      <c r="P358" s="654"/>
      <c r="Q358" s="654"/>
      <c r="R358" s="654"/>
      <c r="S358" s="654"/>
      <c r="T358" s="654"/>
      <c r="U358" s="654"/>
      <c r="V358" s="654"/>
      <c r="W358" s="654"/>
      <c r="X358" s="654"/>
      <c r="Y358" s="654"/>
      <c r="Z358" s="654"/>
      <c r="AA358" s="654"/>
      <c r="AB358" s="654"/>
      <c r="AC358" s="654"/>
      <c r="AD358" s="654"/>
      <c r="AE358" s="654"/>
      <c r="AF358" s="654"/>
      <c r="AG358" s="654"/>
      <c r="AH358" s="654"/>
      <c r="AI358" s="654"/>
      <c r="AJ358" s="654"/>
      <c r="AK358" s="654"/>
    </row>
    <row r="359" ht="15.75" customHeight="1">
      <c r="A359" s="654"/>
      <c r="B359" s="658"/>
      <c r="C359" s="658"/>
      <c r="D359" s="658"/>
      <c r="E359" s="658"/>
      <c r="F359" s="658"/>
      <c r="G359" s="658"/>
      <c r="H359" s="658"/>
      <c r="I359" s="658"/>
      <c r="J359" s="658"/>
      <c r="K359" s="658"/>
      <c r="L359" s="658"/>
      <c r="M359" s="654"/>
      <c r="N359" s="654"/>
      <c r="O359" s="654"/>
      <c r="P359" s="654"/>
      <c r="Q359" s="654"/>
      <c r="R359" s="654"/>
      <c r="S359" s="654"/>
      <c r="T359" s="654"/>
      <c r="U359" s="654"/>
      <c r="V359" s="654"/>
      <c r="W359" s="654"/>
      <c r="X359" s="654"/>
      <c r="Y359" s="654"/>
      <c r="Z359" s="654"/>
      <c r="AA359" s="654"/>
      <c r="AB359" s="654"/>
      <c r="AC359" s="654"/>
      <c r="AD359" s="654"/>
      <c r="AE359" s="654"/>
      <c r="AF359" s="654"/>
      <c r="AG359" s="654"/>
      <c r="AH359" s="654"/>
      <c r="AI359" s="654"/>
      <c r="AJ359" s="654"/>
      <c r="AK359" s="654"/>
    </row>
    <row r="360" ht="15.75" customHeight="1">
      <c r="A360" s="654"/>
      <c r="B360" s="658"/>
      <c r="C360" s="658"/>
      <c r="D360" s="658"/>
      <c r="E360" s="658"/>
      <c r="F360" s="658"/>
      <c r="G360" s="658"/>
      <c r="H360" s="658"/>
      <c r="I360" s="658"/>
      <c r="J360" s="658"/>
      <c r="K360" s="658"/>
      <c r="L360" s="658"/>
      <c r="M360" s="654"/>
      <c r="N360" s="654"/>
      <c r="O360" s="654"/>
      <c r="P360" s="654"/>
      <c r="Q360" s="654"/>
      <c r="R360" s="654"/>
      <c r="S360" s="654"/>
      <c r="T360" s="654"/>
      <c r="U360" s="654"/>
      <c r="V360" s="654"/>
      <c r="W360" s="654"/>
      <c r="X360" s="654"/>
      <c r="Y360" s="654"/>
      <c r="Z360" s="654"/>
      <c r="AA360" s="654"/>
      <c r="AB360" s="654"/>
      <c r="AC360" s="654"/>
      <c r="AD360" s="654"/>
      <c r="AE360" s="654"/>
      <c r="AF360" s="654"/>
      <c r="AG360" s="654"/>
      <c r="AH360" s="654"/>
      <c r="AI360" s="654"/>
      <c r="AJ360" s="654"/>
      <c r="AK360" s="654"/>
    </row>
    <row r="361" ht="15.75" customHeight="1">
      <c r="A361" s="654"/>
      <c r="B361" s="658"/>
      <c r="C361" s="658"/>
      <c r="D361" s="658"/>
      <c r="E361" s="658"/>
      <c r="F361" s="658"/>
      <c r="G361" s="658"/>
      <c r="H361" s="658"/>
      <c r="I361" s="658"/>
      <c r="J361" s="658"/>
      <c r="K361" s="658"/>
      <c r="L361" s="658"/>
      <c r="M361" s="654"/>
      <c r="N361" s="654"/>
      <c r="O361" s="654"/>
      <c r="P361" s="654"/>
      <c r="Q361" s="654"/>
      <c r="R361" s="654"/>
      <c r="S361" s="654"/>
      <c r="T361" s="654"/>
      <c r="U361" s="654"/>
      <c r="V361" s="654"/>
      <c r="W361" s="654"/>
      <c r="X361" s="654"/>
      <c r="Y361" s="654"/>
      <c r="Z361" s="654"/>
      <c r="AA361" s="654"/>
      <c r="AB361" s="654"/>
      <c r="AC361" s="654"/>
      <c r="AD361" s="654"/>
      <c r="AE361" s="654"/>
      <c r="AF361" s="654"/>
      <c r="AG361" s="654"/>
      <c r="AH361" s="654"/>
      <c r="AI361" s="654"/>
      <c r="AJ361" s="654"/>
      <c r="AK361" s="654"/>
    </row>
    <row r="362" ht="15.75" customHeight="1">
      <c r="A362" s="654"/>
      <c r="B362" s="658"/>
      <c r="C362" s="658"/>
      <c r="D362" s="658"/>
      <c r="E362" s="658"/>
      <c r="F362" s="658"/>
      <c r="G362" s="658"/>
      <c r="H362" s="658"/>
      <c r="I362" s="658"/>
      <c r="J362" s="658"/>
      <c r="K362" s="658"/>
      <c r="L362" s="658"/>
      <c r="M362" s="654"/>
      <c r="N362" s="654"/>
      <c r="O362" s="654"/>
      <c r="P362" s="654"/>
      <c r="Q362" s="654"/>
      <c r="R362" s="654"/>
      <c r="S362" s="654"/>
      <c r="T362" s="654"/>
      <c r="U362" s="654"/>
      <c r="V362" s="654"/>
      <c r="W362" s="654"/>
      <c r="X362" s="654"/>
      <c r="Y362" s="654"/>
      <c r="Z362" s="654"/>
      <c r="AA362" s="654"/>
      <c r="AB362" s="654"/>
      <c r="AC362" s="654"/>
      <c r="AD362" s="654"/>
      <c r="AE362" s="654"/>
      <c r="AF362" s="654"/>
      <c r="AG362" s="654"/>
      <c r="AH362" s="654"/>
      <c r="AI362" s="654"/>
      <c r="AJ362" s="654"/>
      <c r="AK362" s="654"/>
    </row>
    <row r="363" ht="15.75" customHeight="1">
      <c r="A363" s="654"/>
      <c r="B363" s="658"/>
      <c r="C363" s="658"/>
      <c r="D363" s="658"/>
      <c r="E363" s="658"/>
      <c r="F363" s="658"/>
      <c r="G363" s="658"/>
      <c r="H363" s="658"/>
      <c r="I363" s="658"/>
      <c r="J363" s="658"/>
      <c r="K363" s="658"/>
      <c r="L363" s="658"/>
      <c r="M363" s="654"/>
      <c r="N363" s="654"/>
      <c r="O363" s="654"/>
      <c r="P363" s="654"/>
      <c r="Q363" s="654"/>
      <c r="R363" s="654"/>
      <c r="S363" s="654"/>
      <c r="T363" s="654"/>
      <c r="U363" s="654"/>
      <c r="V363" s="654"/>
      <c r="W363" s="654"/>
      <c r="X363" s="654"/>
      <c r="Y363" s="654"/>
      <c r="Z363" s="654"/>
      <c r="AA363" s="654"/>
      <c r="AB363" s="654"/>
      <c r="AC363" s="654"/>
      <c r="AD363" s="654"/>
      <c r="AE363" s="654"/>
      <c r="AF363" s="654"/>
      <c r="AG363" s="654"/>
      <c r="AH363" s="654"/>
      <c r="AI363" s="654"/>
      <c r="AJ363" s="654"/>
      <c r="AK363" s="654"/>
    </row>
    <row r="364" ht="15.75" customHeight="1">
      <c r="A364" s="654"/>
      <c r="B364" s="658"/>
      <c r="C364" s="658"/>
      <c r="D364" s="658"/>
      <c r="E364" s="658"/>
      <c r="F364" s="658"/>
      <c r="G364" s="658"/>
      <c r="H364" s="658"/>
      <c r="I364" s="658"/>
      <c r="J364" s="658"/>
      <c r="K364" s="658"/>
      <c r="L364" s="658"/>
      <c r="M364" s="654"/>
      <c r="N364" s="654"/>
      <c r="O364" s="654"/>
      <c r="P364" s="654"/>
      <c r="Q364" s="654"/>
      <c r="R364" s="654"/>
      <c r="S364" s="654"/>
      <c r="T364" s="654"/>
      <c r="U364" s="654"/>
      <c r="V364" s="654"/>
      <c r="W364" s="654"/>
      <c r="X364" s="654"/>
      <c r="Y364" s="654"/>
      <c r="Z364" s="654"/>
      <c r="AA364" s="654"/>
      <c r="AB364" s="654"/>
      <c r="AC364" s="654"/>
      <c r="AD364" s="654"/>
      <c r="AE364" s="654"/>
      <c r="AF364" s="654"/>
      <c r="AG364" s="654"/>
      <c r="AH364" s="654"/>
      <c r="AI364" s="654"/>
      <c r="AJ364" s="654"/>
      <c r="AK364" s="654"/>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5:H6"/>
    <mergeCell ref="I5:J5"/>
    <mergeCell ref="K2:L2"/>
    <mergeCell ref="B5:B6"/>
    <mergeCell ref="C5:C6"/>
    <mergeCell ref="D5:D6"/>
    <mergeCell ref="E5:E6"/>
    <mergeCell ref="F5:F6"/>
    <mergeCell ref="G5:G6"/>
    <mergeCell ref="B7:Q7"/>
    <mergeCell ref="B93:Q93"/>
    <mergeCell ref="K5:K6"/>
    <mergeCell ref="L5:L6"/>
    <mergeCell ref="M5:M6"/>
    <mergeCell ref="N5:N6"/>
    <mergeCell ref="O5:O6"/>
    <mergeCell ref="P5:P6"/>
    <mergeCell ref="Q5:Q6"/>
  </mergeCells>
  <printOptions horizontalCentered="1"/>
  <pageMargins bottom="0.75" footer="0.0" header="0.0" left="0.7" right="0.7" top="0.75"/>
  <pageSetup paperSize="9" orientation="landscape"/>
  <rowBreaks count="1" manualBreakCount="1">
    <brk id="92" man="1"/>
  </rowBreaks>
  <colBreaks count="1" manualBreakCount="1">
    <brk id="17" man="1"/>
  </colBrea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workbookViewId="0"/>
  </sheetViews>
  <sheetFormatPr customHeight="1" defaultColWidth="14.43" defaultRowHeight="15.0"/>
  <cols>
    <col customWidth="1" min="1" max="1" width="5.71"/>
    <col customWidth="1" min="2" max="4" width="9.14"/>
    <col customWidth="1" min="5" max="5" width="27.14"/>
    <col customWidth="1" min="6" max="6" width="12.43"/>
    <col customWidth="1" min="7" max="7" width="10.86"/>
    <col customWidth="1" min="8" max="8" width="11.29"/>
    <col customWidth="1" min="9" max="9" width="13.0"/>
    <col customWidth="1" min="10" max="10" width="13.14"/>
    <col customWidth="1" min="11" max="11" width="14.0"/>
    <col customWidth="1" min="12" max="12" width="11.0"/>
    <col customWidth="1" min="13" max="13" width="9.14"/>
    <col customWidth="1" min="14" max="14" width="12.43"/>
    <col customWidth="1" min="15" max="15" width="11.86"/>
    <col customWidth="1" min="16" max="16" width="10.71"/>
    <col customWidth="1" min="17" max="18" width="9.14"/>
    <col customWidth="1" min="19" max="19" width="11.29"/>
    <col customWidth="1" min="20" max="20" width="10.57"/>
    <col customWidth="1" min="21" max="21" width="10.43"/>
    <col customWidth="1" min="22" max="24" width="9.14"/>
    <col customWidth="1" min="25" max="25" width="16.14"/>
    <col customWidth="1" min="26" max="26" width="15.14"/>
  </cols>
  <sheetData>
    <row r="1">
      <c r="A1" s="489" t="s">
        <v>1706</v>
      </c>
    </row>
    <row r="2">
      <c r="A2" s="474"/>
      <c r="B2" s="474"/>
      <c r="C2" s="474"/>
      <c r="D2" s="474"/>
      <c r="E2" s="474"/>
      <c r="F2" s="474"/>
      <c r="G2" s="474"/>
      <c r="H2" s="474"/>
      <c r="I2" s="474"/>
      <c r="J2" s="474"/>
      <c r="K2" s="474"/>
      <c r="L2" s="474"/>
      <c r="M2" s="474"/>
      <c r="N2" s="474"/>
      <c r="O2" s="474"/>
      <c r="P2" s="474"/>
      <c r="Q2" s="474"/>
      <c r="R2" s="474"/>
      <c r="S2" s="474"/>
      <c r="T2" s="474"/>
      <c r="U2" s="474"/>
      <c r="V2" s="474"/>
      <c r="W2" s="474"/>
      <c r="X2" s="474"/>
      <c r="Y2" s="474"/>
      <c r="Z2" s="474"/>
    </row>
    <row r="3" ht="19.5" customHeight="1">
      <c r="A3" s="108" t="s">
        <v>3</v>
      </c>
      <c r="B3" s="727" t="s">
        <v>1707</v>
      </c>
      <c r="C3" s="298"/>
      <c r="D3" s="108" t="s">
        <v>1708</v>
      </c>
      <c r="E3" s="108" t="s">
        <v>1709</v>
      </c>
      <c r="F3" s="108" t="s">
        <v>1710</v>
      </c>
      <c r="G3" s="728" t="s">
        <v>1711</v>
      </c>
      <c r="H3" s="298"/>
      <c r="I3" s="119" t="s">
        <v>799</v>
      </c>
      <c r="J3" s="2"/>
      <c r="K3" s="2"/>
      <c r="L3" s="2"/>
      <c r="M3" s="2"/>
      <c r="N3" s="3"/>
      <c r="O3" s="119" t="s">
        <v>1712</v>
      </c>
      <c r="P3" s="2"/>
      <c r="Q3" s="2"/>
      <c r="R3" s="2"/>
      <c r="S3" s="3"/>
      <c r="T3" s="119" t="s">
        <v>1329</v>
      </c>
      <c r="U3" s="2"/>
      <c r="V3" s="2"/>
      <c r="W3" s="2"/>
      <c r="X3" s="2"/>
      <c r="Y3" s="3"/>
      <c r="Z3" s="108" t="s">
        <v>1713</v>
      </c>
    </row>
    <row r="4" ht="19.5" customHeight="1">
      <c r="A4" s="591"/>
      <c r="B4" s="495"/>
      <c r="C4" s="475"/>
      <c r="D4" s="591"/>
      <c r="E4" s="591"/>
      <c r="F4" s="591"/>
      <c r="G4" s="495"/>
      <c r="H4" s="475"/>
      <c r="I4" s="119" t="s">
        <v>1714</v>
      </c>
      <c r="J4" s="3"/>
      <c r="K4" s="119" t="s">
        <v>1715</v>
      </c>
      <c r="L4" s="2"/>
      <c r="M4" s="2"/>
      <c r="N4" s="3"/>
      <c r="O4" s="119" t="s">
        <v>1714</v>
      </c>
      <c r="P4" s="3"/>
      <c r="Q4" s="119" t="s">
        <v>1716</v>
      </c>
      <c r="R4" s="2"/>
      <c r="S4" s="3"/>
      <c r="T4" s="119" t="s">
        <v>1714</v>
      </c>
      <c r="U4" s="3"/>
      <c r="V4" s="119" t="s">
        <v>1716</v>
      </c>
      <c r="W4" s="2"/>
      <c r="X4" s="2"/>
      <c r="Y4" s="3"/>
      <c r="Z4" s="591"/>
    </row>
    <row r="5" ht="19.5" customHeight="1">
      <c r="A5" s="130"/>
      <c r="B5" s="94" t="s">
        <v>1018</v>
      </c>
      <c r="C5" s="94" t="s">
        <v>1019</v>
      </c>
      <c r="D5" s="130"/>
      <c r="E5" s="130"/>
      <c r="F5" s="130"/>
      <c r="G5" s="94" t="s">
        <v>1717</v>
      </c>
      <c r="H5" s="94" t="s">
        <v>1718</v>
      </c>
      <c r="I5" s="94" t="s">
        <v>628</v>
      </c>
      <c r="J5" s="94" t="s">
        <v>1719</v>
      </c>
      <c r="K5" s="94" t="s">
        <v>1720</v>
      </c>
      <c r="L5" s="94" t="s">
        <v>1721</v>
      </c>
      <c r="M5" s="94" t="s">
        <v>1722</v>
      </c>
      <c r="N5" s="94" t="s">
        <v>1723</v>
      </c>
      <c r="O5" s="94" t="s">
        <v>628</v>
      </c>
      <c r="P5" s="94" t="s">
        <v>1719</v>
      </c>
      <c r="Q5" s="94" t="s">
        <v>1724</v>
      </c>
      <c r="R5" s="94" t="s">
        <v>1725</v>
      </c>
      <c r="S5" s="94" t="s">
        <v>1723</v>
      </c>
      <c r="T5" s="94" t="s">
        <v>628</v>
      </c>
      <c r="U5" s="94" t="s">
        <v>1719</v>
      </c>
      <c r="V5" s="94" t="s">
        <v>19</v>
      </c>
      <c r="W5" s="94" t="s">
        <v>22</v>
      </c>
      <c r="X5" s="94" t="s">
        <v>1726</v>
      </c>
      <c r="Y5" s="94" t="s">
        <v>1723</v>
      </c>
      <c r="Z5" s="130"/>
    </row>
    <row r="6" ht="19.5" customHeight="1">
      <c r="A6" s="163">
        <v>1.0</v>
      </c>
      <c r="B6" s="323" t="s">
        <v>1727</v>
      </c>
      <c r="C6" s="323" t="s">
        <v>1728</v>
      </c>
      <c r="D6" s="163">
        <v>241.0</v>
      </c>
      <c r="E6" s="163" t="s">
        <v>1729</v>
      </c>
      <c r="F6" s="323"/>
      <c r="G6" s="729"/>
      <c r="H6" s="730"/>
      <c r="I6" s="138"/>
      <c r="J6" s="138"/>
      <c r="K6" s="138"/>
      <c r="L6" s="729"/>
      <c r="M6" s="729"/>
      <c r="N6" s="730"/>
      <c r="O6" s="138"/>
      <c r="P6" s="729"/>
      <c r="Q6" s="138"/>
      <c r="R6" s="729"/>
      <c r="S6" s="730"/>
      <c r="T6" s="323"/>
      <c r="U6" s="323"/>
      <c r="V6" s="729"/>
      <c r="W6" s="729"/>
      <c r="X6" s="729"/>
      <c r="Y6" s="729"/>
      <c r="Z6" s="730"/>
    </row>
    <row r="7" ht="19.5" customHeight="1">
      <c r="A7" s="163">
        <v>2.0</v>
      </c>
      <c r="B7" s="323" t="s">
        <v>1730</v>
      </c>
      <c r="C7" s="323" t="s">
        <v>1731</v>
      </c>
      <c r="D7" s="163">
        <v>239.0</v>
      </c>
      <c r="E7" s="163" t="s">
        <v>1732</v>
      </c>
      <c r="F7" s="323"/>
      <c r="G7" s="729"/>
      <c r="H7" s="730"/>
      <c r="I7" s="138"/>
      <c r="J7" s="138"/>
      <c r="K7" s="138"/>
      <c r="L7" s="730"/>
      <c r="M7" s="729"/>
      <c r="N7" s="730"/>
      <c r="O7" s="323"/>
      <c r="P7" s="138"/>
      <c r="Q7" s="730"/>
      <c r="R7" s="729"/>
      <c r="S7" s="730"/>
      <c r="T7" s="323"/>
      <c r="U7" s="323"/>
      <c r="V7" s="729"/>
      <c r="W7" s="729"/>
      <c r="X7" s="729"/>
      <c r="Y7" s="729"/>
      <c r="Z7" s="730"/>
    </row>
    <row r="8" ht="19.5" customHeight="1">
      <c r="A8" s="163">
        <v>3.0</v>
      </c>
      <c r="B8" s="323" t="s">
        <v>1733</v>
      </c>
      <c r="C8" s="323" t="s">
        <v>1734</v>
      </c>
      <c r="D8" s="163">
        <v>236.0</v>
      </c>
      <c r="E8" s="163" t="s">
        <v>1735</v>
      </c>
      <c r="F8" s="323"/>
      <c r="G8" s="729"/>
      <c r="H8" s="730"/>
      <c r="I8" s="138"/>
      <c r="J8" s="138"/>
      <c r="K8" s="138"/>
      <c r="L8" s="730"/>
      <c r="M8" s="729"/>
      <c r="N8" s="730"/>
      <c r="O8" s="138"/>
      <c r="P8" s="323"/>
      <c r="Q8" s="730"/>
      <c r="R8" s="729"/>
      <c r="S8" s="730"/>
      <c r="T8" s="323"/>
      <c r="U8" s="323"/>
      <c r="V8" s="729"/>
      <c r="W8" s="729"/>
      <c r="X8" s="729"/>
      <c r="Y8" s="729"/>
      <c r="Z8" s="730"/>
    </row>
    <row r="9" ht="19.5" customHeight="1">
      <c r="A9" s="163">
        <v>4.0</v>
      </c>
      <c r="B9" s="323" t="s">
        <v>1736</v>
      </c>
      <c r="C9" s="323" t="s">
        <v>1737</v>
      </c>
      <c r="D9" s="163">
        <v>244.0</v>
      </c>
      <c r="E9" s="163" t="s">
        <v>1738</v>
      </c>
      <c r="F9" s="323"/>
      <c r="G9" s="729"/>
      <c r="H9" s="730"/>
      <c r="I9" s="138"/>
      <c r="J9" s="138"/>
      <c r="K9" s="138"/>
      <c r="L9" s="730"/>
      <c r="M9" s="729"/>
      <c r="N9" s="730"/>
      <c r="O9" s="323"/>
      <c r="P9" s="138"/>
      <c r="Q9" s="730"/>
      <c r="R9" s="729"/>
      <c r="S9" s="730"/>
      <c r="T9" s="323"/>
      <c r="U9" s="323"/>
      <c r="V9" s="729"/>
      <c r="W9" s="729"/>
      <c r="X9" s="729"/>
      <c r="Y9" s="729"/>
      <c r="Z9" s="730"/>
    </row>
    <row r="10" ht="19.5" customHeight="1">
      <c r="A10" s="163">
        <v>5.0</v>
      </c>
      <c r="B10" s="323" t="s">
        <v>1739</v>
      </c>
      <c r="C10" s="323" t="s">
        <v>1740</v>
      </c>
      <c r="D10" s="163">
        <v>240.0</v>
      </c>
      <c r="E10" s="163" t="s">
        <v>1732</v>
      </c>
      <c r="F10" s="323"/>
      <c r="G10" s="729"/>
      <c r="H10" s="730"/>
      <c r="I10" s="138"/>
      <c r="J10" s="138"/>
      <c r="K10" s="138"/>
      <c r="L10" s="730"/>
      <c r="M10" s="729"/>
      <c r="N10" s="730"/>
      <c r="O10" s="138"/>
      <c r="P10" s="138"/>
      <c r="Q10" s="730"/>
      <c r="R10" s="729"/>
      <c r="S10" s="730"/>
      <c r="T10" s="138"/>
      <c r="U10" s="138"/>
      <c r="V10" s="729"/>
      <c r="W10" s="729"/>
      <c r="X10" s="729"/>
      <c r="Y10" s="729"/>
      <c r="Z10" s="730"/>
    </row>
    <row r="11" ht="19.5" customHeight="1">
      <c r="A11" s="163">
        <v>6.0</v>
      </c>
      <c r="B11" s="323" t="s">
        <v>1741</v>
      </c>
      <c r="C11" s="323" t="s">
        <v>1742</v>
      </c>
      <c r="D11" s="163">
        <v>246.0</v>
      </c>
      <c r="E11" s="163" t="s">
        <v>1743</v>
      </c>
      <c r="F11" s="323"/>
      <c r="G11" s="729"/>
      <c r="H11" s="730"/>
      <c r="I11" s="138"/>
      <c r="J11" s="138"/>
      <c r="K11" s="138"/>
      <c r="L11" s="729"/>
      <c r="M11" s="729"/>
      <c r="N11" s="730"/>
      <c r="O11" s="138"/>
      <c r="P11" s="138"/>
      <c r="Q11" s="730"/>
      <c r="R11" s="729"/>
      <c r="S11" s="730"/>
      <c r="T11" s="138"/>
      <c r="U11" s="138"/>
      <c r="V11" s="729"/>
      <c r="W11" s="729"/>
      <c r="X11" s="729"/>
      <c r="Y11" s="729"/>
      <c r="Z11" s="729"/>
    </row>
    <row r="12" ht="19.5" customHeight="1">
      <c r="A12" s="163">
        <v>7.0</v>
      </c>
      <c r="B12" s="323" t="s">
        <v>1744</v>
      </c>
      <c r="C12" s="323" t="s">
        <v>1745</v>
      </c>
      <c r="D12" s="163">
        <v>206.0</v>
      </c>
      <c r="E12" s="163" t="s">
        <v>1746</v>
      </c>
      <c r="F12" s="323"/>
      <c r="G12" s="729"/>
      <c r="H12" s="730"/>
      <c r="I12" s="138"/>
      <c r="J12" s="138"/>
      <c r="K12" s="323"/>
      <c r="L12" s="729"/>
      <c r="M12" s="729"/>
      <c r="N12" s="730"/>
      <c r="O12" s="138"/>
      <c r="P12" s="138"/>
      <c r="Q12" s="730"/>
      <c r="R12" s="729"/>
      <c r="S12" s="730"/>
      <c r="T12" s="323"/>
      <c r="U12" s="323"/>
      <c r="V12" s="729"/>
      <c r="W12" s="729"/>
      <c r="X12" s="729"/>
      <c r="Y12" s="729"/>
      <c r="Z12" s="729"/>
    </row>
    <row r="13" ht="19.5" customHeight="1">
      <c r="A13" s="163">
        <v>8.0</v>
      </c>
      <c r="B13" s="323" t="s">
        <v>1747</v>
      </c>
      <c r="C13" s="323" t="s">
        <v>1748</v>
      </c>
      <c r="D13" s="163">
        <v>555.0</v>
      </c>
      <c r="E13" s="163" t="s">
        <v>1749</v>
      </c>
      <c r="F13" s="323"/>
      <c r="G13" s="729"/>
      <c r="H13" s="730"/>
      <c r="I13" s="138"/>
      <c r="J13" s="138"/>
      <c r="K13" s="138"/>
      <c r="L13" s="730"/>
      <c r="M13" s="729"/>
      <c r="N13" s="730"/>
      <c r="O13" s="138"/>
      <c r="P13" s="138"/>
      <c r="Q13" s="730"/>
      <c r="R13" s="729"/>
      <c r="S13" s="730"/>
      <c r="T13" s="138"/>
      <c r="U13" s="138"/>
      <c r="V13" s="729"/>
      <c r="W13" s="729"/>
      <c r="X13" s="729"/>
      <c r="Y13" s="729"/>
      <c r="Z13" s="729"/>
    </row>
    <row r="14" ht="19.5" customHeight="1">
      <c r="A14" s="163">
        <v>9.0</v>
      </c>
      <c r="B14" s="323" t="s">
        <v>1750</v>
      </c>
      <c r="C14" s="323" t="s">
        <v>1751</v>
      </c>
      <c r="D14" s="163">
        <v>238.0</v>
      </c>
      <c r="E14" s="163" t="s">
        <v>1738</v>
      </c>
      <c r="F14" s="323"/>
      <c r="G14" s="729"/>
      <c r="H14" s="730"/>
      <c r="I14" s="138"/>
      <c r="J14" s="138"/>
      <c r="K14" s="323"/>
      <c r="L14" s="729"/>
      <c r="M14" s="729"/>
      <c r="N14" s="730"/>
      <c r="O14" s="138"/>
      <c r="P14" s="138"/>
      <c r="Q14" s="730"/>
      <c r="R14" s="729"/>
      <c r="S14" s="730"/>
      <c r="T14" s="138"/>
      <c r="U14" s="138"/>
      <c r="V14" s="729"/>
      <c r="W14" s="729"/>
      <c r="X14" s="729"/>
      <c r="Y14" s="729"/>
      <c r="Z14" s="729"/>
    </row>
    <row r="15" ht="19.5" customHeight="1">
      <c r="A15" s="163">
        <v>10.0</v>
      </c>
      <c r="B15" s="323" t="s">
        <v>1752</v>
      </c>
      <c r="C15" s="323" t="s">
        <v>1753</v>
      </c>
      <c r="D15" s="163">
        <v>240.0</v>
      </c>
      <c r="E15" s="163" t="s">
        <v>1754</v>
      </c>
      <c r="F15" s="323"/>
      <c r="G15" s="729"/>
      <c r="H15" s="730"/>
      <c r="I15" s="138"/>
      <c r="J15" s="138"/>
      <c r="K15" s="138"/>
      <c r="L15" s="730"/>
      <c r="M15" s="729"/>
      <c r="N15" s="730"/>
      <c r="O15" s="138"/>
      <c r="P15" s="138"/>
      <c r="Q15" s="730"/>
      <c r="R15" s="729"/>
      <c r="S15" s="730"/>
      <c r="T15" s="138"/>
      <c r="U15" s="138"/>
      <c r="V15" s="729"/>
      <c r="W15" s="729"/>
      <c r="X15" s="729"/>
      <c r="Y15" s="729"/>
      <c r="Z15" s="730"/>
    </row>
    <row r="16" ht="19.5" customHeight="1">
      <c r="A16" s="163">
        <v>11.0</v>
      </c>
      <c r="B16" s="323" t="s">
        <v>1755</v>
      </c>
      <c r="C16" s="323" t="s">
        <v>1756</v>
      </c>
      <c r="D16" s="163">
        <v>242.0</v>
      </c>
      <c r="E16" s="163" t="s">
        <v>1757</v>
      </c>
      <c r="F16" s="323"/>
      <c r="G16" s="729"/>
      <c r="H16" s="730"/>
      <c r="I16" s="138"/>
      <c r="J16" s="138"/>
      <c r="K16" s="323"/>
      <c r="L16" s="729"/>
      <c r="M16" s="729"/>
      <c r="N16" s="730"/>
      <c r="O16" s="138"/>
      <c r="P16" s="138"/>
      <c r="Q16" s="730"/>
      <c r="R16" s="729"/>
      <c r="S16" s="730"/>
      <c r="T16" s="138"/>
      <c r="U16" s="138"/>
      <c r="V16" s="729"/>
      <c r="W16" s="729"/>
      <c r="X16" s="729"/>
      <c r="Y16" s="729"/>
      <c r="Z16" s="730"/>
    </row>
    <row r="17" ht="19.5" customHeight="1">
      <c r="A17" s="163">
        <v>12.0</v>
      </c>
      <c r="B17" s="323" t="s">
        <v>1758</v>
      </c>
      <c r="C17" s="323" t="s">
        <v>1759</v>
      </c>
      <c r="D17" s="163">
        <v>250.0</v>
      </c>
      <c r="E17" s="163" t="s">
        <v>1760</v>
      </c>
      <c r="F17" s="323"/>
      <c r="G17" s="729"/>
      <c r="H17" s="730"/>
      <c r="I17" s="138"/>
      <c r="J17" s="138"/>
      <c r="K17" s="323"/>
      <c r="L17" s="729"/>
      <c r="M17" s="729"/>
      <c r="N17" s="730"/>
      <c r="O17" s="138"/>
      <c r="P17" s="138"/>
      <c r="Q17" s="730"/>
      <c r="R17" s="729"/>
      <c r="S17" s="730"/>
      <c r="T17" s="323"/>
      <c r="U17" s="323"/>
      <c r="V17" s="729"/>
      <c r="W17" s="729"/>
      <c r="X17" s="729"/>
      <c r="Y17" s="729"/>
      <c r="Z17" s="730"/>
    </row>
    <row r="18" ht="19.5" customHeight="1">
      <c r="A18" s="163">
        <v>13.0</v>
      </c>
      <c r="B18" s="323" t="s">
        <v>1761</v>
      </c>
      <c r="C18" s="323" t="s">
        <v>1762</v>
      </c>
      <c r="D18" s="163">
        <v>233.0</v>
      </c>
      <c r="E18" s="163" t="s">
        <v>1763</v>
      </c>
      <c r="F18" s="323"/>
      <c r="G18" s="729"/>
      <c r="H18" s="730"/>
      <c r="I18" s="138"/>
      <c r="J18" s="138"/>
      <c r="K18" s="323"/>
      <c r="L18" s="729"/>
      <c r="M18" s="729"/>
      <c r="N18" s="730"/>
      <c r="O18" s="138"/>
      <c r="P18" s="138"/>
      <c r="Q18" s="730"/>
      <c r="R18" s="729"/>
      <c r="S18" s="730"/>
      <c r="T18" s="323"/>
      <c r="U18" s="323"/>
      <c r="V18" s="729"/>
      <c r="W18" s="729"/>
      <c r="X18" s="729"/>
      <c r="Y18" s="729"/>
      <c r="Z18" s="730"/>
    </row>
    <row r="19" ht="19.5" customHeight="1">
      <c r="A19" s="163">
        <v>14.0</v>
      </c>
      <c r="B19" s="323" t="s">
        <v>1764</v>
      </c>
      <c r="C19" s="323" t="s">
        <v>1765</v>
      </c>
      <c r="D19" s="163">
        <v>235.0</v>
      </c>
      <c r="E19" s="163" t="s">
        <v>1766</v>
      </c>
      <c r="F19" s="323"/>
      <c r="G19" s="729"/>
      <c r="H19" s="730"/>
      <c r="I19" s="138"/>
      <c r="J19" s="138"/>
      <c r="K19" s="323"/>
      <c r="L19" s="729"/>
      <c r="M19" s="729"/>
      <c r="N19" s="730"/>
      <c r="O19" s="138"/>
      <c r="P19" s="138"/>
      <c r="Q19" s="730"/>
      <c r="R19" s="729"/>
      <c r="S19" s="730"/>
      <c r="T19" s="323"/>
      <c r="U19" s="323"/>
      <c r="V19" s="729"/>
      <c r="W19" s="729"/>
      <c r="X19" s="729"/>
      <c r="Y19" s="729"/>
      <c r="Z19" s="730"/>
    </row>
    <row r="20">
      <c r="A20" s="148"/>
      <c r="B20" s="148"/>
      <c r="C20" s="148"/>
      <c r="D20" s="175"/>
      <c r="E20" s="175"/>
      <c r="F20" s="175"/>
      <c r="G20" s="148"/>
      <c r="H20" s="148"/>
      <c r="I20" s="175"/>
      <c r="J20" s="175"/>
      <c r="K20" s="175"/>
      <c r="L20" s="148"/>
      <c r="M20" s="148"/>
      <c r="N20" s="148"/>
      <c r="O20" s="175"/>
      <c r="P20" s="148"/>
      <c r="Q20" s="148"/>
      <c r="R20" s="148"/>
      <c r="S20" s="148"/>
      <c r="T20" s="148"/>
      <c r="U20" s="148"/>
      <c r="V20" s="148"/>
      <c r="W20" s="148"/>
      <c r="X20" s="148"/>
      <c r="Y20" s="148"/>
      <c r="Z20" s="148"/>
    </row>
    <row r="21" ht="15.75" customHeight="1">
      <c r="A21" s="148"/>
      <c r="B21" s="148"/>
      <c r="C21" s="148"/>
      <c r="D21" s="175"/>
      <c r="E21" s="175"/>
      <c r="F21" s="175"/>
      <c r="G21" s="148"/>
      <c r="H21" s="148"/>
      <c r="I21" s="175"/>
      <c r="J21" s="175"/>
      <c r="K21" s="175"/>
      <c r="L21" s="148"/>
      <c r="M21" s="148"/>
      <c r="N21" s="148"/>
      <c r="O21" s="175"/>
      <c r="P21" s="148"/>
      <c r="Q21" s="148"/>
      <c r="R21" s="148"/>
      <c r="S21" s="148"/>
      <c r="T21" s="148"/>
      <c r="U21" s="148"/>
      <c r="V21" s="148"/>
      <c r="W21" s="148"/>
      <c r="X21" s="148"/>
      <c r="Y21" s="148"/>
      <c r="Z21" s="148"/>
    </row>
    <row r="22" ht="15.75" customHeight="1">
      <c r="A22" s="148"/>
      <c r="B22" s="148"/>
      <c r="C22" s="148"/>
      <c r="D22" s="175"/>
      <c r="E22" s="175"/>
      <c r="F22" s="175"/>
      <c r="G22" s="148"/>
      <c r="H22" s="148"/>
      <c r="I22" s="175"/>
      <c r="J22" s="175"/>
      <c r="K22" s="175"/>
      <c r="L22" s="148"/>
      <c r="M22" s="148"/>
      <c r="N22" s="148"/>
      <c r="O22" s="175"/>
      <c r="P22" s="148"/>
      <c r="Q22" s="148"/>
      <c r="R22" s="148"/>
      <c r="S22" s="148"/>
      <c r="T22" s="148"/>
      <c r="U22" s="148"/>
      <c r="V22" s="148"/>
      <c r="W22" s="148"/>
      <c r="X22" s="148"/>
      <c r="Y22" s="148"/>
      <c r="Z22" s="148"/>
    </row>
    <row r="23" ht="15.75" customHeight="1">
      <c r="A23" s="148"/>
      <c r="B23" s="148"/>
      <c r="C23" s="148"/>
      <c r="D23" s="175"/>
      <c r="E23" s="175"/>
      <c r="F23" s="175"/>
      <c r="G23" s="148"/>
      <c r="H23" s="148"/>
      <c r="I23" s="175"/>
      <c r="J23" s="175"/>
      <c r="K23" s="175"/>
      <c r="L23" s="148"/>
      <c r="M23" s="148"/>
      <c r="N23" s="148"/>
      <c r="O23" s="175"/>
      <c r="P23" s="148"/>
      <c r="Q23" s="148"/>
      <c r="R23" s="148"/>
      <c r="S23" s="148"/>
      <c r="T23" s="148"/>
      <c r="U23" s="148"/>
      <c r="V23" s="148"/>
      <c r="W23" s="148"/>
      <c r="X23" s="148"/>
      <c r="Y23" s="148"/>
      <c r="Z23" s="148"/>
    </row>
    <row r="24" ht="15.75" customHeight="1">
      <c r="A24" s="148"/>
      <c r="B24" s="148"/>
      <c r="C24" s="148"/>
      <c r="D24" s="175"/>
      <c r="E24" s="175"/>
      <c r="F24" s="175"/>
      <c r="G24" s="148"/>
      <c r="H24" s="148"/>
      <c r="I24" s="175"/>
      <c r="J24" s="175"/>
      <c r="K24" s="175"/>
      <c r="L24" s="148"/>
      <c r="M24" s="148"/>
      <c r="N24" s="148"/>
      <c r="O24" s="175"/>
      <c r="P24" s="148"/>
      <c r="Q24" s="148"/>
      <c r="R24" s="148"/>
      <c r="S24" s="148"/>
      <c r="T24" s="148"/>
      <c r="U24" s="148"/>
      <c r="V24" s="148"/>
      <c r="W24" s="148"/>
      <c r="X24" s="148"/>
      <c r="Y24" s="148"/>
      <c r="Z24" s="148"/>
    </row>
    <row r="25" ht="15.75" customHeight="1">
      <c r="A25" s="148"/>
      <c r="B25" s="148"/>
      <c r="C25" s="148"/>
      <c r="D25" s="175"/>
      <c r="E25" s="175"/>
      <c r="F25" s="175"/>
      <c r="G25" s="148"/>
      <c r="H25" s="148"/>
      <c r="I25" s="175"/>
      <c r="J25" s="175"/>
      <c r="K25" s="175"/>
      <c r="L25" s="148"/>
      <c r="M25" s="148"/>
      <c r="N25" s="148"/>
      <c r="O25" s="175"/>
      <c r="P25" s="148"/>
      <c r="Q25" s="148"/>
      <c r="R25" s="148"/>
      <c r="S25" s="148"/>
      <c r="T25" s="148"/>
      <c r="U25" s="148"/>
      <c r="V25" s="148"/>
      <c r="W25" s="148"/>
      <c r="X25" s="148"/>
      <c r="Y25" s="148"/>
      <c r="Z25" s="148"/>
    </row>
    <row r="26" ht="15.75" customHeight="1">
      <c r="A26" s="148"/>
      <c r="B26" s="148"/>
      <c r="C26" s="148"/>
      <c r="D26" s="175"/>
      <c r="E26" s="175"/>
      <c r="F26" s="175"/>
      <c r="G26" s="148"/>
      <c r="H26" s="148"/>
      <c r="I26" s="175"/>
      <c r="J26" s="175"/>
      <c r="K26" s="175"/>
      <c r="L26" s="148"/>
      <c r="M26" s="148"/>
      <c r="N26" s="148"/>
      <c r="O26" s="175"/>
      <c r="P26" s="148"/>
      <c r="Q26" s="148"/>
      <c r="R26" s="148"/>
      <c r="S26" s="148"/>
      <c r="T26" s="148"/>
      <c r="U26" s="148"/>
      <c r="V26" s="148"/>
      <c r="W26" s="148"/>
      <c r="X26" s="148"/>
      <c r="Y26" s="148"/>
      <c r="Z26" s="148"/>
    </row>
    <row r="27" ht="15.75" customHeight="1">
      <c r="A27" s="148"/>
      <c r="B27" s="148"/>
      <c r="C27" s="148"/>
      <c r="D27" s="175"/>
      <c r="E27" s="175"/>
      <c r="F27" s="175"/>
      <c r="G27" s="148"/>
      <c r="H27" s="148"/>
      <c r="I27" s="175"/>
      <c r="J27" s="175"/>
      <c r="K27" s="175"/>
      <c r="L27" s="148"/>
      <c r="M27" s="148"/>
      <c r="N27" s="148"/>
      <c r="O27" s="175"/>
      <c r="P27" s="148"/>
      <c r="Q27" s="148"/>
      <c r="R27" s="148"/>
      <c r="S27" s="148"/>
      <c r="T27" s="148"/>
      <c r="U27" s="148"/>
      <c r="V27" s="148"/>
      <c r="W27" s="148"/>
      <c r="X27" s="148"/>
      <c r="Y27" s="148"/>
      <c r="Z27" s="148"/>
    </row>
    <row r="28" ht="15.75" customHeight="1">
      <c r="A28" s="148"/>
      <c r="B28" s="148"/>
      <c r="C28" s="148"/>
      <c r="D28" s="175"/>
      <c r="E28" s="175"/>
      <c r="F28" s="175"/>
      <c r="G28" s="148"/>
      <c r="H28" s="148"/>
      <c r="I28" s="175"/>
      <c r="J28" s="175"/>
      <c r="K28" s="175"/>
      <c r="L28" s="148"/>
      <c r="M28" s="148"/>
      <c r="N28" s="148"/>
      <c r="O28" s="175"/>
      <c r="P28" s="148"/>
      <c r="Q28" s="148"/>
      <c r="R28" s="148"/>
      <c r="S28" s="148"/>
      <c r="T28" s="148"/>
      <c r="U28" s="148"/>
      <c r="V28" s="148"/>
      <c r="W28" s="148"/>
      <c r="X28" s="148"/>
      <c r="Y28" s="148"/>
      <c r="Z28" s="148"/>
    </row>
    <row r="29" ht="15.75" customHeight="1">
      <c r="A29" s="148"/>
      <c r="B29" s="148"/>
      <c r="C29" s="148"/>
      <c r="D29" s="175"/>
      <c r="E29" s="175"/>
      <c r="F29" s="175"/>
      <c r="G29" s="148"/>
      <c r="H29" s="148"/>
      <c r="I29" s="175"/>
      <c r="J29" s="175"/>
      <c r="K29" s="175"/>
      <c r="L29" s="148"/>
      <c r="M29" s="148"/>
      <c r="N29" s="148"/>
      <c r="O29" s="175"/>
      <c r="P29" s="148"/>
      <c r="Q29" s="148"/>
      <c r="R29" s="148"/>
      <c r="S29" s="148"/>
      <c r="T29" s="148"/>
      <c r="U29" s="148"/>
      <c r="V29" s="148"/>
      <c r="W29" s="148"/>
      <c r="X29" s="148"/>
      <c r="Y29" s="148"/>
      <c r="Z29" s="148"/>
    </row>
    <row r="30" ht="15.75" customHeight="1">
      <c r="A30" s="148"/>
      <c r="B30" s="148"/>
      <c r="C30" s="148"/>
      <c r="D30" s="175"/>
      <c r="E30" s="175"/>
      <c r="F30" s="175"/>
      <c r="G30" s="148"/>
      <c r="H30" s="148"/>
      <c r="I30" s="175"/>
      <c r="J30" s="175"/>
      <c r="K30" s="175"/>
      <c r="L30" s="148"/>
      <c r="M30" s="148"/>
      <c r="N30" s="148"/>
      <c r="O30" s="175"/>
      <c r="P30" s="148"/>
      <c r="Q30" s="148"/>
      <c r="R30" s="148"/>
      <c r="S30" s="148"/>
      <c r="T30" s="148"/>
      <c r="U30" s="148"/>
      <c r="V30" s="148"/>
      <c r="W30" s="148"/>
      <c r="X30" s="148"/>
      <c r="Y30" s="148"/>
      <c r="Z30" s="148"/>
    </row>
    <row r="31" ht="15.75" customHeight="1">
      <c r="A31" s="148"/>
      <c r="B31" s="148"/>
      <c r="C31" s="148"/>
      <c r="D31" s="175"/>
      <c r="E31" s="175"/>
      <c r="F31" s="175"/>
      <c r="G31" s="148"/>
      <c r="H31" s="148"/>
      <c r="I31" s="175"/>
      <c r="J31" s="175"/>
      <c r="K31" s="175"/>
      <c r="L31" s="148"/>
      <c r="M31" s="148"/>
      <c r="N31" s="148"/>
      <c r="O31" s="175"/>
      <c r="P31" s="148"/>
      <c r="Q31" s="148"/>
      <c r="R31" s="148"/>
      <c r="S31" s="148"/>
      <c r="T31" s="148"/>
      <c r="U31" s="148"/>
      <c r="V31" s="148"/>
      <c r="W31" s="148"/>
      <c r="X31" s="148"/>
      <c r="Y31" s="148"/>
      <c r="Z31" s="148"/>
    </row>
    <row r="32" ht="15.75" customHeight="1">
      <c r="A32" s="148"/>
      <c r="B32" s="148"/>
      <c r="C32" s="148"/>
      <c r="D32" s="175"/>
      <c r="E32" s="175"/>
      <c r="F32" s="175"/>
      <c r="G32" s="148"/>
      <c r="H32" s="148"/>
      <c r="I32" s="175"/>
      <c r="J32" s="175"/>
      <c r="K32" s="175"/>
      <c r="L32" s="148"/>
      <c r="M32" s="148"/>
      <c r="N32" s="148"/>
      <c r="O32" s="175"/>
      <c r="P32" s="148"/>
      <c r="Q32" s="148"/>
      <c r="R32" s="148"/>
      <c r="S32" s="148"/>
      <c r="T32" s="148"/>
      <c r="U32" s="148"/>
      <c r="V32" s="148"/>
      <c r="W32" s="148"/>
      <c r="X32" s="148"/>
      <c r="Y32" s="148"/>
      <c r="Z32" s="148"/>
    </row>
    <row r="33" ht="15.75" customHeight="1">
      <c r="A33" s="148"/>
      <c r="B33" s="148"/>
      <c r="C33" s="148"/>
      <c r="D33" s="175"/>
      <c r="E33" s="175"/>
      <c r="F33" s="175"/>
      <c r="G33" s="148"/>
      <c r="H33" s="148"/>
      <c r="I33" s="175"/>
      <c r="J33" s="175"/>
      <c r="K33" s="175"/>
      <c r="L33" s="148"/>
      <c r="M33" s="148"/>
      <c r="N33" s="148"/>
      <c r="O33" s="175"/>
      <c r="P33" s="148"/>
      <c r="Q33" s="148"/>
      <c r="R33" s="148"/>
      <c r="S33" s="148"/>
      <c r="T33" s="148"/>
      <c r="U33" s="148"/>
      <c r="V33" s="148"/>
      <c r="W33" s="148"/>
      <c r="X33" s="148"/>
      <c r="Y33" s="148"/>
      <c r="Z33" s="148"/>
    </row>
    <row r="34" ht="15.75" customHeight="1">
      <c r="A34" s="148"/>
      <c r="B34" s="148"/>
      <c r="C34" s="148"/>
      <c r="D34" s="175"/>
      <c r="E34" s="175"/>
      <c r="F34" s="175"/>
      <c r="G34" s="148"/>
      <c r="H34" s="148"/>
      <c r="I34" s="175"/>
      <c r="J34" s="175"/>
      <c r="K34" s="175"/>
      <c r="L34" s="148"/>
      <c r="M34" s="148"/>
      <c r="N34" s="148"/>
      <c r="O34" s="175"/>
      <c r="P34" s="148"/>
      <c r="Q34" s="148"/>
      <c r="R34" s="148"/>
      <c r="S34" s="148"/>
      <c r="T34" s="148"/>
      <c r="U34" s="148"/>
      <c r="V34" s="148"/>
      <c r="W34" s="148"/>
      <c r="X34" s="148"/>
      <c r="Y34" s="148"/>
      <c r="Z34" s="148"/>
    </row>
    <row r="35" ht="15.75" customHeight="1">
      <c r="A35" s="148"/>
      <c r="B35" s="148"/>
      <c r="C35" s="148"/>
      <c r="D35" s="175"/>
      <c r="E35" s="175"/>
      <c r="F35" s="175"/>
      <c r="G35" s="148"/>
      <c r="H35" s="148"/>
      <c r="I35" s="175"/>
      <c r="J35" s="175"/>
      <c r="K35" s="175"/>
      <c r="L35" s="148"/>
      <c r="M35" s="148"/>
      <c r="N35" s="148"/>
      <c r="O35" s="175"/>
      <c r="P35" s="148"/>
      <c r="Q35" s="148"/>
      <c r="R35" s="148"/>
      <c r="S35" s="148"/>
      <c r="T35" s="148"/>
      <c r="U35" s="148"/>
      <c r="V35" s="148"/>
      <c r="W35" s="148"/>
      <c r="X35" s="148"/>
      <c r="Y35" s="148"/>
      <c r="Z35" s="148"/>
    </row>
    <row r="36" ht="15.75" customHeight="1">
      <c r="A36" s="148"/>
      <c r="B36" s="148"/>
      <c r="C36" s="148"/>
      <c r="D36" s="175"/>
      <c r="E36" s="175"/>
      <c r="F36" s="175"/>
      <c r="G36" s="148"/>
      <c r="H36" s="148"/>
      <c r="I36" s="175"/>
      <c r="J36" s="175"/>
      <c r="K36" s="175"/>
      <c r="L36" s="148"/>
      <c r="M36" s="148"/>
      <c r="N36" s="148"/>
      <c r="O36" s="175"/>
      <c r="P36" s="148"/>
      <c r="Q36" s="148"/>
      <c r="R36" s="148"/>
      <c r="S36" s="148"/>
      <c r="T36" s="148"/>
      <c r="U36" s="148"/>
      <c r="V36" s="148"/>
      <c r="W36" s="148"/>
      <c r="X36" s="148"/>
      <c r="Y36" s="148"/>
      <c r="Z36" s="148"/>
    </row>
    <row r="37" ht="15.75" customHeight="1">
      <c r="A37" s="148"/>
      <c r="B37" s="148"/>
      <c r="C37" s="148"/>
      <c r="D37" s="175"/>
      <c r="E37" s="175"/>
      <c r="F37" s="175"/>
      <c r="G37" s="148"/>
      <c r="H37" s="148"/>
      <c r="I37" s="175"/>
      <c r="J37" s="175"/>
      <c r="K37" s="175"/>
      <c r="L37" s="148"/>
      <c r="M37" s="148"/>
      <c r="N37" s="148"/>
      <c r="O37" s="175"/>
      <c r="P37" s="148"/>
      <c r="Q37" s="148"/>
      <c r="R37" s="148"/>
      <c r="S37" s="148"/>
      <c r="T37" s="148"/>
      <c r="U37" s="148"/>
      <c r="V37" s="148"/>
      <c r="W37" s="148"/>
      <c r="X37" s="148"/>
      <c r="Y37" s="148"/>
      <c r="Z37" s="148"/>
    </row>
    <row r="38" ht="15.75" customHeight="1">
      <c r="A38" s="148"/>
      <c r="B38" s="148"/>
      <c r="C38" s="148"/>
      <c r="D38" s="175"/>
      <c r="E38" s="175"/>
      <c r="F38" s="175"/>
      <c r="G38" s="148"/>
      <c r="H38" s="148"/>
      <c r="I38" s="175"/>
      <c r="J38" s="175"/>
      <c r="K38" s="175"/>
      <c r="L38" s="148"/>
      <c r="M38" s="148"/>
      <c r="N38" s="148"/>
      <c r="O38" s="175"/>
      <c r="P38" s="148"/>
      <c r="Q38" s="148"/>
      <c r="R38" s="148"/>
      <c r="S38" s="148"/>
      <c r="T38" s="148"/>
      <c r="U38" s="148"/>
      <c r="V38" s="148"/>
      <c r="W38" s="148"/>
      <c r="X38" s="148"/>
      <c r="Y38" s="148"/>
      <c r="Z38" s="148"/>
    </row>
    <row r="39" ht="15.75" customHeight="1">
      <c r="A39" s="148"/>
      <c r="B39" s="148"/>
      <c r="C39" s="148"/>
      <c r="D39" s="175"/>
      <c r="E39" s="175"/>
      <c r="F39" s="175"/>
      <c r="G39" s="148"/>
      <c r="H39" s="148"/>
      <c r="I39" s="175"/>
      <c r="J39" s="175"/>
      <c r="K39" s="175"/>
      <c r="L39" s="148"/>
      <c r="M39" s="148"/>
      <c r="N39" s="148"/>
      <c r="O39" s="175"/>
      <c r="P39" s="148"/>
      <c r="Q39" s="148"/>
      <c r="R39" s="148"/>
      <c r="S39" s="148"/>
      <c r="T39" s="148"/>
      <c r="U39" s="148"/>
      <c r="V39" s="148"/>
      <c r="W39" s="148"/>
      <c r="X39" s="148"/>
      <c r="Y39" s="148"/>
      <c r="Z39" s="148"/>
    </row>
    <row r="40" ht="15.75" customHeight="1">
      <c r="A40" s="148"/>
      <c r="B40" s="148"/>
      <c r="C40" s="148"/>
      <c r="D40" s="175"/>
      <c r="E40" s="175"/>
      <c r="F40" s="175"/>
      <c r="G40" s="148"/>
      <c r="H40" s="148"/>
      <c r="I40" s="175"/>
      <c r="J40" s="175"/>
      <c r="K40" s="175"/>
      <c r="L40" s="148"/>
      <c r="M40" s="148"/>
      <c r="N40" s="148"/>
      <c r="O40" s="175"/>
      <c r="P40" s="148"/>
      <c r="Q40" s="148"/>
      <c r="R40" s="148"/>
      <c r="S40" s="148"/>
      <c r="T40" s="148"/>
      <c r="U40" s="148"/>
      <c r="V40" s="148"/>
      <c r="W40" s="148"/>
      <c r="X40" s="148"/>
      <c r="Y40" s="148"/>
      <c r="Z40" s="148"/>
    </row>
    <row r="41" ht="15.75" customHeight="1">
      <c r="A41" s="148"/>
      <c r="B41" s="148"/>
      <c r="C41" s="148"/>
      <c r="D41" s="175"/>
      <c r="E41" s="175"/>
      <c r="F41" s="175"/>
      <c r="G41" s="148"/>
      <c r="H41" s="148"/>
      <c r="I41" s="175"/>
      <c r="J41" s="175"/>
      <c r="K41" s="175"/>
      <c r="L41" s="148"/>
      <c r="M41" s="148"/>
      <c r="N41" s="148"/>
      <c r="O41" s="175"/>
      <c r="P41" s="148"/>
      <c r="Q41" s="148"/>
      <c r="R41" s="148"/>
      <c r="S41" s="148"/>
      <c r="T41" s="148"/>
      <c r="U41" s="148"/>
      <c r="V41" s="148"/>
      <c r="W41" s="148"/>
      <c r="X41" s="148"/>
      <c r="Y41" s="148"/>
      <c r="Z41" s="148"/>
    </row>
    <row r="42" ht="15.75" customHeight="1">
      <c r="A42" s="148"/>
      <c r="B42" s="148"/>
      <c r="C42" s="148"/>
      <c r="D42" s="175"/>
      <c r="E42" s="175"/>
      <c r="F42" s="175"/>
      <c r="G42" s="148"/>
      <c r="H42" s="148"/>
      <c r="I42" s="175"/>
      <c r="J42" s="175"/>
      <c r="K42" s="175"/>
      <c r="L42" s="148"/>
      <c r="M42" s="148"/>
      <c r="N42" s="148"/>
      <c r="O42" s="175"/>
      <c r="P42" s="148"/>
      <c r="Q42" s="148"/>
      <c r="R42" s="148"/>
      <c r="S42" s="148"/>
      <c r="T42" s="148"/>
      <c r="U42" s="148"/>
      <c r="V42" s="148"/>
      <c r="W42" s="148"/>
      <c r="X42" s="148"/>
      <c r="Y42" s="148"/>
      <c r="Z42" s="148"/>
    </row>
    <row r="43" ht="15.75" customHeight="1">
      <c r="A43" s="148"/>
      <c r="B43" s="148"/>
      <c r="C43" s="148"/>
      <c r="D43" s="175"/>
      <c r="E43" s="175"/>
      <c r="F43" s="175"/>
      <c r="G43" s="148"/>
      <c r="H43" s="148"/>
      <c r="I43" s="175"/>
      <c r="J43" s="175"/>
      <c r="K43" s="175"/>
      <c r="L43" s="148"/>
      <c r="M43" s="148"/>
      <c r="N43" s="148"/>
      <c r="O43" s="175"/>
      <c r="P43" s="148"/>
      <c r="Q43" s="148"/>
      <c r="R43" s="148"/>
      <c r="S43" s="148"/>
      <c r="T43" s="148"/>
      <c r="U43" s="148"/>
      <c r="V43" s="148"/>
      <c r="W43" s="148"/>
      <c r="X43" s="148"/>
      <c r="Y43" s="148"/>
      <c r="Z43" s="148"/>
    </row>
    <row r="44" ht="15.75" customHeight="1">
      <c r="A44" s="148"/>
      <c r="B44" s="148"/>
      <c r="C44" s="148"/>
      <c r="D44" s="175"/>
      <c r="E44" s="175"/>
      <c r="F44" s="175"/>
      <c r="G44" s="148"/>
      <c r="H44" s="148"/>
      <c r="I44" s="175"/>
      <c r="J44" s="175"/>
      <c r="K44" s="175"/>
      <c r="L44" s="148"/>
      <c r="M44" s="148"/>
      <c r="N44" s="148"/>
      <c r="O44" s="175"/>
      <c r="P44" s="148"/>
      <c r="Q44" s="148"/>
      <c r="R44" s="148"/>
      <c r="S44" s="148"/>
      <c r="T44" s="148"/>
      <c r="U44" s="148"/>
      <c r="V44" s="148"/>
      <c r="W44" s="148"/>
      <c r="X44" s="148"/>
      <c r="Y44" s="148"/>
      <c r="Z44" s="148"/>
    </row>
    <row r="45" ht="15.75" customHeight="1">
      <c r="A45" s="148"/>
      <c r="B45" s="148"/>
      <c r="C45" s="148"/>
      <c r="D45" s="175"/>
      <c r="E45" s="175"/>
      <c r="F45" s="175"/>
      <c r="G45" s="148"/>
      <c r="H45" s="148"/>
      <c r="I45" s="175"/>
      <c r="J45" s="175"/>
      <c r="K45" s="175"/>
      <c r="L45" s="148"/>
      <c r="M45" s="148"/>
      <c r="N45" s="148"/>
      <c r="O45" s="175"/>
      <c r="P45" s="148"/>
      <c r="Q45" s="148"/>
      <c r="R45" s="148"/>
      <c r="S45" s="148"/>
      <c r="T45" s="148"/>
      <c r="U45" s="148"/>
      <c r="V45" s="148"/>
      <c r="W45" s="148"/>
      <c r="X45" s="148"/>
      <c r="Y45" s="148"/>
      <c r="Z45" s="148"/>
    </row>
    <row r="46" ht="15.75" customHeight="1">
      <c r="A46" s="148"/>
      <c r="B46" s="148"/>
      <c r="C46" s="148"/>
      <c r="D46" s="175"/>
      <c r="E46" s="175"/>
      <c r="F46" s="175"/>
      <c r="G46" s="148"/>
      <c r="H46" s="148"/>
      <c r="I46" s="175"/>
      <c r="J46" s="175"/>
      <c r="K46" s="175"/>
      <c r="L46" s="148"/>
      <c r="M46" s="148"/>
      <c r="N46" s="148"/>
      <c r="O46" s="175"/>
      <c r="P46" s="148"/>
      <c r="Q46" s="148"/>
      <c r="R46" s="148"/>
      <c r="S46" s="148"/>
      <c r="T46" s="148"/>
      <c r="U46" s="148"/>
      <c r="V46" s="148"/>
      <c r="W46" s="148"/>
      <c r="X46" s="148"/>
      <c r="Y46" s="148"/>
      <c r="Z46" s="148"/>
    </row>
    <row r="47" ht="15.75" customHeight="1">
      <c r="A47" s="148"/>
      <c r="B47" s="148"/>
      <c r="C47" s="148"/>
      <c r="D47" s="175"/>
      <c r="E47" s="175"/>
      <c r="F47" s="175"/>
      <c r="G47" s="148"/>
      <c r="H47" s="148"/>
      <c r="I47" s="175"/>
      <c r="J47" s="175"/>
      <c r="K47" s="175"/>
      <c r="L47" s="148"/>
      <c r="M47" s="148"/>
      <c r="N47" s="148"/>
      <c r="O47" s="175"/>
      <c r="P47" s="148"/>
      <c r="Q47" s="148"/>
      <c r="R47" s="148"/>
      <c r="S47" s="148"/>
      <c r="T47" s="148"/>
      <c r="U47" s="148"/>
      <c r="V47" s="148"/>
      <c r="W47" s="148"/>
      <c r="X47" s="148"/>
      <c r="Y47" s="148"/>
      <c r="Z47" s="148"/>
    </row>
    <row r="48" ht="15.75" customHeight="1">
      <c r="A48" s="148"/>
      <c r="B48" s="148"/>
      <c r="C48" s="148"/>
      <c r="D48" s="175"/>
      <c r="E48" s="175"/>
      <c r="F48" s="175"/>
      <c r="G48" s="148"/>
      <c r="H48" s="148"/>
      <c r="I48" s="175"/>
      <c r="J48" s="175"/>
      <c r="K48" s="175"/>
      <c r="L48" s="148"/>
      <c r="M48" s="148"/>
      <c r="N48" s="148"/>
      <c r="O48" s="175"/>
      <c r="P48" s="148"/>
      <c r="Q48" s="148"/>
      <c r="R48" s="148"/>
      <c r="S48" s="148"/>
      <c r="T48" s="148"/>
      <c r="U48" s="148"/>
      <c r="V48" s="148"/>
      <c r="W48" s="148"/>
      <c r="X48" s="148"/>
      <c r="Y48" s="148"/>
      <c r="Z48" s="148"/>
    </row>
    <row r="49" ht="15.75" customHeight="1">
      <c r="A49" s="148"/>
      <c r="B49" s="148"/>
      <c r="C49" s="148"/>
      <c r="D49" s="175"/>
      <c r="E49" s="175"/>
      <c r="F49" s="175"/>
      <c r="G49" s="148"/>
      <c r="H49" s="148"/>
      <c r="I49" s="175"/>
      <c r="J49" s="175"/>
      <c r="K49" s="175"/>
      <c r="L49" s="148"/>
      <c r="M49" s="148"/>
      <c r="N49" s="148"/>
      <c r="O49" s="175"/>
      <c r="P49" s="148"/>
      <c r="Q49" s="148"/>
      <c r="R49" s="148"/>
      <c r="S49" s="148"/>
      <c r="T49" s="148"/>
      <c r="U49" s="148"/>
      <c r="V49" s="148"/>
      <c r="W49" s="148"/>
      <c r="X49" s="148"/>
      <c r="Y49" s="148"/>
      <c r="Z49" s="148"/>
    </row>
    <row r="50" ht="15.75" customHeight="1">
      <c r="A50" s="148"/>
      <c r="B50" s="148"/>
      <c r="C50" s="148"/>
      <c r="D50" s="175"/>
      <c r="E50" s="175"/>
      <c r="F50" s="175"/>
      <c r="G50" s="148"/>
      <c r="H50" s="148"/>
      <c r="I50" s="175"/>
      <c r="J50" s="175"/>
      <c r="K50" s="175"/>
      <c r="L50" s="148"/>
      <c r="M50" s="148"/>
      <c r="N50" s="148"/>
      <c r="O50" s="175"/>
      <c r="P50" s="148"/>
      <c r="Q50" s="148"/>
      <c r="R50" s="148"/>
      <c r="S50" s="148"/>
      <c r="T50" s="148"/>
      <c r="U50" s="148"/>
      <c r="V50" s="148"/>
      <c r="W50" s="148"/>
      <c r="X50" s="148"/>
      <c r="Y50" s="148"/>
      <c r="Z50" s="148"/>
    </row>
    <row r="51" ht="15.75" customHeight="1">
      <c r="A51" s="148"/>
      <c r="B51" s="148"/>
      <c r="C51" s="148"/>
      <c r="D51" s="175"/>
      <c r="E51" s="175"/>
      <c r="F51" s="175"/>
      <c r="G51" s="148"/>
      <c r="H51" s="148"/>
      <c r="I51" s="175"/>
      <c r="J51" s="175"/>
      <c r="K51" s="175"/>
      <c r="L51" s="148"/>
      <c r="M51" s="148"/>
      <c r="N51" s="148"/>
      <c r="O51" s="175"/>
      <c r="P51" s="148"/>
      <c r="Q51" s="148"/>
      <c r="R51" s="148"/>
      <c r="S51" s="148"/>
      <c r="T51" s="148"/>
      <c r="U51" s="148"/>
      <c r="V51" s="148"/>
      <c r="W51" s="148"/>
      <c r="X51" s="148"/>
      <c r="Y51" s="148"/>
      <c r="Z51" s="148"/>
    </row>
    <row r="52" ht="15.75" customHeight="1">
      <c r="A52" s="148"/>
      <c r="B52" s="148"/>
      <c r="C52" s="148"/>
      <c r="D52" s="175"/>
      <c r="E52" s="175"/>
      <c r="F52" s="175"/>
      <c r="G52" s="148"/>
      <c r="H52" s="148"/>
      <c r="I52" s="175"/>
      <c r="J52" s="175"/>
      <c r="K52" s="175"/>
      <c r="L52" s="148"/>
      <c r="M52" s="148"/>
      <c r="N52" s="148"/>
      <c r="O52" s="175"/>
      <c r="P52" s="148"/>
      <c r="Q52" s="148"/>
      <c r="R52" s="148"/>
      <c r="S52" s="148"/>
      <c r="T52" s="148"/>
      <c r="U52" s="148"/>
      <c r="V52" s="148"/>
      <c r="W52" s="148"/>
      <c r="X52" s="148"/>
      <c r="Y52" s="148"/>
      <c r="Z52" s="148"/>
    </row>
    <row r="53" ht="15.75" customHeight="1">
      <c r="A53" s="148"/>
      <c r="B53" s="148"/>
      <c r="C53" s="148"/>
      <c r="D53" s="175"/>
      <c r="E53" s="175"/>
      <c r="F53" s="175"/>
      <c r="G53" s="148"/>
      <c r="H53" s="148"/>
      <c r="I53" s="175"/>
      <c r="J53" s="175"/>
      <c r="K53" s="175"/>
      <c r="L53" s="148"/>
      <c r="M53" s="148"/>
      <c r="N53" s="148"/>
      <c r="O53" s="175"/>
      <c r="P53" s="148"/>
      <c r="Q53" s="148"/>
      <c r="R53" s="148"/>
      <c r="S53" s="148"/>
      <c r="T53" s="148"/>
      <c r="U53" s="148"/>
      <c r="V53" s="148"/>
      <c r="W53" s="148"/>
      <c r="X53" s="148"/>
      <c r="Y53" s="148"/>
      <c r="Z53" s="148"/>
    </row>
    <row r="54" ht="15.75" customHeight="1">
      <c r="A54" s="148"/>
      <c r="B54" s="148"/>
      <c r="C54" s="148"/>
      <c r="D54" s="175"/>
      <c r="E54" s="175"/>
      <c r="F54" s="175"/>
      <c r="G54" s="148"/>
      <c r="H54" s="148"/>
      <c r="I54" s="175"/>
      <c r="J54" s="175"/>
      <c r="K54" s="175"/>
      <c r="L54" s="148"/>
      <c r="M54" s="148"/>
      <c r="N54" s="148"/>
      <c r="O54" s="175"/>
      <c r="P54" s="148"/>
      <c r="Q54" s="148"/>
      <c r="R54" s="148"/>
      <c r="S54" s="148"/>
      <c r="T54" s="148"/>
      <c r="U54" s="148"/>
      <c r="V54" s="148"/>
      <c r="W54" s="148"/>
      <c r="X54" s="148"/>
      <c r="Y54" s="148"/>
      <c r="Z54" s="148"/>
    </row>
    <row r="55" ht="15.75" customHeight="1">
      <c r="A55" s="148"/>
      <c r="B55" s="148"/>
      <c r="C55" s="148"/>
      <c r="D55" s="175"/>
      <c r="E55" s="175"/>
      <c r="F55" s="175"/>
      <c r="G55" s="148"/>
      <c r="H55" s="148"/>
      <c r="I55" s="175"/>
      <c r="J55" s="175"/>
      <c r="K55" s="175"/>
      <c r="L55" s="148"/>
      <c r="M55" s="148"/>
      <c r="N55" s="148"/>
      <c r="O55" s="175"/>
      <c r="P55" s="148"/>
      <c r="Q55" s="148"/>
      <c r="R55" s="148"/>
      <c r="S55" s="148"/>
      <c r="T55" s="148"/>
      <c r="U55" s="148"/>
      <c r="V55" s="148"/>
      <c r="W55" s="148"/>
      <c r="X55" s="148"/>
      <c r="Y55" s="148"/>
      <c r="Z55" s="148"/>
    </row>
    <row r="56" ht="15.75" customHeight="1">
      <c r="A56" s="148"/>
      <c r="B56" s="148"/>
      <c r="C56" s="148"/>
      <c r="D56" s="175"/>
      <c r="E56" s="175"/>
      <c r="F56" s="175"/>
      <c r="G56" s="148"/>
      <c r="H56" s="148"/>
      <c r="I56" s="175"/>
      <c r="J56" s="175"/>
      <c r="K56" s="175"/>
      <c r="L56" s="148"/>
      <c r="M56" s="148"/>
      <c r="N56" s="148"/>
      <c r="O56" s="175"/>
      <c r="P56" s="148"/>
      <c r="Q56" s="148"/>
      <c r="R56" s="148"/>
      <c r="S56" s="148"/>
      <c r="T56" s="148"/>
      <c r="U56" s="148"/>
      <c r="V56" s="148"/>
      <c r="W56" s="148"/>
      <c r="X56" s="148"/>
      <c r="Y56" s="148"/>
      <c r="Z56" s="148"/>
    </row>
    <row r="57" ht="15.75" customHeight="1">
      <c r="A57" s="148"/>
      <c r="B57" s="148"/>
      <c r="C57" s="148"/>
      <c r="D57" s="175"/>
      <c r="E57" s="175"/>
      <c r="F57" s="175"/>
      <c r="G57" s="148"/>
      <c r="H57" s="148"/>
      <c r="I57" s="175"/>
      <c r="J57" s="175"/>
      <c r="K57" s="175"/>
      <c r="L57" s="148"/>
      <c r="M57" s="148"/>
      <c r="N57" s="148"/>
      <c r="O57" s="175"/>
      <c r="P57" s="148"/>
      <c r="Q57" s="148"/>
      <c r="R57" s="148"/>
      <c r="S57" s="148"/>
      <c r="T57" s="148"/>
      <c r="U57" s="148"/>
      <c r="V57" s="148"/>
      <c r="W57" s="148"/>
      <c r="X57" s="148"/>
      <c r="Y57" s="148"/>
      <c r="Z57" s="148"/>
    </row>
    <row r="58" ht="15.75" customHeight="1">
      <c r="A58" s="148"/>
      <c r="B58" s="148"/>
      <c r="C58" s="148"/>
      <c r="D58" s="175"/>
      <c r="E58" s="175"/>
      <c r="F58" s="175"/>
      <c r="G58" s="148"/>
      <c r="H58" s="148"/>
      <c r="I58" s="175"/>
      <c r="J58" s="175"/>
      <c r="K58" s="175"/>
      <c r="L58" s="148"/>
      <c r="M58" s="148"/>
      <c r="N58" s="148"/>
      <c r="O58" s="175"/>
      <c r="P58" s="148"/>
      <c r="Q58" s="148"/>
      <c r="R58" s="148"/>
      <c r="S58" s="148"/>
      <c r="T58" s="148"/>
      <c r="U58" s="148"/>
      <c r="V58" s="148"/>
      <c r="W58" s="148"/>
      <c r="X58" s="148"/>
      <c r="Y58" s="148"/>
      <c r="Z58" s="148"/>
    </row>
    <row r="59" ht="15.75" customHeight="1">
      <c r="A59" s="148"/>
      <c r="B59" s="148"/>
      <c r="C59" s="148"/>
      <c r="D59" s="175"/>
      <c r="E59" s="175"/>
      <c r="F59" s="175"/>
      <c r="G59" s="148"/>
      <c r="H59" s="148"/>
      <c r="I59" s="175"/>
      <c r="J59" s="175"/>
      <c r="K59" s="175"/>
      <c r="L59" s="148"/>
      <c r="M59" s="148"/>
      <c r="N59" s="148"/>
      <c r="O59" s="175"/>
      <c r="P59" s="148"/>
      <c r="Q59" s="148"/>
      <c r="R59" s="148"/>
      <c r="S59" s="148"/>
      <c r="T59" s="148"/>
      <c r="U59" s="148"/>
      <c r="V59" s="148"/>
      <c r="W59" s="148"/>
      <c r="X59" s="148"/>
      <c r="Y59" s="148"/>
      <c r="Z59" s="148"/>
    </row>
    <row r="60" ht="15.75" customHeight="1">
      <c r="A60" s="148"/>
      <c r="B60" s="148"/>
      <c r="C60" s="148"/>
      <c r="D60" s="175"/>
      <c r="E60" s="175"/>
      <c r="F60" s="175"/>
      <c r="G60" s="148"/>
      <c r="H60" s="148"/>
      <c r="I60" s="175"/>
      <c r="J60" s="175"/>
      <c r="K60" s="175"/>
      <c r="L60" s="148"/>
      <c r="M60" s="148"/>
      <c r="N60" s="148"/>
      <c r="O60" s="175"/>
      <c r="P60" s="148"/>
      <c r="Q60" s="148"/>
      <c r="R60" s="148"/>
      <c r="S60" s="148"/>
      <c r="T60" s="148"/>
      <c r="U60" s="148"/>
      <c r="V60" s="148"/>
      <c r="W60" s="148"/>
      <c r="X60" s="148"/>
      <c r="Y60" s="148"/>
      <c r="Z60" s="148"/>
    </row>
    <row r="61" ht="15.75" customHeight="1">
      <c r="A61" s="148"/>
      <c r="B61" s="148"/>
      <c r="C61" s="148"/>
      <c r="D61" s="175"/>
      <c r="E61" s="175"/>
      <c r="F61" s="175"/>
      <c r="G61" s="148"/>
      <c r="H61" s="148"/>
      <c r="I61" s="175"/>
      <c r="J61" s="175"/>
      <c r="K61" s="175"/>
      <c r="L61" s="148"/>
      <c r="M61" s="148"/>
      <c r="N61" s="148"/>
      <c r="O61" s="175"/>
      <c r="P61" s="148"/>
      <c r="Q61" s="148"/>
      <c r="R61" s="148"/>
      <c r="S61" s="148"/>
      <c r="T61" s="148"/>
      <c r="U61" s="148"/>
      <c r="V61" s="148"/>
      <c r="W61" s="148"/>
      <c r="X61" s="148"/>
      <c r="Y61" s="148"/>
      <c r="Z61" s="148"/>
    </row>
    <row r="62" ht="15.75" customHeight="1">
      <c r="A62" s="148"/>
      <c r="B62" s="148"/>
      <c r="C62" s="148"/>
      <c r="D62" s="175"/>
      <c r="E62" s="175"/>
      <c r="F62" s="175"/>
      <c r="G62" s="148"/>
      <c r="H62" s="148"/>
      <c r="I62" s="175"/>
      <c r="J62" s="175"/>
      <c r="K62" s="175"/>
      <c r="L62" s="148"/>
      <c r="M62" s="148"/>
      <c r="N62" s="148"/>
      <c r="O62" s="175"/>
      <c r="P62" s="148"/>
      <c r="Q62" s="148"/>
      <c r="R62" s="148"/>
      <c r="S62" s="148"/>
      <c r="T62" s="148"/>
      <c r="U62" s="148"/>
      <c r="V62" s="148"/>
      <c r="W62" s="148"/>
      <c r="X62" s="148"/>
      <c r="Y62" s="148"/>
      <c r="Z62" s="148"/>
    </row>
    <row r="63" ht="15.75" customHeight="1">
      <c r="A63" s="148"/>
      <c r="B63" s="148"/>
      <c r="C63" s="148"/>
      <c r="D63" s="175"/>
      <c r="E63" s="175"/>
      <c r="F63" s="175"/>
      <c r="G63" s="148"/>
      <c r="H63" s="148"/>
      <c r="I63" s="175"/>
      <c r="J63" s="175"/>
      <c r="K63" s="175"/>
      <c r="L63" s="148"/>
      <c r="M63" s="148"/>
      <c r="N63" s="148"/>
      <c r="O63" s="175"/>
      <c r="P63" s="148"/>
      <c r="Q63" s="148"/>
      <c r="R63" s="148"/>
      <c r="S63" s="148"/>
      <c r="T63" s="148"/>
      <c r="U63" s="148"/>
      <c r="V63" s="148"/>
      <c r="W63" s="148"/>
      <c r="X63" s="148"/>
      <c r="Y63" s="148"/>
      <c r="Z63" s="148"/>
    </row>
    <row r="64" ht="15.75" customHeight="1">
      <c r="A64" s="148"/>
      <c r="B64" s="148"/>
      <c r="C64" s="148"/>
      <c r="D64" s="175"/>
      <c r="E64" s="175"/>
      <c r="F64" s="175"/>
      <c r="G64" s="148"/>
      <c r="H64" s="148"/>
      <c r="I64" s="175"/>
      <c r="J64" s="175"/>
      <c r="K64" s="175"/>
      <c r="L64" s="148"/>
      <c r="M64" s="148"/>
      <c r="N64" s="148"/>
      <c r="O64" s="175"/>
      <c r="P64" s="148"/>
      <c r="Q64" s="148"/>
      <c r="R64" s="148"/>
      <c r="S64" s="148"/>
      <c r="T64" s="148"/>
      <c r="U64" s="148"/>
      <c r="V64" s="148"/>
      <c r="W64" s="148"/>
      <c r="X64" s="148"/>
      <c r="Y64" s="148"/>
      <c r="Z64" s="148"/>
    </row>
    <row r="65" ht="15.75" customHeight="1">
      <c r="A65" s="148"/>
      <c r="B65" s="148"/>
      <c r="C65" s="148"/>
      <c r="D65" s="175"/>
      <c r="E65" s="175"/>
      <c r="F65" s="175"/>
      <c r="G65" s="148"/>
      <c r="H65" s="148"/>
      <c r="I65" s="175"/>
      <c r="J65" s="175"/>
      <c r="K65" s="175"/>
      <c r="L65" s="148"/>
      <c r="M65" s="148"/>
      <c r="N65" s="148"/>
      <c r="O65" s="175"/>
      <c r="P65" s="148"/>
      <c r="Q65" s="148"/>
      <c r="R65" s="148"/>
      <c r="S65" s="148"/>
      <c r="T65" s="148"/>
      <c r="U65" s="148"/>
      <c r="V65" s="148"/>
      <c r="W65" s="148"/>
      <c r="X65" s="148"/>
      <c r="Y65" s="148"/>
      <c r="Z65" s="148"/>
    </row>
    <row r="66" ht="15.75" customHeight="1">
      <c r="A66" s="148"/>
      <c r="B66" s="148"/>
      <c r="C66" s="148"/>
      <c r="D66" s="175"/>
      <c r="E66" s="175"/>
      <c r="F66" s="175"/>
      <c r="G66" s="148"/>
      <c r="H66" s="148"/>
      <c r="I66" s="175"/>
      <c r="J66" s="175"/>
      <c r="K66" s="175"/>
      <c r="L66" s="148"/>
      <c r="M66" s="148"/>
      <c r="N66" s="148"/>
      <c r="O66" s="175"/>
      <c r="P66" s="148"/>
      <c r="Q66" s="148"/>
      <c r="R66" s="148"/>
      <c r="S66" s="148"/>
      <c r="T66" s="148"/>
      <c r="U66" s="148"/>
      <c r="V66" s="148"/>
      <c r="W66" s="148"/>
      <c r="X66" s="148"/>
      <c r="Y66" s="148"/>
      <c r="Z66" s="148"/>
    </row>
    <row r="67" ht="15.75" customHeight="1">
      <c r="A67" s="148"/>
      <c r="B67" s="148"/>
      <c r="C67" s="148"/>
      <c r="D67" s="175"/>
      <c r="E67" s="175"/>
      <c r="F67" s="175"/>
      <c r="G67" s="148"/>
      <c r="H67" s="148"/>
      <c r="I67" s="175"/>
      <c r="J67" s="175"/>
      <c r="K67" s="175"/>
      <c r="L67" s="148"/>
      <c r="M67" s="148"/>
      <c r="N67" s="148"/>
      <c r="O67" s="175"/>
      <c r="P67" s="148"/>
      <c r="Q67" s="148"/>
      <c r="R67" s="148"/>
      <c r="S67" s="148"/>
      <c r="T67" s="148"/>
      <c r="U67" s="148"/>
      <c r="V67" s="148"/>
      <c r="W67" s="148"/>
      <c r="X67" s="148"/>
      <c r="Y67" s="148"/>
      <c r="Z67" s="148"/>
    </row>
    <row r="68" ht="15.75" customHeight="1">
      <c r="A68" s="148"/>
      <c r="B68" s="148"/>
      <c r="C68" s="148"/>
      <c r="D68" s="175"/>
      <c r="E68" s="175"/>
      <c r="F68" s="175"/>
      <c r="G68" s="148"/>
      <c r="H68" s="148"/>
      <c r="I68" s="175"/>
      <c r="J68" s="175"/>
      <c r="K68" s="175"/>
      <c r="L68" s="148"/>
      <c r="M68" s="148"/>
      <c r="N68" s="148"/>
      <c r="O68" s="175"/>
      <c r="P68" s="148"/>
      <c r="Q68" s="148"/>
      <c r="R68" s="148"/>
      <c r="S68" s="148"/>
      <c r="T68" s="148"/>
      <c r="U68" s="148"/>
      <c r="V68" s="148"/>
      <c r="W68" s="148"/>
      <c r="X68" s="148"/>
      <c r="Y68" s="148"/>
      <c r="Z68" s="148"/>
    </row>
    <row r="69" ht="15.75" customHeight="1">
      <c r="A69" s="148"/>
      <c r="B69" s="148"/>
      <c r="C69" s="148"/>
      <c r="D69" s="175"/>
      <c r="E69" s="175"/>
      <c r="F69" s="175"/>
      <c r="G69" s="148"/>
      <c r="H69" s="148"/>
      <c r="I69" s="175"/>
      <c r="J69" s="175"/>
      <c r="K69" s="175"/>
      <c r="L69" s="148"/>
      <c r="M69" s="148"/>
      <c r="N69" s="148"/>
      <c r="O69" s="175"/>
      <c r="P69" s="148"/>
      <c r="Q69" s="148"/>
      <c r="R69" s="148"/>
      <c r="S69" s="148"/>
      <c r="T69" s="148"/>
      <c r="U69" s="148"/>
      <c r="V69" s="148"/>
      <c r="W69" s="148"/>
      <c r="X69" s="148"/>
      <c r="Y69" s="148"/>
      <c r="Z69" s="148"/>
    </row>
    <row r="70" ht="15.75" customHeight="1">
      <c r="A70" s="148"/>
      <c r="B70" s="148"/>
      <c r="C70" s="148"/>
      <c r="D70" s="175"/>
      <c r="E70" s="175"/>
      <c r="F70" s="175"/>
      <c r="G70" s="148"/>
      <c r="H70" s="148"/>
      <c r="I70" s="175"/>
      <c r="J70" s="175"/>
      <c r="K70" s="175"/>
      <c r="L70" s="148"/>
      <c r="M70" s="148"/>
      <c r="N70" s="148"/>
      <c r="O70" s="175"/>
      <c r="P70" s="148"/>
      <c r="Q70" s="148"/>
      <c r="R70" s="148"/>
      <c r="S70" s="148"/>
      <c r="T70" s="148"/>
      <c r="U70" s="148"/>
      <c r="V70" s="148"/>
      <c r="W70" s="148"/>
      <c r="X70" s="148"/>
      <c r="Y70" s="148"/>
      <c r="Z70" s="148"/>
    </row>
    <row r="71" ht="15.75" customHeight="1">
      <c r="A71" s="148"/>
      <c r="B71" s="148"/>
      <c r="C71" s="148"/>
      <c r="D71" s="175"/>
      <c r="E71" s="175"/>
      <c r="F71" s="175"/>
      <c r="G71" s="148"/>
      <c r="H71" s="148"/>
      <c r="I71" s="175"/>
      <c r="J71" s="175"/>
      <c r="K71" s="175"/>
      <c r="L71" s="148"/>
      <c r="M71" s="148"/>
      <c r="N71" s="148"/>
      <c r="O71" s="175"/>
      <c r="P71" s="148"/>
      <c r="Q71" s="148"/>
      <c r="R71" s="148"/>
      <c r="S71" s="148"/>
      <c r="T71" s="148"/>
      <c r="U71" s="148"/>
      <c r="V71" s="148"/>
      <c r="W71" s="148"/>
      <c r="X71" s="148"/>
      <c r="Y71" s="148"/>
      <c r="Z71" s="148"/>
    </row>
    <row r="72" ht="15.75" customHeight="1">
      <c r="A72" s="148"/>
      <c r="B72" s="148"/>
      <c r="C72" s="148"/>
      <c r="D72" s="175"/>
      <c r="E72" s="175"/>
      <c r="F72" s="175"/>
      <c r="G72" s="148"/>
      <c r="H72" s="148"/>
      <c r="I72" s="175"/>
      <c r="J72" s="175"/>
      <c r="K72" s="175"/>
      <c r="L72" s="148"/>
      <c r="M72" s="148"/>
      <c r="N72" s="148"/>
      <c r="O72" s="175"/>
      <c r="P72" s="148"/>
      <c r="Q72" s="148"/>
      <c r="R72" s="148"/>
      <c r="S72" s="148"/>
      <c r="T72" s="148"/>
      <c r="U72" s="148"/>
      <c r="V72" s="148"/>
      <c r="W72" s="148"/>
      <c r="X72" s="148"/>
      <c r="Y72" s="148"/>
      <c r="Z72" s="148"/>
    </row>
    <row r="73" ht="15.75" customHeight="1">
      <c r="A73" s="148"/>
      <c r="B73" s="148"/>
      <c r="C73" s="148"/>
      <c r="D73" s="175"/>
      <c r="E73" s="175"/>
      <c r="F73" s="175"/>
      <c r="G73" s="148"/>
      <c r="H73" s="148"/>
      <c r="I73" s="175"/>
      <c r="J73" s="175"/>
      <c r="K73" s="175"/>
      <c r="L73" s="148"/>
      <c r="M73" s="148"/>
      <c r="N73" s="148"/>
      <c r="O73" s="175"/>
      <c r="P73" s="148"/>
      <c r="Q73" s="148"/>
      <c r="R73" s="148"/>
      <c r="S73" s="148"/>
      <c r="T73" s="148"/>
      <c r="U73" s="148"/>
      <c r="V73" s="148"/>
      <c r="W73" s="148"/>
      <c r="X73" s="148"/>
      <c r="Y73" s="148"/>
      <c r="Z73" s="148"/>
    </row>
    <row r="74" ht="15.75" customHeight="1">
      <c r="A74" s="148"/>
      <c r="B74" s="148"/>
      <c r="C74" s="148"/>
      <c r="D74" s="175"/>
      <c r="E74" s="175"/>
      <c r="F74" s="175"/>
      <c r="G74" s="148"/>
      <c r="H74" s="148"/>
      <c r="I74" s="175"/>
      <c r="J74" s="175"/>
      <c r="K74" s="175"/>
      <c r="L74" s="148"/>
      <c r="M74" s="148"/>
      <c r="N74" s="148"/>
      <c r="O74" s="175"/>
      <c r="P74" s="148"/>
      <c r="Q74" s="148"/>
      <c r="R74" s="148"/>
      <c r="S74" s="148"/>
      <c r="T74" s="148"/>
      <c r="U74" s="148"/>
      <c r="V74" s="148"/>
      <c r="W74" s="148"/>
      <c r="X74" s="148"/>
      <c r="Y74" s="148"/>
      <c r="Z74" s="148"/>
    </row>
    <row r="75" ht="15.75" customHeight="1">
      <c r="A75" s="148"/>
      <c r="B75" s="148"/>
      <c r="C75" s="148"/>
      <c r="D75" s="175"/>
      <c r="E75" s="175"/>
      <c r="F75" s="175"/>
      <c r="G75" s="148"/>
      <c r="H75" s="148"/>
      <c r="I75" s="175"/>
      <c r="J75" s="175"/>
      <c r="K75" s="175"/>
      <c r="L75" s="148"/>
      <c r="M75" s="148"/>
      <c r="N75" s="148"/>
      <c r="O75" s="175"/>
      <c r="P75" s="148"/>
      <c r="Q75" s="148"/>
      <c r="R75" s="148"/>
      <c r="S75" s="148"/>
      <c r="T75" s="148"/>
      <c r="U75" s="148"/>
      <c r="V75" s="148"/>
      <c r="W75" s="148"/>
      <c r="X75" s="148"/>
      <c r="Y75" s="148"/>
      <c r="Z75" s="148"/>
    </row>
    <row r="76" ht="15.75" customHeight="1">
      <c r="A76" s="148"/>
      <c r="B76" s="148"/>
      <c r="C76" s="148"/>
      <c r="D76" s="175"/>
      <c r="E76" s="175"/>
      <c r="F76" s="175"/>
      <c r="G76" s="148"/>
      <c r="H76" s="148"/>
      <c r="I76" s="175"/>
      <c r="J76" s="175"/>
      <c r="K76" s="175"/>
      <c r="L76" s="148"/>
      <c r="M76" s="148"/>
      <c r="N76" s="148"/>
      <c r="O76" s="175"/>
      <c r="P76" s="148"/>
      <c r="Q76" s="148"/>
      <c r="R76" s="148"/>
      <c r="S76" s="148"/>
      <c r="T76" s="148"/>
      <c r="U76" s="148"/>
      <c r="V76" s="148"/>
      <c r="W76" s="148"/>
      <c r="X76" s="148"/>
      <c r="Y76" s="148"/>
      <c r="Z76" s="148"/>
    </row>
    <row r="77" ht="15.75" customHeight="1">
      <c r="A77" s="148"/>
      <c r="B77" s="148"/>
      <c r="C77" s="148"/>
      <c r="D77" s="175"/>
      <c r="E77" s="175"/>
      <c r="F77" s="175"/>
      <c r="G77" s="148"/>
      <c r="H77" s="148"/>
      <c r="I77" s="175"/>
      <c r="J77" s="175"/>
      <c r="K77" s="175"/>
      <c r="L77" s="148"/>
      <c r="M77" s="148"/>
      <c r="N77" s="148"/>
      <c r="O77" s="175"/>
      <c r="P77" s="148"/>
      <c r="Q77" s="148"/>
      <c r="R77" s="148"/>
      <c r="S77" s="148"/>
      <c r="T77" s="148"/>
      <c r="U77" s="148"/>
      <c r="V77" s="148"/>
      <c r="W77" s="148"/>
      <c r="X77" s="148"/>
      <c r="Y77" s="148"/>
      <c r="Z77" s="148"/>
    </row>
    <row r="78" ht="15.75" customHeight="1">
      <c r="A78" s="148"/>
      <c r="B78" s="148"/>
      <c r="C78" s="148"/>
      <c r="D78" s="175"/>
      <c r="E78" s="175"/>
      <c r="F78" s="175"/>
      <c r="G78" s="148"/>
      <c r="H78" s="148"/>
      <c r="I78" s="175"/>
      <c r="J78" s="175"/>
      <c r="K78" s="175"/>
      <c r="L78" s="148"/>
      <c r="M78" s="148"/>
      <c r="N78" s="148"/>
      <c r="O78" s="175"/>
      <c r="P78" s="148"/>
      <c r="Q78" s="148"/>
      <c r="R78" s="148"/>
      <c r="S78" s="148"/>
      <c r="T78" s="148"/>
      <c r="U78" s="148"/>
      <c r="V78" s="148"/>
      <c r="W78" s="148"/>
      <c r="X78" s="148"/>
      <c r="Y78" s="148"/>
      <c r="Z78" s="148"/>
    </row>
    <row r="79" ht="15.75" customHeight="1">
      <c r="A79" s="148"/>
      <c r="B79" s="148"/>
      <c r="C79" s="148"/>
      <c r="D79" s="175"/>
      <c r="E79" s="175"/>
      <c r="F79" s="175"/>
      <c r="G79" s="148"/>
      <c r="H79" s="148"/>
      <c r="I79" s="175"/>
      <c r="J79" s="175"/>
      <c r="K79" s="175"/>
      <c r="L79" s="148"/>
      <c r="M79" s="148"/>
      <c r="N79" s="148"/>
      <c r="O79" s="175"/>
      <c r="P79" s="148"/>
      <c r="Q79" s="148"/>
      <c r="R79" s="148"/>
      <c r="S79" s="148"/>
      <c r="T79" s="148"/>
      <c r="U79" s="148"/>
      <c r="V79" s="148"/>
      <c r="W79" s="148"/>
      <c r="X79" s="148"/>
      <c r="Y79" s="148"/>
      <c r="Z79" s="148"/>
    </row>
    <row r="80" ht="15.75" customHeight="1">
      <c r="A80" s="148"/>
      <c r="B80" s="148"/>
      <c r="C80" s="148"/>
      <c r="D80" s="175"/>
      <c r="E80" s="175"/>
      <c r="F80" s="175"/>
      <c r="G80" s="148"/>
      <c r="H80" s="148"/>
      <c r="I80" s="175"/>
      <c r="J80" s="175"/>
      <c r="K80" s="175"/>
      <c r="L80" s="148"/>
      <c r="M80" s="148"/>
      <c r="N80" s="148"/>
      <c r="O80" s="175"/>
      <c r="P80" s="148"/>
      <c r="Q80" s="148"/>
      <c r="R80" s="148"/>
      <c r="S80" s="148"/>
      <c r="T80" s="148"/>
      <c r="U80" s="148"/>
      <c r="V80" s="148"/>
      <c r="W80" s="148"/>
      <c r="X80" s="148"/>
      <c r="Y80" s="148"/>
      <c r="Z80" s="148"/>
    </row>
    <row r="81" ht="15.75" customHeight="1">
      <c r="A81" s="148"/>
      <c r="B81" s="148"/>
      <c r="C81" s="148"/>
      <c r="D81" s="175"/>
      <c r="E81" s="175"/>
      <c r="F81" s="175"/>
      <c r="G81" s="148"/>
      <c r="H81" s="148"/>
      <c r="I81" s="175"/>
      <c r="J81" s="175"/>
      <c r="K81" s="175"/>
      <c r="L81" s="148"/>
      <c r="M81" s="148"/>
      <c r="N81" s="148"/>
      <c r="O81" s="175"/>
      <c r="P81" s="148"/>
      <c r="Q81" s="148"/>
      <c r="R81" s="148"/>
      <c r="S81" s="148"/>
      <c r="T81" s="148"/>
      <c r="U81" s="148"/>
      <c r="V81" s="148"/>
      <c r="W81" s="148"/>
      <c r="X81" s="148"/>
      <c r="Y81" s="148"/>
      <c r="Z81" s="148"/>
    </row>
    <row r="82" ht="15.75" customHeight="1">
      <c r="A82" s="148"/>
      <c r="B82" s="148"/>
      <c r="C82" s="148"/>
      <c r="D82" s="175"/>
      <c r="E82" s="175"/>
      <c r="F82" s="175"/>
      <c r="G82" s="148"/>
      <c r="H82" s="148"/>
      <c r="I82" s="175"/>
      <c r="J82" s="175"/>
      <c r="K82" s="175"/>
      <c r="L82" s="148"/>
      <c r="M82" s="148"/>
      <c r="N82" s="148"/>
      <c r="O82" s="175"/>
      <c r="P82" s="148"/>
      <c r="Q82" s="148"/>
      <c r="R82" s="148"/>
      <c r="S82" s="148"/>
      <c r="T82" s="148"/>
      <c r="U82" s="148"/>
      <c r="V82" s="148"/>
      <c r="W82" s="148"/>
      <c r="X82" s="148"/>
      <c r="Y82" s="148"/>
      <c r="Z82" s="148"/>
    </row>
    <row r="83" ht="15.75" customHeight="1">
      <c r="A83" s="148"/>
      <c r="B83" s="148"/>
      <c r="C83" s="148"/>
      <c r="D83" s="175"/>
      <c r="E83" s="175"/>
      <c r="F83" s="175"/>
      <c r="G83" s="148"/>
      <c r="H83" s="148"/>
      <c r="I83" s="175"/>
      <c r="J83" s="175"/>
      <c r="K83" s="175"/>
      <c r="L83" s="148"/>
      <c r="M83" s="148"/>
      <c r="N83" s="148"/>
      <c r="O83" s="175"/>
      <c r="P83" s="148"/>
      <c r="Q83" s="148"/>
      <c r="R83" s="148"/>
      <c r="S83" s="148"/>
      <c r="T83" s="148"/>
      <c r="U83" s="148"/>
      <c r="V83" s="148"/>
      <c r="W83" s="148"/>
      <c r="X83" s="148"/>
      <c r="Y83" s="148"/>
      <c r="Z83" s="148"/>
    </row>
    <row r="84" ht="15.75" customHeight="1">
      <c r="A84" s="148"/>
      <c r="B84" s="148"/>
      <c r="C84" s="148"/>
      <c r="D84" s="175"/>
      <c r="E84" s="175"/>
      <c r="F84" s="175"/>
      <c r="G84" s="148"/>
      <c r="H84" s="148"/>
      <c r="I84" s="175"/>
      <c r="J84" s="175"/>
      <c r="K84" s="175"/>
      <c r="L84" s="148"/>
      <c r="M84" s="148"/>
      <c r="N84" s="148"/>
      <c r="O84" s="175"/>
      <c r="P84" s="148"/>
      <c r="Q84" s="148"/>
      <c r="R84" s="148"/>
      <c r="S84" s="148"/>
      <c r="T84" s="148"/>
      <c r="U84" s="148"/>
      <c r="V84" s="148"/>
      <c r="W84" s="148"/>
      <c r="X84" s="148"/>
      <c r="Y84" s="148"/>
      <c r="Z84" s="148"/>
    </row>
    <row r="85" ht="15.75" customHeight="1">
      <c r="A85" s="148"/>
      <c r="B85" s="148"/>
      <c r="C85" s="148"/>
      <c r="D85" s="175"/>
      <c r="E85" s="175"/>
      <c r="F85" s="175"/>
      <c r="G85" s="148"/>
      <c r="H85" s="148"/>
      <c r="I85" s="175"/>
      <c r="J85" s="175"/>
      <c r="K85" s="175"/>
      <c r="L85" s="148"/>
      <c r="M85" s="148"/>
      <c r="N85" s="148"/>
      <c r="O85" s="175"/>
      <c r="P85" s="148"/>
      <c r="Q85" s="148"/>
      <c r="R85" s="148"/>
      <c r="S85" s="148"/>
      <c r="T85" s="148"/>
      <c r="U85" s="148"/>
      <c r="V85" s="148"/>
      <c r="W85" s="148"/>
      <c r="X85" s="148"/>
      <c r="Y85" s="148"/>
      <c r="Z85" s="148"/>
    </row>
    <row r="86" ht="15.75" customHeight="1">
      <c r="A86" s="148"/>
      <c r="B86" s="148"/>
      <c r="C86" s="148"/>
      <c r="D86" s="175"/>
      <c r="E86" s="175"/>
      <c r="F86" s="175"/>
      <c r="G86" s="148"/>
      <c r="H86" s="148"/>
      <c r="I86" s="175"/>
      <c r="J86" s="175"/>
      <c r="K86" s="175"/>
      <c r="L86" s="148"/>
      <c r="M86" s="148"/>
      <c r="N86" s="148"/>
      <c r="O86" s="175"/>
      <c r="P86" s="148"/>
      <c r="Q86" s="148"/>
      <c r="R86" s="148"/>
      <c r="S86" s="148"/>
      <c r="T86" s="148"/>
      <c r="U86" s="148"/>
      <c r="V86" s="148"/>
      <c r="W86" s="148"/>
      <c r="X86" s="148"/>
      <c r="Y86" s="148"/>
      <c r="Z86" s="148"/>
    </row>
    <row r="87" ht="15.75" customHeight="1">
      <c r="A87" s="148"/>
      <c r="B87" s="148"/>
      <c r="C87" s="148"/>
      <c r="D87" s="175"/>
      <c r="E87" s="175"/>
      <c r="F87" s="175"/>
      <c r="G87" s="148"/>
      <c r="H87" s="148"/>
      <c r="I87" s="175"/>
      <c r="J87" s="175"/>
      <c r="K87" s="175"/>
      <c r="L87" s="148"/>
      <c r="M87" s="148"/>
      <c r="N87" s="148"/>
      <c r="O87" s="175"/>
      <c r="P87" s="148"/>
      <c r="Q87" s="148"/>
      <c r="R87" s="148"/>
      <c r="S87" s="148"/>
      <c r="T87" s="148"/>
      <c r="U87" s="148"/>
      <c r="V87" s="148"/>
      <c r="W87" s="148"/>
      <c r="X87" s="148"/>
      <c r="Y87" s="148"/>
      <c r="Z87" s="148"/>
    </row>
    <row r="88" ht="15.75" customHeight="1">
      <c r="A88" s="148"/>
      <c r="B88" s="148"/>
      <c r="C88" s="148"/>
      <c r="D88" s="175"/>
      <c r="E88" s="175"/>
      <c r="F88" s="175"/>
      <c r="G88" s="148"/>
      <c r="H88" s="148"/>
      <c r="I88" s="175"/>
      <c r="J88" s="175"/>
      <c r="K88" s="175"/>
      <c r="L88" s="148"/>
      <c r="M88" s="148"/>
      <c r="N88" s="148"/>
      <c r="O88" s="175"/>
      <c r="P88" s="148"/>
      <c r="Q88" s="148"/>
      <c r="R88" s="148"/>
      <c r="S88" s="148"/>
      <c r="T88" s="148"/>
      <c r="U88" s="148"/>
      <c r="V88" s="148"/>
      <c r="W88" s="148"/>
      <c r="X88" s="148"/>
      <c r="Y88" s="148"/>
      <c r="Z88" s="148"/>
    </row>
    <row r="89" ht="15.75" customHeight="1">
      <c r="A89" s="148"/>
      <c r="B89" s="148"/>
      <c r="C89" s="148"/>
      <c r="D89" s="175"/>
      <c r="E89" s="175"/>
      <c r="F89" s="175"/>
      <c r="G89" s="148"/>
      <c r="H89" s="148"/>
      <c r="I89" s="175"/>
      <c r="J89" s="175"/>
      <c r="K89" s="175"/>
      <c r="L89" s="148"/>
      <c r="M89" s="148"/>
      <c r="N89" s="148"/>
      <c r="O89" s="175"/>
      <c r="P89" s="148"/>
      <c r="Q89" s="148"/>
      <c r="R89" s="148"/>
      <c r="S89" s="148"/>
      <c r="T89" s="148"/>
      <c r="U89" s="148"/>
      <c r="V89" s="148"/>
      <c r="W89" s="148"/>
      <c r="X89" s="148"/>
      <c r="Y89" s="148"/>
      <c r="Z89" s="148"/>
    </row>
    <row r="90" ht="15.75" customHeight="1">
      <c r="A90" s="148"/>
      <c r="B90" s="148"/>
      <c r="C90" s="148"/>
      <c r="D90" s="175"/>
      <c r="E90" s="175"/>
      <c r="F90" s="175"/>
      <c r="G90" s="148"/>
      <c r="H90" s="148"/>
      <c r="I90" s="175"/>
      <c r="J90" s="175"/>
      <c r="K90" s="175"/>
      <c r="L90" s="148"/>
      <c r="M90" s="148"/>
      <c r="N90" s="148"/>
      <c r="O90" s="175"/>
      <c r="P90" s="148"/>
      <c r="Q90" s="148"/>
      <c r="R90" s="148"/>
      <c r="S90" s="148"/>
      <c r="T90" s="148"/>
      <c r="U90" s="148"/>
      <c r="V90" s="148"/>
      <c r="W90" s="148"/>
      <c r="X90" s="148"/>
      <c r="Y90" s="148"/>
      <c r="Z90" s="148"/>
    </row>
    <row r="91" ht="15.75" customHeight="1">
      <c r="A91" s="148"/>
      <c r="B91" s="148"/>
      <c r="C91" s="148"/>
      <c r="D91" s="175"/>
      <c r="E91" s="175"/>
      <c r="F91" s="175"/>
      <c r="G91" s="148"/>
      <c r="H91" s="148"/>
      <c r="I91" s="175"/>
      <c r="J91" s="175"/>
      <c r="K91" s="175"/>
      <c r="L91" s="148"/>
      <c r="M91" s="148"/>
      <c r="N91" s="148"/>
      <c r="O91" s="175"/>
      <c r="P91" s="148"/>
      <c r="Q91" s="148"/>
      <c r="R91" s="148"/>
      <c r="S91" s="148"/>
      <c r="T91" s="148"/>
      <c r="U91" s="148"/>
      <c r="V91" s="148"/>
      <c r="W91" s="148"/>
      <c r="X91" s="148"/>
      <c r="Y91" s="148"/>
      <c r="Z91" s="148"/>
    </row>
    <row r="92" ht="15.75" customHeight="1">
      <c r="A92" s="148"/>
      <c r="B92" s="148"/>
      <c r="C92" s="148"/>
      <c r="D92" s="175"/>
      <c r="E92" s="175"/>
      <c r="F92" s="175"/>
      <c r="G92" s="148"/>
      <c r="H92" s="148"/>
      <c r="I92" s="175"/>
      <c r="J92" s="175"/>
      <c r="K92" s="175"/>
      <c r="L92" s="148"/>
      <c r="M92" s="148"/>
      <c r="N92" s="148"/>
      <c r="O92" s="175"/>
      <c r="P92" s="148"/>
      <c r="Q92" s="148"/>
      <c r="R92" s="148"/>
      <c r="S92" s="148"/>
      <c r="T92" s="148"/>
      <c r="U92" s="148"/>
      <c r="V92" s="148"/>
      <c r="W92" s="148"/>
      <c r="X92" s="148"/>
      <c r="Y92" s="148"/>
      <c r="Z92" s="148"/>
    </row>
    <row r="93" ht="15.75" customHeight="1">
      <c r="A93" s="148"/>
      <c r="B93" s="148"/>
      <c r="C93" s="148"/>
      <c r="D93" s="175"/>
      <c r="E93" s="175"/>
      <c r="F93" s="175"/>
      <c r="G93" s="148"/>
      <c r="H93" s="148"/>
      <c r="I93" s="175"/>
      <c r="J93" s="175"/>
      <c r="K93" s="175"/>
      <c r="L93" s="148"/>
      <c r="M93" s="148"/>
      <c r="N93" s="148"/>
      <c r="O93" s="175"/>
      <c r="P93" s="148"/>
      <c r="Q93" s="148"/>
      <c r="R93" s="148"/>
      <c r="S93" s="148"/>
      <c r="T93" s="148"/>
      <c r="U93" s="148"/>
      <c r="V93" s="148"/>
      <c r="W93" s="148"/>
      <c r="X93" s="148"/>
      <c r="Y93" s="148"/>
      <c r="Z93" s="148"/>
    </row>
    <row r="94" ht="15.75" customHeight="1">
      <c r="A94" s="148"/>
      <c r="B94" s="148"/>
      <c r="C94" s="148"/>
      <c r="D94" s="175"/>
      <c r="E94" s="175"/>
      <c r="F94" s="175"/>
      <c r="G94" s="148"/>
      <c r="H94" s="148"/>
      <c r="I94" s="175"/>
      <c r="J94" s="175"/>
      <c r="K94" s="175"/>
      <c r="L94" s="148"/>
      <c r="M94" s="148"/>
      <c r="N94" s="148"/>
      <c r="O94" s="175"/>
      <c r="P94" s="148"/>
      <c r="Q94" s="148"/>
      <c r="R94" s="148"/>
      <c r="S94" s="148"/>
      <c r="T94" s="148"/>
      <c r="U94" s="148"/>
      <c r="V94" s="148"/>
      <c r="W94" s="148"/>
      <c r="X94" s="148"/>
      <c r="Y94" s="148"/>
      <c r="Z94" s="148"/>
    </row>
    <row r="95" ht="15.75" customHeight="1">
      <c r="A95" s="148"/>
      <c r="B95" s="148"/>
      <c r="C95" s="148"/>
      <c r="D95" s="175"/>
      <c r="E95" s="175"/>
      <c r="F95" s="175"/>
      <c r="G95" s="148"/>
      <c r="H95" s="148"/>
      <c r="I95" s="175"/>
      <c r="J95" s="175"/>
      <c r="K95" s="175"/>
      <c r="L95" s="148"/>
      <c r="M95" s="148"/>
      <c r="N95" s="148"/>
      <c r="O95" s="175"/>
      <c r="P95" s="148"/>
      <c r="Q95" s="148"/>
      <c r="R95" s="148"/>
      <c r="S95" s="148"/>
      <c r="T95" s="148"/>
      <c r="U95" s="148"/>
      <c r="V95" s="148"/>
      <c r="W95" s="148"/>
      <c r="X95" s="148"/>
      <c r="Y95" s="148"/>
      <c r="Z95" s="148"/>
    </row>
    <row r="96" ht="15.75" customHeight="1">
      <c r="A96" s="148"/>
      <c r="B96" s="148"/>
      <c r="C96" s="148"/>
      <c r="D96" s="175"/>
      <c r="E96" s="175"/>
      <c r="F96" s="175"/>
      <c r="G96" s="148"/>
      <c r="H96" s="148"/>
      <c r="I96" s="175"/>
      <c r="J96" s="175"/>
      <c r="K96" s="175"/>
      <c r="L96" s="148"/>
      <c r="M96" s="148"/>
      <c r="N96" s="148"/>
      <c r="O96" s="175"/>
      <c r="P96" s="148"/>
      <c r="Q96" s="148"/>
      <c r="R96" s="148"/>
      <c r="S96" s="148"/>
      <c r="T96" s="148"/>
      <c r="U96" s="148"/>
      <c r="V96" s="148"/>
      <c r="W96" s="148"/>
      <c r="X96" s="148"/>
      <c r="Y96" s="148"/>
      <c r="Z96" s="148"/>
    </row>
    <row r="97" ht="15.75" customHeight="1">
      <c r="A97" s="148"/>
      <c r="B97" s="148"/>
      <c r="C97" s="148"/>
      <c r="D97" s="175"/>
      <c r="E97" s="175"/>
      <c r="F97" s="175"/>
      <c r="G97" s="148"/>
      <c r="H97" s="148"/>
      <c r="I97" s="175"/>
      <c r="J97" s="175"/>
      <c r="K97" s="175"/>
      <c r="L97" s="148"/>
      <c r="M97" s="148"/>
      <c r="N97" s="148"/>
      <c r="O97" s="175"/>
      <c r="P97" s="148"/>
      <c r="Q97" s="148"/>
      <c r="R97" s="148"/>
      <c r="S97" s="148"/>
      <c r="T97" s="148"/>
      <c r="U97" s="148"/>
      <c r="V97" s="148"/>
      <c r="W97" s="148"/>
      <c r="X97" s="148"/>
      <c r="Y97" s="148"/>
      <c r="Z97" s="148"/>
    </row>
    <row r="98" ht="15.75" customHeight="1">
      <c r="A98" s="148"/>
      <c r="B98" s="148"/>
      <c r="C98" s="148"/>
      <c r="D98" s="175"/>
      <c r="E98" s="175"/>
      <c r="F98" s="175"/>
      <c r="G98" s="148"/>
      <c r="H98" s="148"/>
      <c r="I98" s="175"/>
      <c r="J98" s="175"/>
      <c r="K98" s="175"/>
      <c r="L98" s="148"/>
      <c r="M98" s="148"/>
      <c r="N98" s="148"/>
      <c r="O98" s="175"/>
      <c r="P98" s="148"/>
      <c r="Q98" s="148"/>
      <c r="R98" s="148"/>
      <c r="S98" s="148"/>
      <c r="T98" s="148"/>
      <c r="U98" s="148"/>
      <c r="V98" s="148"/>
      <c r="W98" s="148"/>
      <c r="X98" s="148"/>
      <c r="Y98" s="148"/>
      <c r="Z98" s="148"/>
    </row>
    <row r="99" ht="15.75" customHeight="1">
      <c r="A99" s="148"/>
      <c r="B99" s="148"/>
      <c r="C99" s="148"/>
      <c r="D99" s="175"/>
      <c r="E99" s="175"/>
      <c r="F99" s="175"/>
      <c r="G99" s="148"/>
      <c r="H99" s="148"/>
      <c r="I99" s="175"/>
      <c r="J99" s="175"/>
      <c r="K99" s="175"/>
      <c r="L99" s="148"/>
      <c r="M99" s="148"/>
      <c r="N99" s="148"/>
      <c r="O99" s="175"/>
      <c r="P99" s="148"/>
      <c r="Q99" s="148"/>
      <c r="R99" s="148"/>
      <c r="S99" s="148"/>
      <c r="T99" s="148"/>
      <c r="U99" s="148"/>
      <c r="V99" s="148"/>
      <c r="W99" s="148"/>
      <c r="X99" s="148"/>
      <c r="Y99" s="148"/>
      <c r="Z99" s="148"/>
    </row>
    <row r="100" ht="15.75" customHeight="1">
      <c r="A100" s="148"/>
      <c r="B100" s="148"/>
      <c r="C100" s="148"/>
      <c r="D100" s="175"/>
      <c r="E100" s="175"/>
      <c r="F100" s="175"/>
      <c r="G100" s="148"/>
      <c r="H100" s="148"/>
      <c r="I100" s="175"/>
      <c r="J100" s="175"/>
      <c r="K100" s="175"/>
      <c r="L100" s="148"/>
      <c r="M100" s="148"/>
      <c r="N100" s="148"/>
      <c r="O100" s="175"/>
      <c r="P100" s="148"/>
      <c r="Q100" s="148"/>
      <c r="R100" s="148"/>
      <c r="S100" s="148"/>
      <c r="T100" s="148"/>
      <c r="U100" s="148"/>
      <c r="V100" s="148"/>
      <c r="W100" s="148"/>
      <c r="X100" s="148"/>
      <c r="Y100" s="148"/>
      <c r="Z100" s="148"/>
    </row>
    <row r="101" ht="15.75" customHeight="1">
      <c r="A101" s="148"/>
      <c r="B101" s="148"/>
      <c r="C101" s="148"/>
      <c r="D101" s="175"/>
      <c r="E101" s="175"/>
      <c r="F101" s="175"/>
      <c r="G101" s="148"/>
      <c r="H101" s="148"/>
      <c r="I101" s="175"/>
      <c r="J101" s="175"/>
      <c r="K101" s="175"/>
      <c r="L101" s="148"/>
      <c r="M101" s="148"/>
      <c r="N101" s="148"/>
      <c r="O101" s="175"/>
      <c r="P101" s="148"/>
      <c r="Q101" s="148"/>
      <c r="R101" s="148"/>
      <c r="S101" s="148"/>
      <c r="T101" s="148"/>
      <c r="U101" s="148"/>
      <c r="V101" s="148"/>
      <c r="W101" s="148"/>
      <c r="X101" s="148"/>
      <c r="Y101" s="148"/>
      <c r="Z101" s="148"/>
    </row>
    <row r="102" ht="15.75" customHeight="1">
      <c r="A102" s="148"/>
      <c r="B102" s="148"/>
      <c r="C102" s="148"/>
      <c r="D102" s="175"/>
      <c r="E102" s="175"/>
      <c r="F102" s="175"/>
      <c r="G102" s="148"/>
      <c r="H102" s="148"/>
      <c r="I102" s="175"/>
      <c r="J102" s="175"/>
      <c r="K102" s="175"/>
      <c r="L102" s="148"/>
      <c r="M102" s="148"/>
      <c r="N102" s="148"/>
      <c r="O102" s="175"/>
      <c r="P102" s="148"/>
      <c r="Q102" s="148"/>
      <c r="R102" s="148"/>
      <c r="S102" s="148"/>
      <c r="T102" s="148"/>
      <c r="U102" s="148"/>
      <c r="V102" s="148"/>
      <c r="W102" s="148"/>
      <c r="X102" s="148"/>
      <c r="Y102" s="148"/>
      <c r="Z102" s="148"/>
    </row>
    <row r="103" ht="15.75" customHeight="1">
      <c r="A103" s="148"/>
      <c r="B103" s="148"/>
      <c r="C103" s="148"/>
      <c r="D103" s="175"/>
      <c r="E103" s="175"/>
      <c r="F103" s="175"/>
      <c r="G103" s="148"/>
      <c r="H103" s="148"/>
      <c r="I103" s="175"/>
      <c r="J103" s="175"/>
      <c r="K103" s="175"/>
      <c r="L103" s="148"/>
      <c r="M103" s="148"/>
      <c r="N103" s="148"/>
      <c r="O103" s="175"/>
      <c r="P103" s="148"/>
      <c r="Q103" s="148"/>
      <c r="R103" s="148"/>
      <c r="S103" s="148"/>
      <c r="T103" s="148"/>
      <c r="U103" s="148"/>
      <c r="V103" s="148"/>
      <c r="W103" s="148"/>
      <c r="X103" s="148"/>
      <c r="Y103" s="148"/>
      <c r="Z103" s="148"/>
    </row>
    <row r="104" ht="15.75" customHeight="1">
      <c r="A104" s="148"/>
      <c r="B104" s="148"/>
      <c r="C104" s="148"/>
      <c r="D104" s="175"/>
      <c r="E104" s="175"/>
      <c r="F104" s="175"/>
      <c r="G104" s="148"/>
      <c r="H104" s="148"/>
      <c r="I104" s="175"/>
      <c r="J104" s="175"/>
      <c r="K104" s="175"/>
      <c r="L104" s="148"/>
      <c r="M104" s="148"/>
      <c r="N104" s="148"/>
      <c r="O104" s="175"/>
      <c r="P104" s="148"/>
      <c r="Q104" s="148"/>
      <c r="R104" s="148"/>
      <c r="S104" s="148"/>
      <c r="T104" s="148"/>
      <c r="U104" s="148"/>
      <c r="V104" s="148"/>
      <c r="W104" s="148"/>
      <c r="X104" s="148"/>
      <c r="Y104" s="148"/>
      <c r="Z104" s="148"/>
    </row>
    <row r="105" ht="15.75" customHeight="1">
      <c r="A105" s="148"/>
      <c r="B105" s="148"/>
      <c r="C105" s="148"/>
      <c r="D105" s="175"/>
      <c r="E105" s="175"/>
      <c r="F105" s="175"/>
      <c r="G105" s="148"/>
      <c r="H105" s="148"/>
      <c r="I105" s="175"/>
      <c r="J105" s="175"/>
      <c r="K105" s="175"/>
      <c r="L105" s="148"/>
      <c r="M105" s="148"/>
      <c r="N105" s="148"/>
      <c r="O105" s="175"/>
      <c r="P105" s="148"/>
      <c r="Q105" s="148"/>
      <c r="R105" s="148"/>
      <c r="S105" s="148"/>
      <c r="T105" s="148"/>
      <c r="U105" s="148"/>
      <c r="V105" s="148"/>
      <c r="W105" s="148"/>
      <c r="X105" s="148"/>
      <c r="Y105" s="148"/>
      <c r="Z105" s="148"/>
    </row>
    <row r="106" ht="15.75" customHeight="1">
      <c r="A106" s="148"/>
      <c r="B106" s="148"/>
      <c r="C106" s="148"/>
      <c r="D106" s="175"/>
      <c r="E106" s="175"/>
      <c r="F106" s="175"/>
      <c r="G106" s="148"/>
      <c r="H106" s="148"/>
      <c r="I106" s="175"/>
      <c r="J106" s="175"/>
      <c r="K106" s="175"/>
      <c r="L106" s="148"/>
      <c r="M106" s="148"/>
      <c r="N106" s="148"/>
      <c r="O106" s="175"/>
      <c r="P106" s="148"/>
      <c r="Q106" s="148"/>
      <c r="R106" s="148"/>
      <c r="S106" s="148"/>
      <c r="T106" s="148"/>
      <c r="U106" s="148"/>
      <c r="V106" s="148"/>
      <c r="W106" s="148"/>
      <c r="X106" s="148"/>
      <c r="Y106" s="148"/>
      <c r="Z106" s="148"/>
    </row>
    <row r="107" ht="15.75" customHeight="1">
      <c r="A107" s="148"/>
      <c r="B107" s="148"/>
      <c r="C107" s="148"/>
      <c r="D107" s="175"/>
      <c r="E107" s="175"/>
      <c r="F107" s="175"/>
      <c r="G107" s="148"/>
      <c r="H107" s="148"/>
      <c r="I107" s="175"/>
      <c r="J107" s="175"/>
      <c r="K107" s="175"/>
      <c r="L107" s="148"/>
      <c r="M107" s="148"/>
      <c r="N107" s="148"/>
      <c r="O107" s="175"/>
      <c r="P107" s="148"/>
      <c r="Q107" s="148"/>
      <c r="R107" s="148"/>
      <c r="S107" s="148"/>
      <c r="T107" s="148"/>
      <c r="U107" s="148"/>
      <c r="V107" s="148"/>
      <c r="W107" s="148"/>
      <c r="X107" s="148"/>
      <c r="Y107" s="148"/>
      <c r="Z107" s="148"/>
    </row>
    <row r="108" ht="15.75" customHeight="1">
      <c r="A108" s="148"/>
      <c r="B108" s="148"/>
      <c r="C108" s="148"/>
      <c r="D108" s="175"/>
      <c r="E108" s="175"/>
      <c r="F108" s="175"/>
      <c r="G108" s="148"/>
      <c r="H108" s="148"/>
      <c r="I108" s="175"/>
      <c r="J108" s="175"/>
      <c r="K108" s="175"/>
      <c r="L108" s="148"/>
      <c r="M108" s="148"/>
      <c r="N108" s="148"/>
      <c r="O108" s="175"/>
      <c r="P108" s="148"/>
      <c r="Q108" s="148"/>
      <c r="R108" s="148"/>
      <c r="S108" s="148"/>
      <c r="T108" s="148"/>
      <c r="U108" s="148"/>
      <c r="V108" s="148"/>
      <c r="W108" s="148"/>
      <c r="X108" s="148"/>
      <c r="Y108" s="148"/>
      <c r="Z108" s="148"/>
    </row>
    <row r="109" ht="15.75" customHeight="1">
      <c r="A109" s="148"/>
      <c r="B109" s="148"/>
      <c r="C109" s="148"/>
      <c r="D109" s="175"/>
      <c r="E109" s="175"/>
      <c r="F109" s="175"/>
      <c r="G109" s="148"/>
      <c r="H109" s="148"/>
      <c r="I109" s="175"/>
      <c r="J109" s="175"/>
      <c r="K109" s="175"/>
      <c r="L109" s="148"/>
      <c r="M109" s="148"/>
      <c r="N109" s="148"/>
      <c r="O109" s="175"/>
      <c r="P109" s="148"/>
      <c r="Q109" s="148"/>
      <c r="R109" s="148"/>
      <c r="S109" s="148"/>
      <c r="T109" s="148"/>
      <c r="U109" s="148"/>
      <c r="V109" s="148"/>
      <c r="W109" s="148"/>
      <c r="X109" s="148"/>
      <c r="Y109" s="148"/>
      <c r="Z109" s="148"/>
    </row>
    <row r="110" ht="15.75" customHeight="1">
      <c r="A110" s="148"/>
      <c r="B110" s="148"/>
      <c r="C110" s="148"/>
      <c r="D110" s="175"/>
      <c r="E110" s="175"/>
      <c r="F110" s="175"/>
      <c r="G110" s="148"/>
      <c r="H110" s="148"/>
      <c r="I110" s="175"/>
      <c r="J110" s="175"/>
      <c r="K110" s="175"/>
      <c r="L110" s="148"/>
      <c r="M110" s="148"/>
      <c r="N110" s="148"/>
      <c r="O110" s="175"/>
      <c r="P110" s="148"/>
      <c r="Q110" s="148"/>
      <c r="R110" s="148"/>
      <c r="S110" s="148"/>
      <c r="T110" s="148"/>
      <c r="U110" s="148"/>
      <c r="V110" s="148"/>
      <c r="W110" s="148"/>
      <c r="X110" s="148"/>
      <c r="Y110" s="148"/>
      <c r="Z110" s="148"/>
    </row>
    <row r="111" ht="15.75" customHeight="1">
      <c r="A111" s="148"/>
      <c r="B111" s="148"/>
      <c r="C111" s="148"/>
      <c r="D111" s="175"/>
      <c r="E111" s="175"/>
      <c r="F111" s="175"/>
      <c r="G111" s="148"/>
      <c r="H111" s="148"/>
      <c r="I111" s="175"/>
      <c r="J111" s="175"/>
      <c r="K111" s="175"/>
      <c r="L111" s="148"/>
      <c r="M111" s="148"/>
      <c r="N111" s="148"/>
      <c r="O111" s="175"/>
      <c r="P111" s="148"/>
      <c r="Q111" s="148"/>
      <c r="R111" s="148"/>
      <c r="S111" s="148"/>
      <c r="T111" s="148"/>
      <c r="U111" s="148"/>
      <c r="V111" s="148"/>
      <c r="W111" s="148"/>
      <c r="X111" s="148"/>
      <c r="Y111" s="148"/>
      <c r="Z111" s="148"/>
    </row>
    <row r="112" ht="15.75" customHeight="1">
      <c r="A112" s="148"/>
      <c r="B112" s="148"/>
      <c r="C112" s="148"/>
      <c r="D112" s="175"/>
      <c r="E112" s="175"/>
      <c r="F112" s="175"/>
      <c r="G112" s="148"/>
      <c r="H112" s="148"/>
      <c r="I112" s="175"/>
      <c r="J112" s="175"/>
      <c r="K112" s="175"/>
      <c r="L112" s="148"/>
      <c r="M112" s="148"/>
      <c r="N112" s="148"/>
      <c r="O112" s="175"/>
      <c r="P112" s="148"/>
      <c r="Q112" s="148"/>
      <c r="R112" s="148"/>
      <c r="S112" s="148"/>
      <c r="T112" s="148"/>
      <c r="U112" s="148"/>
      <c r="V112" s="148"/>
      <c r="W112" s="148"/>
      <c r="X112" s="148"/>
      <c r="Y112" s="148"/>
      <c r="Z112" s="148"/>
    </row>
    <row r="113" ht="15.75" customHeight="1">
      <c r="A113" s="148"/>
      <c r="B113" s="148"/>
      <c r="C113" s="148"/>
      <c r="D113" s="175"/>
      <c r="E113" s="175"/>
      <c r="F113" s="175"/>
      <c r="G113" s="148"/>
      <c r="H113" s="148"/>
      <c r="I113" s="175"/>
      <c r="J113" s="175"/>
      <c r="K113" s="175"/>
      <c r="L113" s="148"/>
      <c r="M113" s="148"/>
      <c r="N113" s="148"/>
      <c r="O113" s="175"/>
      <c r="P113" s="148"/>
      <c r="Q113" s="148"/>
      <c r="R113" s="148"/>
      <c r="S113" s="148"/>
      <c r="T113" s="148"/>
      <c r="U113" s="148"/>
      <c r="V113" s="148"/>
      <c r="W113" s="148"/>
      <c r="X113" s="148"/>
      <c r="Y113" s="148"/>
      <c r="Z113" s="148"/>
    </row>
    <row r="114" ht="15.75" customHeight="1">
      <c r="A114" s="148"/>
      <c r="B114" s="148"/>
      <c r="C114" s="148"/>
      <c r="D114" s="175"/>
      <c r="E114" s="175"/>
      <c r="F114" s="175"/>
      <c r="G114" s="148"/>
      <c r="H114" s="148"/>
      <c r="I114" s="175"/>
      <c r="J114" s="175"/>
      <c r="K114" s="175"/>
      <c r="L114" s="148"/>
      <c r="M114" s="148"/>
      <c r="N114" s="148"/>
      <c r="O114" s="175"/>
      <c r="P114" s="148"/>
      <c r="Q114" s="148"/>
      <c r="R114" s="148"/>
      <c r="S114" s="148"/>
      <c r="T114" s="148"/>
      <c r="U114" s="148"/>
      <c r="V114" s="148"/>
      <c r="W114" s="148"/>
      <c r="X114" s="148"/>
      <c r="Y114" s="148"/>
      <c r="Z114" s="148"/>
    </row>
    <row r="115" ht="15.75" customHeight="1">
      <c r="A115" s="148"/>
      <c r="B115" s="148"/>
      <c r="C115" s="148"/>
      <c r="D115" s="175"/>
      <c r="E115" s="175"/>
      <c r="F115" s="175"/>
      <c r="G115" s="148"/>
      <c r="H115" s="148"/>
      <c r="I115" s="175"/>
      <c r="J115" s="175"/>
      <c r="K115" s="175"/>
      <c r="L115" s="148"/>
      <c r="M115" s="148"/>
      <c r="N115" s="148"/>
      <c r="O115" s="175"/>
      <c r="P115" s="148"/>
      <c r="Q115" s="148"/>
      <c r="R115" s="148"/>
      <c r="S115" s="148"/>
      <c r="T115" s="148"/>
      <c r="U115" s="148"/>
      <c r="V115" s="148"/>
      <c r="W115" s="148"/>
      <c r="X115" s="148"/>
      <c r="Y115" s="148"/>
      <c r="Z115" s="148"/>
    </row>
    <row r="116" ht="15.75" customHeight="1">
      <c r="A116" s="148"/>
      <c r="B116" s="148"/>
      <c r="C116" s="148"/>
      <c r="D116" s="175"/>
      <c r="E116" s="175"/>
      <c r="F116" s="175"/>
      <c r="G116" s="148"/>
      <c r="H116" s="148"/>
      <c r="I116" s="175"/>
      <c r="J116" s="175"/>
      <c r="K116" s="175"/>
      <c r="L116" s="148"/>
      <c r="M116" s="148"/>
      <c r="N116" s="148"/>
      <c r="O116" s="175"/>
      <c r="P116" s="148"/>
      <c r="Q116" s="148"/>
      <c r="R116" s="148"/>
      <c r="S116" s="148"/>
      <c r="T116" s="148"/>
      <c r="U116" s="148"/>
      <c r="V116" s="148"/>
      <c r="W116" s="148"/>
      <c r="X116" s="148"/>
      <c r="Y116" s="148"/>
      <c r="Z116" s="148"/>
    </row>
    <row r="117" ht="15.75" customHeight="1">
      <c r="A117" s="148"/>
      <c r="B117" s="148"/>
      <c r="C117" s="148"/>
      <c r="D117" s="175"/>
      <c r="E117" s="175"/>
      <c r="F117" s="175"/>
      <c r="G117" s="148"/>
      <c r="H117" s="148"/>
      <c r="I117" s="175"/>
      <c r="J117" s="175"/>
      <c r="K117" s="175"/>
      <c r="L117" s="148"/>
      <c r="M117" s="148"/>
      <c r="N117" s="148"/>
      <c r="O117" s="175"/>
      <c r="P117" s="148"/>
      <c r="Q117" s="148"/>
      <c r="R117" s="148"/>
      <c r="S117" s="148"/>
      <c r="T117" s="148"/>
      <c r="U117" s="148"/>
      <c r="V117" s="148"/>
      <c r="W117" s="148"/>
      <c r="X117" s="148"/>
      <c r="Y117" s="148"/>
      <c r="Z117" s="148"/>
    </row>
    <row r="118" ht="15.75" customHeight="1">
      <c r="A118" s="148"/>
      <c r="B118" s="148"/>
      <c r="C118" s="148"/>
      <c r="D118" s="175"/>
      <c r="E118" s="175"/>
      <c r="F118" s="175"/>
      <c r="G118" s="148"/>
      <c r="H118" s="148"/>
      <c r="I118" s="175"/>
      <c r="J118" s="175"/>
      <c r="K118" s="175"/>
      <c r="L118" s="148"/>
      <c r="M118" s="148"/>
      <c r="N118" s="148"/>
      <c r="O118" s="175"/>
      <c r="P118" s="148"/>
      <c r="Q118" s="148"/>
      <c r="R118" s="148"/>
      <c r="S118" s="148"/>
      <c r="T118" s="148"/>
      <c r="U118" s="148"/>
      <c r="V118" s="148"/>
      <c r="W118" s="148"/>
      <c r="X118" s="148"/>
      <c r="Y118" s="148"/>
      <c r="Z118" s="148"/>
    </row>
    <row r="119" ht="15.75" customHeight="1">
      <c r="A119" s="148"/>
      <c r="B119" s="148"/>
      <c r="C119" s="148"/>
      <c r="D119" s="175"/>
      <c r="E119" s="175"/>
      <c r="F119" s="175"/>
      <c r="G119" s="148"/>
      <c r="H119" s="148"/>
      <c r="I119" s="175"/>
      <c r="J119" s="175"/>
      <c r="K119" s="175"/>
      <c r="L119" s="148"/>
      <c r="M119" s="148"/>
      <c r="N119" s="148"/>
      <c r="O119" s="175"/>
      <c r="P119" s="148"/>
      <c r="Q119" s="148"/>
      <c r="R119" s="148"/>
      <c r="S119" s="148"/>
      <c r="T119" s="148"/>
      <c r="U119" s="148"/>
      <c r="V119" s="148"/>
      <c r="W119" s="148"/>
      <c r="X119" s="148"/>
      <c r="Y119" s="148"/>
      <c r="Z119" s="148"/>
    </row>
    <row r="120" ht="15.75" customHeight="1">
      <c r="A120" s="148"/>
      <c r="B120" s="148"/>
      <c r="C120" s="148"/>
      <c r="D120" s="175"/>
      <c r="E120" s="175"/>
      <c r="F120" s="175"/>
      <c r="G120" s="148"/>
      <c r="H120" s="148"/>
      <c r="I120" s="175"/>
      <c r="J120" s="175"/>
      <c r="K120" s="175"/>
      <c r="L120" s="148"/>
      <c r="M120" s="148"/>
      <c r="N120" s="148"/>
      <c r="O120" s="175"/>
      <c r="P120" s="148"/>
      <c r="Q120" s="148"/>
      <c r="R120" s="148"/>
      <c r="S120" s="148"/>
      <c r="T120" s="148"/>
      <c r="U120" s="148"/>
      <c r="V120" s="148"/>
      <c r="W120" s="148"/>
      <c r="X120" s="148"/>
      <c r="Y120" s="148"/>
      <c r="Z120" s="148"/>
    </row>
    <row r="121" ht="15.75" customHeight="1">
      <c r="A121" s="148"/>
      <c r="B121" s="148"/>
      <c r="C121" s="148"/>
      <c r="D121" s="175"/>
      <c r="E121" s="175"/>
      <c r="F121" s="175"/>
      <c r="G121" s="148"/>
      <c r="H121" s="148"/>
      <c r="I121" s="175"/>
      <c r="J121" s="175"/>
      <c r="K121" s="175"/>
      <c r="L121" s="148"/>
      <c r="M121" s="148"/>
      <c r="N121" s="148"/>
      <c r="O121" s="175"/>
      <c r="P121" s="148"/>
      <c r="Q121" s="148"/>
      <c r="R121" s="148"/>
      <c r="S121" s="148"/>
      <c r="T121" s="148"/>
      <c r="U121" s="148"/>
      <c r="V121" s="148"/>
      <c r="W121" s="148"/>
      <c r="X121" s="148"/>
      <c r="Y121" s="148"/>
      <c r="Z121" s="148"/>
    </row>
    <row r="122" ht="15.75" customHeight="1">
      <c r="A122" s="148"/>
      <c r="B122" s="148"/>
      <c r="C122" s="148"/>
      <c r="D122" s="175"/>
      <c r="E122" s="175"/>
      <c r="F122" s="175"/>
      <c r="G122" s="148"/>
      <c r="H122" s="148"/>
      <c r="I122" s="175"/>
      <c r="J122" s="175"/>
      <c r="K122" s="175"/>
      <c r="L122" s="148"/>
      <c r="M122" s="148"/>
      <c r="N122" s="148"/>
      <c r="O122" s="175"/>
      <c r="P122" s="148"/>
      <c r="Q122" s="148"/>
      <c r="R122" s="148"/>
      <c r="S122" s="148"/>
      <c r="T122" s="148"/>
      <c r="U122" s="148"/>
      <c r="V122" s="148"/>
      <c r="W122" s="148"/>
      <c r="X122" s="148"/>
      <c r="Y122" s="148"/>
      <c r="Z122" s="148"/>
    </row>
    <row r="123" ht="15.75" customHeight="1">
      <c r="A123" s="148"/>
      <c r="B123" s="148"/>
      <c r="C123" s="148"/>
      <c r="D123" s="175"/>
      <c r="E123" s="175"/>
      <c r="F123" s="175"/>
      <c r="G123" s="148"/>
      <c r="H123" s="148"/>
      <c r="I123" s="175"/>
      <c r="J123" s="175"/>
      <c r="K123" s="175"/>
      <c r="L123" s="148"/>
      <c r="M123" s="148"/>
      <c r="N123" s="148"/>
      <c r="O123" s="175"/>
      <c r="P123" s="148"/>
      <c r="Q123" s="148"/>
      <c r="R123" s="148"/>
      <c r="S123" s="148"/>
      <c r="T123" s="148"/>
      <c r="U123" s="148"/>
      <c r="V123" s="148"/>
      <c r="W123" s="148"/>
      <c r="X123" s="148"/>
      <c r="Y123" s="148"/>
      <c r="Z123" s="148"/>
    </row>
    <row r="124" ht="15.75" customHeight="1">
      <c r="A124" s="148"/>
      <c r="B124" s="148"/>
      <c r="C124" s="148"/>
      <c r="D124" s="175"/>
      <c r="E124" s="175"/>
      <c r="F124" s="175"/>
      <c r="G124" s="148"/>
      <c r="H124" s="148"/>
      <c r="I124" s="175"/>
      <c r="J124" s="175"/>
      <c r="K124" s="175"/>
      <c r="L124" s="148"/>
      <c r="M124" s="148"/>
      <c r="N124" s="148"/>
      <c r="O124" s="175"/>
      <c r="P124" s="148"/>
      <c r="Q124" s="148"/>
      <c r="R124" s="148"/>
      <c r="S124" s="148"/>
      <c r="T124" s="148"/>
      <c r="U124" s="148"/>
      <c r="V124" s="148"/>
      <c r="W124" s="148"/>
      <c r="X124" s="148"/>
      <c r="Y124" s="148"/>
      <c r="Z124" s="148"/>
    </row>
    <row r="125" ht="15.75" customHeight="1">
      <c r="A125" s="148"/>
      <c r="B125" s="148"/>
      <c r="C125" s="148"/>
      <c r="D125" s="175"/>
      <c r="E125" s="175"/>
      <c r="F125" s="175"/>
      <c r="G125" s="148"/>
      <c r="H125" s="148"/>
      <c r="I125" s="175"/>
      <c r="J125" s="175"/>
      <c r="K125" s="175"/>
      <c r="L125" s="148"/>
      <c r="M125" s="148"/>
      <c r="N125" s="148"/>
      <c r="O125" s="175"/>
      <c r="P125" s="148"/>
      <c r="Q125" s="148"/>
      <c r="R125" s="148"/>
      <c r="S125" s="148"/>
      <c r="T125" s="148"/>
      <c r="U125" s="148"/>
      <c r="V125" s="148"/>
      <c r="W125" s="148"/>
      <c r="X125" s="148"/>
      <c r="Y125" s="148"/>
      <c r="Z125" s="148"/>
    </row>
    <row r="126" ht="15.75" customHeight="1">
      <c r="A126" s="148"/>
      <c r="B126" s="148"/>
      <c r="C126" s="148"/>
      <c r="D126" s="175"/>
      <c r="E126" s="175"/>
      <c r="F126" s="175"/>
      <c r="G126" s="148"/>
      <c r="H126" s="148"/>
      <c r="I126" s="175"/>
      <c r="J126" s="175"/>
      <c r="K126" s="175"/>
      <c r="L126" s="148"/>
      <c r="M126" s="148"/>
      <c r="N126" s="148"/>
      <c r="O126" s="175"/>
      <c r="P126" s="148"/>
      <c r="Q126" s="148"/>
      <c r="R126" s="148"/>
      <c r="S126" s="148"/>
      <c r="T126" s="148"/>
      <c r="U126" s="148"/>
      <c r="V126" s="148"/>
      <c r="W126" s="148"/>
      <c r="X126" s="148"/>
      <c r="Y126" s="148"/>
      <c r="Z126" s="148"/>
    </row>
    <row r="127" ht="15.75" customHeight="1">
      <c r="A127" s="148"/>
      <c r="B127" s="148"/>
      <c r="C127" s="148"/>
      <c r="D127" s="175"/>
      <c r="E127" s="175"/>
      <c r="F127" s="175"/>
      <c r="G127" s="148"/>
      <c r="H127" s="148"/>
      <c r="I127" s="175"/>
      <c r="J127" s="175"/>
      <c r="K127" s="175"/>
      <c r="L127" s="148"/>
      <c r="M127" s="148"/>
      <c r="N127" s="148"/>
      <c r="O127" s="175"/>
      <c r="P127" s="148"/>
      <c r="Q127" s="148"/>
      <c r="R127" s="148"/>
      <c r="S127" s="148"/>
      <c r="T127" s="148"/>
      <c r="U127" s="148"/>
      <c r="V127" s="148"/>
      <c r="W127" s="148"/>
      <c r="X127" s="148"/>
      <c r="Y127" s="148"/>
      <c r="Z127" s="148"/>
    </row>
    <row r="128" ht="15.75" customHeight="1">
      <c r="A128" s="148"/>
      <c r="B128" s="148"/>
      <c r="C128" s="148"/>
      <c r="D128" s="175"/>
      <c r="E128" s="175"/>
      <c r="F128" s="175"/>
      <c r="G128" s="148"/>
      <c r="H128" s="148"/>
      <c r="I128" s="175"/>
      <c r="J128" s="175"/>
      <c r="K128" s="175"/>
      <c r="L128" s="148"/>
      <c r="M128" s="148"/>
      <c r="N128" s="148"/>
      <c r="O128" s="175"/>
      <c r="P128" s="148"/>
      <c r="Q128" s="148"/>
      <c r="R128" s="148"/>
      <c r="S128" s="148"/>
      <c r="T128" s="148"/>
      <c r="U128" s="148"/>
      <c r="V128" s="148"/>
      <c r="W128" s="148"/>
      <c r="X128" s="148"/>
      <c r="Y128" s="148"/>
      <c r="Z128" s="148"/>
    </row>
    <row r="129" ht="15.75" customHeight="1">
      <c r="A129" s="148"/>
      <c r="B129" s="148"/>
      <c r="C129" s="148"/>
      <c r="D129" s="175"/>
      <c r="E129" s="175"/>
      <c r="F129" s="175"/>
      <c r="G129" s="148"/>
      <c r="H129" s="148"/>
      <c r="I129" s="175"/>
      <c r="J129" s="175"/>
      <c r="K129" s="175"/>
      <c r="L129" s="148"/>
      <c r="M129" s="148"/>
      <c r="N129" s="148"/>
      <c r="O129" s="175"/>
      <c r="P129" s="148"/>
      <c r="Q129" s="148"/>
      <c r="R129" s="148"/>
      <c r="S129" s="148"/>
      <c r="T129" s="148"/>
      <c r="U129" s="148"/>
      <c r="V129" s="148"/>
      <c r="W129" s="148"/>
      <c r="X129" s="148"/>
      <c r="Y129" s="148"/>
      <c r="Z129" s="148"/>
    </row>
    <row r="130" ht="15.75" customHeight="1">
      <c r="A130" s="148"/>
      <c r="B130" s="148"/>
      <c r="C130" s="148"/>
      <c r="D130" s="175"/>
      <c r="E130" s="175"/>
      <c r="F130" s="175"/>
      <c r="G130" s="148"/>
      <c r="H130" s="148"/>
      <c r="I130" s="175"/>
      <c r="J130" s="175"/>
      <c r="K130" s="175"/>
      <c r="L130" s="148"/>
      <c r="M130" s="148"/>
      <c r="N130" s="148"/>
      <c r="O130" s="175"/>
      <c r="P130" s="148"/>
      <c r="Q130" s="148"/>
      <c r="R130" s="148"/>
      <c r="S130" s="148"/>
      <c r="T130" s="148"/>
      <c r="U130" s="148"/>
      <c r="V130" s="148"/>
      <c r="W130" s="148"/>
      <c r="X130" s="148"/>
      <c r="Y130" s="148"/>
      <c r="Z130" s="148"/>
    </row>
    <row r="131" ht="15.75" customHeight="1">
      <c r="A131" s="148"/>
      <c r="B131" s="148"/>
      <c r="C131" s="148"/>
      <c r="D131" s="175"/>
      <c r="E131" s="175"/>
      <c r="F131" s="175"/>
      <c r="G131" s="148"/>
      <c r="H131" s="148"/>
      <c r="I131" s="175"/>
      <c r="J131" s="175"/>
      <c r="K131" s="175"/>
      <c r="L131" s="148"/>
      <c r="M131" s="148"/>
      <c r="N131" s="148"/>
      <c r="O131" s="175"/>
      <c r="P131" s="148"/>
      <c r="Q131" s="148"/>
      <c r="R131" s="148"/>
      <c r="S131" s="148"/>
      <c r="T131" s="148"/>
      <c r="U131" s="148"/>
      <c r="V131" s="148"/>
      <c r="W131" s="148"/>
      <c r="X131" s="148"/>
      <c r="Y131" s="148"/>
      <c r="Z131" s="148"/>
    </row>
    <row r="132" ht="15.75" customHeight="1">
      <c r="A132" s="148"/>
      <c r="B132" s="148"/>
      <c r="C132" s="148"/>
      <c r="D132" s="175"/>
      <c r="E132" s="175"/>
      <c r="F132" s="175"/>
      <c r="G132" s="148"/>
      <c r="H132" s="148"/>
      <c r="I132" s="175"/>
      <c r="J132" s="175"/>
      <c r="K132" s="175"/>
      <c r="L132" s="148"/>
      <c r="M132" s="148"/>
      <c r="N132" s="148"/>
      <c r="O132" s="175"/>
      <c r="P132" s="148"/>
      <c r="Q132" s="148"/>
      <c r="R132" s="148"/>
      <c r="S132" s="148"/>
      <c r="T132" s="148"/>
      <c r="U132" s="148"/>
      <c r="V132" s="148"/>
      <c r="W132" s="148"/>
      <c r="X132" s="148"/>
      <c r="Y132" s="148"/>
      <c r="Z132" s="148"/>
    </row>
    <row r="133" ht="15.75" customHeight="1">
      <c r="A133" s="148"/>
      <c r="B133" s="148"/>
      <c r="C133" s="148"/>
      <c r="D133" s="175"/>
      <c r="E133" s="175"/>
      <c r="F133" s="175"/>
      <c r="G133" s="148"/>
      <c r="H133" s="148"/>
      <c r="I133" s="175"/>
      <c r="J133" s="175"/>
      <c r="K133" s="175"/>
      <c r="L133" s="148"/>
      <c r="M133" s="148"/>
      <c r="N133" s="148"/>
      <c r="O133" s="175"/>
      <c r="P133" s="148"/>
      <c r="Q133" s="148"/>
      <c r="R133" s="148"/>
      <c r="S133" s="148"/>
      <c r="T133" s="148"/>
      <c r="U133" s="148"/>
      <c r="V133" s="148"/>
      <c r="W133" s="148"/>
      <c r="X133" s="148"/>
      <c r="Y133" s="148"/>
      <c r="Z133" s="148"/>
    </row>
    <row r="134" ht="15.75" customHeight="1">
      <c r="A134" s="148"/>
      <c r="B134" s="148"/>
      <c r="C134" s="148"/>
      <c r="D134" s="175"/>
      <c r="E134" s="175"/>
      <c r="F134" s="175"/>
      <c r="G134" s="148"/>
      <c r="H134" s="148"/>
      <c r="I134" s="175"/>
      <c r="J134" s="175"/>
      <c r="K134" s="175"/>
      <c r="L134" s="148"/>
      <c r="M134" s="148"/>
      <c r="N134" s="148"/>
      <c r="O134" s="175"/>
      <c r="P134" s="148"/>
      <c r="Q134" s="148"/>
      <c r="R134" s="148"/>
      <c r="S134" s="148"/>
      <c r="T134" s="148"/>
      <c r="U134" s="148"/>
      <c r="V134" s="148"/>
      <c r="W134" s="148"/>
      <c r="X134" s="148"/>
      <c r="Y134" s="148"/>
      <c r="Z134" s="148"/>
    </row>
    <row r="135" ht="15.75" customHeight="1">
      <c r="A135" s="148"/>
      <c r="B135" s="148"/>
      <c r="C135" s="148"/>
      <c r="D135" s="175"/>
      <c r="E135" s="175"/>
      <c r="F135" s="175"/>
      <c r="G135" s="148"/>
      <c r="H135" s="148"/>
      <c r="I135" s="175"/>
      <c r="J135" s="175"/>
      <c r="K135" s="175"/>
      <c r="L135" s="148"/>
      <c r="M135" s="148"/>
      <c r="N135" s="148"/>
      <c r="O135" s="175"/>
      <c r="P135" s="148"/>
      <c r="Q135" s="148"/>
      <c r="R135" s="148"/>
      <c r="S135" s="148"/>
      <c r="T135" s="148"/>
      <c r="U135" s="148"/>
      <c r="V135" s="148"/>
      <c r="W135" s="148"/>
      <c r="X135" s="148"/>
      <c r="Y135" s="148"/>
      <c r="Z135" s="148"/>
    </row>
    <row r="136" ht="15.75" customHeight="1">
      <c r="A136" s="148"/>
      <c r="B136" s="148"/>
      <c r="C136" s="148"/>
      <c r="D136" s="175"/>
      <c r="E136" s="175"/>
      <c r="F136" s="175"/>
      <c r="G136" s="148"/>
      <c r="H136" s="148"/>
      <c r="I136" s="175"/>
      <c r="J136" s="175"/>
      <c r="K136" s="175"/>
      <c r="L136" s="148"/>
      <c r="M136" s="148"/>
      <c r="N136" s="148"/>
      <c r="O136" s="175"/>
      <c r="P136" s="148"/>
      <c r="Q136" s="148"/>
      <c r="R136" s="148"/>
      <c r="S136" s="148"/>
      <c r="T136" s="148"/>
      <c r="U136" s="148"/>
      <c r="V136" s="148"/>
      <c r="W136" s="148"/>
      <c r="X136" s="148"/>
      <c r="Y136" s="148"/>
      <c r="Z136" s="148"/>
    </row>
    <row r="137" ht="15.75" customHeight="1">
      <c r="A137" s="148"/>
      <c r="B137" s="148"/>
      <c r="C137" s="148"/>
      <c r="D137" s="175"/>
      <c r="E137" s="175"/>
      <c r="F137" s="175"/>
      <c r="G137" s="148"/>
      <c r="H137" s="148"/>
      <c r="I137" s="175"/>
      <c r="J137" s="175"/>
      <c r="K137" s="175"/>
      <c r="L137" s="148"/>
      <c r="M137" s="148"/>
      <c r="N137" s="148"/>
      <c r="O137" s="175"/>
      <c r="P137" s="148"/>
      <c r="Q137" s="148"/>
      <c r="R137" s="148"/>
      <c r="S137" s="148"/>
      <c r="T137" s="148"/>
      <c r="U137" s="148"/>
      <c r="V137" s="148"/>
      <c r="W137" s="148"/>
      <c r="X137" s="148"/>
      <c r="Y137" s="148"/>
      <c r="Z137" s="148"/>
    </row>
    <row r="138" ht="15.75" customHeight="1">
      <c r="A138" s="148"/>
      <c r="B138" s="148"/>
      <c r="C138" s="148"/>
      <c r="D138" s="175"/>
      <c r="E138" s="175"/>
      <c r="F138" s="175"/>
      <c r="G138" s="148"/>
      <c r="H138" s="148"/>
      <c r="I138" s="175"/>
      <c r="J138" s="175"/>
      <c r="K138" s="175"/>
      <c r="L138" s="148"/>
      <c r="M138" s="148"/>
      <c r="N138" s="148"/>
      <c r="O138" s="175"/>
      <c r="P138" s="148"/>
      <c r="Q138" s="148"/>
      <c r="R138" s="148"/>
      <c r="S138" s="148"/>
      <c r="T138" s="148"/>
      <c r="U138" s="148"/>
      <c r="V138" s="148"/>
      <c r="W138" s="148"/>
      <c r="X138" s="148"/>
      <c r="Y138" s="148"/>
      <c r="Z138" s="148"/>
    </row>
    <row r="139" ht="15.75" customHeight="1">
      <c r="A139" s="148"/>
      <c r="B139" s="148"/>
      <c r="C139" s="148"/>
      <c r="D139" s="175"/>
      <c r="E139" s="175"/>
      <c r="F139" s="175"/>
      <c r="G139" s="148"/>
      <c r="H139" s="148"/>
      <c r="I139" s="175"/>
      <c r="J139" s="175"/>
      <c r="K139" s="175"/>
      <c r="L139" s="148"/>
      <c r="M139" s="148"/>
      <c r="N139" s="148"/>
      <c r="O139" s="175"/>
      <c r="P139" s="148"/>
      <c r="Q139" s="148"/>
      <c r="R139" s="148"/>
      <c r="S139" s="148"/>
      <c r="T139" s="148"/>
      <c r="U139" s="148"/>
      <c r="V139" s="148"/>
      <c r="W139" s="148"/>
      <c r="X139" s="148"/>
      <c r="Y139" s="148"/>
      <c r="Z139" s="148"/>
    </row>
    <row r="140" ht="15.75" customHeight="1">
      <c r="A140" s="148"/>
      <c r="B140" s="148"/>
      <c r="C140" s="148"/>
      <c r="D140" s="175"/>
      <c r="E140" s="175"/>
      <c r="F140" s="175"/>
      <c r="G140" s="148"/>
      <c r="H140" s="148"/>
      <c r="I140" s="175"/>
      <c r="J140" s="175"/>
      <c r="K140" s="175"/>
      <c r="L140" s="148"/>
      <c r="M140" s="148"/>
      <c r="N140" s="148"/>
      <c r="O140" s="175"/>
      <c r="P140" s="148"/>
      <c r="Q140" s="148"/>
      <c r="R140" s="148"/>
      <c r="S140" s="148"/>
      <c r="T140" s="148"/>
      <c r="U140" s="148"/>
      <c r="V140" s="148"/>
      <c r="W140" s="148"/>
      <c r="X140" s="148"/>
      <c r="Y140" s="148"/>
      <c r="Z140" s="148"/>
    </row>
    <row r="141" ht="15.75" customHeight="1">
      <c r="A141" s="148"/>
      <c r="B141" s="148"/>
      <c r="C141" s="148"/>
      <c r="D141" s="175"/>
      <c r="E141" s="175"/>
      <c r="F141" s="175"/>
      <c r="G141" s="148"/>
      <c r="H141" s="148"/>
      <c r="I141" s="175"/>
      <c r="J141" s="175"/>
      <c r="K141" s="175"/>
      <c r="L141" s="148"/>
      <c r="M141" s="148"/>
      <c r="N141" s="148"/>
      <c r="O141" s="175"/>
      <c r="P141" s="148"/>
      <c r="Q141" s="148"/>
      <c r="R141" s="148"/>
      <c r="S141" s="148"/>
      <c r="T141" s="148"/>
      <c r="U141" s="148"/>
      <c r="V141" s="148"/>
      <c r="W141" s="148"/>
      <c r="X141" s="148"/>
      <c r="Y141" s="148"/>
      <c r="Z141" s="148"/>
    </row>
    <row r="142" ht="15.75" customHeight="1">
      <c r="A142" s="148"/>
      <c r="B142" s="148"/>
      <c r="C142" s="148"/>
      <c r="D142" s="175"/>
      <c r="E142" s="175"/>
      <c r="F142" s="175"/>
      <c r="G142" s="148"/>
      <c r="H142" s="148"/>
      <c r="I142" s="175"/>
      <c r="J142" s="175"/>
      <c r="K142" s="175"/>
      <c r="L142" s="148"/>
      <c r="M142" s="148"/>
      <c r="N142" s="148"/>
      <c r="O142" s="175"/>
      <c r="P142" s="148"/>
      <c r="Q142" s="148"/>
      <c r="R142" s="148"/>
      <c r="S142" s="148"/>
      <c r="T142" s="148"/>
      <c r="U142" s="148"/>
      <c r="V142" s="148"/>
      <c r="W142" s="148"/>
      <c r="X142" s="148"/>
      <c r="Y142" s="148"/>
      <c r="Z142" s="148"/>
    </row>
    <row r="143" ht="15.75" customHeight="1">
      <c r="A143" s="148"/>
      <c r="B143" s="148"/>
      <c r="C143" s="148"/>
      <c r="D143" s="175"/>
      <c r="E143" s="175"/>
      <c r="F143" s="175"/>
      <c r="G143" s="148"/>
      <c r="H143" s="148"/>
      <c r="I143" s="175"/>
      <c r="J143" s="175"/>
      <c r="K143" s="175"/>
      <c r="L143" s="148"/>
      <c r="M143" s="148"/>
      <c r="N143" s="148"/>
      <c r="O143" s="175"/>
      <c r="P143" s="148"/>
      <c r="Q143" s="148"/>
      <c r="R143" s="148"/>
      <c r="S143" s="148"/>
      <c r="T143" s="148"/>
      <c r="U143" s="148"/>
      <c r="V143" s="148"/>
      <c r="W143" s="148"/>
      <c r="X143" s="148"/>
      <c r="Y143" s="148"/>
      <c r="Z143" s="148"/>
    </row>
    <row r="144" ht="15.75" customHeight="1">
      <c r="A144" s="148"/>
      <c r="B144" s="148"/>
      <c r="C144" s="148"/>
      <c r="D144" s="175"/>
      <c r="E144" s="175"/>
      <c r="F144" s="175"/>
      <c r="G144" s="148"/>
      <c r="H144" s="148"/>
      <c r="I144" s="175"/>
      <c r="J144" s="175"/>
      <c r="K144" s="175"/>
      <c r="L144" s="148"/>
      <c r="M144" s="148"/>
      <c r="N144" s="148"/>
      <c r="O144" s="175"/>
      <c r="P144" s="148"/>
      <c r="Q144" s="148"/>
      <c r="R144" s="148"/>
      <c r="S144" s="148"/>
      <c r="T144" s="148"/>
      <c r="U144" s="148"/>
      <c r="V144" s="148"/>
      <c r="W144" s="148"/>
      <c r="X144" s="148"/>
      <c r="Y144" s="148"/>
      <c r="Z144" s="148"/>
    </row>
    <row r="145" ht="15.75" customHeight="1">
      <c r="A145" s="148"/>
      <c r="B145" s="148"/>
      <c r="C145" s="148"/>
      <c r="D145" s="175"/>
      <c r="E145" s="175"/>
      <c r="F145" s="175"/>
      <c r="G145" s="148"/>
      <c r="H145" s="148"/>
      <c r="I145" s="175"/>
      <c r="J145" s="175"/>
      <c r="K145" s="175"/>
      <c r="L145" s="148"/>
      <c r="M145" s="148"/>
      <c r="N145" s="148"/>
      <c r="O145" s="175"/>
      <c r="P145" s="148"/>
      <c r="Q145" s="148"/>
      <c r="R145" s="148"/>
      <c r="S145" s="148"/>
      <c r="T145" s="148"/>
      <c r="U145" s="148"/>
      <c r="V145" s="148"/>
      <c r="W145" s="148"/>
      <c r="X145" s="148"/>
      <c r="Y145" s="148"/>
      <c r="Z145" s="148"/>
    </row>
    <row r="146" ht="15.75" customHeight="1">
      <c r="A146" s="148"/>
      <c r="B146" s="148"/>
      <c r="C146" s="148"/>
      <c r="D146" s="175"/>
      <c r="E146" s="175"/>
      <c r="F146" s="175"/>
      <c r="G146" s="148"/>
      <c r="H146" s="148"/>
      <c r="I146" s="175"/>
      <c r="J146" s="175"/>
      <c r="K146" s="175"/>
      <c r="L146" s="148"/>
      <c r="M146" s="148"/>
      <c r="N146" s="148"/>
      <c r="O146" s="175"/>
      <c r="P146" s="148"/>
      <c r="Q146" s="148"/>
      <c r="R146" s="148"/>
      <c r="S146" s="148"/>
      <c r="T146" s="148"/>
      <c r="U146" s="148"/>
      <c r="V146" s="148"/>
      <c r="W146" s="148"/>
      <c r="X146" s="148"/>
      <c r="Y146" s="148"/>
      <c r="Z146" s="148"/>
    </row>
    <row r="147" ht="15.75" customHeight="1">
      <c r="A147" s="148"/>
      <c r="B147" s="148"/>
      <c r="C147" s="148"/>
      <c r="D147" s="175"/>
      <c r="E147" s="175"/>
      <c r="F147" s="175"/>
      <c r="G147" s="148"/>
      <c r="H147" s="148"/>
      <c r="I147" s="175"/>
      <c r="J147" s="175"/>
      <c r="K147" s="175"/>
      <c r="L147" s="148"/>
      <c r="M147" s="148"/>
      <c r="N147" s="148"/>
      <c r="O147" s="175"/>
      <c r="P147" s="148"/>
      <c r="Q147" s="148"/>
      <c r="R147" s="148"/>
      <c r="S147" s="148"/>
      <c r="T147" s="148"/>
      <c r="U147" s="148"/>
      <c r="V147" s="148"/>
      <c r="W147" s="148"/>
      <c r="X147" s="148"/>
      <c r="Y147" s="148"/>
      <c r="Z147" s="148"/>
    </row>
    <row r="148" ht="15.75" customHeight="1">
      <c r="A148" s="148"/>
      <c r="B148" s="148"/>
      <c r="C148" s="148"/>
      <c r="D148" s="175"/>
      <c r="E148" s="175"/>
      <c r="F148" s="175"/>
      <c r="G148" s="148"/>
      <c r="H148" s="148"/>
      <c r="I148" s="175"/>
      <c r="J148" s="175"/>
      <c r="K148" s="175"/>
      <c r="L148" s="148"/>
      <c r="M148" s="148"/>
      <c r="N148" s="148"/>
      <c r="O148" s="175"/>
      <c r="P148" s="148"/>
      <c r="Q148" s="148"/>
      <c r="R148" s="148"/>
      <c r="S148" s="148"/>
      <c r="T148" s="148"/>
      <c r="U148" s="148"/>
      <c r="V148" s="148"/>
      <c r="W148" s="148"/>
      <c r="X148" s="148"/>
      <c r="Y148" s="148"/>
      <c r="Z148" s="148"/>
    </row>
    <row r="149" ht="15.75" customHeight="1">
      <c r="A149" s="148"/>
      <c r="B149" s="148"/>
      <c r="C149" s="148"/>
      <c r="D149" s="175"/>
      <c r="E149" s="175"/>
      <c r="F149" s="175"/>
      <c r="G149" s="148"/>
      <c r="H149" s="148"/>
      <c r="I149" s="175"/>
      <c r="J149" s="175"/>
      <c r="K149" s="175"/>
      <c r="L149" s="148"/>
      <c r="M149" s="148"/>
      <c r="N149" s="148"/>
      <c r="O149" s="175"/>
      <c r="P149" s="148"/>
      <c r="Q149" s="148"/>
      <c r="R149" s="148"/>
      <c r="S149" s="148"/>
      <c r="T149" s="148"/>
      <c r="U149" s="148"/>
      <c r="V149" s="148"/>
      <c r="W149" s="148"/>
      <c r="X149" s="148"/>
      <c r="Y149" s="148"/>
      <c r="Z149" s="148"/>
    </row>
    <row r="150" ht="15.75" customHeight="1">
      <c r="A150" s="148"/>
      <c r="B150" s="148"/>
      <c r="C150" s="148"/>
      <c r="D150" s="175"/>
      <c r="E150" s="175"/>
      <c r="F150" s="175"/>
      <c r="G150" s="148"/>
      <c r="H150" s="148"/>
      <c r="I150" s="175"/>
      <c r="J150" s="175"/>
      <c r="K150" s="175"/>
      <c r="L150" s="148"/>
      <c r="M150" s="148"/>
      <c r="N150" s="148"/>
      <c r="O150" s="175"/>
      <c r="P150" s="148"/>
      <c r="Q150" s="148"/>
      <c r="R150" s="148"/>
      <c r="S150" s="148"/>
      <c r="T150" s="148"/>
      <c r="U150" s="148"/>
      <c r="V150" s="148"/>
      <c r="W150" s="148"/>
      <c r="X150" s="148"/>
      <c r="Y150" s="148"/>
      <c r="Z150" s="148"/>
    </row>
    <row r="151" ht="15.75" customHeight="1">
      <c r="A151" s="148"/>
      <c r="B151" s="148"/>
      <c r="C151" s="148"/>
      <c r="D151" s="175"/>
      <c r="E151" s="175"/>
      <c r="F151" s="175"/>
      <c r="G151" s="148"/>
      <c r="H151" s="148"/>
      <c r="I151" s="175"/>
      <c r="J151" s="175"/>
      <c r="K151" s="175"/>
      <c r="L151" s="148"/>
      <c r="M151" s="148"/>
      <c r="N151" s="148"/>
      <c r="O151" s="175"/>
      <c r="P151" s="148"/>
      <c r="Q151" s="148"/>
      <c r="R151" s="148"/>
      <c r="S151" s="148"/>
      <c r="T151" s="148"/>
      <c r="U151" s="148"/>
      <c r="V151" s="148"/>
      <c r="W151" s="148"/>
      <c r="X151" s="148"/>
      <c r="Y151" s="148"/>
      <c r="Z151" s="148"/>
    </row>
    <row r="152" ht="15.75" customHeight="1">
      <c r="A152" s="148"/>
      <c r="B152" s="148"/>
      <c r="C152" s="148"/>
      <c r="D152" s="175"/>
      <c r="E152" s="175"/>
      <c r="F152" s="175"/>
      <c r="G152" s="148"/>
      <c r="H152" s="148"/>
      <c r="I152" s="175"/>
      <c r="J152" s="175"/>
      <c r="K152" s="175"/>
      <c r="L152" s="148"/>
      <c r="M152" s="148"/>
      <c r="N152" s="148"/>
      <c r="O152" s="175"/>
      <c r="P152" s="148"/>
      <c r="Q152" s="148"/>
      <c r="R152" s="148"/>
      <c r="S152" s="148"/>
      <c r="T152" s="148"/>
      <c r="U152" s="148"/>
      <c r="V152" s="148"/>
      <c r="W152" s="148"/>
      <c r="X152" s="148"/>
      <c r="Y152" s="148"/>
      <c r="Z152" s="148"/>
    </row>
    <row r="153" ht="15.75" customHeight="1">
      <c r="A153" s="148"/>
      <c r="B153" s="148"/>
      <c r="C153" s="148"/>
      <c r="D153" s="175"/>
      <c r="E153" s="175"/>
      <c r="F153" s="175"/>
      <c r="G153" s="148"/>
      <c r="H153" s="148"/>
      <c r="I153" s="175"/>
      <c r="J153" s="175"/>
      <c r="K153" s="175"/>
      <c r="L153" s="148"/>
      <c r="M153" s="148"/>
      <c r="N153" s="148"/>
      <c r="O153" s="175"/>
      <c r="P153" s="148"/>
      <c r="Q153" s="148"/>
      <c r="R153" s="148"/>
      <c r="S153" s="148"/>
      <c r="T153" s="148"/>
      <c r="U153" s="148"/>
      <c r="V153" s="148"/>
      <c r="W153" s="148"/>
      <c r="X153" s="148"/>
      <c r="Y153" s="148"/>
      <c r="Z153" s="148"/>
    </row>
    <row r="154" ht="15.75" customHeight="1">
      <c r="A154" s="148"/>
      <c r="B154" s="148"/>
      <c r="C154" s="148"/>
      <c r="D154" s="175"/>
      <c r="E154" s="175"/>
      <c r="F154" s="175"/>
      <c r="G154" s="148"/>
      <c r="H154" s="148"/>
      <c r="I154" s="175"/>
      <c r="J154" s="175"/>
      <c r="K154" s="175"/>
      <c r="L154" s="148"/>
      <c r="M154" s="148"/>
      <c r="N154" s="148"/>
      <c r="O154" s="175"/>
      <c r="P154" s="148"/>
      <c r="Q154" s="148"/>
      <c r="R154" s="148"/>
      <c r="S154" s="148"/>
      <c r="T154" s="148"/>
      <c r="U154" s="148"/>
      <c r="V154" s="148"/>
      <c r="W154" s="148"/>
      <c r="X154" s="148"/>
      <c r="Y154" s="148"/>
      <c r="Z154" s="148"/>
    </row>
    <row r="155" ht="15.75" customHeight="1">
      <c r="A155" s="148"/>
      <c r="B155" s="148"/>
      <c r="C155" s="148"/>
      <c r="D155" s="175"/>
      <c r="E155" s="175"/>
      <c r="F155" s="175"/>
      <c r="G155" s="148"/>
      <c r="H155" s="148"/>
      <c r="I155" s="175"/>
      <c r="J155" s="175"/>
      <c r="K155" s="175"/>
      <c r="L155" s="148"/>
      <c r="M155" s="148"/>
      <c r="N155" s="148"/>
      <c r="O155" s="175"/>
      <c r="P155" s="148"/>
      <c r="Q155" s="148"/>
      <c r="R155" s="148"/>
      <c r="S155" s="148"/>
      <c r="T155" s="148"/>
      <c r="U155" s="148"/>
      <c r="V155" s="148"/>
      <c r="W155" s="148"/>
      <c r="X155" s="148"/>
      <c r="Y155" s="148"/>
      <c r="Z155" s="148"/>
    </row>
    <row r="156" ht="15.75" customHeight="1">
      <c r="A156" s="148"/>
      <c r="B156" s="148"/>
      <c r="C156" s="148"/>
      <c r="D156" s="175"/>
      <c r="E156" s="175"/>
      <c r="F156" s="175"/>
      <c r="G156" s="148"/>
      <c r="H156" s="148"/>
      <c r="I156" s="175"/>
      <c r="J156" s="175"/>
      <c r="K156" s="175"/>
      <c r="L156" s="148"/>
      <c r="M156" s="148"/>
      <c r="N156" s="148"/>
      <c r="O156" s="175"/>
      <c r="P156" s="148"/>
      <c r="Q156" s="148"/>
      <c r="R156" s="148"/>
      <c r="S156" s="148"/>
      <c r="T156" s="148"/>
      <c r="U156" s="148"/>
      <c r="V156" s="148"/>
      <c r="W156" s="148"/>
      <c r="X156" s="148"/>
      <c r="Y156" s="148"/>
      <c r="Z156" s="148"/>
    </row>
    <row r="157" ht="15.75" customHeight="1">
      <c r="A157" s="148"/>
      <c r="B157" s="148"/>
      <c r="C157" s="148"/>
      <c r="D157" s="175"/>
      <c r="E157" s="175"/>
      <c r="F157" s="175"/>
      <c r="G157" s="148"/>
      <c r="H157" s="148"/>
      <c r="I157" s="175"/>
      <c r="J157" s="175"/>
      <c r="K157" s="175"/>
      <c r="L157" s="148"/>
      <c r="M157" s="148"/>
      <c r="N157" s="148"/>
      <c r="O157" s="175"/>
      <c r="P157" s="148"/>
      <c r="Q157" s="148"/>
      <c r="R157" s="148"/>
      <c r="S157" s="148"/>
      <c r="T157" s="148"/>
      <c r="U157" s="148"/>
      <c r="V157" s="148"/>
      <c r="W157" s="148"/>
      <c r="X157" s="148"/>
      <c r="Y157" s="148"/>
      <c r="Z157" s="148"/>
    </row>
    <row r="158" ht="15.75" customHeight="1">
      <c r="A158" s="148"/>
      <c r="B158" s="148"/>
      <c r="C158" s="148"/>
      <c r="D158" s="175"/>
      <c r="E158" s="175"/>
      <c r="F158" s="175"/>
      <c r="G158" s="148"/>
      <c r="H158" s="148"/>
      <c r="I158" s="175"/>
      <c r="J158" s="175"/>
      <c r="K158" s="175"/>
      <c r="L158" s="148"/>
      <c r="M158" s="148"/>
      <c r="N158" s="148"/>
      <c r="O158" s="175"/>
      <c r="P158" s="148"/>
      <c r="Q158" s="148"/>
      <c r="R158" s="148"/>
      <c r="S158" s="148"/>
      <c r="T158" s="148"/>
      <c r="U158" s="148"/>
      <c r="V158" s="148"/>
      <c r="W158" s="148"/>
      <c r="X158" s="148"/>
      <c r="Y158" s="148"/>
      <c r="Z158" s="148"/>
    </row>
    <row r="159" ht="15.75" customHeight="1">
      <c r="A159" s="148"/>
      <c r="B159" s="148"/>
      <c r="C159" s="148"/>
      <c r="D159" s="175"/>
      <c r="E159" s="175"/>
      <c r="F159" s="175"/>
      <c r="G159" s="148"/>
      <c r="H159" s="148"/>
      <c r="I159" s="175"/>
      <c r="J159" s="175"/>
      <c r="K159" s="175"/>
      <c r="L159" s="148"/>
      <c r="M159" s="148"/>
      <c r="N159" s="148"/>
      <c r="O159" s="175"/>
      <c r="P159" s="148"/>
      <c r="Q159" s="148"/>
      <c r="R159" s="148"/>
      <c r="S159" s="148"/>
      <c r="T159" s="148"/>
      <c r="U159" s="148"/>
      <c r="V159" s="148"/>
      <c r="W159" s="148"/>
      <c r="X159" s="148"/>
      <c r="Y159" s="148"/>
      <c r="Z159" s="148"/>
    </row>
    <row r="160" ht="15.75" customHeight="1">
      <c r="A160" s="148"/>
      <c r="B160" s="148"/>
      <c r="C160" s="148"/>
      <c r="D160" s="175"/>
      <c r="E160" s="175"/>
      <c r="F160" s="175"/>
      <c r="G160" s="148"/>
      <c r="H160" s="148"/>
      <c r="I160" s="175"/>
      <c r="J160" s="175"/>
      <c r="K160" s="175"/>
      <c r="L160" s="148"/>
      <c r="M160" s="148"/>
      <c r="N160" s="148"/>
      <c r="O160" s="175"/>
      <c r="P160" s="148"/>
      <c r="Q160" s="148"/>
      <c r="R160" s="148"/>
      <c r="S160" s="148"/>
      <c r="T160" s="148"/>
      <c r="U160" s="148"/>
      <c r="V160" s="148"/>
      <c r="W160" s="148"/>
      <c r="X160" s="148"/>
      <c r="Y160" s="148"/>
      <c r="Z160" s="148"/>
    </row>
    <row r="161" ht="15.75" customHeight="1">
      <c r="A161" s="148"/>
      <c r="B161" s="148"/>
      <c r="C161" s="148"/>
      <c r="D161" s="175"/>
      <c r="E161" s="175"/>
      <c r="F161" s="175"/>
      <c r="G161" s="148"/>
      <c r="H161" s="148"/>
      <c r="I161" s="175"/>
      <c r="J161" s="175"/>
      <c r="K161" s="175"/>
      <c r="L161" s="148"/>
      <c r="M161" s="148"/>
      <c r="N161" s="148"/>
      <c r="O161" s="175"/>
      <c r="P161" s="148"/>
      <c r="Q161" s="148"/>
      <c r="R161" s="148"/>
      <c r="S161" s="148"/>
      <c r="T161" s="148"/>
      <c r="U161" s="148"/>
      <c r="V161" s="148"/>
      <c r="W161" s="148"/>
      <c r="X161" s="148"/>
      <c r="Y161" s="148"/>
      <c r="Z161" s="148"/>
    </row>
    <row r="162" ht="15.75" customHeight="1">
      <c r="A162" s="148"/>
      <c r="B162" s="148"/>
      <c r="C162" s="148"/>
      <c r="D162" s="175"/>
      <c r="E162" s="175"/>
      <c r="F162" s="175"/>
      <c r="G162" s="148"/>
      <c r="H162" s="148"/>
      <c r="I162" s="175"/>
      <c r="J162" s="175"/>
      <c r="K162" s="175"/>
      <c r="L162" s="148"/>
      <c r="M162" s="148"/>
      <c r="N162" s="148"/>
      <c r="O162" s="175"/>
      <c r="P162" s="148"/>
      <c r="Q162" s="148"/>
      <c r="R162" s="148"/>
      <c r="S162" s="148"/>
      <c r="T162" s="148"/>
      <c r="U162" s="148"/>
      <c r="V162" s="148"/>
      <c r="W162" s="148"/>
      <c r="X162" s="148"/>
      <c r="Y162" s="148"/>
      <c r="Z162" s="148"/>
    </row>
    <row r="163" ht="15.75" customHeight="1">
      <c r="A163" s="148"/>
      <c r="B163" s="148"/>
      <c r="C163" s="148"/>
      <c r="D163" s="175"/>
      <c r="E163" s="175"/>
      <c r="F163" s="175"/>
      <c r="G163" s="148"/>
      <c r="H163" s="148"/>
      <c r="I163" s="175"/>
      <c r="J163" s="175"/>
      <c r="K163" s="175"/>
      <c r="L163" s="148"/>
      <c r="M163" s="148"/>
      <c r="N163" s="148"/>
      <c r="O163" s="175"/>
      <c r="P163" s="148"/>
      <c r="Q163" s="148"/>
      <c r="R163" s="148"/>
      <c r="S163" s="148"/>
      <c r="T163" s="148"/>
      <c r="U163" s="148"/>
      <c r="V163" s="148"/>
      <c r="W163" s="148"/>
      <c r="X163" s="148"/>
      <c r="Y163" s="148"/>
      <c r="Z163" s="148"/>
    </row>
    <row r="164" ht="15.75" customHeight="1">
      <c r="A164" s="148"/>
      <c r="B164" s="148"/>
      <c r="C164" s="148"/>
      <c r="D164" s="175"/>
      <c r="E164" s="175"/>
      <c r="F164" s="175"/>
      <c r="G164" s="148"/>
      <c r="H164" s="148"/>
      <c r="I164" s="175"/>
      <c r="J164" s="175"/>
      <c r="K164" s="175"/>
      <c r="L164" s="148"/>
      <c r="M164" s="148"/>
      <c r="N164" s="148"/>
      <c r="O164" s="175"/>
      <c r="P164" s="148"/>
      <c r="Q164" s="148"/>
      <c r="R164" s="148"/>
      <c r="S164" s="148"/>
      <c r="T164" s="148"/>
      <c r="U164" s="148"/>
      <c r="V164" s="148"/>
      <c r="W164" s="148"/>
      <c r="X164" s="148"/>
      <c r="Y164" s="148"/>
      <c r="Z164" s="148"/>
    </row>
    <row r="165" ht="15.75" customHeight="1">
      <c r="A165" s="148"/>
      <c r="B165" s="148"/>
      <c r="C165" s="148"/>
      <c r="D165" s="175"/>
      <c r="E165" s="175"/>
      <c r="F165" s="175"/>
      <c r="G165" s="148"/>
      <c r="H165" s="148"/>
      <c r="I165" s="175"/>
      <c r="J165" s="175"/>
      <c r="K165" s="175"/>
      <c r="L165" s="148"/>
      <c r="M165" s="148"/>
      <c r="N165" s="148"/>
      <c r="O165" s="175"/>
      <c r="P165" s="148"/>
      <c r="Q165" s="148"/>
      <c r="R165" s="148"/>
      <c r="S165" s="148"/>
      <c r="T165" s="148"/>
      <c r="U165" s="148"/>
      <c r="V165" s="148"/>
      <c r="W165" s="148"/>
      <c r="X165" s="148"/>
      <c r="Y165" s="148"/>
      <c r="Z165" s="148"/>
    </row>
    <row r="166" ht="15.75" customHeight="1">
      <c r="A166" s="148"/>
      <c r="B166" s="148"/>
      <c r="C166" s="148"/>
      <c r="D166" s="175"/>
      <c r="E166" s="175"/>
      <c r="F166" s="175"/>
      <c r="G166" s="148"/>
      <c r="H166" s="148"/>
      <c r="I166" s="175"/>
      <c r="J166" s="175"/>
      <c r="K166" s="175"/>
      <c r="L166" s="148"/>
      <c r="M166" s="148"/>
      <c r="N166" s="148"/>
      <c r="O166" s="175"/>
      <c r="P166" s="148"/>
      <c r="Q166" s="148"/>
      <c r="R166" s="148"/>
      <c r="S166" s="148"/>
      <c r="T166" s="148"/>
      <c r="U166" s="148"/>
      <c r="V166" s="148"/>
      <c r="W166" s="148"/>
      <c r="X166" s="148"/>
      <c r="Y166" s="148"/>
      <c r="Z166" s="148"/>
    </row>
    <row r="167" ht="15.75" customHeight="1">
      <c r="A167" s="148"/>
      <c r="B167" s="148"/>
      <c r="C167" s="148"/>
      <c r="D167" s="175"/>
      <c r="E167" s="175"/>
      <c r="F167" s="175"/>
      <c r="G167" s="148"/>
      <c r="H167" s="148"/>
      <c r="I167" s="175"/>
      <c r="J167" s="175"/>
      <c r="K167" s="175"/>
      <c r="L167" s="148"/>
      <c r="M167" s="148"/>
      <c r="N167" s="148"/>
      <c r="O167" s="175"/>
      <c r="P167" s="148"/>
      <c r="Q167" s="148"/>
      <c r="R167" s="148"/>
      <c r="S167" s="148"/>
      <c r="T167" s="148"/>
      <c r="U167" s="148"/>
      <c r="V167" s="148"/>
      <c r="W167" s="148"/>
      <c r="X167" s="148"/>
      <c r="Y167" s="148"/>
      <c r="Z167" s="148"/>
    </row>
    <row r="168" ht="15.75" customHeight="1">
      <c r="A168" s="148"/>
      <c r="B168" s="148"/>
      <c r="C168" s="148"/>
      <c r="D168" s="175"/>
      <c r="E168" s="175"/>
      <c r="F168" s="175"/>
      <c r="G168" s="148"/>
      <c r="H168" s="148"/>
      <c r="I168" s="175"/>
      <c r="J168" s="175"/>
      <c r="K168" s="175"/>
      <c r="L168" s="148"/>
      <c r="M168" s="148"/>
      <c r="N168" s="148"/>
      <c r="O168" s="175"/>
      <c r="P168" s="148"/>
      <c r="Q168" s="148"/>
      <c r="R168" s="148"/>
      <c r="S168" s="148"/>
      <c r="T168" s="148"/>
      <c r="U168" s="148"/>
      <c r="V168" s="148"/>
      <c r="W168" s="148"/>
      <c r="X168" s="148"/>
      <c r="Y168" s="148"/>
      <c r="Z168" s="148"/>
    </row>
    <row r="169" ht="15.75" customHeight="1">
      <c r="A169" s="148"/>
      <c r="B169" s="148"/>
      <c r="C169" s="148"/>
      <c r="D169" s="175"/>
      <c r="E169" s="175"/>
      <c r="F169" s="175"/>
      <c r="G169" s="148"/>
      <c r="H169" s="148"/>
      <c r="I169" s="175"/>
      <c r="J169" s="175"/>
      <c r="K169" s="175"/>
      <c r="L169" s="148"/>
      <c r="M169" s="148"/>
      <c r="N169" s="148"/>
      <c r="O169" s="175"/>
      <c r="P169" s="148"/>
      <c r="Q169" s="148"/>
      <c r="R169" s="148"/>
      <c r="S169" s="148"/>
      <c r="T169" s="148"/>
      <c r="U169" s="148"/>
      <c r="V169" s="148"/>
      <c r="W169" s="148"/>
      <c r="X169" s="148"/>
      <c r="Y169" s="148"/>
      <c r="Z169" s="148"/>
    </row>
    <row r="170" ht="15.75" customHeight="1">
      <c r="A170" s="148"/>
      <c r="B170" s="148"/>
      <c r="C170" s="148"/>
      <c r="D170" s="175"/>
      <c r="E170" s="175"/>
      <c r="F170" s="175"/>
      <c r="G170" s="148"/>
      <c r="H170" s="148"/>
      <c r="I170" s="175"/>
      <c r="J170" s="175"/>
      <c r="K170" s="175"/>
      <c r="L170" s="148"/>
      <c r="M170" s="148"/>
      <c r="N170" s="148"/>
      <c r="O170" s="175"/>
      <c r="P170" s="148"/>
      <c r="Q170" s="148"/>
      <c r="R170" s="148"/>
      <c r="S170" s="148"/>
      <c r="T170" s="148"/>
      <c r="U170" s="148"/>
      <c r="V170" s="148"/>
      <c r="W170" s="148"/>
      <c r="X170" s="148"/>
      <c r="Y170" s="148"/>
      <c r="Z170" s="148"/>
    </row>
    <row r="171" ht="15.75" customHeight="1">
      <c r="A171" s="148"/>
      <c r="B171" s="148"/>
      <c r="C171" s="148"/>
      <c r="D171" s="175"/>
      <c r="E171" s="175"/>
      <c r="F171" s="175"/>
      <c r="G171" s="148"/>
      <c r="H171" s="148"/>
      <c r="I171" s="175"/>
      <c r="J171" s="175"/>
      <c r="K171" s="175"/>
      <c r="L171" s="148"/>
      <c r="M171" s="148"/>
      <c r="N171" s="148"/>
      <c r="O171" s="175"/>
      <c r="P171" s="148"/>
      <c r="Q171" s="148"/>
      <c r="R171" s="148"/>
      <c r="S171" s="148"/>
      <c r="T171" s="148"/>
      <c r="U171" s="148"/>
      <c r="V171" s="148"/>
      <c r="W171" s="148"/>
      <c r="X171" s="148"/>
      <c r="Y171" s="148"/>
      <c r="Z171" s="148"/>
    </row>
    <row r="172" ht="15.75" customHeight="1">
      <c r="A172" s="148"/>
      <c r="B172" s="148"/>
      <c r="C172" s="148"/>
      <c r="D172" s="175"/>
      <c r="E172" s="175"/>
      <c r="F172" s="175"/>
      <c r="G172" s="148"/>
      <c r="H172" s="148"/>
      <c r="I172" s="175"/>
      <c r="J172" s="175"/>
      <c r="K172" s="175"/>
      <c r="L172" s="148"/>
      <c r="M172" s="148"/>
      <c r="N172" s="148"/>
      <c r="O172" s="175"/>
      <c r="P172" s="148"/>
      <c r="Q172" s="148"/>
      <c r="R172" s="148"/>
      <c r="S172" s="148"/>
      <c r="T172" s="148"/>
      <c r="U172" s="148"/>
      <c r="V172" s="148"/>
      <c r="W172" s="148"/>
      <c r="X172" s="148"/>
      <c r="Y172" s="148"/>
      <c r="Z172" s="148"/>
    </row>
    <row r="173" ht="15.75" customHeight="1">
      <c r="A173" s="148"/>
      <c r="B173" s="148"/>
      <c r="C173" s="148"/>
      <c r="D173" s="175"/>
      <c r="E173" s="175"/>
      <c r="F173" s="175"/>
      <c r="G173" s="148"/>
      <c r="H173" s="148"/>
      <c r="I173" s="175"/>
      <c r="J173" s="175"/>
      <c r="K173" s="175"/>
      <c r="L173" s="148"/>
      <c r="M173" s="148"/>
      <c r="N173" s="148"/>
      <c r="O173" s="175"/>
      <c r="P173" s="148"/>
      <c r="Q173" s="148"/>
      <c r="R173" s="148"/>
      <c r="S173" s="148"/>
      <c r="T173" s="148"/>
      <c r="U173" s="148"/>
      <c r="V173" s="148"/>
      <c r="W173" s="148"/>
      <c r="X173" s="148"/>
      <c r="Y173" s="148"/>
      <c r="Z173" s="148"/>
    </row>
    <row r="174" ht="15.75" customHeight="1">
      <c r="A174" s="148"/>
      <c r="B174" s="148"/>
      <c r="C174" s="148"/>
      <c r="D174" s="175"/>
      <c r="E174" s="175"/>
      <c r="F174" s="175"/>
      <c r="G174" s="148"/>
      <c r="H174" s="148"/>
      <c r="I174" s="175"/>
      <c r="J174" s="175"/>
      <c r="K174" s="175"/>
      <c r="L174" s="148"/>
      <c r="M174" s="148"/>
      <c r="N174" s="148"/>
      <c r="O174" s="175"/>
      <c r="P174" s="148"/>
      <c r="Q174" s="148"/>
      <c r="R174" s="148"/>
      <c r="S174" s="148"/>
      <c r="T174" s="148"/>
      <c r="U174" s="148"/>
      <c r="V174" s="148"/>
      <c r="W174" s="148"/>
      <c r="X174" s="148"/>
      <c r="Y174" s="148"/>
      <c r="Z174" s="148"/>
    </row>
    <row r="175" ht="15.75" customHeight="1">
      <c r="A175" s="148"/>
      <c r="B175" s="148"/>
      <c r="C175" s="148"/>
      <c r="D175" s="175"/>
      <c r="E175" s="175"/>
      <c r="F175" s="175"/>
      <c r="G175" s="148"/>
      <c r="H175" s="148"/>
      <c r="I175" s="175"/>
      <c r="J175" s="175"/>
      <c r="K175" s="175"/>
      <c r="L175" s="148"/>
      <c r="M175" s="148"/>
      <c r="N175" s="148"/>
      <c r="O175" s="175"/>
      <c r="P175" s="148"/>
      <c r="Q175" s="148"/>
      <c r="R175" s="148"/>
      <c r="S175" s="148"/>
      <c r="T175" s="148"/>
      <c r="U175" s="148"/>
      <c r="V175" s="148"/>
      <c r="W175" s="148"/>
      <c r="X175" s="148"/>
      <c r="Y175" s="148"/>
      <c r="Z175" s="148"/>
    </row>
    <row r="176" ht="15.75" customHeight="1">
      <c r="A176" s="148"/>
      <c r="B176" s="148"/>
      <c r="C176" s="148"/>
      <c r="D176" s="175"/>
      <c r="E176" s="175"/>
      <c r="F176" s="175"/>
      <c r="G176" s="148"/>
      <c r="H176" s="148"/>
      <c r="I176" s="175"/>
      <c r="J176" s="175"/>
      <c r="K176" s="175"/>
      <c r="L176" s="148"/>
      <c r="M176" s="148"/>
      <c r="N176" s="148"/>
      <c r="O176" s="175"/>
      <c r="P176" s="148"/>
      <c r="Q176" s="148"/>
      <c r="R176" s="148"/>
      <c r="S176" s="148"/>
      <c r="T176" s="148"/>
      <c r="U176" s="148"/>
      <c r="V176" s="148"/>
      <c r="W176" s="148"/>
      <c r="X176" s="148"/>
      <c r="Y176" s="148"/>
      <c r="Z176" s="148"/>
    </row>
    <row r="177" ht="15.75" customHeight="1">
      <c r="A177" s="148"/>
      <c r="B177" s="148"/>
      <c r="C177" s="148"/>
      <c r="D177" s="175"/>
      <c r="E177" s="175"/>
      <c r="F177" s="175"/>
      <c r="G177" s="148"/>
      <c r="H177" s="148"/>
      <c r="I177" s="175"/>
      <c r="J177" s="175"/>
      <c r="K177" s="175"/>
      <c r="L177" s="148"/>
      <c r="M177" s="148"/>
      <c r="N177" s="148"/>
      <c r="O177" s="175"/>
      <c r="P177" s="148"/>
      <c r="Q177" s="148"/>
      <c r="R177" s="148"/>
      <c r="S177" s="148"/>
      <c r="T177" s="148"/>
      <c r="U177" s="148"/>
      <c r="V177" s="148"/>
      <c r="W177" s="148"/>
      <c r="X177" s="148"/>
      <c r="Y177" s="148"/>
      <c r="Z177" s="148"/>
    </row>
    <row r="178" ht="15.75" customHeight="1">
      <c r="A178" s="148"/>
      <c r="B178" s="148"/>
      <c r="C178" s="148"/>
      <c r="D178" s="175"/>
      <c r="E178" s="175"/>
      <c r="F178" s="175"/>
      <c r="G178" s="148"/>
      <c r="H178" s="148"/>
      <c r="I178" s="175"/>
      <c r="J178" s="175"/>
      <c r="K178" s="175"/>
      <c r="L178" s="148"/>
      <c r="M178" s="148"/>
      <c r="N178" s="148"/>
      <c r="O178" s="175"/>
      <c r="P178" s="148"/>
      <c r="Q178" s="148"/>
      <c r="R178" s="148"/>
      <c r="S178" s="148"/>
      <c r="T178" s="148"/>
      <c r="U178" s="148"/>
      <c r="V178" s="148"/>
      <c r="W178" s="148"/>
      <c r="X178" s="148"/>
      <c r="Y178" s="148"/>
      <c r="Z178" s="148"/>
    </row>
    <row r="179" ht="15.75" customHeight="1">
      <c r="A179" s="148"/>
      <c r="B179" s="148"/>
      <c r="C179" s="148"/>
      <c r="D179" s="175"/>
      <c r="E179" s="175"/>
      <c r="F179" s="175"/>
      <c r="G179" s="148"/>
      <c r="H179" s="148"/>
      <c r="I179" s="175"/>
      <c r="J179" s="175"/>
      <c r="K179" s="175"/>
      <c r="L179" s="148"/>
      <c r="M179" s="148"/>
      <c r="N179" s="148"/>
      <c r="O179" s="175"/>
      <c r="P179" s="148"/>
      <c r="Q179" s="148"/>
      <c r="R179" s="148"/>
      <c r="S179" s="148"/>
      <c r="T179" s="148"/>
      <c r="U179" s="148"/>
      <c r="V179" s="148"/>
      <c r="W179" s="148"/>
      <c r="X179" s="148"/>
      <c r="Y179" s="148"/>
      <c r="Z179" s="148"/>
    </row>
    <row r="180" ht="15.75" customHeight="1">
      <c r="A180" s="148"/>
      <c r="B180" s="148"/>
      <c r="C180" s="148"/>
      <c r="D180" s="175"/>
      <c r="E180" s="175"/>
      <c r="F180" s="175"/>
      <c r="G180" s="148"/>
      <c r="H180" s="148"/>
      <c r="I180" s="175"/>
      <c r="J180" s="175"/>
      <c r="K180" s="175"/>
      <c r="L180" s="148"/>
      <c r="M180" s="148"/>
      <c r="N180" s="148"/>
      <c r="O180" s="175"/>
      <c r="P180" s="148"/>
      <c r="Q180" s="148"/>
      <c r="R180" s="148"/>
      <c r="S180" s="148"/>
      <c r="T180" s="148"/>
      <c r="U180" s="148"/>
      <c r="V180" s="148"/>
      <c r="W180" s="148"/>
      <c r="X180" s="148"/>
      <c r="Y180" s="148"/>
      <c r="Z180" s="148"/>
    </row>
    <row r="181" ht="15.75" customHeight="1">
      <c r="A181" s="148"/>
      <c r="B181" s="148"/>
      <c r="C181" s="148"/>
      <c r="D181" s="175"/>
      <c r="E181" s="175"/>
      <c r="F181" s="175"/>
      <c r="G181" s="148"/>
      <c r="H181" s="148"/>
      <c r="I181" s="175"/>
      <c r="J181" s="175"/>
      <c r="K181" s="175"/>
      <c r="L181" s="148"/>
      <c r="M181" s="148"/>
      <c r="N181" s="148"/>
      <c r="O181" s="175"/>
      <c r="P181" s="148"/>
      <c r="Q181" s="148"/>
      <c r="R181" s="148"/>
      <c r="S181" s="148"/>
      <c r="T181" s="148"/>
      <c r="U181" s="148"/>
      <c r="V181" s="148"/>
      <c r="W181" s="148"/>
      <c r="X181" s="148"/>
      <c r="Y181" s="148"/>
      <c r="Z181" s="148"/>
    </row>
    <row r="182" ht="15.75" customHeight="1">
      <c r="A182" s="148"/>
      <c r="B182" s="148"/>
      <c r="C182" s="148"/>
      <c r="D182" s="175"/>
      <c r="E182" s="175"/>
      <c r="F182" s="175"/>
      <c r="G182" s="148"/>
      <c r="H182" s="148"/>
      <c r="I182" s="175"/>
      <c r="J182" s="175"/>
      <c r="K182" s="175"/>
      <c r="L182" s="148"/>
      <c r="M182" s="148"/>
      <c r="N182" s="148"/>
      <c r="O182" s="175"/>
      <c r="P182" s="148"/>
      <c r="Q182" s="148"/>
      <c r="R182" s="148"/>
      <c r="S182" s="148"/>
      <c r="T182" s="148"/>
      <c r="U182" s="148"/>
      <c r="V182" s="148"/>
      <c r="W182" s="148"/>
      <c r="X182" s="148"/>
      <c r="Y182" s="148"/>
      <c r="Z182" s="148"/>
    </row>
    <row r="183" ht="15.75" customHeight="1">
      <c r="A183" s="148"/>
      <c r="B183" s="148"/>
      <c r="C183" s="148"/>
      <c r="D183" s="175"/>
      <c r="E183" s="175"/>
      <c r="F183" s="175"/>
      <c r="G183" s="148"/>
      <c r="H183" s="148"/>
      <c r="I183" s="175"/>
      <c r="J183" s="175"/>
      <c r="K183" s="175"/>
      <c r="L183" s="148"/>
      <c r="M183" s="148"/>
      <c r="N183" s="148"/>
      <c r="O183" s="175"/>
      <c r="P183" s="148"/>
      <c r="Q183" s="148"/>
      <c r="R183" s="148"/>
      <c r="S183" s="148"/>
      <c r="T183" s="148"/>
      <c r="U183" s="148"/>
      <c r="V183" s="148"/>
      <c r="W183" s="148"/>
      <c r="X183" s="148"/>
      <c r="Y183" s="148"/>
      <c r="Z183" s="148"/>
    </row>
    <row r="184" ht="15.75" customHeight="1">
      <c r="A184" s="148"/>
      <c r="B184" s="148"/>
      <c r="C184" s="148"/>
      <c r="D184" s="175"/>
      <c r="E184" s="175"/>
      <c r="F184" s="175"/>
      <c r="G184" s="148"/>
      <c r="H184" s="148"/>
      <c r="I184" s="175"/>
      <c r="J184" s="175"/>
      <c r="K184" s="175"/>
      <c r="L184" s="148"/>
      <c r="M184" s="148"/>
      <c r="N184" s="148"/>
      <c r="O184" s="175"/>
      <c r="P184" s="148"/>
      <c r="Q184" s="148"/>
      <c r="R184" s="148"/>
      <c r="S184" s="148"/>
      <c r="T184" s="148"/>
      <c r="U184" s="148"/>
      <c r="V184" s="148"/>
      <c r="W184" s="148"/>
      <c r="X184" s="148"/>
      <c r="Y184" s="148"/>
      <c r="Z184" s="148"/>
    </row>
    <row r="185" ht="15.75" customHeight="1">
      <c r="A185" s="148"/>
      <c r="B185" s="148"/>
      <c r="C185" s="148"/>
      <c r="D185" s="175"/>
      <c r="E185" s="175"/>
      <c r="F185" s="175"/>
      <c r="G185" s="148"/>
      <c r="H185" s="148"/>
      <c r="I185" s="175"/>
      <c r="J185" s="175"/>
      <c r="K185" s="175"/>
      <c r="L185" s="148"/>
      <c r="M185" s="148"/>
      <c r="N185" s="148"/>
      <c r="O185" s="175"/>
      <c r="P185" s="148"/>
      <c r="Q185" s="148"/>
      <c r="R185" s="148"/>
      <c r="S185" s="148"/>
      <c r="T185" s="148"/>
      <c r="U185" s="148"/>
      <c r="V185" s="148"/>
      <c r="W185" s="148"/>
      <c r="X185" s="148"/>
      <c r="Y185" s="148"/>
      <c r="Z185" s="148"/>
    </row>
    <row r="186" ht="15.75" customHeight="1">
      <c r="A186" s="148"/>
      <c r="B186" s="148"/>
      <c r="C186" s="148"/>
      <c r="D186" s="175"/>
      <c r="E186" s="175"/>
      <c r="F186" s="175"/>
      <c r="G186" s="148"/>
      <c r="H186" s="148"/>
      <c r="I186" s="175"/>
      <c r="J186" s="175"/>
      <c r="K186" s="175"/>
      <c r="L186" s="148"/>
      <c r="M186" s="148"/>
      <c r="N186" s="148"/>
      <c r="O186" s="175"/>
      <c r="P186" s="148"/>
      <c r="Q186" s="148"/>
      <c r="R186" s="148"/>
      <c r="S186" s="148"/>
      <c r="T186" s="148"/>
      <c r="U186" s="148"/>
      <c r="V186" s="148"/>
      <c r="W186" s="148"/>
      <c r="X186" s="148"/>
      <c r="Y186" s="148"/>
      <c r="Z186" s="148"/>
    </row>
    <row r="187" ht="15.75" customHeight="1">
      <c r="A187" s="148"/>
      <c r="B187" s="148"/>
      <c r="C187" s="148"/>
      <c r="D187" s="175"/>
      <c r="E187" s="175"/>
      <c r="F187" s="175"/>
      <c r="G187" s="148"/>
      <c r="H187" s="148"/>
      <c r="I187" s="175"/>
      <c r="J187" s="175"/>
      <c r="K187" s="175"/>
      <c r="L187" s="148"/>
      <c r="M187" s="148"/>
      <c r="N187" s="148"/>
      <c r="O187" s="175"/>
      <c r="P187" s="148"/>
      <c r="Q187" s="148"/>
      <c r="R187" s="148"/>
      <c r="S187" s="148"/>
      <c r="T187" s="148"/>
      <c r="U187" s="148"/>
      <c r="V187" s="148"/>
      <c r="W187" s="148"/>
      <c r="X187" s="148"/>
      <c r="Y187" s="148"/>
      <c r="Z187" s="148"/>
    </row>
    <row r="188" ht="15.75" customHeight="1">
      <c r="A188" s="148"/>
      <c r="B188" s="148"/>
      <c r="C188" s="148"/>
      <c r="D188" s="175"/>
      <c r="E188" s="175"/>
      <c r="F188" s="175"/>
      <c r="G188" s="148"/>
      <c r="H188" s="148"/>
      <c r="I188" s="175"/>
      <c r="J188" s="175"/>
      <c r="K188" s="175"/>
      <c r="L188" s="148"/>
      <c r="M188" s="148"/>
      <c r="N188" s="148"/>
      <c r="O188" s="175"/>
      <c r="P188" s="148"/>
      <c r="Q188" s="148"/>
      <c r="R188" s="148"/>
      <c r="S188" s="148"/>
      <c r="T188" s="148"/>
      <c r="U188" s="148"/>
      <c r="V188" s="148"/>
      <c r="W188" s="148"/>
      <c r="X188" s="148"/>
      <c r="Y188" s="148"/>
      <c r="Z188" s="148"/>
    </row>
    <row r="189" ht="15.75" customHeight="1">
      <c r="A189" s="148"/>
      <c r="B189" s="148"/>
      <c r="C189" s="148"/>
      <c r="D189" s="175"/>
      <c r="E189" s="175"/>
      <c r="F189" s="175"/>
      <c r="G189" s="148"/>
      <c r="H189" s="148"/>
      <c r="I189" s="175"/>
      <c r="J189" s="175"/>
      <c r="K189" s="175"/>
      <c r="L189" s="148"/>
      <c r="M189" s="148"/>
      <c r="N189" s="148"/>
      <c r="O189" s="175"/>
      <c r="P189" s="148"/>
      <c r="Q189" s="148"/>
      <c r="R189" s="148"/>
      <c r="S189" s="148"/>
      <c r="T189" s="148"/>
      <c r="U189" s="148"/>
      <c r="V189" s="148"/>
      <c r="W189" s="148"/>
      <c r="X189" s="148"/>
      <c r="Y189" s="148"/>
      <c r="Z189" s="148"/>
    </row>
    <row r="190" ht="15.75" customHeight="1">
      <c r="A190" s="148"/>
      <c r="B190" s="148"/>
      <c r="C190" s="148"/>
      <c r="D190" s="175"/>
      <c r="E190" s="175"/>
      <c r="F190" s="175"/>
      <c r="G190" s="148"/>
      <c r="H190" s="148"/>
      <c r="I190" s="175"/>
      <c r="J190" s="175"/>
      <c r="K190" s="175"/>
      <c r="L190" s="148"/>
      <c r="M190" s="148"/>
      <c r="N190" s="148"/>
      <c r="O190" s="175"/>
      <c r="P190" s="148"/>
      <c r="Q190" s="148"/>
      <c r="R190" s="148"/>
      <c r="S190" s="148"/>
      <c r="T190" s="148"/>
      <c r="U190" s="148"/>
      <c r="V190" s="148"/>
      <c r="W190" s="148"/>
      <c r="X190" s="148"/>
      <c r="Y190" s="148"/>
      <c r="Z190" s="148"/>
    </row>
    <row r="191" ht="15.75" customHeight="1">
      <c r="A191" s="148"/>
      <c r="B191" s="148"/>
      <c r="C191" s="148"/>
      <c r="D191" s="175"/>
      <c r="E191" s="175"/>
      <c r="F191" s="175"/>
      <c r="G191" s="148"/>
      <c r="H191" s="148"/>
      <c r="I191" s="175"/>
      <c r="J191" s="175"/>
      <c r="K191" s="175"/>
      <c r="L191" s="148"/>
      <c r="M191" s="148"/>
      <c r="N191" s="148"/>
      <c r="O191" s="175"/>
      <c r="P191" s="148"/>
      <c r="Q191" s="148"/>
      <c r="R191" s="148"/>
      <c r="S191" s="148"/>
      <c r="T191" s="148"/>
      <c r="U191" s="148"/>
      <c r="V191" s="148"/>
      <c r="W191" s="148"/>
      <c r="X191" s="148"/>
      <c r="Y191" s="148"/>
      <c r="Z191" s="148"/>
    </row>
    <row r="192" ht="15.75" customHeight="1">
      <c r="A192" s="148"/>
      <c r="B192" s="148"/>
      <c r="C192" s="148"/>
      <c r="D192" s="175"/>
      <c r="E192" s="175"/>
      <c r="F192" s="175"/>
      <c r="G192" s="148"/>
      <c r="H192" s="148"/>
      <c r="I192" s="175"/>
      <c r="J192" s="175"/>
      <c r="K192" s="175"/>
      <c r="L192" s="148"/>
      <c r="M192" s="148"/>
      <c r="N192" s="148"/>
      <c r="O192" s="175"/>
      <c r="P192" s="148"/>
      <c r="Q192" s="148"/>
      <c r="R192" s="148"/>
      <c r="S192" s="148"/>
      <c r="T192" s="148"/>
      <c r="U192" s="148"/>
      <c r="V192" s="148"/>
      <c r="W192" s="148"/>
      <c r="X192" s="148"/>
      <c r="Y192" s="148"/>
      <c r="Z192" s="148"/>
    </row>
    <row r="193" ht="15.75" customHeight="1">
      <c r="A193" s="148"/>
      <c r="B193" s="148"/>
      <c r="C193" s="148"/>
      <c r="D193" s="175"/>
      <c r="E193" s="175"/>
      <c r="F193" s="175"/>
      <c r="G193" s="148"/>
      <c r="H193" s="148"/>
      <c r="I193" s="175"/>
      <c r="J193" s="175"/>
      <c r="K193" s="175"/>
      <c r="L193" s="148"/>
      <c r="M193" s="148"/>
      <c r="N193" s="148"/>
      <c r="O193" s="175"/>
      <c r="P193" s="148"/>
      <c r="Q193" s="148"/>
      <c r="R193" s="148"/>
      <c r="S193" s="148"/>
      <c r="T193" s="148"/>
      <c r="U193" s="148"/>
      <c r="V193" s="148"/>
      <c r="W193" s="148"/>
      <c r="X193" s="148"/>
      <c r="Y193" s="148"/>
      <c r="Z193" s="148"/>
    </row>
    <row r="194" ht="15.75" customHeight="1">
      <c r="A194" s="148"/>
      <c r="B194" s="148"/>
      <c r="C194" s="148"/>
      <c r="D194" s="175"/>
      <c r="E194" s="175"/>
      <c r="F194" s="175"/>
      <c r="G194" s="148"/>
      <c r="H194" s="148"/>
      <c r="I194" s="175"/>
      <c r="J194" s="175"/>
      <c r="K194" s="175"/>
      <c r="L194" s="148"/>
      <c r="M194" s="148"/>
      <c r="N194" s="148"/>
      <c r="O194" s="175"/>
      <c r="P194" s="148"/>
      <c r="Q194" s="148"/>
      <c r="R194" s="148"/>
      <c r="S194" s="148"/>
      <c r="T194" s="148"/>
      <c r="U194" s="148"/>
      <c r="V194" s="148"/>
      <c r="W194" s="148"/>
      <c r="X194" s="148"/>
      <c r="Y194" s="148"/>
      <c r="Z194" s="148"/>
    </row>
    <row r="195" ht="15.75" customHeight="1">
      <c r="A195" s="148"/>
      <c r="B195" s="148"/>
      <c r="C195" s="148"/>
      <c r="D195" s="175"/>
      <c r="E195" s="175"/>
      <c r="F195" s="175"/>
      <c r="G195" s="148"/>
      <c r="H195" s="148"/>
      <c r="I195" s="175"/>
      <c r="J195" s="175"/>
      <c r="K195" s="175"/>
      <c r="L195" s="148"/>
      <c r="M195" s="148"/>
      <c r="N195" s="148"/>
      <c r="O195" s="175"/>
      <c r="P195" s="148"/>
      <c r="Q195" s="148"/>
      <c r="R195" s="148"/>
      <c r="S195" s="148"/>
      <c r="T195" s="148"/>
      <c r="U195" s="148"/>
      <c r="V195" s="148"/>
      <c r="W195" s="148"/>
      <c r="X195" s="148"/>
      <c r="Y195" s="148"/>
      <c r="Z195" s="148"/>
    </row>
    <row r="196" ht="15.75" customHeight="1">
      <c r="A196" s="148"/>
      <c r="B196" s="148"/>
      <c r="C196" s="148"/>
      <c r="D196" s="175"/>
      <c r="E196" s="175"/>
      <c r="F196" s="175"/>
      <c r="G196" s="148"/>
      <c r="H196" s="148"/>
      <c r="I196" s="175"/>
      <c r="J196" s="175"/>
      <c r="K196" s="175"/>
      <c r="L196" s="148"/>
      <c r="M196" s="148"/>
      <c r="N196" s="148"/>
      <c r="O196" s="175"/>
      <c r="P196" s="148"/>
      <c r="Q196" s="148"/>
      <c r="R196" s="148"/>
      <c r="S196" s="148"/>
      <c r="T196" s="148"/>
      <c r="U196" s="148"/>
      <c r="V196" s="148"/>
      <c r="W196" s="148"/>
      <c r="X196" s="148"/>
      <c r="Y196" s="148"/>
      <c r="Z196" s="148"/>
    </row>
    <row r="197" ht="15.75" customHeight="1">
      <c r="A197" s="148"/>
      <c r="B197" s="148"/>
      <c r="C197" s="148"/>
      <c r="D197" s="175"/>
      <c r="E197" s="175"/>
      <c r="F197" s="175"/>
      <c r="G197" s="148"/>
      <c r="H197" s="148"/>
      <c r="I197" s="175"/>
      <c r="J197" s="175"/>
      <c r="K197" s="175"/>
      <c r="L197" s="148"/>
      <c r="M197" s="148"/>
      <c r="N197" s="148"/>
      <c r="O197" s="175"/>
      <c r="P197" s="148"/>
      <c r="Q197" s="148"/>
      <c r="R197" s="148"/>
      <c r="S197" s="148"/>
      <c r="T197" s="148"/>
      <c r="U197" s="148"/>
      <c r="V197" s="148"/>
      <c r="W197" s="148"/>
      <c r="X197" s="148"/>
      <c r="Y197" s="148"/>
      <c r="Z197" s="148"/>
    </row>
    <row r="198" ht="15.75" customHeight="1">
      <c r="A198" s="148"/>
      <c r="B198" s="148"/>
      <c r="C198" s="148"/>
      <c r="D198" s="175"/>
      <c r="E198" s="175"/>
      <c r="F198" s="175"/>
      <c r="G198" s="148"/>
      <c r="H198" s="148"/>
      <c r="I198" s="175"/>
      <c r="J198" s="175"/>
      <c r="K198" s="175"/>
      <c r="L198" s="148"/>
      <c r="M198" s="148"/>
      <c r="N198" s="148"/>
      <c r="O198" s="175"/>
      <c r="P198" s="148"/>
      <c r="Q198" s="148"/>
      <c r="R198" s="148"/>
      <c r="S198" s="148"/>
      <c r="T198" s="148"/>
      <c r="U198" s="148"/>
      <c r="V198" s="148"/>
      <c r="W198" s="148"/>
      <c r="X198" s="148"/>
      <c r="Y198" s="148"/>
      <c r="Z198" s="148"/>
    </row>
    <row r="199" ht="15.75" customHeight="1">
      <c r="A199" s="148"/>
      <c r="B199" s="148"/>
      <c r="C199" s="148"/>
      <c r="D199" s="175"/>
      <c r="E199" s="175"/>
      <c r="F199" s="175"/>
      <c r="G199" s="148"/>
      <c r="H199" s="148"/>
      <c r="I199" s="175"/>
      <c r="J199" s="175"/>
      <c r="K199" s="175"/>
      <c r="L199" s="148"/>
      <c r="M199" s="148"/>
      <c r="N199" s="148"/>
      <c r="O199" s="175"/>
      <c r="P199" s="148"/>
      <c r="Q199" s="148"/>
      <c r="R199" s="148"/>
      <c r="S199" s="148"/>
      <c r="T199" s="148"/>
      <c r="U199" s="148"/>
      <c r="V199" s="148"/>
      <c r="W199" s="148"/>
      <c r="X199" s="148"/>
      <c r="Y199" s="148"/>
      <c r="Z199" s="148"/>
    </row>
    <row r="200" ht="15.75" customHeight="1">
      <c r="A200" s="148"/>
      <c r="B200" s="148"/>
      <c r="C200" s="148"/>
      <c r="D200" s="175"/>
      <c r="E200" s="175"/>
      <c r="F200" s="175"/>
      <c r="G200" s="148"/>
      <c r="H200" s="148"/>
      <c r="I200" s="175"/>
      <c r="J200" s="175"/>
      <c r="K200" s="175"/>
      <c r="L200" s="148"/>
      <c r="M200" s="148"/>
      <c r="N200" s="148"/>
      <c r="O200" s="175"/>
      <c r="P200" s="148"/>
      <c r="Q200" s="148"/>
      <c r="R200" s="148"/>
      <c r="S200" s="148"/>
      <c r="T200" s="148"/>
      <c r="U200" s="148"/>
      <c r="V200" s="148"/>
      <c r="W200" s="148"/>
      <c r="X200" s="148"/>
      <c r="Y200" s="148"/>
      <c r="Z200" s="148"/>
    </row>
    <row r="201" ht="15.75" customHeight="1">
      <c r="A201" s="148"/>
      <c r="B201" s="148"/>
      <c r="C201" s="148"/>
      <c r="D201" s="175"/>
      <c r="E201" s="175"/>
      <c r="F201" s="175"/>
      <c r="G201" s="148"/>
      <c r="H201" s="148"/>
      <c r="I201" s="175"/>
      <c r="J201" s="175"/>
      <c r="K201" s="175"/>
      <c r="L201" s="148"/>
      <c r="M201" s="148"/>
      <c r="N201" s="148"/>
      <c r="O201" s="175"/>
      <c r="P201" s="148"/>
      <c r="Q201" s="148"/>
      <c r="R201" s="148"/>
      <c r="S201" s="148"/>
      <c r="T201" s="148"/>
      <c r="U201" s="148"/>
      <c r="V201" s="148"/>
      <c r="W201" s="148"/>
      <c r="X201" s="148"/>
      <c r="Y201" s="148"/>
      <c r="Z201" s="148"/>
    </row>
    <row r="202" ht="15.75" customHeight="1">
      <c r="A202" s="148"/>
      <c r="B202" s="148"/>
      <c r="C202" s="148"/>
      <c r="D202" s="175"/>
      <c r="E202" s="175"/>
      <c r="F202" s="175"/>
      <c r="G202" s="148"/>
      <c r="H202" s="148"/>
      <c r="I202" s="175"/>
      <c r="J202" s="175"/>
      <c r="K202" s="175"/>
      <c r="L202" s="148"/>
      <c r="M202" s="148"/>
      <c r="N202" s="148"/>
      <c r="O202" s="175"/>
      <c r="P202" s="148"/>
      <c r="Q202" s="148"/>
      <c r="R202" s="148"/>
      <c r="S202" s="148"/>
      <c r="T202" s="148"/>
      <c r="U202" s="148"/>
      <c r="V202" s="148"/>
      <c r="W202" s="148"/>
      <c r="X202" s="148"/>
      <c r="Y202" s="148"/>
      <c r="Z202" s="148"/>
    </row>
    <row r="203" ht="15.75" customHeight="1">
      <c r="A203" s="148"/>
      <c r="B203" s="148"/>
      <c r="C203" s="148"/>
      <c r="D203" s="175"/>
      <c r="E203" s="175"/>
      <c r="F203" s="175"/>
      <c r="G203" s="148"/>
      <c r="H203" s="148"/>
      <c r="I203" s="175"/>
      <c r="J203" s="175"/>
      <c r="K203" s="175"/>
      <c r="L203" s="148"/>
      <c r="M203" s="148"/>
      <c r="N203" s="148"/>
      <c r="O203" s="175"/>
      <c r="P203" s="148"/>
      <c r="Q203" s="148"/>
      <c r="R203" s="148"/>
      <c r="S203" s="148"/>
      <c r="T203" s="148"/>
      <c r="U203" s="148"/>
      <c r="V203" s="148"/>
      <c r="W203" s="148"/>
      <c r="X203" s="148"/>
      <c r="Y203" s="148"/>
      <c r="Z203" s="148"/>
    </row>
    <row r="204" ht="15.75" customHeight="1">
      <c r="A204" s="148"/>
      <c r="B204" s="148"/>
      <c r="C204" s="148"/>
      <c r="D204" s="175"/>
      <c r="E204" s="175"/>
      <c r="F204" s="175"/>
      <c r="G204" s="148"/>
      <c r="H204" s="148"/>
      <c r="I204" s="175"/>
      <c r="J204" s="175"/>
      <c r="K204" s="175"/>
      <c r="L204" s="148"/>
      <c r="M204" s="148"/>
      <c r="N204" s="148"/>
      <c r="O204" s="175"/>
      <c r="P204" s="148"/>
      <c r="Q204" s="148"/>
      <c r="R204" s="148"/>
      <c r="S204" s="148"/>
      <c r="T204" s="148"/>
      <c r="U204" s="148"/>
      <c r="V204" s="148"/>
      <c r="W204" s="148"/>
      <c r="X204" s="148"/>
      <c r="Y204" s="148"/>
      <c r="Z204" s="148"/>
    </row>
    <row r="205" ht="15.75" customHeight="1">
      <c r="A205" s="148"/>
      <c r="B205" s="148"/>
      <c r="C205" s="148"/>
      <c r="D205" s="175"/>
      <c r="E205" s="175"/>
      <c r="F205" s="175"/>
      <c r="G205" s="148"/>
      <c r="H205" s="148"/>
      <c r="I205" s="175"/>
      <c r="J205" s="175"/>
      <c r="K205" s="175"/>
      <c r="L205" s="148"/>
      <c r="M205" s="148"/>
      <c r="N205" s="148"/>
      <c r="O205" s="175"/>
      <c r="P205" s="148"/>
      <c r="Q205" s="148"/>
      <c r="R205" s="148"/>
      <c r="S205" s="148"/>
      <c r="T205" s="148"/>
      <c r="U205" s="148"/>
      <c r="V205" s="148"/>
      <c r="W205" s="148"/>
      <c r="X205" s="148"/>
      <c r="Y205" s="148"/>
      <c r="Z205" s="148"/>
    </row>
    <row r="206" ht="15.75" customHeight="1">
      <c r="A206" s="148"/>
      <c r="B206" s="148"/>
      <c r="C206" s="148"/>
      <c r="D206" s="175"/>
      <c r="E206" s="175"/>
      <c r="F206" s="175"/>
      <c r="G206" s="148"/>
      <c r="H206" s="148"/>
      <c r="I206" s="175"/>
      <c r="J206" s="175"/>
      <c r="K206" s="175"/>
      <c r="L206" s="148"/>
      <c r="M206" s="148"/>
      <c r="N206" s="148"/>
      <c r="O206" s="175"/>
      <c r="P206" s="148"/>
      <c r="Q206" s="148"/>
      <c r="R206" s="148"/>
      <c r="S206" s="148"/>
      <c r="T206" s="148"/>
      <c r="U206" s="148"/>
      <c r="V206" s="148"/>
      <c r="W206" s="148"/>
      <c r="X206" s="148"/>
      <c r="Y206" s="148"/>
      <c r="Z206" s="148"/>
    </row>
    <row r="207" ht="15.75" customHeight="1">
      <c r="A207" s="148"/>
      <c r="B207" s="148"/>
      <c r="C207" s="148"/>
      <c r="D207" s="175"/>
      <c r="E207" s="175"/>
      <c r="F207" s="175"/>
      <c r="G207" s="148"/>
      <c r="H207" s="148"/>
      <c r="I207" s="175"/>
      <c r="J207" s="175"/>
      <c r="K207" s="175"/>
      <c r="L207" s="148"/>
      <c r="M207" s="148"/>
      <c r="N207" s="148"/>
      <c r="O207" s="175"/>
      <c r="P207" s="148"/>
      <c r="Q207" s="148"/>
      <c r="R207" s="148"/>
      <c r="S207" s="148"/>
      <c r="T207" s="148"/>
      <c r="U207" s="148"/>
      <c r="V207" s="148"/>
      <c r="W207" s="148"/>
      <c r="X207" s="148"/>
      <c r="Y207" s="148"/>
      <c r="Z207" s="148"/>
    </row>
    <row r="208" ht="15.75" customHeight="1">
      <c r="A208" s="148"/>
      <c r="B208" s="148"/>
      <c r="C208" s="148"/>
      <c r="D208" s="175"/>
      <c r="E208" s="175"/>
      <c r="F208" s="175"/>
      <c r="G208" s="148"/>
      <c r="H208" s="148"/>
      <c r="I208" s="175"/>
      <c r="J208" s="175"/>
      <c r="K208" s="175"/>
      <c r="L208" s="148"/>
      <c r="M208" s="148"/>
      <c r="N208" s="148"/>
      <c r="O208" s="175"/>
      <c r="P208" s="148"/>
      <c r="Q208" s="148"/>
      <c r="R208" s="148"/>
      <c r="S208" s="148"/>
      <c r="T208" s="148"/>
      <c r="U208" s="148"/>
      <c r="V208" s="148"/>
      <c r="W208" s="148"/>
      <c r="X208" s="148"/>
      <c r="Y208" s="148"/>
      <c r="Z208" s="148"/>
    </row>
    <row r="209" ht="15.75" customHeight="1">
      <c r="A209" s="148"/>
      <c r="B209" s="148"/>
      <c r="C209" s="148"/>
      <c r="D209" s="175"/>
      <c r="E209" s="175"/>
      <c r="F209" s="175"/>
      <c r="G209" s="148"/>
      <c r="H209" s="148"/>
      <c r="I209" s="175"/>
      <c r="J209" s="175"/>
      <c r="K209" s="175"/>
      <c r="L209" s="148"/>
      <c r="M209" s="148"/>
      <c r="N209" s="148"/>
      <c r="O209" s="175"/>
      <c r="P209" s="148"/>
      <c r="Q209" s="148"/>
      <c r="R209" s="148"/>
      <c r="S209" s="148"/>
      <c r="T209" s="148"/>
      <c r="U209" s="148"/>
      <c r="V209" s="148"/>
      <c r="W209" s="148"/>
      <c r="X209" s="148"/>
      <c r="Y209" s="148"/>
      <c r="Z209" s="148"/>
    </row>
    <row r="210" ht="15.75" customHeight="1">
      <c r="A210" s="148"/>
      <c r="B210" s="148"/>
      <c r="C210" s="148"/>
      <c r="D210" s="175"/>
      <c r="E210" s="175"/>
      <c r="F210" s="175"/>
      <c r="G210" s="148"/>
      <c r="H210" s="148"/>
      <c r="I210" s="175"/>
      <c r="J210" s="175"/>
      <c r="K210" s="175"/>
      <c r="L210" s="148"/>
      <c r="M210" s="148"/>
      <c r="N210" s="148"/>
      <c r="O210" s="175"/>
      <c r="P210" s="148"/>
      <c r="Q210" s="148"/>
      <c r="R210" s="148"/>
      <c r="S210" s="148"/>
      <c r="T210" s="148"/>
      <c r="U210" s="148"/>
      <c r="V210" s="148"/>
      <c r="W210" s="148"/>
      <c r="X210" s="148"/>
      <c r="Y210" s="148"/>
      <c r="Z210" s="148"/>
    </row>
    <row r="211" ht="15.75" customHeight="1">
      <c r="A211" s="148"/>
      <c r="B211" s="148"/>
      <c r="C211" s="148"/>
      <c r="D211" s="175"/>
      <c r="E211" s="175"/>
      <c r="F211" s="175"/>
      <c r="G211" s="148"/>
      <c r="H211" s="148"/>
      <c r="I211" s="175"/>
      <c r="J211" s="175"/>
      <c r="K211" s="175"/>
      <c r="L211" s="148"/>
      <c r="M211" s="148"/>
      <c r="N211" s="148"/>
      <c r="O211" s="175"/>
      <c r="P211" s="148"/>
      <c r="Q211" s="148"/>
      <c r="R211" s="148"/>
      <c r="S211" s="148"/>
      <c r="T211" s="148"/>
      <c r="U211" s="148"/>
      <c r="V211" s="148"/>
      <c r="W211" s="148"/>
      <c r="X211" s="148"/>
      <c r="Y211" s="148"/>
      <c r="Z211" s="148"/>
    </row>
    <row r="212" ht="15.75" customHeight="1">
      <c r="A212" s="148"/>
      <c r="B212" s="148"/>
      <c r="C212" s="148"/>
      <c r="D212" s="175"/>
      <c r="E212" s="175"/>
      <c r="F212" s="175"/>
      <c r="G212" s="148"/>
      <c r="H212" s="148"/>
      <c r="I212" s="175"/>
      <c r="J212" s="175"/>
      <c r="K212" s="175"/>
      <c r="L212" s="148"/>
      <c r="M212" s="148"/>
      <c r="N212" s="148"/>
      <c r="O212" s="175"/>
      <c r="P212" s="148"/>
      <c r="Q212" s="148"/>
      <c r="R212" s="148"/>
      <c r="S212" s="148"/>
      <c r="T212" s="148"/>
      <c r="U212" s="148"/>
      <c r="V212" s="148"/>
      <c r="W212" s="148"/>
      <c r="X212" s="148"/>
      <c r="Y212" s="148"/>
      <c r="Z212" s="148"/>
    </row>
    <row r="213" ht="15.75" customHeight="1">
      <c r="A213" s="148"/>
      <c r="B213" s="148"/>
      <c r="C213" s="148"/>
      <c r="D213" s="175"/>
      <c r="E213" s="175"/>
      <c r="F213" s="175"/>
      <c r="G213" s="148"/>
      <c r="H213" s="148"/>
      <c r="I213" s="175"/>
      <c r="J213" s="175"/>
      <c r="K213" s="175"/>
      <c r="L213" s="148"/>
      <c r="M213" s="148"/>
      <c r="N213" s="148"/>
      <c r="O213" s="175"/>
      <c r="P213" s="148"/>
      <c r="Q213" s="148"/>
      <c r="R213" s="148"/>
      <c r="S213" s="148"/>
      <c r="T213" s="148"/>
      <c r="U213" s="148"/>
      <c r="V213" s="148"/>
      <c r="W213" s="148"/>
      <c r="X213" s="148"/>
      <c r="Y213" s="148"/>
      <c r="Z213" s="148"/>
    </row>
    <row r="214" ht="15.75" customHeight="1">
      <c r="A214" s="148"/>
      <c r="B214" s="148"/>
      <c r="C214" s="148"/>
      <c r="D214" s="175"/>
      <c r="E214" s="175"/>
      <c r="F214" s="175"/>
      <c r="G214" s="148"/>
      <c r="H214" s="148"/>
      <c r="I214" s="175"/>
      <c r="J214" s="175"/>
      <c r="K214" s="175"/>
      <c r="L214" s="148"/>
      <c r="M214" s="148"/>
      <c r="N214" s="148"/>
      <c r="O214" s="175"/>
      <c r="P214" s="148"/>
      <c r="Q214" s="148"/>
      <c r="R214" s="148"/>
      <c r="S214" s="148"/>
      <c r="T214" s="148"/>
      <c r="U214" s="148"/>
      <c r="V214" s="148"/>
      <c r="W214" s="148"/>
      <c r="X214" s="148"/>
      <c r="Y214" s="148"/>
      <c r="Z214" s="148"/>
    </row>
    <row r="215" ht="15.75" customHeight="1">
      <c r="A215" s="148"/>
      <c r="B215" s="148"/>
      <c r="C215" s="148"/>
      <c r="D215" s="175"/>
      <c r="E215" s="175"/>
      <c r="F215" s="175"/>
      <c r="G215" s="148"/>
      <c r="H215" s="148"/>
      <c r="I215" s="175"/>
      <c r="J215" s="175"/>
      <c r="K215" s="175"/>
      <c r="L215" s="148"/>
      <c r="M215" s="148"/>
      <c r="N215" s="148"/>
      <c r="O215" s="175"/>
      <c r="P215" s="148"/>
      <c r="Q215" s="148"/>
      <c r="R215" s="148"/>
      <c r="S215" s="148"/>
      <c r="T215" s="148"/>
      <c r="U215" s="148"/>
      <c r="V215" s="148"/>
      <c r="W215" s="148"/>
      <c r="X215" s="148"/>
      <c r="Y215" s="148"/>
      <c r="Z215" s="148"/>
    </row>
    <row r="216" ht="15.75" customHeight="1">
      <c r="A216" s="148"/>
      <c r="B216" s="148"/>
      <c r="C216" s="148"/>
      <c r="D216" s="175"/>
      <c r="E216" s="175"/>
      <c r="F216" s="175"/>
      <c r="G216" s="148"/>
      <c r="H216" s="148"/>
      <c r="I216" s="175"/>
      <c r="J216" s="175"/>
      <c r="K216" s="175"/>
      <c r="L216" s="148"/>
      <c r="M216" s="148"/>
      <c r="N216" s="148"/>
      <c r="O216" s="175"/>
      <c r="P216" s="148"/>
      <c r="Q216" s="148"/>
      <c r="R216" s="148"/>
      <c r="S216" s="148"/>
      <c r="T216" s="148"/>
      <c r="U216" s="148"/>
      <c r="V216" s="148"/>
      <c r="W216" s="148"/>
      <c r="X216" s="148"/>
      <c r="Y216" s="148"/>
      <c r="Z216" s="148"/>
    </row>
    <row r="217" ht="15.75" customHeight="1">
      <c r="A217" s="148"/>
      <c r="B217" s="148"/>
      <c r="C217" s="148"/>
      <c r="D217" s="175"/>
      <c r="E217" s="175"/>
      <c r="F217" s="175"/>
      <c r="G217" s="148"/>
      <c r="H217" s="148"/>
      <c r="I217" s="175"/>
      <c r="J217" s="175"/>
      <c r="K217" s="175"/>
      <c r="L217" s="148"/>
      <c r="M217" s="148"/>
      <c r="N217" s="148"/>
      <c r="O217" s="175"/>
      <c r="P217" s="148"/>
      <c r="Q217" s="148"/>
      <c r="R217" s="148"/>
      <c r="S217" s="148"/>
      <c r="T217" s="148"/>
      <c r="U217" s="148"/>
      <c r="V217" s="148"/>
      <c r="W217" s="148"/>
      <c r="X217" s="148"/>
      <c r="Y217" s="148"/>
      <c r="Z217" s="148"/>
    </row>
    <row r="218" ht="15.75" customHeight="1">
      <c r="A218" s="148"/>
      <c r="B218" s="148"/>
      <c r="C218" s="148"/>
      <c r="D218" s="175"/>
      <c r="E218" s="175"/>
      <c r="F218" s="175"/>
      <c r="G218" s="148"/>
      <c r="H218" s="148"/>
      <c r="I218" s="175"/>
      <c r="J218" s="175"/>
      <c r="K218" s="175"/>
      <c r="L218" s="148"/>
      <c r="M218" s="148"/>
      <c r="N218" s="148"/>
      <c r="O218" s="175"/>
      <c r="P218" s="148"/>
      <c r="Q218" s="148"/>
      <c r="R218" s="148"/>
      <c r="S218" s="148"/>
      <c r="T218" s="148"/>
      <c r="U218" s="148"/>
      <c r="V218" s="148"/>
      <c r="W218" s="148"/>
      <c r="X218" s="148"/>
      <c r="Y218" s="148"/>
      <c r="Z218" s="148"/>
    </row>
    <row r="219" ht="15.75" customHeight="1">
      <c r="A219" s="148"/>
      <c r="B219" s="148"/>
      <c r="C219" s="148"/>
      <c r="D219" s="175"/>
      <c r="E219" s="175"/>
      <c r="F219" s="175"/>
      <c r="G219" s="148"/>
      <c r="H219" s="148"/>
      <c r="I219" s="175"/>
      <c r="J219" s="175"/>
      <c r="K219" s="175"/>
      <c r="L219" s="148"/>
      <c r="M219" s="148"/>
      <c r="N219" s="148"/>
      <c r="O219" s="175"/>
      <c r="P219" s="148"/>
      <c r="Q219" s="148"/>
      <c r="R219" s="148"/>
      <c r="S219" s="148"/>
      <c r="T219" s="148"/>
      <c r="U219" s="148"/>
      <c r="V219" s="148"/>
      <c r="W219" s="148"/>
      <c r="X219" s="148"/>
      <c r="Y219" s="148"/>
      <c r="Z219" s="148"/>
    </row>
    <row r="220" ht="15.75" customHeight="1">
      <c r="A220" s="148"/>
      <c r="B220" s="148"/>
      <c r="C220" s="148"/>
      <c r="D220" s="175"/>
      <c r="E220" s="175"/>
      <c r="F220" s="175"/>
      <c r="G220" s="148"/>
      <c r="H220" s="148"/>
      <c r="I220" s="175"/>
      <c r="J220" s="175"/>
      <c r="K220" s="175"/>
      <c r="L220" s="148"/>
      <c r="M220" s="148"/>
      <c r="N220" s="148"/>
      <c r="O220" s="175"/>
      <c r="P220" s="148"/>
      <c r="Q220" s="148"/>
      <c r="R220" s="148"/>
      <c r="S220" s="148"/>
      <c r="T220" s="148"/>
      <c r="U220" s="148"/>
      <c r="V220" s="148"/>
      <c r="W220" s="148"/>
      <c r="X220" s="148"/>
      <c r="Y220" s="148"/>
      <c r="Z220" s="14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I3:N3"/>
    <mergeCell ref="O3:S3"/>
    <mergeCell ref="T3:Y3"/>
    <mergeCell ref="Z3:Z5"/>
    <mergeCell ref="T4:U4"/>
    <mergeCell ref="V4:Y4"/>
    <mergeCell ref="I4:J4"/>
    <mergeCell ref="K4:N4"/>
    <mergeCell ref="O4:P4"/>
    <mergeCell ref="Q4:S4"/>
    <mergeCell ref="A1:Z2"/>
    <mergeCell ref="A3:A5"/>
    <mergeCell ref="B3:C4"/>
    <mergeCell ref="D3:D5"/>
    <mergeCell ref="E3:E5"/>
    <mergeCell ref="F3:F5"/>
    <mergeCell ref="G3:H4"/>
  </mergeCells>
  <printOptions/>
  <pageMargins bottom="0.75" footer="0.0" header="0.0" left="0.7" right="0.7" top="0.75"/>
  <pageSetup scale="32"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29"/>
    <col customWidth="1" min="2" max="2" width="40.57"/>
    <col customWidth="1" min="3" max="3" width="6.71"/>
    <col customWidth="1" min="4" max="4" width="11.29"/>
    <col customWidth="1" min="5" max="5" width="11.86"/>
    <col customWidth="1" min="6" max="6" width="14.14"/>
    <col customWidth="1" min="7" max="7" width="12.86"/>
    <col customWidth="1" min="8" max="8" width="12.57"/>
    <col customWidth="1" min="9" max="26" width="9.14"/>
  </cols>
  <sheetData>
    <row r="1">
      <c r="A1" s="731" t="s">
        <v>1767</v>
      </c>
      <c r="B1" s="2"/>
      <c r="C1" s="2"/>
      <c r="D1" s="2"/>
      <c r="E1" s="2"/>
      <c r="F1" s="2"/>
      <c r="G1" s="2"/>
      <c r="H1" s="3"/>
      <c r="I1" s="732"/>
      <c r="J1" s="732"/>
      <c r="K1" s="732"/>
      <c r="L1" s="732"/>
      <c r="M1" s="732"/>
      <c r="N1" s="732"/>
      <c r="O1" s="732"/>
      <c r="P1" s="732"/>
      <c r="Q1" s="732"/>
      <c r="R1" s="732"/>
      <c r="S1" s="732"/>
      <c r="T1" s="732"/>
      <c r="U1" s="732"/>
      <c r="V1" s="732"/>
      <c r="W1" s="732"/>
      <c r="X1" s="732"/>
      <c r="Y1" s="732"/>
      <c r="Z1" s="732"/>
    </row>
    <row r="2">
      <c r="A2" s="362" t="s">
        <v>1768</v>
      </c>
      <c r="B2" s="2"/>
      <c r="C2" s="2"/>
      <c r="D2" s="2"/>
      <c r="E2" s="2"/>
      <c r="F2" s="3"/>
      <c r="G2" s="733">
        <f>+'Summary E'!M1</f>
        <v>46190</v>
      </c>
      <c r="H2" s="3"/>
      <c r="I2" s="175"/>
      <c r="J2" s="175"/>
      <c r="K2" s="175"/>
      <c r="L2" s="175"/>
      <c r="M2" s="175"/>
      <c r="N2" s="175"/>
      <c r="O2" s="175"/>
      <c r="P2" s="175"/>
      <c r="Q2" s="175"/>
      <c r="R2" s="175"/>
      <c r="S2" s="175"/>
      <c r="T2" s="175"/>
      <c r="U2" s="175"/>
      <c r="V2" s="175"/>
      <c r="W2" s="175"/>
      <c r="X2" s="175"/>
      <c r="Y2" s="175"/>
      <c r="Z2" s="175"/>
    </row>
    <row r="3">
      <c r="A3" s="109" t="s">
        <v>181</v>
      </c>
      <c r="B3" s="109" t="s">
        <v>1769</v>
      </c>
      <c r="C3" s="109" t="s">
        <v>6</v>
      </c>
      <c r="D3" s="109" t="s">
        <v>1770</v>
      </c>
      <c r="E3" s="109" t="s">
        <v>1771</v>
      </c>
      <c r="F3" s="109" t="s">
        <v>1772</v>
      </c>
      <c r="G3" s="734" t="s">
        <v>1641</v>
      </c>
      <c r="H3" s="735" t="s">
        <v>11</v>
      </c>
      <c r="I3" s="175"/>
      <c r="J3" s="175"/>
      <c r="K3" s="175"/>
      <c r="L3" s="175"/>
      <c r="M3" s="175"/>
      <c r="N3" s="175"/>
      <c r="O3" s="175"/>
      <c r="P3" s="175"/>
      <c r="Q3" s="175"/>
      <c r="R3" s="175"/>
      <c r="S3" s="175"/>
      <c r="T3" s="175"/>
      <c r="U3" s="175"/>
      <c r="V3" s="175"/>
      <c r="W3" s="175"/>
      <c r="X3" s="175"/>
      <c r="Y3" s="175"/>
      <c r="Z3" s="175"/>
    </row>
    <row r="4">
      <c r="A4" s="163">
        <v>1.0</v>
      </c>
      <c r="B4" s="736" t="s">
        <v>1773</v>
      </c>
      <c r="C4" s="163"/>
      <c r="D4" s="737"/>
      <c r="E4" s="737"/>
      <c r="F4" s="737"/>
      <c r="G4" s="738"/>
      <c r="H4" s="739"/>
      <c r="I4" s="175"/>
      <c r="J4" s="175"/>
      <c r="K4" s="175"/>
      <c r="L4" s="175"/>
      <c r="M4" s="175"/>
      <c r="N4" s="175"/>
      <c r="O4" s="175"/>
      <c r="P4" s="175"/>
      <c r="Q4" s="175"/>
      <c r="R4" s="175"/>
      <c r="S4" s="175"/>
      <c r="T4" s="175"/>
      <c r="U4" s="175"/>
      <c r="V4" s="175"/>
      <c r="W4" s="175"/>
      <c r="X4" s="175"/>
      <c r="Y4" s="175"/>
      <c r="Z4" s="175"/>
    </row>
    <row r="5">
      <c r="A5" s="163"/>
      <c r="B5" s="185" t="s">
        <v>1774</v>
      </c>
      <c r="C5" s="163" t="s">
        <v>1775</v>
      </c>
      <c r="D5" s="737">
        <v>648.0</v>
      </c>
      <c r="E5" s="737">
        <v>812.0</v>
      </c>
      <c r="F5" s="737">
        <f t="shared" ref="F5:F8" si="1">+D5-E5</f>
        <v>-164</v>
      </c>
      <c r="G5" s="738">
        <v>540.0</v>
      </c>
      <c r="H5" s="739">
        <f>+E5-G5-H7</f>
        <v>170</v>
      </c>
      <c r="I5" s="175"/>
      <c r="J5" s="175"/>
      <c r="K5" s="175"/>
      <c r="L5" s="175"/>
      <c r="M5" s="175"/>
      <c r="N5" s="175"/>
      <c r="O5" s="175"/>
      <c r="P5" s="175"/>
      <c r="Q5" s="175"/>
      <c r="R5" s="175"/>
      <c r="S5" s="175"/>
      <c r="T5" s="175"/>
      <c r="U5" s="175"/>
      <c r="V5" s="175"/>
      <c r="W5" s="175"/>
      <c r="X5" s="175"/>
      <c r="Y5" s="175"/>
      <c r="Z5" s="175"/>
    </row>
    <row r="6">
      <c r="A6" s="163"/>
      <c r="B6" s="185" t="s">
        <v>1776</v>
      </c>
      <c r="C6" s="163" t="s">
        <v>1775</v>
      </c>
      <c r="D6" s="737">
        <v>2400.0</v>
      </c>
      <c r="E6" s="737">
        <v>2397.0</v>
      </c>
      <c r="F6" s="737">
        <f t="shared" si="1"/>
        <v>3</v>
      </c>
      <c r="G6" s="738">
        <v>1596.0</v>
      </c>
      <c r="H6" s="739">
        <f>+E6-G6</f>
        <v>801</v>
      </c>
      <c r="I6" s="175"/>
      <c r="J6" s="175"/>
      <c r="K6" s="175"/>
      <c r="L6" s="175"/>
      <c r="M6" s="175"/>
      <c r="N6" s="175"/>
      <c r="O6" s="175"/>
      <c r="P6" s="175"/>
      <c r="Q6" s="175"/>
      <c r="R6" s="175"/>
      <c r="S6" s="175"/>
      <c r="T6" s="175"/>
      <c r="U6" s="175"/>
      <c r="V6" s="175"/>
      <c r="W6" s="175"/>
      <c r="X6" s="175"/>
      <c r="Y6" s="175"/>
      <c r="Z6" s="175"/>
    </row>
    <row r="7">
      <c r="A7" s="163"/>
      <c r="B7" s="185" t="s">
        <v>1777</v>
      </c>
      <c r="C7" s="163" t="s">
        <v>1775</v>
      </c>
      <c r="D7" s="737">
        <v>129.0</v>
      </c>
      <c r="E7" s="737"/>
      <c r="F7" s="737">
        <f t="shared" si="1"/>
        <v>129</v>
      </c>
      <c r="G7" s="738">
        <v>102.0</v>
      </c>
      <c r="H7" s="739">
        <f>+G7</f>
        <v>102</v>
      </c>
      <c r="I7" s="175"/>
      <c r="J7" s="175"/>
      <c r="K7" s="175"/>
      <c r="L7" s="175"/>
      <c r="M7" s="175"/>
      <c r="N7" s="175"/>
      <c r="O7" s="175"/>
      <c r="P7" s="175"/>
      <c r="Q7" s="175"/>
      <c r="R7" s="175"/>
      <c r="S7" s="175"/>
      <c r="T7" s="175"/>
      <c r="U7" s="175"/>
      <c r="V7" s="175"/>
      <c r="W7" s="175"/>
      <c r="X7" s="175"/>
      <c r="Y7" s="175"/>
      <c r="Z7" s="175"/>
    </row>
    <row r="8">
      <c r="A8" s="163">
        <v>2.0</v>
      </c>
      <c r="B8" s="736" t="s">
        <v>1778</v>
      </c>
      <c r="C8" s="163" t="s">
        <v>817</v>
      </c>
      <c r="D8" s="740">
        <v>946.35384</v>
      </c>
      <c r="E8" s="737">
        <v>946.208</v>
      </c>
      <c r="F8" s="740">
        <f t="shared" si="1"/>
        <v>0.14584</v>
      </c>
      <c r="G8" s="738">
        <f>G18*12</f>
        <v>806.676</v>
      </c>
      <c r="H8" s="739">
        <f>+E8-G8</f>
        <v>139.532</v>
      </c>
      <c r="I8" s="175"/>
      <c r="J8" s="175"/>
      <c r="K8" s="175"/>
      <c r="L8" s="175"/>
      <c r="M8" s="175"/>
      <c r="N8" s="175"/>
      <c r="O8" s="175"/>
      <c r="P8" s="175"/>
      <c r="Q8" s="175"/>
      <c r="R8" s="175"/>
      <c r="S8" s="175"/>
      <c r="T8" s="175"/>
      <c r="U8" s="175"/>
      <c r="V8" s="175"/>
      <c r="W8" s="175"/>
      <c r="X8" s="175"/>
      <c r="Y8" s="175"/>
      <c r="Z8" s="175"/>
    </row>
    <row r="9">
      <c r="A9" s="163">
        <v>3.0</v>
      </c>
      <c r="B9" s="736" t="s">
        <v>1779</v>
      </c>
      <c r="C9" s="163"/>
      <c r="D9" s="737"/>
      <c r="E9" s="737"/>
      <c r="F9" s="737"/>
      <c r="G9" s="738"/>
      <c r="H9" s="739"/>
      <c r="I9" s="175"/>
      <c r="J9" s="175"/>
      <c r="K9" s="175"/>
      <c r="L9" s="175"/>
      <c r="M9" s="175"/>
      <c r="N9" s="175"/>
      <c r="O9" s="175"/>
      <c r="P9" s="175"/>
      <c r="Q9" s="175"/>
      <c r="R9" s="175"/>
      <c r="S9" s="175"/>
      <c r="T9" s="175"/>
      <c r="U9" s="175"/>
      <c r="V9" s="175"/>
      <c r="W9" s="175"/>
      <c r="X9" s="175"/>
      <c r="Y9" s="175"/>
      <c r="Z9" s="175"/>
    </row>
    <row r="10">
      <c r="A10" s="163"/>
      <c r="B10" s="185" t="s">
        <v>1780</v>
      </c>
      <c r="C10" s="163" t="s">
        <v>1781</v>
      </c>
      <c r="D10" s="737">
        <v>648.0</v>
      </c>
      <c r="E10" s="737">
        <v>648.0</v>
      </c>
      <c r="F10" s="737">
        <f t="shared" ref="F10:F18" si="2">+D10-E10</f>
        <v>0</v>
      </c>
      <c r="G10" s="738">
        <v>534.0</v>
      </c>
      <c r="H10" s="739">
        <f t="shared" ref="H10:H18" si="3">+E10-G10</f>
        <v>114</v>
      </c>
      <c r="I10" s="175"/>
      <c r="J10" s="175"/>
      <c r="K10" s="175"/>
      <c r="L10" s="175"/>
      <c r="M10" s="175"/>
      <c r="N10" s="175"/>
      <c r="O10" s="175"/>
      <c r="P10" s="175"/>
      <c r="Q10" s="175"/>
      <c r="R10" s="175"/>
      <c r="S10" s="175"/>
      <c r="T10" s="175"/>
      <c r="U10" s="175"/>
      <c r="V10" s="175"/>
      <c r="W10" s="175"/>
      <c r="X10" s="175"/>
      <c r="Y10" s="175"/>
      <c r="Z10" s="175"/>
    </row>
    <row r="11">
      <c r="A11" s="163"/>
      <c r="B11" s="185" t="s">
        <v>1782</v>
      </c>
      <c r="C11" s="163" t="s">
        <v>1781</v>
      </c>
      <c r="D11" s="737">
        <v>1200.0</v>
      </c>
      <c r="E11" s="737">
        <v>1200.0</v>
      </c>
      <c r="F11" s="737">
        <f t="shared" si="2"/>
        <v>0</v>
      </c>
      <c r="G11" s="738">
        <v>786.0</v>
      </c>
      <c r="H11" s="739">
        <f t="shared" si="3"/>
        <v>414</v>
      </c>
      <c r="I11" s="175"/>
      <c r="J11" s="175"/>
      <c r="K11" s="175"/>
      <c r="L11" s="175"/>
      <c r="M11" s="175"/>
      <c r="N11" s="175"/>
      <c r="O11" s="175"/>
      <c r="P11" s="175"/>
      <c r="Q11" s="175"/>
      <c r="R11" s="175"/>
      <c r="S11" s="175"/>
      <c r="T11" s="175"/>
      <c r="U11" s="175"/>
      <c r="V11" s="175"/>
      <c r="W11" s="175"/>
      <c r="X11" s="175"/>
      <c r="Y11" s="175"/>
      <c r="Z11" s="175"/>
    </row>
    <row r="12">
      <c r="A12" s="163"/>
      <c r="B12" s="185" t="s">
        <v>1783</v>
      </c>
      <c r="C12" s="163" t="s">
        <v>1781</v>
      </c>
      <c r="D12" s="737">
        <v>129.0</v>
      </c>
      <c r="E12" s="737">
        <v>129.0</v>
      </c>
      <c r="F12" s="737">
        <f t="shared" si="2"/>
        <v>0</v>
      </c>
      <c r="G12" s="738">
        <v>102.0</v>
      </c>
      <c r="H12" s="739">
        <f t="shared" si="3"/>
        <v>27</v>
      </c>
      <c r="I12" s="175"/>
      <c r="J12" s="175"/>
      <c r="K12" s="175"/>
      <c r="L12" s="175"/>
      <c r="M12" s="175"/>
      <c r="N12" s="175"/>
      <c r="O12" s="175"/>
      <c r="P12" s="175"/>
      <c r="Q12" s="175"/>
      <c r="R12" s="175"/>
      <c r="S12" s="175"/>
      <c r="T12" s="175"/>
      <c r="U12" s="175"/>
      <c r="V12" s="175"/>
      <c r="W12" s="175"/>
      <c r="X12" s="175"/>
      <c r="Y12" s="175"/>
      <c r="Z12" s="175"/>
    </row>
    <row r="13">
      <c r="A13" s="163"/>
      <c r="B13" s="185" t="s">
        <v>1784</v>
      </c>
      <c r="C13" s="163" t="s">
        <v>1775</v>
      </c>
      <c r="D13" s="737">
        <v>8964.0</v>
      </c>
      <c r="E13" s="737">
        <v>8964.0</v>
      </c>
      <c r="F13" s="737">
        <f t="shared" si="2"/>
        <v>0</v>
      </c>
      <c r="G13" s="738">
        <v>6552.0</v>
      </c>
      <c r="H13" s="739">
        <f t="shared" si="3"/>
        <v>2412</v>
      </c>
      <c r="I13" s="175"/>
      <c r="J13" s="175"/>
      <c r="K13" s="175"/>
      <c r="L13" s="175"/>
      <c r="M13" s="175"/>
      <c r="N13" s="175"/>
      <c r="O13" s="175"/>
      <c r="P13" s="175"/>
      <c r="Q13" s="175"/>
      <c r="R13" s="175"/>
      <c r="S13" s="175"/>
      <c r="T13" s="175"/>
      <c r="U13" s="175"/>
      <c r="V13" s="175"/>
      <c r="W13" s="175"/>
      <c r="X13" s="175"/>
      <c r="Y13" s="175"/>
      <c r="Z13" s="175"/>
    </row>
    <row r="14">
      <c r="A14" s="163"/>
      <c r="B14" s="185" t="s">
        <v>1785</v>
      </c>
      <c r="C14" s="163" t="s">
        <v>1775</v>
      </c>
      <c r="D14" s="737">
        <v>1770.0</v>
      </c>
      <c r="E14" s="737">
        <v>1668.0</v>
      </c>
      <c r="F14" s="737">
        <f t="shared" si="2"/>
        <v>102</v>
      </c>
      <c r="G14" s="738">
        <v>975.0</v>
      </c>
      <c r="H14" s="739">
        <f t="shared" si="3"/>
        <v>693</v>
      </c>
      <c r="I14" s="175"/>
      <c r="J14" s="175"/>
      <c r="K14" s="175"/>
      <c r="L14" s="175"/>
      <c r="M14" s="175"/>
      <c r="N14" s="175"/>
      <c r="O14" s="175"/>
      <c r="P14" s="175"/>
      <c r="Q14" s="175"/>
      <c r="R14" s="175"/>
      <c r="S14" s="175"/>
      <c r="T14" s="175"/>
      <c r="U14" s="175"/>
      <c r="V14" s="175"/>
      <c r="W14" s="175"/>
      <c r="X14" s="175"/>
      <c r="Y14" s="175"/>
      <c r="Z14" s="175"/>
    </row>
    <row r="15">
      <c r="A15" s="163"/>
      <c r="B15" s="185" t="s">
        <v>1786</v>
      </c>
      <c r="C15" s="163" t="s">
        <v>1775</v>
      </c>
      <c r="D15" s="737">
        <v>7554.0</v>
      </c>
      <c r="E15" s="737">
        <v>7552.0</v>
      </c>
      <c r="F15" s="737">
        <f t="shared" si="2"/>
        <v>2</v>
      </c>
      <c r="G15" s="738">
        <v>5718.0</v>
      </c>
      <c r="H15" s="739">
        <f t="shared" si="3"/>
        <v>1834</v>
      </c>
      <c r="I15" s="175"/>
      <c r="J15" s="175"/>
      <c r="K15" s="175"/>
      <c r="L15" s="175"/>
      <c r="M15" s="175"/>
      <c r="N15" s="175"/>
      <c r="O15" s="175"/>
      <c r="P15" s="175"/>
      <c r="Q15" s="175"/>
      <c r="R15" s="175"/>
      <c r="S15" s="175"/>
      <c r="T15" s="175"/>
      <c r="U15" s="175"/>
      <c r="V15" s="175"/>
      <c r="W15" s="175"/>
      <c r="X15" s="175"/>
      <c r="Y15" s="175"/>
      <c r="Z15" s="175"/>
    </row>
    <row r="16">
      <c r="A16" s="163"/>
      <c r="B16" s="185" t="s">
        <v>1787</v>
      </c>
      <c r="C16" s="163" t="s">
        <v>1775</v>
      </c>
      <c r="D16" s="737">
        <v>336.0</v>
      </c>
      <c r="E16" s="737">
        <v>336.0</v>
      </c>
      <c r="F16" s="737">
        <f t="shared" si="2"/>
        <v>0</v>
      </c>
      <c r="G16" s="738">
        <v>249.0</v>
      </c>
      <c r="H16" s="739">
        <f t="shared" si="3"/>
        <v>87</v>
      </c>
      <c r="I16" s="175"/>
      <c r="J16" s="175"/>
      <c r="K16" s="175"/>
      <c r="L16" s="175"/>
      <c r="M16" s="175"/>
      <c r="N16" s="175"/>
      <c r="O16" s="175"/>
      <c r="P16" s="175"/>
      <c r="Q16" s="175"/>
      <c r="R16" s="175"/>
      <c r="S16" s="175"/>
      <c r="T16" s="175"/>
      <c r="U16" s="175"/>
      <c r="V16" s="175"/>
      <c r="W16" s="175"/>
      <c r="X16" s="175"/>
      <c r="Y16" s="175"/>
      <c r="Z16" s="175"/>
    </row>
    <row r="17">
      <c r="A17" s="163"/>
      <c r="B17" s="185" t="s">
        <v>1788</v>
      </c>
      <c r="C17" s="163" t="s">
        <v>1775</v>
      </c>
      <c r="D17" s="737">
        <v>112.0</v>
      </c>
      <c r="E17" s="737">
        <v>112.0</v>
      </c>
      <c r="F17" s="737">
        <f t="shared" si="2"/>
        <v>0</v>
      </c>
      <c r="G17" s="738">
        <v>27.0</v>
      </c>
      <c r="H17" s="739">
        <f t="shared" si="3"/>
        <v>85</v>
      </c>
      <c r="I17" s="175"/>
      <c r="J17" s="175"/>
      <c r="K17" s="175"/>
      <c r="L17" s="175"/>
      <c r="M17" s="175"/>
      <c r="N17" s="175"/>
      <c r="O17" s="175"/>
      <c r="P17" s="175"/>
      <c r="Q17" s="175"/>
      <c r="R17" s="175"/>
      <c r="S17" s="175"/>
      <c r="T17" s="175"/>
      <c r="U17" s="175"/>
      <c r="V17" s="175"/>
      <c r="W17" s="175"/>
      <c r="X17" s="175"/>
      <c r="Y17" s="175"/>
      <c r="Z17" s="175"/>
    </row>
    <row r="18">
      <c r="A18" s="163">
        <v>4.0</v>
      </c>
      <c r="B18" s="736" t="s">
        <v>1789</v>
      </c>
      <c r="C18" s="163" t="s">
        <v>817</v>
      </c>
      <c r="D18" s="740">
        <v>78.082</v>
      </c>
      <c r="E18" s="737">
        <v>80.0</v>
      </c>
      <c r="F18" s="740">
        <f t="shared" si="2"/>
        <v>-1.918</v>
      </c>
      <c r="G18" s="738">
        <v>67.223</v>
      </c>
      <c r="H18" s="739">
        <f t="shared" si="3"/>
        <v>12.777</v>
      </c>
      <c r="I18" s="175"/>
      <c r="J18" s="175"/>
      <c r="K18" s="175"/>
      <c r="L18" s="175"/>
      <c r="M18" s="175"/>
      <c r="N18" s="175"/>
      <c r="O18" s="175"/>
      <c r="P18" s="175"/>
      <c r="Q18" s="175"/>
      <c r="R18" s="175"/>
      <c r="S18" s="175"/>
      <c r="T18" s="175"/>
      <c r="U18" s="175"/>
      <c r="V18" s="175"/>
      <c r="W18" s="175"/>
      <c r="X18" s="175"/>
      <c r="Y18" s="175"/>
      <c r="Z18" s="175"/>
    </row>
    <row r="19">
      <c r="A19" s="163">
        <v>5.0</v>
      </c>
      <c r="B19" s="736" t="s">
        <v>1790</v>
      </c>
      <c r="C19" s="163"/>
      <c r="D19" s="737"/>
      <c r="E19" s="737"/>
      <c r="F19" s="737"/>
      <c r="G19" s="738"/>
      <c r="H19" s="739"/>
      <c r="I19" s="175"/>
      <c r="J19" s="175"/>
      <c r="K19" s="175"/>
      <c r="L19" s="175"/>
      <c r="M19" s="175"/>
      <c r="N19" s="175"/>
      <c r="O19" s="175"/>
      <c r="P19" s="175"/>
      <c r="Q19" s="175"/>
      <c r="R19" s="175"/>
      <c r="S19" s="175"/>
      <c r="T19" s="175"/>
      <c r="U19" s="175"/>
      <c r="V19" s="175"/>
      <c r="W19" s="175"/>
      <c r="X19" s="175"/>
      <c r="Y19" s="175"/>
      <c r="Z19" s="175"/>
    </row>
    <row r="20">
      <c r="A20" s="163"/>
      <c r="B20" s="185" t="s">
        <v>1791</v>
      </c>
      <c r="C20" s="163" t="s">
        <v>1775</v>
      </c>
      <c r="D20" s="737">
        <v>108.0</v>
      </c>
      <c r="E20" s="737">
        <v>108.0</v>
      </c>
      <c r="F20" s="737">
        <f t="shared" ref="F20:F33" si="4">+D20-E20</f>
        <v>0</v>
      </c>
      <c r="G20" s="738">
        <v>87.0</v>
      </c>
      <c r="H20" s="739">
        <f t="shared" ref="H20:H42" si="5">+E20-G20</f>
        <v>21</v>
      </c>
      <c r="I20" s="175"/>
      <c r="J20" s="175"/>
      <c r="K20" s="175"/>
      <c r="L20" s="175"/>
      <c r="M20" s="175"/>
      <c r="N20" s="175"/>
      <c r="O20" s="175"/>
      <c r="P20" s="175"/>
      <c r="Q20" s="175"/>
      <c r="R20" s="175"/>
      <c r="S20" s="175"/>
      <c r="T20" s="175"/>
      <c r="U20" s="175"/>
      <c r="V20" s="175"/>
      <c r="W20" s="175"/>
      <c r="X20" s="175"/>
      <c r="Y20" s="175"/>
      <c r="Z20" s="175"/>
    </row>
    <row r="21" ht="15.75" customHeight="1">
      <c r="A21" s="163"/>
      <c r="B21" s="185" t="s">
        <v>1792</v>
      </c>
      <c r="C21" s="163" t="s">
        <v>1775</v>
      </c>
      <c r="D21" s="737">
        <v>200.0</v>
      </c>
      <c r="E21" s="737">
        <v>202.0</v>
      </c>
      <c r="F21" s="737">
        <f t="shared" si="4"/>
        <v>-2</v>
      </c>
      <c r="G21" s="738">
        <v>131.0</v>
      </c>
      <c r="H21" s="739">
        <f t="shared" si="5"/>
        <v>71</v>
      </c>
      <c r="I21" s="175"/>
      <c r="J21" s="175"/>
      <c r="K21" s="175"/>
      <c r="L21" s="175"/>
      <c r="M21" s="175"/>
      <c r="N21" s="175"/>
      <c r="O21" s="175"/>
      <c r="P21" s="175"/>
      <c r="Q21" s="175"/>
      <c r="R21" s="175"/>
      <c r="S21" s="175"/>
      <c r="T21" s="175"/>
      <c r="U21" s="175"/>
      <c r="V21" s="175"/>
      <c r="W21" s="175"/>
      <c r="X21" s="175"/>
      <c r="Y21" s="175"/>
      <c r="Z21" s="175"/>
    </row>
    <row r="22" ht="15.75" customHeight="1">
      <c r="A22" s="163"/>
      <c r="B22" s="185" t="s">
        <v>1793</v>
      </c>
      <c r="C22" s="163" t="s">
        <v>1775</v>
      </c>
      <c r="D22" s="737">
        <v>617.0</v>
      </c>
      <c r="E22" s="737">
        <v>620.0</v>
      </c>
      <c r="F22" s="737">
        <f t="shared" si="4"/>
        <v>-3</v>
      </c>
      <c r="G22" s="738">
        <v>428.0</v>
      </c>
      <c r="H22" s="739">
        <f t="shared" si="5"/>
        <v>192</v>
      </c>
      <c r="I22" s="175"/>
      <c r="J22" s="175"/>
      <c r="K22" s="175"/>
      <c r="L22" s="175"/>
      <c r="M22" s="175"/>
      <c r="N22" s="175"/>
      <c r="O22" s="175"/>
      <c r="P22" s="175"/>
      <c r="Q22" s="175"/>
      <c r="R22" s="175"/>
      <c r="S22" s="175"/>
      <c r="T22" s="175"/>
      <c r="U22" s="175"/>
      <c r="V22" s="175"/>
      <c r="W22" s="175"/>
      <c r="X22" s="175"/>
      <c r="Y22" s="175"/>
      <c r="Z22" s="175"/>
    </row>
    <row r="23" ht="15.75" customHeight="1">
      <c r="A23" s="163"/>
      <c r="B23" s="185" t="s">
        <v>1794</v>
      </c>
      <c r="C23" s="163" t="s">
        <v>1775</v>
      </c>
      <c r="D23" s="737">
        <v>28.0</v>
      </c>
      <c r="E23" s="737">
        <v>43.0</v>
      </c>
      <c r="F23" s="737">
        <f t="shared" si="4"/>
        <v>-15</v>
      </c>
      <c r="G23" s="738">
        <v>9.0</v>
      </c>
      <c r="H23" s="739">
        <f t="shared" si="5"/>
        <v>34</v>
      </c>
      <c r="I23" s="175"/>
      <c r="J23" s="175"/>
      <c r="K23" s="175"/>
      <c r="L23" s="175"/>
      <c r="M23" s="175"/>
      <c r="N23" s="175"/>
      <c r="O23" s="175"/>
      <c r="P23" s="175"/>
      <c r="Q23" s="175"/>
      <c r="R23" s="175"/>
      <c r="S23" s="175"/>
      <c r="T23" s="175"/>
      <c r="U23" s="175"/>
      <c r="V23" s="175"/>
      <c r="W23" s="175"/>
      <c r="X23" s="175"/>
      <c r="Y23" s="175"/>
      <c r="Z23" s="175"/>
    </row>
    <row r="24" ht="15.75" customHeight="1">
      <c r="A24" s="163"/>
      <c r="B24" s="185" t="s">
        <v>1795</v>
      </c>
      <c r="C24" s="163" t="s">
        <v>1775</v>
      </c>
      <c r="D24" s="737">
        <v>306.0</v>
      </c>
      <c r="E24" s="737">
        <v>306.0</v>
      </c>
      <c r="F24" s="737">
        <f t="shared" si="4"/>
        <v>0</v>
      </c>
      <c r="G24" s="738">
        <v>213.0</v>
      </c>
      <c r="H24" s="739">
        <f t="shared" si="5"/>
        <v>93</v>
      </c>
      <c r="I24" s="175"/>
      <c r="J24" s="175"/>
      <c r="K24" s="175"/>
      <c r="L24" s="175"/>
      <c r="M24" s="175"/>
      <c r="N24" s="175"/>
      <c r="O24" s="175"/>
      <c r="P24" s="175"/>
      <c r="Q24" s="175"/>
      <c r="R24" s="175"/>
      <c r="S24" s="175"/>
      <c r="T24" s="175"/>
      <c r="U24" s="175"/>
      <c r="V24" s="175"/>
      <c r="W24" s="175"/>
      <c r="X24" s="175"/>
      <c r="Y24" s="175"/>
      <c r="Z24" s="175"/>
    </row>
    <row r="25" ht="15.75" customHeight="1">
      <c r="A25" s="163">
        <v>6.0</v>
      </c>
      <c r="B25" s="185" t="s">
        <v>928</v>
      </c>
      <c r="C25" s="163" t="s">
        <v>817</v>
      </c>
      <c r="D25" s="737">
        <v>81.733</v>
      </c>
      <c r="E25" s="163">
        <v>81.733</v>
      </c>
      <c r="F25" s="737">
        <f t="shared" si="4"/>
        <v>0</v>
      </c>
      <c r="G25" s="738">
        <v>36.715</v>
      </c>
      <c r="H25" s="739">
        <f t="shared" si="5"/>
        <v>45.018</v>
      </c>
      <c r="I25" s="175"/>
      <c r="J25" s="175"/>
      <c r="K25" s="175"/>
      <c r="L25" s="175"/>
      <c r="M25" s="175"/>
      <c r="N25" s="175"/>
      <c r="O25" s="175"/>
      <c r="P25" s="175"/>
      <c r="Q25" s="175"/>
      <c r="R25" s="175"/>
      <c r="S25" s="175"/>
      <c r="T25" s="175"/>
      <c r="U25" s="175"/>
      <c r="V25" s="175"/>
      <c r="W25" s="175"/>
      <c r="X25" s="175"/>
      <c r="Y25" s="175"/>
      <c r="Z25" s="175"/>
    </row>
    <row r="26" ht="15.75" customHeight="1">
      <c r="A26" s="163"/>
      <c r="B26" s="185" t="s">
        <v>1796</v>
      </c>
      <c r="C26" s="163" t="s">
        <v>1781</v>
      </c>
      <c r="D26" s="737">
        <v>966.0</v>
      </c>
      <c r="E26" s="163">
        <v>774.0</v>
      </c>
      <c r="F26" s="737">
        <f t="shared" si="4"/>
        <v>192</v>
      </c>
      <c r="G26" s="738">
        <v>397.0</v>
      </c>
      <c r="H26" s="739">
        <f t="shared" si="5"/>
        <v>377</v>
      </c>
      <c r="I26" s="175"/>
      <c r="J26" s="175"/>
      <c r="K26" s="175"/>
      <c r="L26" s="175"/>
      <c r="M26" s="175"/>
      <c r="N26" s="175"/>
      <c r="O26" s="175"/>
      <c r="P26" s="175"/>
      <c r="Q26" s="175"/>
      <c r="R26" s="175"/>
      <c r="S26" s="175"/>
      <c r="T26" s="175"/>
      <c r="U26" s="175"/>
      <c r="V26" s="175"/>
      <c r="W26" s="175"/>
      <c r="X26" s="175"/>
      <c r="Y26" s="175"/>
      <c r="Z26" s="175"/>
    </row>
    <row r="27" ht="15.75" customHeight="1">
      <c r="A27" s="163"/>
      <c r="B27" s="185" t="s">
        <v>1797</v>
      </c>
      <c r="C27" s="163" t="s">
        <v>1775</v>
      </c>
      <c r="D27" s="737">
        <v>559.0</v>
      </c>
      <c r="E27" s="163">
        <v>559.0</v>
      </c>
      <c r="F27" s="737">
        <f t="shared" si="4"/>
        <v>0</v>
      </c>
      <c r="G27" s="738">
        <v>361.0</v>
      </c>
      <c r="H27" s="739">
        <f t="shared" si="5"/>
        <v>198</v>
      </c>
      <c r="I27" s="175"/>
      <c r="J27" s="175"/>
      <c r="K27" s="175"/>
      <c r="L27" s="175"/>
      <c r="M27" s="175"/>
      <c r="N27" s="175"/>
      <c r="O27" s="175"/>
      <c r="P27" s="175"/>
      <c r="Q27" s="175"/>
      <c r="R27" s="175"/>
      <c r="S27" s="175"/>
      <c r="T27" s="175"/>
      <c r="U27" s="175"/>
      <c r="V27" s="175"/>
      <c r="W27" s="175"/>
      <c r="X27" s="175"/>
      <c r="Y27" s="175"/>
      <c r="Z27" s="175"/>
    </row>
    <row r="28" ht="15.75" customHeight="1">
      <c r="A28" s="163"/>
      <c r="B28" s="185" t="s">
        <v>1798</v>
      </c>
      <c r="C28" s="163" t="s">
        <v>1781</v>
      </c>
      <c r="D28" s="737">
        <v>101.0</v>
      </c>
      <c r="E28" s="163">
        <v>101.0</v>
      </c>
      <c r="F28" s="737">
        <f t="shared" si="4"/>
        <v>0</v>
      </c>
      <c r="G28" s="738">
        <v>52.0</v>
      </c>
      <c r="H28" s="739">
        <f t="shared" si="5"/>
        <v>49</v>
      </c>
      <c r="I28" s="175"/>
      <c r="J28" s="175"/>
      <c r="K28" s="175"/>
      <c r="L28" s="175"/>
      <c r="M28" s="175"/>
      <c r="N28" s="175"/>
      <c r="O28" s="175"/>
      <c r="P28" s="175"/>
      <c r="Q28" s="175"/>
      <c r="R28" s="175"/>
      <c r="S28" s="175"/>
      <c r="T28" s="175"/>
      <c r="U28" s="175"/>
      <c r="V28" s="175"/>
      <c r="W28" s="175"/>
      <c r="X28" s="175"/>
      <c r="Y28" s="175"/>
      <c r="Z28" s="175"/>
    </row>
    <row r="29" ht="15.75" customHeight="1">
      <c r="A29" s="163"/>
      <c r="B29" s="185" t="s">
        <v>1799</v>
      </c>
      <c r="C29" s="163" t="s">
        <v>1781</v>
      </c>
      <c r="D29" s="741">
        <v>2.0</v>
      </c>
      <c r="E29" s="163">
        <v>2.0</v>
      </c>
      <c r="F29" s="737">
        <f t="shared" si="4"/>
        <v>0</v>
      </c>
      <c r="G29" s="738"/>
      <c r="H29" s="739">
        <f t="shared" si="5"/>
        <v>2</v>
      </c>
      <c r="I29" s="175"/>
      <c r="J29" s="175"/>
      <c r="K29" s="175"/>
      <c r="L29" s="175"/>
      <c r="M29" s="175"/>
      <c r="N29" s="175"/>
      <c r="O29" s="175"/>
      <c r="P29" s="175"/>
      <c r="Q29" s="175"/>
      <c r="R29" s="175"/>
      <c r="S29" s="175"/>
      <c r="T29" s="175"/>
      <c r="U29" s="175"/>
      <c r="V29" s="175"/>
      <c r="W29" s="175"/>
      <c r="X29" s="175"/>
      <c r="Y29" s="175"/>
      <c r="Z29" s="175"/>
    </row>
    <row r="30" ht="15.75" customHeight="1">
      <c r="A30" s="163"/>
      <c r="B30" s="185" t="s">
        <v>1800</v>
      </c>
      <c r="C30" s="163" t="s">
        <v>1781</v>
      </c>
      <c r="D30" s="737">
        <v>8.0</v>
      </c>
      <c r="E30" s="163">
        <v>8.0</v>
      </c>
      <c r="F30" s="737">
        <f t="shared" si="4"/>
        <v>0</v>
      </c>
      <c r="G30" s="738">
        <v>4.0</v>
      </c>
      <c r="H30" s="739">
        <f t="shared" si="5"/>
        <v>4</v>
      </c>
      <c r="I30" s="175"/>
      <c r="J30" s="175"/>
      <c r="K30" s="175"/>
      <c r="L30" s="175"/>
      <c r="M30" s="175"/>
      <c r="N30" s="175"/>
      <c r="O30" s="175"/>
      <c r="P30" s="175"/>
      <c r="Q30" s="175"/>
      <c r="R30" s="175"/>
      <c r="S30" s="175"/>
      <c r="T30" s="175"/>
      <c r="U30" s="175"/>
      <c r="V30" s="175"/>
      <c r="W30" s="175"/>
      <c r="X30" s="175"/>
      <c r="Y30" s="175"/>
      <c r="Z30" s="175"/>
    </row>
    <row r="31" ht="15.75" customHeight="1">
      <c r="A31" s="163"/>
      <c r="B31" s="185" t="s">
        <v>1801</v>
      </c>
      <c r="C31" s="163" t="s">
        <v>1781</v>
      </c>
      <c r="D31" s="741">
        <v>91.0</v>
      </c>
      <c r="E31" s="163">
        <v>91.0</v>
      </c>
      <c r="F31" s="737">
        <f t="shared" si="4"/>
        <v>0</v>
      </c>
      <c r="G31" s="738">
        <v>27.0</v>
      </c>
      <c r="H31" s="739">
        <f t="shared" si="5"/>
        <v>64</v>
      </c>
      <c r="I31" s="175"/>
      <c r="J31" s="175"/>
      <c r="K31" s="175"/>
      <c r="L31" s="175"/>
      <c r="M31" s="175"/>
      <c r="N31" s="175"/>
      <c r="O31" s="175"/>
      <c r="P31" s="175"/>
      <c r="Q31" s="175"/>
      <c r="R31" s="175"/>
      <c r="S31" s="175"/>
      <c r="T31" s="175"/>
      <c r="U31" s="175"/>
      <c r="V31" s="175"/>
      <c r="W31" s="175"/>
      <c r="X31" s="175"/>
      <c r="Y31" s="175"/>
      <c r="Z31" s="175"/>
    </row>
    <row r="32" ht="15.75" customHeight="1">
      <c r="A32" s="163"/>
      <c r="B32" s="185" t="s">
        <v>1802</v>
      </c>
      <c r="C32" s="163" t="s">
        <v>1781</v>
      </c>
      <c r="D32" s="741">
        <v>7.0</v>
      </c>
      <c r="E32" s="163">
        <v>7.0</v>
      </c>
      <c r="F32" s="737">
        <f t="shared" si="4"/>
        <v>0</v>
      </c>
      <c r="G32" s="738">
        <v>6.0</v>
      </c>
      <c r="H32" s="739">
        <f t="shared" si="5"/>
        <v>1</v>
      </c>
      <c r="I32" s="175"/>
      <c r="J32" s="175"/>
      <c r="K32" s="175"/>
      <c r="L32" s="175"/>
      <c r="M32" s="175"/>
      <c r="N32" s="175"/>
      <c r="O32" s="175"/>
      <c r="P32" s="175"/>
      <c r="Q32" s="175"/>
      <c r="R32" s="175"/>
      <c r="S32" s="175"/>
      <c r="T32" s="175"/>
      <c r="U32" s="175"/>
      <c r="V32" s="175"/>
      <c r="W32" s="175"/>
      <c r="X32" s="175"/>
      <c r="Y32" s="175"/>
      <c r="Z32" s="175"/>
    </row>
    <row r="33" ht="15.75" customHeight="1">
      <c r="A33" s="163"/>
      <c r="B33" s="185" t="s">
        <v>1803</v>
      </c>
      <c r="C33" s="163" t="s">
        <v>1781</v>
      </c>
      <c r="D33" s="741">
        <v>17.0</v>
      </c>
      <c r="E33" s="163">
        <v>17.0</v>
      </c>
      <c r="F33" s="737">
        <f t="shared" si="4"/>
        <v>0</v>
      </c>
      <c r="G33" s="738">
        <v>4.0</v>
      </c>
      <c r="H33" s="739">
        <f t="shared" si="5"/>
        <v>13</v>
      </c>
      <c r="I33" s="175"/>
      <c r="J33" s="175"/>
      <c r="K33" s="175"/>
      <c r="L33" s="175"/>
      <c r="M33" s="175"/>
      <c r="N33" s="175"/>
      <c r="O33" s="175"/>
      <c r="P33" s="175"/>
      <c r="Q33" s="175"/>
      <c r="R33" s="175"/>
      <c r="S33" s="175"/>
      <c r="T33" s="175"/>
      <c r="U33" s="175"/>
      <c r="V33" s="175"/>
      <c r="W33" s="175"/>
      <c r="X33" s="175"/>
      <c r="Y33" s="175"/>
      <c r="Z33" s="175"/>
    </row>
    <row r="34" ht="15.75" customHeight="1">
      <c r="A34" s="163">
        <v>7.0</v>
      </c>
      <c r="B34" s="736" t="s">
        <v>1804</v>
      </c>
      <c r="C34" s="185"/>
      <c r="D34" s="163"/>
      <c r="E34" s="163"/>
      <c r="F34" s="163"/>
      <c r="G34" s="738"/>
      <c r="H34" s="739">
        <f t="shared" si="5"/>
        <v>0</v>
      </c>
      <c r="I34" s="175"/>
      <c r="J34" s="175"/>
      <c r="K34" s="175"/>
      <c r="L34" s="175"/>
      <c r="M34" s="175"/>
      <c r="N34" s="175"/>
      <c r="O34" s="175"/>
      <c r="P34" s="175"/>
      <c r="Q34" s="175"/>
      <c r="R34" s="175"/>
      <c r="S34" s="175"/>
      <c r="T34" s="175"/>
      <c r="U34" s="175"/>
      <c r="V34" s="175"/>
      <c r="W34" s="175"/>
      <c r="X34" s="175"/>
      <c r="Y34" s="175"/>
      <c r="Z34" s="175"/>
    </row>
    <row r="35" ht="15.75" customHeight="1">
      <c r="A35" s="163"/>
      <c r="B35" s="185" t="s">
        <v>1034</v>
      </c>
      <c r="C35" s="163" t="s">
        <v>1775</v>
      </c>
      <c r="D35" s="163">
        <v>207.0</v>
      </c>
      <c r="E35" s="163">
        <v>207.0</v>
      </c>
      <c r="F35" s="737">
        <f t="shared" ref="F35:F42" si="6">+D35-E35</f>
        <v>0</v>
      </c>
      <c r="G35" s="738"/>
      <c r="H35" s="739">
        <f t="shared" si="5"/>
        <v>207</v>
      </c>
      <c r="I35" s="175"/>
      <c r="J35" s="175"/>
      <c r="K35" s="175"/>
      <c r="L35" s="175"/>
      <c r="M35" s="175"/>
      <c r="N35" s="175"/>
      <c r="O35" s="175"/>
      <c r="P35" s="175"/>
      <c r="Q35" s="175"/>
      <c r="R35" s="175"/>
      <c r="S35" s="175"/>
      <c r="T35" s="175"/>
      <c r="U35" s="175"/>
      <c r="V35" s="175"/>
      <c r="W35" s="175"/>
      <c r="X35" s="175"/>
      <c r="Y35" s="175"/>
      <c r="Z35" s="175"/>
    </row>
    <row r="36" ht="15.75" customHeight="1">
      <c r="A36" s="163"/>
      <c r="B36" s="185" t="s">
        <v>1033</v>
      </c>
      <c r="C36" s="163" t="s">
        <v>1775</v>
      </c>
      <c r="D36" s="163">
        <v>207.0</v>
      </c>
      <c r="E36" s="163">
        <v>207.0</v>
      </c>
      <c r="F36" s="737">
        <f t="shared" si="6"/>
        <v>0</v>
      </c>
      <c r="G36" s="738"/>
      <c r="H36" s="739">
        <f t="shared" si="5"/>
        <v>207</v>
      </c>
      <c r="I36" s="175"/>
      <c r="J36" s="175"/>
      <c r="K36" s="175"/>
      <c r="L36" s="175"/>
      <c r="M36" s="175"/>
      <c r="N36" s="175"/>
      <c r="O36" s="175"/>
      <c r="P36" s="175"/>
      <c r="Q36" s="175"/>
      <c r="R36" s="175"/>
      <c r="S36" s="175"/>
      <c r="T36" s="175"/>
      <c r="U36" s="175"/>
      <c r="V36" s="175"/>
      <c r="W36" s="175"/>
      <c r="X36" s="175"/>
      <c r="Y36" s="175"/>
      <c r="Z36" s="175"/>
    </row>
    <row r="37" ht="15.75" customHeight="1">
      <c r="A37" s="163"/>
      <c r="B37" s="185" t="s">
        <v>1805</v>
      </c>
      <c r="C37" s="163" t="s">
        <v>1775</v>
      </c>
      <c r="D37" s="163">
        <v>414.0</v>
      </c>
      <c r="E37" s="163">
        <v>414.0</v>
      </c>
      <c r="F37" s="737">
        <f t="shared" si="6"/>
        <v>0</v>
      </c>
      <c r="G37" s="738"/>
      <c r="H37" s="739">
        <f t="shared" si="5"/>
        <v>414</v>
      </c>
      <c r="I37" s="175"/>
      <c r="J37" s="175"/>
      <c r="K37" s="175"/>
      <c r="L37" s="175"/>
      <c r="M37" s="175"/>
      <c r="N37" s="175"/>
      <c r="O37" s="175"/>
      <c r="P37" s="175"/>
      <c r="Q37" s="175"/>
      <c r="R37" s="175"/>
      <c r="S37" s="175"/>
      <c r="T37" s="175"/>
      <c r="U37" s="175"/>
      <c r="V37" s="175"/>
      <c r="W37" s="175"/>
      <c r="X37" s="175"/>
      <c r="Y37" s="175"/>
      <c r="Z37" s="175"/>
    </row>
    <row r="38" ht="15.75" customHeight="1">
      <c r="A38" s="163"/>
      <c r="B38" s="185" t="s">
        <v>1806</v>
      </c>
      <c r="C38" s="163" t="s">
        <v>1775</v>
      </c>
      <c r="D38" s="163">
        <v>414.0</v>
      </c>
      <c r="E38" s="163">
        <v>414.0</v>
      </c>
      <c r="F38" s="737">
        <f t="shared" si="6"/>
        <v>0</v>
      </c>
      <c r="G38" s="738"/>
      <c r="H38" s="739">
        <f t="shared" si="5"/>
        <v>414</v>
      </c>
      <c r="I38" s="175"/>
      <c r="J38" s="175"/>
      <c r="K38" s="175"/>
      <c r="L38" s="175"/>
      <c r="M38" s="175"/>
      <c r="N38" s="175"/>
      <c r="O38" s="175"/>
      <c r="P38" s="175"/>
      <c r="Q38" s="175"/>
      <c r="R38" s="175"/>
      <c r="S38" s="175"/>
      <c r="T38" s="175"/>
      <c r="U38" s="175"/>
      <c r="V38" s="175"/>
      <c r="W38" s="175"/>
      <c r="X38" s="175"/>
      <c r="Y38" s="175"/>
      <c r="Z38" s="175"/>
    </row>
    <row r="39" ht="15.75" customHeight="1">
      <c r="A39" s="163"/>
      <c r="B39" s="185" t="s">
        <v>1807</v>
      </c>
      <c r="C39" s="163" t="s">
        <v>1775</v>
      </c>
      <c r="D39" s="163">
        <v>414.0</v>
      </c>
      <c r="E39" s="163">
        <v>414.0</v>
      </c>
      <c r="F39" s="737">
        <f t="shared" si="6"/>
        <v>0</v>
      </c>
      <c r="G39" s="738"/>
      <c r="H39" s="739">
        <f t="shared" si="5"/>
        <v>414</v>
      </c>
      <c r="I39" s="175"/>
      <c r="J39" s="175"/>
      <c r="K39" s="175"/>
      <c r="L39" s="175"/>
      <c r="M39" s="175"/>
      <c r="N39" s="175"/>
      <c r="O39" s="175"/>
      <c r="P39" s="175"/>
      <c r="Q39" s="175"/>
      <c r="R39" s="175"/>
      <c r="S39" s="175"/>
      <c r="T39" s="175"/>
      <c r="U39" s="175"/>
      <c r="V39" s="175"/>
      <c r="W39" s="175"/>
      <c r="X39" s="175"/>
      <c r="Y39" s="175"/>
      <c r="Z39" s="175"/>
    </row>
    <row r="40" ht="15.75" customHeight="1">
      <c r="A40" s="163"/>
      <c r="B40" s="185" t="s">
        <v>1808</v>
      </c>
      <c r="C40" s="163" t="s">
        <v>1775</v>
      </c>
      <c r="D40" s="163">
        <v>207.0</v>
      </c>
      <c r="E40" s="163">
        <v>207.0</v>
      </c>
      <c r="F40" s="737">
        <f t="shared" si="6"/>
        <v>0</v>
      </c>
      <c r="G40" s="738"/>
      <c r="H40" s="739">
        <f t="shared" si="5"/>
        <v>207</v>
      </c>
      <c r="I40" s="175"/>
      <c r="J40" s="175"/>
      <c r="K40" s="175"/>
      <c r="L40" s="175"/>
      <c r="M40" s="175"/>
      <c r="N40" s="175"/>
      <c r="O40" s="175"/>
      <c r="P40" s="175"/>
      <c r="Q40" s="175"/>
      <c r="R40" s="175"/>
      <c r="S40" s="175"/>
      <c r="T40" s="175"/>
      <c r="U40" s="175"/>
      <c r="V40" s="175"/>
      <c r="W40" s="175"/>
      <c r="X40" s="175"/>
      <c r="Y40" s="175"/>
      <c r="Z40" s="175"/>
    </row>
    <row r="41" ht="15.75" customHeight="1">
      <c r="A41" s="163"/>
      <c r="B41" s="185" t="s">
        <v>1809</v>
      </c>
      <c r="C41" s="163" t="s">
        <v>1775</v>
      </c>
      <c r="D41" s="163">
        <v>207.0</v>
      </c>
      <c r="E41" s="163">
        <v>207.0</v>
      </c>
      <c r="F41" s="737">
        <f t="shared" si="6"/>
        <v>0</v>
      </c>
      <c r="G41" s="738"/>
      <c r="H41" s="739">
        <f t="shared" si="5"/>
        <v>207</v>
      </c>
      <c r="I41" s="175"/>
      <c r="J41" s="175"/>
      <c r="K41" s="175"/>
      <c r="L41" s="175"/>
      <c r="M41" s="175"/>
      <c r="N41" s="175"/>
      <c r="O41" s="175"/>
      <c r="P41" s="175"/>
      <c r="Q41" s="175"/>
      <c r="R41" s="175"/>
      <c r="S41" s="175"/>
      <c r="T41" s="175"/>
      <c r="U41" s="175"/>
      <c r="V41" s="175"/>
      <c r="W41" s="175"/>
      <c r="X41" s="175"/>
      <c r="Y41" s="175"/>
      <c r="Z41" s="175"/>
    </row>
    <row r="42" ht="15.75" customHeight="1">
      <c r="A42" s="163"/>
      <c r="B42" s="185" t="s">
        <v>1810</v>
      </c>
      <c r="C42" s="163" t="s">
        <v>1781</v>
      </c>
      <c r="D42" s="163">
        <f t="shared" ref="D42:E42" si="7">108*6</f>
        <v>648</v>
      </c>
      <c r="E42" s="163">
        <f t="shared" si="7"/>
        <v>648</v>
      </c>
      <c r="F42" s="737">
        <f t="shared" si="6"/>
        <v>0</v>
      </c>
      <c r="G42" s="738"/>
      <c r="H42" s="739">
        <f t="shared" si="5"/>
        <v>648</v>
      </c>
      <c r="I42" s="175"/>
      <c r="J42" s="175"/>
      <c r="K42" s="175"/>
      <c r="L42" s="175"/>
      <c r="M42" s="175"/>
      <c r="N42" s="175"/>
      <c r="O42" s="175"/>
      <c r="P42" s="175"/>
      <c r="Q42" s="175"/>
      <c r="R42" s="175"/>
      <c r="S42" s="175"/>
      <c r="T42" s="175"/>
      <c r="U42" s="175"/>
      <c r="V42" s="175"/>
      <c r="W42" s="175"/>
      <c r="X42" s="175"/>
      <c r="Y42" s="175"/>
      <c r="Z42" s="175"/>
    </row>
    <row r="43" ht="15.75" customHeight="1">
      <c r="A43" s="175"/>
      <c r="B43" s="294"/>
      <c r="C43" s="294"/>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ht="15.75" customHeight="1">
      <c r="A44" s="175"/>
      <c r="B44" s="294"/>
      <c r="C44" s="294"/>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ht="15.75" customHeight="1">
      <c r="A45" s="175"/>
      <c r="B45" s="294"/>
      <c r="C45" s="294"/>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ht="15.75" customHeight="1">
      <c r="A46" s="175"/>
      <c r="B46" s="294"/>
      <c r="C46" s="294"/>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ht="15.75" customHeight="1">
      <c r="A47" s="175"/>
      <c r="B47" s="294"/>
      <c r="C47" s="294"/>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ht="15.75" customHeight="1">
      <c r="A48" s="175"/>
      <c r="B48" s="294"/>
      <c r="C48" s="294"/>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ht="15.75" customHeight="1">
      <c r="A49" s="175"/>
      <c r="B49" s="294"/>
      <c r="C49" s="294"/>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ht="15.75" customHeight="1">
      <c r="A50" s="175"/>
      <c r="B50" s="294"/>
      <c r="C50" s="294"/>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ht="15.75" customHeight="1">
      <c r="A51" s="175"/>
      <c r="B51" s="294"/>
      <c r="C51" s="294"/>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ht="15.75" customHeight="1">
      <c r="A52" s="175"/>
      <c r="B52" s="294"/>
      <c r="C52" s="294"/>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ht="15.75" customHeight="1">
      <c r="A53" s="175"/>
      <c r="B53" s="294"/>
      <c r="C53" s="294"/>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ht="15.75" customHeight="1">
      <c r="A54" s="175"/>
      <c r="B54" s="294"/>
      <c r="C54" s="294"/>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ht="15.75" customHeight="1">
      <c r="A55" s="175"/>
      <c r="B55" s="294"/>
      <c r="C55" s="294"/>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ht="15.75" customHeight="1">
      <c r="A56" s="175"/>
      <c r="B56" s="294"/>
      <c r="C56" s="294"/>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ht="15.75" customHeight="1">
      <c r="A57" s="175"/>
      <c r="B57" s="294"/>
      <c r="C57" s="294"/>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ht="15.75" customHeight="1">
      <c r="A58" s="175"/>
      <c r="B58" s="294"/>
      <c r="C58" s="294"/>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ht="15.75" customHeight="1">
      <c r="A59" s="175"/>
      <c r="B59" s="294"/>
      <c r="C59" s="294"/>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ht="15.75" customHeight="1">
      <c r="A60" s="175"/>
      <c r="B60" s="294"/>
      <c r="C60" s="294"/>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ht="15.75" customHeight="1">
      <c r="A61" s="175"/>
      <c r="B61" s="294"/>
      <c r="C61" s="294"/>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ht="15.75" customHeight="1">
      <c r="A62" s="175"/>
      <c r="B62" s="294"/>
      <c r="C62" s="294"/>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ht="15.75" customHeight="1">
      <c r="A63" s="175"/>
      <c r="B63" s="294"/>
      <c r="C63" s="294"/>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ht="15.75" customHeight="1">
      <c r="A64" s="175"/>
      <c r="B64" s="294"/>
      <c r="C64" s="294"/>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ht="15.75" customHeight="1">
      <c r="A65" s="175"/>
      <c r="B65" s="294"/>
      <c r="C65" s="294"/>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ht="15.75" customHeight="1">
      <c r="A66" s="175"/>
      <c r="B66" s="294"/>
      <c r="C66" s="294"/>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ht="15.75" customHeight="1">
      <c r="A67" s="175"/>
      <c r="B67" s="294"/>
      <c r="C67" s="294"/>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ht="15.75" customHeight="1">
      <c r="A68" s="175"/>
      <c r="B68" s="294"/>
      <c r="C68" s="294"/>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ht="15.75" customHeight="1">
      <c r="A69" s="175"/>
      <c r="B69" s="294"/>
      <c r="C69" s="294"/>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ht="15.75" customHeight="1">
      <c r="A70" s="175"/>
      <c r="B70" s="294"/>
      <c r="C70" s="294"/>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ht="15.75" customHeight="1">
      <c r="A71" s="175"/>
      <c r="B71" s="294"/>
      <c r="C71" s="294"/>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ht="15.75" customHeight="1">
      <c r="A72" s="175"/>
      <c r="B72" s="294"/>
      <c r="C72" s="294"/>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ht="15.75" customHeight="1">
      <c r="A73" s="175"/>
      <c r="B73" s="294"/>
      <c r="C73" s="294"/>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ht="15.75" customHeight="1">
      <c r="A74" s="175"/>
      <c r="B74" s="294"/>
      <c r="C74" s="294"/>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ht="15.75" customHeight="1">
      <c r="A75" s="175"/>
      <c r="B75" s="294"/>
      <c r="C75" s="294"/>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ht="15.75" customHeight="1">
      <c r="A76" s="175"/>
      <c r="B76" s="294"/>
      <c r="C76" s="294"/>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ht="15.75" customHeight="1">
      <c r="A77" s="175"/>
      <c r="B77" s="294"/>
      <c r="C77" s="294"/>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ht="15.75" customHeight="1">
      <c r="A78" s="175"/>
      <c r="B78" s="294"/>
      <c r="C78" s="294"/>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15.75" customHeight="1">
      <c r="A79" s="175"/>
      <c r="B79" s="294"/>
      <c r="C79" s="294"/>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15.75" customHeight="1">
      <c r="A80" s="175"/>
      <c r="B80" s="294"/>
      <c r="C80" s="294"/>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15.75" customHeight="1">
      <c r="A81" s="175"/>
      <c r="B81" s="294"/>
      <c r="C81" s="294"/>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15.75" customHeight="1">
      <c r="A82" s="175"/>
      <c r="B82" s="294"/>
      <c r="C82" s="294"/>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15.75" customHeight="1">
      <c r="A83" s="175"/>
      <c r="B83" s="294"/>
      <c r="C83" s="294"/>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15.75" customHeight="1">
      <c r="A84" s="175"/>
      <c r="B84" s="294"/>
      <c r="C84" s="294"/>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15.75" customHeight="1">
      <c r="A85" s="175"/>
      <c r="B85" s="294"/>
      <c r="C85" s="294"/>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15.75" customHeight="1">
      <c r="A86" s="175"/>
      <c r="B86" s="294"/>
      <c r="C86" s="294"/>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15.75" customHeight="1">
      <c r="A87" s="175"/>
      <c r="B87" s="294"/>
      <c r="C87" s="294"/>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15.75" customHeight="1">
      <c r="A88" s="175"/>
      <c r="B88" s="294"/>
      <c r="C88" s="294"/>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15.75" customHeight="1">
      <c r="A89" s="175"/>
      <c r="B89" s="294"/>
      <c r="C89" s="294"/>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15.75" customHeight="1">
      <c r="A90" s="175"/>
      <c r="B90" s="294"/>
      <c r="C90" s="294"/>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15.75" customHeight="1">
      <c r="A91" s="175"/>
      <c r="B91" s="294"/>
      <c r="C91" s="294"/>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15.75" customHeight="1">
      <c r="A92" s="175"/>
      <c r="B92" s="294"/>
      <c r="C92" s="294"/>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15.75" customHeight="1">
      <c r="A93" s="175"/>
      <c r="B93" s="294"/>
      <c r="C93" s="294"/>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15.75" customHeight="1">
      <c r="A94" s="175"/>
      <c r="B94" s="294"/>
      <c r="C94" s="294"/>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15.75" customHeight="1">
      <c r="A95" s="175"/>
      <c r="B95" s="294"/>
      <c r="C95" s="294"/>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15.75" customHeight="1">
      <c r="A96" s="175"/>
      <c r="B96" s="294"/>
      <c r="C96" s="294"/>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15.75" customHeight="1">
      <c r="A97" s="175"/>
      <c r="B97" s="294"/>
      <c r="C97" s="294"/>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15.75" customHeight="1">
      <c r="A98" s="175"/>
      <c r="B98" s="294"/>
      <c r="C98" s="294"/>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15.75" customHeight="1">
      <c r="A99" s="175"/>
      <c r="B99" s="294"/>
      <c r="C99" s="294"/>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15.75" customHeight="1">
      <c r="A100" s="175"/>
      <c r="B100" s="294"/>
      <c r="C100" s="294"/>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15.75" customHeight="1">
      <c r="A101" s="175"/>
      <c r="B101" s="294"/>
      <c r="C101" s="294"/>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15.75" customHeight="1">
      <c r="A102" s="175"/>
      <c r="B102" s="294"/>
      <c r="C102" s="294"/>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15.75" customHeight="1">
      <c r="A103" s="175"/>
      <c r="B103" s="294"/>
      <c r="C103" s="294"/>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15.75" customHeight="1">
      <c r="A104" s="175"/>
      <c r="B104" s="294"/>
      <c r="C104" s="294"/>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15.75" customHeight="1">
      <c r="A105" s="175"/>
      <c r="B105" s="294"/>
      <c r="C105" s="294"/>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15.75" customHeight="1">
      <c r="A106" s="175"/>
      <c r="B106" s="294"/>
      <c r="C106" s="294"/>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15.75" customHeight="1">
      <c r="A107" s="175"/>
      <c r="B107" s="294"/>
      <c r="C107" s="294"/>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15.75" customHeight="1">
      <c r="A108" s="175"/>
      <c r="B108" s="294"/>
      <c r="C108" s="294"/>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15.75" customHeight="1">
      <c r="A109" s="175"/>
      <c r="B109" s="294"/>
      <c r="C109" s="294"/>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15.75" customHeight="1">
      <c r="A110" s="175"/>
      <c r="B110" s="294"/>
      <c r="C110" s="294"/>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15.75" customHeight="1">
      <c r="A111" s="175"/>
      <c r="B111" s="294"/>
      <c r="C111" s="294"/>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15.75" customHeight="1">
      <c r="A112" s="175"/>
      <c r="B112" s="294"/>
      <c r="C112" s="294"/>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15.75" customHeight="1">
      <c r="A113" s="175"/>
      <c r="B113" s="294"/>
      <c r="C113" s="294"/>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15.75" customHeight="1">
      <c r="A114" s="175"/>
      <c r="B114" s="294"/>
      <c r="C114" s="294"/>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15.75" customHeight="1">
      <c r="A115" s="175"/>
      <c r="B115" s="294"/>
      <c r="C115" s="294"/>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15.75" customHeight="1">
      <c r="A116" s="175"/>
      <c r="B116" s="294"/>
      <c r="C116" s="294"/>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15.75" customHeight="1">
      <c r="A117" s="175"/>
      <c r="B117" s="294"/>
      <c r="C117" s="294"/>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15.75" customHeight="1">
      <c r="A118" s="175"/>
      <c r="B118" s="294"/>
      <c r="C118" s="294"/>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15.75" customHeight="1">
      <c r="A119" s="175"/>
      <c r="B119" s="294"/>
      <c r="C119" s="294"/>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15.75" customHeight="1">
      <c r="A120" s="175"/>
      <c r="B120" s="294"/>
      <c r="C120" s="294"/>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15.75" customHeight="1">
      <c r="A121" s="175"/>
      <c r="B121" s="294"/>
      <c r="C121" s="294"/>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15.75" customHeight="1">
      <c r="A122" s="175"/>
      <c r="B122" s="294"/>
      <c r="C122" s="294"/>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15.75" customHeight="1">
      <c r="A123" s="175"/>
      <c r="B123" s="294"/>
      <c r="C123" s="294"/>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15.75" customHeight="1">
      <c r="A124" s="175"/>
      <c r="B124" s="294"/>
      <c r="C124" s="294"/>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15.75" customHeight="1">
      <c r="A125" s="175"/>
      <c r="B125" s="294"/>
      <c r="C125" s="294"/>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15.75" customHeight="1">
      <c r="A126" s="175"/>
      <c r="B126" s="294"/>
      <c r="C126" s="294"/>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15.75" customHeight="1">
      <c r="A127" s="175"/>
      <c r="B127" s="294"/>
      <c r="C127" s="294"/>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15.75" customHeight="1">
      <c r="A128" s="175"/>
      <c r="B128" s="294"/>
      <c r="C128" s="294"/>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15.75" customHeight="1">
      <c r="A129" s="175"/>
      <c r="B129" s="294"/>
      <c r="C129" s="294"/>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15.75" customHeight="1">
      <c r="A130" s="175"/>
      <c r="B130" s="294"/>
      <c r="C130" s="294"/>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15.75" customHeight="1">
      <c r="A131" s="175"/>
      <c r="B131" s="294"/>
      <c r="C131" s="294"/>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15.75" customHeight="1">
      <c r="A132" s="175"/>
      <c r="B132" s="294"/>
      <c r="C132" s="294"/>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15.75" customHeight="1">
      <c r="A133" s="175"/>
      <c r="B133" s="294"/>
      <c r="C133" s="294"/>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15.75" customHeight="1">
      <c r="A134" s="175"/>
      <c r="B134" s="294"/>
      <c r="C134" s="294"/>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15.75" customHeight="1">
      <c r="A135" s="175"/>
      <c r="B135" s="294"/>
      <c r="C135" s="294"/>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15.75" customHeight="1">
      <c r="A136" s="175"/>
      <c r="B136" s="294"/>
      <c r="C136" s="294"/>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15.75" customHeight="1">
      <c r="A137" s="175"/>
      <c r="B137" s="294"/>
      <c r="C137" s="294"/>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15.75" customHeight="1">
      <c r="A138" s="175"/>
      <c r="B138" s="294"/>
      <c r="C138" s="294"/>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15.75" customHeight="1">
      <c r="A139" s="175"/>
      <c r="B139" s="294"/>
      <c r="C139" s="294"/>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15.75" customHeight="1">
      <c r="A140" s="175"/>
      <c r="B140" s="294"/>
      <c r="C140" s="294"/>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15.75" customHeight="1">
      <c r="A141" s="175"/>
      <c r="B141" s="294"/>
      <c r="C141" s="294"/>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15.75" customHeight="1">
      <c r="A142" s="175"/>
      <c r="B142" s="294"/>
      <c r="C142" s="294"/>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15.75" customHeight="1">
      <c r="A143" s="175"/>
      <c r="B143" s="294"/>
      <c r="C143" s="294"/>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15.75" customHeight="1">
      <c r="A144" s="175"/>
      <c r="B144" s="294"/>
      <c r="C144" s="294"/>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15.75" customHeight="1">
      <c r="A145" s="175"/>
      <c r="B145" s="294"/>
      <c r="C145" s="294"/>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15.75" customHeight="1">
      <c r="A146" s="175"/>
      <c r="B146" s="294"/>
      <c r="C146" s="294"/>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15.75" customHeight="1">
      <c r="A147" s="175"/>
      <c r="B147" s="294"/>
      <c r="C147" s="294"/>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15.75" customHeight="1">
      <c r="A148" s="175"/>
      <c r="B148" s="294"/>
      <c r="C148" s="294"/>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15.75" customHeight="1">
      <c r="A149" s="175"/>
      <c r="B149" s="294"/>
      <c r="C149" s="294"/>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15.75" customHeight="1">
      <c r="A150" s="175"/>
      <c r="B150" s="294"/>
      <c r="C150" s="294"/>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15.75" customHeight="1">
      <c r="A151" s="175"/>
      <c r="B151" s="294"/>
      <c r="C151" s="294"/>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15.75" customHeight="1">
      <c r="A152" s="175"/>
      <c r="B152" s="294"/>
      <c r="C152" s="294"/>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15.75" customHeight="1">
      <c r="A153" s="175"/>
      <c r="B153" s="294"/>
      <c r="C153" s="294"/>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15.75" customHeight="1">
      <c r="A154" s="175"/>
      <c r="B154" s="294"/>
      <c r="C154" s="294"/>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15.75" customHeight="1">
      <c r="A155" s="175"/>
      <c r="B155" s="294"/>
      <c r="C155" s="294"/>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15.75" customHeight="1">
      <c r="A156" s="175"/>
      <c r="B156" s="294"/>
      <c r="C156" s="294"/>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15.75" customHeight="1">
      <c r="A157" s="175"/>
      <c r="B157" s="294"/>
      <c r="C157" s="294"/>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15.75" customHeight="1">
      <c r="A158" s="175"/>
      <c r="B158" s="294"/>
      <c r="C158" s="294"/>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15.75" customHeight="1">
      <c r="A159" s="175"/>
      <c r="B159" s="294"/>
      <c r="C159" s="294"/>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15.75" customHeight="1">
      <c r="A160" s="175"/>
      <c r="B160" s="294"/>
      <c r="C160" s="294"/>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15.75" customHeight="1">
      <c r="A161" s="175"/>
      <c r="B161" s="294"/>
      <c r="C161" s="294"/>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15.75" customHeight="1">
      <c r="A162" s="175"/>
      <c r="B162" s="294"/>
      <c r="C162" s="294"/>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15.75" customHeight="1">
      <c r="A163" s="175"/>
      <c r="B163" s="294"/>
      <c r="C163" s="294"/>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15.75" customHeight="1">
      <c r="A164" s="175"/>
      <c r="B164" s="294"/>
      <c r="C164" s="294"/>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15.75" customHeight="1">
      <c r="A165" s="175"/>
      <c r="B165" s="294"/>
      <c r="C165" s="294"/>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15.75" customHeight="1">
      <c r="A166" s="175"/>
      <c r="B166" s="294"/>
      <c r="C166" s="294"/>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15.75" customHeight="1">
      <c r="A167" s="175"/>
      <c r="B167" s="294"/>
      <c r="C167" s="294"/>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15.75" customHeight="1">
      <c r="A168" s="175"/>
      <c r="B168" s="294"/>
      <c r="C168" s="294"/>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15.75" customHeight="1">
      <c r="A169" s="175"/>
      <c r="B169" s="294"/>
      <c r="C169" s="294"/>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15.75" customHeight="1">
      <c r="A170" s="175"/>
      <c r="B170" s="294"/>
      <c r="C170" s="294"/>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15.75" customHeight="1">
      <c r="A171" s="175"/>
      <c r="B171" s="294"/>
      <c r="C171" s="294"/>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15.75" customHeight="1">
      <c r="A172" s="175"/>
      <c r="B172" s="294"/>
      <c r="C172" s="294"/>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15.75" customHeight="1">
      <c r="A173" s="175"/>
      <c r="B173" s="294"/>
      <c r="C173" s="294"/>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15.75" customHeight="1">
      <c r="A174" s="175"/>
      <c r="B174" s="294"/>
      <c r="C174" s="294"/>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15.75" customHeight="1">
      <c r="A175" s="175"/>
      <c r="B175" s="294"/>
      <c r="C175" s="294"/>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15.75" customHeight="1">
      <c r="A176" s="175"/>
      <c r="B176" s="294"/>
      <c r="C176" s="294"/>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15.75" customHeight="1">
      <c r="A177" s="175"/>
      <c r="B177" s="294"/>
      <c r="C177" s="294"/>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15.75" customHeight="1">
      <c r="A178" s="175"/>
      <c r="B178" s="294"/>
      <c r="C178" s="294"/>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15.75" customHeight="1">
      <c r="A179" s="175"/>
      <c r="B179" s="294"/>
      <c r="C179" s="294"/>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15.75" customHeight="1">
      <c r="A180" s="175"/>
      <c r="B180" s="294"/>
      <c r="C180" s="294"/>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15.75" customHeight="1">
      <c r="A181" s="175"/>
      <c r="B181" s="294"/>
      <c r="C181" s="294"/>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15.75" customHeight="1">
      <c r="A182" s="175"/>
      <c r="B182" s="294"/>
      <c r="C182" s="294"/>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15.75" customHeight="1">
      <c r="A183" s="175"/>
      <c r="B183" s="294"/>
      <c r="C183" s="294"/>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15.75" customHeight="1">
      <c r="A184" s="175"/>
      <c r="B184" s="294"/>
      <c r="C184" s="294"/>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15.75" customHeight="1">
      <c r="A185" s="175"/>
      <c r="B185" s="294"/>
      <c r="C185" s="294"/>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15.75" customHeight="1">
      <c r="A186" s="175"/>
      <c r="B186" s="294"/>
      <c r="C186" s="294"/>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15.75" customHeight="1">
      <c r="A187" s="175"/>
      <c r="B187" s="294"/>
      <c r="C187" s="294"/>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15.75" customHeight="1">
      <c r="A188" s="175"/>
      <c r="B188" s="294"/>
      <c r="C188" s="294"/>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15.75" customHeight="1">
      <c r="A189" s="175"/>
      <c r="B189" s="294"/>
      <c r="C189" s="294"/>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15.75" customHeight="1">
      <c r="A190" s="175"/>
      <c r="B190" s="294"/>
      <c r="C190" s="294"/>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15.75" customHeight="1">
      <c r="A191" s="175"/>
      <c r="B191" s="294"/>
      <c r="C191" s="294"/>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15.75" customHeight="1">
      <c r="A192" s="175"/>
      <c r="B192" s="294"/>
      <c r="C192" s="294"/>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15.75" customHeight="1">
      <c r="A193" s="175"/>
      <c r="B193" s="294"/>
      <c r="C193" s="294"/>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15.75" customHeight="1">
      <c r="A194" s="175"/>
      <c r="B194" s="294"/>
      <c r="C194" s="294"/>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15.75" customHeight="1">
      <c r="A195" s="175"/>
      <c r="B195" s="294"/>
      <c r="C195" s="294"/>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15.75" customHeight="1">
      <c r="A196" s="175"/>
      <c r="B196" s="294"/>
      <c r="C196" s="294"/>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15.75" customHeight="1">
      <c r="A197" s="175"/>
      <c r="B197" s="294"/>
      <c r="C197" s="294"/>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15.75" customHeight="1">
      <c r="A198" s="175"/>
      <c r="B198" s="294"/>
      <c r="C198" s="294"/>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15.75" customHeight="1">
      <c r="A199" s="175"/>
      <c r="B199" s="294"/>
      <c r="C199" s="294"/>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15.75" customHeight="1">
      <c r="A200" s="175"/>
      <c r="B200" s="294"/>
      <c r="C200" s="294"/>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15.75" customHeight="1">
      <c r="A201" s="175"/>
      <c r="B201" s="294"/>
      <c r="C201" s="294"/>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15.75" customHeight="1">
      <c r="A202" s="175"/>
      <c r="B202" s="294"/>
      <c r="C202" s="294"/>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15.75" customHeight="1">
      <c r="A203" s="175"/>
      <c r="B203" s="294"/>
      <c r="C203" s="294"/>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15.75" customHeight="1">
      <c r="A204" s="175"/>
      <c r="B204" s="294"/>
      <c r="C204" s="294"/>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15.75" customHeight="1">
      <c r="A205" s="175"/>
      <c r="B205" s="294"/>
      <c r="C205" s="294"/>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15.75" customHeight="1">
      <c r="A206" s="175"/>
      <c r="B206" s="294"/>
      <c r="C206" s="294"/>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15.75" customHeight="1">
      <c r="A207" s="175"/>
      <c r="B207" s="294"/>
      <c r="C207" s="294"/>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15.75" customHeight="1">
      <c r="A208" s="175"/>
      <c r="B208" s="294"/>
      <c r="C208" s="294"/>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15.75" customHeight="1">
      <c r="A209" s="175"/>
      <c r="B209" s="294"/>
      <c r="C209" s="294"/>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15.75" customHeight="1">
      <c r="A210" s="175"/>
      <c r="B210" s="294"/>
      <c r="C210" s="294"/>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15.75" customHeight="1">
      <c r="A211" s="175"/>
      <c r="B211" s="294"/>
      <c r="C211" s="294"/>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15.75" customHeight="1">
      <c r="A212" s="175"/>
      <c r="B212" s="294"/>
      <c r="C212" s="294"/>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15.75" customHeight="1">
      <c r="A213" s="175"/>
      <c r="B213" s="294"/>
      <c r="C213" s="294"/>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15.75" customHeight="1">
      <c r="A214" s="175"/>
      <c r="B214" s="294"/>
      <c r="C214" s="294"/>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15.75" customHeight="1">
      <c r="A215" s="175"/>
      <c r="B215" s="294"/>
      <c r="C215" s="294"/>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15.75" customHeight="1">
      <c r="A216" s="175"/>
      <c r="B216" s="294"/>
      <c r="C216" s="294"/>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15.75" customHeight="1">
      <c r="A217" s="175"/>
      <c r="B217" s="294"/>
      <c r="C217" s="294"/>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15.75" customHeight="1">
      <c r="A218" s="175"/>
      <c r="B218" s="294"/>
      <c r="C218" s="294"/>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15.75" customHeight="1">
      <c r="A219" s="175"/>
      <c r="B219" s="294"/>
      <c r="C219" s="294"/>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15.75" customHeight="1">
      <c r="A220" s="175"/>
      <c r="B220" s="294"/>
      <c r="C220" s="294"/>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15.75" customHeight="1">
      <c r="A221" s="175"/>
      <c r="B221" s="294"/>
      <c r="C221" s="294"/>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15.75" customHeight="1">
      <c r="A222" s="175"/>
      <c r="B222" s="294"/>
      <c r="C222" s="294"/>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15.75" customHeight="1">
      <c r="A223" s="175"/>
      <c r="B223" s="294"/>
      <c r="C223" s="294"/>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15.75" customHeight="1">
      <c r="A224" s="175"/>
      <c r="B224" s="294"/>
      <c r="C224" s="294"/>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15.75" customHeight="1">
      <c r="A225" s="175"/>
      <c r="B225" s="294"/>
      <c r="C225" s="294"/>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15.75" customHeight="1">
      <c r="A226" s="175"/>
      <c r="B226" s="294"/>
      <c r="C226" s="294"/>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15.75" customHeight="1">
      <c r="A227" s="175"/>
      <c r="B227" s="294"/>
      <c r="C227" s="294"/>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15.75" customHeight="1">
      <c r="A228" s="175"/>
      <c r="B228" s="294"/>
      <c r="C228" s="294"/>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15.75" customHeight="1">
      <c r="A229" s="175"/>
      <c r="B229" s="294"/>
      <c r="C229" s="294"/>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15.75" customHeight="1">
      <c r="A230" s="175"/>
      <c r="B230" s="294"/>
      <c r="C230" s="294"/>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15.75" customHeight="1">
      <c r="A231" s="175"/>
      <c r="B231" s="294"/>
      <c r="C231" s="294"/>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15.75" customHeight="1">
      <c r="A232" s="175"/>
      <c r="B232" s="294"/>
      <c r="C232" s="294"/>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15.75" customHeight="1">
      <c r="A233" s="175"/>
      <c r="B233" s="294"/>
      <c r="C233" s="294"/>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15.75" customHeight="1">
      <c r="A234" s="175"/>
      <c r="B234" s="294"/>
      <c r="C234" s="294"/>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15.75" customHeight="1">
      <c r="A235" s="175"/>
      <c r="B235" s="294"/>
      <c r="C235" s="294"/>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15.75" customHeight="1">
      <c r="A236" s="175"/>
      <c r="B236" s="294"/>
      <c r="C236" s="294"/>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15.75" customHeight="1">
      <c r="A237" s="175"/>
      <c r="B237" s="294"/>
      <c r="C237" s="294"/>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15.75" customHeight="1">
      <c r="A238" s="175"/>
      <c r="B238" s="294"/>
      <c r="C238" s="294"/>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15.75" customHeight="1">
      <c r="A239" s="175"/>
      <c r="B239" s="294"/>
      <c r="C239" s="294"/>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15.75" customHeight="1">
      <c r="A240" s="175"/>
      <c r="B240" s="294"/>
      <c r="C240" s="294"/>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15.75" customHeight="1">
      <c r="A241" s="175"/>
      <c r="B241" s="294"/>
      <c r="C241" s="294"/>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15.75" customHeight="1">
      <c r="A242" s="175"/>
      <c r="B242" s="294"/>
      <c r="C242" s="294"/>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H1"/>
    <mergeCell ref="A2:F2"/>
    <mergeCell ref="G2:H2"/>
  </mergeCells>
  <printOptions/>
  <pageMargins bottom="0.75" footer="0.0" header="0.0" left="0.7" right="0.7" top="0.75"/>
  <pageSetup scale="85"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2014-09-09T10:51:37Z</dcterms:created>
  <dc:creator>Vijay V Galande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0x010100265DBBAC4C51F148977C9F834A60CE86</vt:lpwstr>
  </property>
</Properties>
</file>